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paul/Documents/GitHub/"/>
    </mc:Choice>
  </mc:AlternateContent>
  <xr:revisionPtr revIDLastSave="0" documentId="8_{EF600FCE-DD72-984B-9D78-0A07C2363642}" xr6:coauthVersionLast="47" xr6:coauthVersionMax="47" xr10:uidLastSave="{00000000-0000-0000-0000-000000000000}"/>
  <bookViews>
    <workbookView xWindow="3480" yWindow="0" windowWidth="34920" windowHeight="24000" activeTab="3" xr2:uid="{00000000-000D-0000-FFFF-FFFF00000000}"/>
  </bookViews>
  <sheets>
    <sheet name="Cover Page" sheetId="1" r:id="rId1"/>
    <sheet name="Sheet1" sheetId="4" r:id="rId2"/>
    <sheet name="Data" sheetId="2" r:id="rId3"/>
    <sheet name="Dashboard" sheetId="3" r:id="rId4"/>
  </sheets>
  <definedNames>
    <definedName name="_xlchart.v5.0" hidden="1">Sheet1!$D$23</definedName>
    <definedName name="_xlchart.v5.1" hidden="1">Sheet1!$D$24:$D$73</definedName>
    <definedName name="_xlchart.v5.2" hidden="1">Sheet1!$E$23</definedName>
    <definedName name="_xlchart.v5.3" hidden="1">Sheet1!$E$24:$E$73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5" i="4" l="1"/>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E24" i="4"/>
  <c r="D24"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<sst xmlns="http://schemas.openxmlformats.org/spreadsheetml/2006/main" count="19586" uniqueCount="160">
  <si>
    <t>Interactive Excel Dashboard</t>
  </si>
  <si>
    <r>
      <rPr>
        <sz val="16"/>
        <color theme="1"/>
        <rFont val="Calibri"/>
        <family val="2"/>
      </rPr>
      <t>Get 10%</t>
    </r>
    <r>
      <rPr>
        <b/>
        <sz val="16"/>
        <color theme="1"/>
        <rFont val="Calibri"/>
        <family val="2"/>
      </rPr>
      <t xml:space="preserve"> OFF</t>
    </r>
    <r>
      <rPr>
        <sz val="16"/>
        <color theme="1"/>
        <rFont val="Calibri"/>
        <family val="2"/>
      </rPr>
      <t xml:space="preserve"> our Excel for Business &amp; Finance Course using coupon code </t>
    </r>
    <r>
      <rPr>
        <b/>
        <sz val="16"/>
        <color theme="1"/>
        <rFont val="Calibri"/>
        <family val="2"/>
      </rPr>
      <t>EMAIL10</t>
    </r>
  </si>
  <si>
    <t>Get Our Excel for Business &amp; Finance Course</t>
  </si>
  <si>
    <t>Made by Kenji Explains / Career Principles</t>
  </si>
  <si>
    <t>Note</t>
  </si>
  <si>
    <t>All content is copyright material of Kenji Explains / Career Principles</t>
  </si>
  <si>
    <t>This Excel model may not be reproduced or distributed by any means, including printing, 
screencapturing, or any other method without the prior permission of the publisher.</t>
  </si>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</sst>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C09]#,##0"/>
  </numFmts>
  <fonts count="22" x14ac:knownFonts="1">
    <font>
      <sz val="11"/>
      <color theme="1"/>
      <name val="Calibri"/>
      <scheme val="minor"/>
    </font>
    <font>
      <sz val="11"/>
      <color theme="1"/>
      <name val="Calibri"/>
      <family val="2"/>
    </font>
    <font>
      <b/>
      <sz val="50"/>
      <color theme="1"/>
      <name val="Calibri"/>
      <family val="2"/>
    </font>
    <font>
      <sz val="12"/>
      <color theme="1"/>
      <name val="Calibri"/>
      <family val="2"/>
    </font>
    <font>
      <sz val="16"/>
      <color theme="1"/>
      <name val="Calibri"/>
      <family val="2"/>
    </font>
    <font>
      <i/>
      <u/>
      <sz val="14"/>
      <color rgb="FF1155CC"/>
      <name val="Calibri"/>
      <family val="2"/>
    </font>
    <font>
      <b/>
      <sz val="11"/>
      <color theme="1"/>
      <name val="Calibri"/>
      <family val="2"/>
    </font>
    <font>
      <sz val="11"/>
      <color theme="1"/>
      <name val="Calibri"/>
      <family val="2"/>
      <scheme val="minor"/>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b/>
      <sz val="16"/>
      <color theme="1"/>
      <name val="Calibri"/>
      <family val="2"/>
    </font>
    <font>
      <u/>
      <sz val="11"/>
      <color theme="10"/>
      <name val="Calibri"/>
      <family val="2"/>
      <scheme val="minor"/>
    </font>
    <font>
      <u/>
      <sz val="20"/>
      <color theme="10"/>
      <name val="Calibri"/>
      <family val="2"/>
      <scheme val="minor"/>
    </font>
  </fonts>
  <fills count="6">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2A3E68"/>
        <bgColor rgb="FF2A3E68"/>
      </patternFill>
    </fill>
    <fill>
      <patternFill patternType="solid">
        <fgColor theme="0"/>
        <bgColor theme="0"/>
      </patternFill>
    </fill>
  </fills>
  <borders count="20">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0" fillId="0" borderId="0" applyNumberFormat="0" applyFill="0" applyBorder="0" applyAlignment="0" applyProtection="0"/>
  </cellStyleXfs>
  <cellXfs count="63">
    <xf numFmtId="0" fontId="0" fillId="0" borderId="0" xfId="0"/>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2" fillId="0" borderId="0" xfId="0" applyFont="1" applyAlignment="1">
      <alignment horizontal="center" vertical="center"/>
    </xf>
    <xf numFmtId="0" fontId="1" fillId="0" borderId="6" xfId="0" applyFont="1" applyBorder="1"/>
    <xf numFmtId="0" fontId="3" fillId="2" borderId="1" xfId="0" applyFont="1" applyFill="1" applyBorder="1"/>
    <xf numFmtId="0" fontId="3" fillId="0" borderId="5" xfId="0" applyFont="1" applyBorder="1"/>
    <xf numFmtId="0" fontId="4" fillId="0" borderId="0" xfId="0" applyFont="1"/>
    <xf numFmtId="0" fontId="3" fillId="0" borderId="6" xfId="0" applyFont="1" applyBorder="1"/>
    <xf numFmtId="0" fontId="1" fillId="2" borderId="1" xfId="0" applyFont="1" applyFill="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5" fillId="0" borderId="0" xfId="0" applyFont="1"/>
    <xf numFmtId="0" fontId="6" fillId="0" borderId="8" xfId="0" applyFont="1" applyBorder="1"/>
    <xf numFmtId="0" fontId="7"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0" borderId="0" xfId="0" applyFont="1"/>
    <xf numFmtId="0" fontId="8" fillId="0" borderId="11" xfId="0" applyFont="1" applyBorder="1"/>
    <xf numFmtId="0" fontId="1" fillId="0" borderId="11" xfId="0" applyFont="1" applyBorder="1"/>
    <xf numFmtId="0" fontId="9" fillId="0" borderId="0" xfId="0" applyFont="1"/>
    <xf numFmtId="0" fontId="10" fillId="4"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10" fillId="4" borderId="1" xfId="0" applyFont="1" applyFill="1" applyBorder="1"/>
    <xf numFmtId="0" fontId="13" fillId="4" borderId="1" xfId="0" applyFont="1" applyFill="1" applyBorder="1" applyAlignment="1">
      <alignment vertical="center"/>
    </xf>
    <xf numFmtId="0" fontId="14" fillId="4" borderId="1" xfId="0" applyFont="1" applyFill="1" applyBorder="1"/>
    <xf numFmtId="0" fontId="15" fillId="4" borderId="1" xfId="0" applyFont="1" applyFill="1" applyBorder="1"/>
    <xf numFmtId="0" fontId="16" fillId="4" borderId="1" xfId="0" applyFont="1" applyFill="1" applyBorder="1" applyAlignment="1">
      <alignment vertical="top"/>
    </xf>
    <xf numFmtId="167" fontId="18" fillId="4" borderId="1" xfId="0" applyNumberFormat="1" applyFont="1" applyFill="1" applyBorder="1" applyAlignment="1">
      <alignment vertical="top"/>
    </xf>
    <xf numFmtId="0" fontId="1" fillId="4" borderId="1" xfId="0" applyFont="1" applyFill="1" applyBorder="1"/>
    <xf numFmtId="0" fontId="1" fillId="5" borderId="1" xfId="0" applyFont="1" applyFill="1" applyBorder="1"/>
    <xf numFmtId="0" fontId="21" fillId="3" borderId="7" xfId="1" applyFont="1" applyFill="1" applyBorder="1" applyAlignment="1">
      <alignment horizontal="center" vertical="center"/>
    </xf>
    <xf numFmtId="0" fontId="0" fillId="0" borderId="0" xfId="0" pivotButton="1"/>
    <xf numFmtId="0" fontId="0" fillId="0" borderId="0" xfId="0" applyAlignment="1">
      <alignment horizontal="left"/>
    </xf>
    <xf numFmtId="170" fontId="0" fillId="0" borderId="0" xfId="0" applyNumberFormat="1"/>
    <xf numFmtId="3" fontId="0" fillId="0" borderId="0" xfId="0" applyNumberFormat="1"/>
    <xf numFmtId="0" fontId="14" fillId="4" borderId="15" xfId="0" applyFont="1" applyFill="1" applyBorder="1" applyAlignment="1">
      <alignment horizontal="center"/>
    </xf>
    <xf numFmtId="0" fontId="12" fillId="0" borderId="16" xfId="0" applyFont="1" applyBorder="1"/>
    <xf numFmtId="169" fontId="17" fillId="4" borderId="15" xfId="0" applyNumberFormat="1" applyFont="1" applyFill="1" applyBorder="1" applyAlignment="1">
      <alignment horizontal="center" vertical="top"/>
    </xf>
    <xf numFmtId="0" fontId="11" fillId="4" borderId="12" xfId="0" applyFont="1" applyFill="1" applyBorder="1" applyAlignment="1">
      <alignment horizontal="center" vertical="center"/>
    </xf>
    <xf numFmtId="0" fontId="12" fillId="0" borderId="13" xfId="0" applyFont="1" applyBorder="1"/>
    <xf numFmtId="0" fontId="12" fillId="0" borderId="14" xfId="0" applyFont="1" applyBorder="1"/>
    <xf numFmtId="0" fontId="12" fillId="0" borderId="17" xfId="0" applyFont="1" applyBorder="1"/>
    <xf numFmtId="0" fontId="12" fillId="0" borderId="18" xfId="0" applyFont="1" applyBorder="1"/>
    <xf numFmtId="0" fontId="12" fillId="0" borderId="19" xfId="0" applyFont="1" applyBorder="1"/>
    <xf numFmtId="167" fontId="17" fillId="4" borderId="15" xfId="0" applyNumberFormat="1" applyFont="1" applyFill="1" applyBorder="1" applyAlignment="1">
      <alignment horizontal="center" vertical="top"/>
    </xf>
    <xf numFmtId="168" fontId="17" fillId="4" borderId="15" xfId="0" applyNumberFormat="1" applyFont="1" applyFill="1" applyBorder="1" applyAlignment="1">
      <alignment horizontal="center" vertical="top"/>
    </xf>
  </cellXfs>
  <cellStyles count="2">
    <cellStyle name="Hyperlink" xfId="1" builtinId="8"/>
    <cellStyle name="Normal" xfId="0" builtinId="0"/>
  </cellStyles>
  <dxfs count="1">
    <dxf>
      <numFmt numFmtId="170" formatCode="[$$-C09]#,##0"/>
    </dxf>
  </dxfs>
  <tableStyles count="0" defaultTableStyle="TableStyleMedium2" defaultPivotStyle="PivotStyleLight16"/>
  <colors>
    <mruColors>
      <color rgb="FF4165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[CocaCola_dashb_pcarmody.xlsx]Sheet1!PivotTable2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A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c:spPr>
      </c:pivotFmt>
    </c:pivotFmts>
    <c:plotArea>
      <c:layout/>
      <c:barChart>
        <c:barDir val="col"/>
        <c:grouping val="clustered"/>
        <c:varyColors val="0"/>
        <c:ser>
          <c:idx val="0"/>
          <c:order val="0"/>
          <c:tx>
            <c:strRef>
              <c:f>Sheet1!$B$8</c:f>
              <c:strCache>
                <c:ptCount val="1"/>
                <c:pt idx="0">
                  <c:v>Total</c:v>
                </c:pt>
              </c:strCache>
            </c:strRef>
          </c:tx>
          <c:spPr>
            <a:solidFill>
              <a:schemeClr val="accent1">
                <a:lumMod val="20000"/>
                <a:lumOff val="80000"/>
              </a:schemeClr>
            </a:solidFill>
            <a:ln>
              <a:noFill/>
            </a:ln>
            <a:effectLst/>
          </c:spPr>
          <c:invertIfNegative val="0"/>
          <c:cat>
            <c:strRef>
              <c:f>Sheet1!$A$9:$A$21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Sheet1!$B$9:$B$21</c:f>
              <c:numCache>
                <c:formatCode>[$$-C09]#,##0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637-7D46-816B-CD3CD0C189D1}"/>
            </c:ext>
          </c:extLst>
        </c:ser>
        <c:dLbls>
          <c:showLegendKey val="0"/>
          <c:showVal val="0"/>
          <c:showCatName val="0"/>
          <c:showSerName val="0"/>
          <c:showPercent val="0"/>
          <c:showBubbleSize val="0"/>
        </c:dLbls>
        <c:gapWidth val="40"/>
        <c:overlap val="-27"/>
        <c:axId val="1763726063"/>
        <c:axId val="1752486239"/>
      </c:barChart>
      <c:catAx>
        <c:axId val="176372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752486239"/>
        <c:crosses val="autoZero"/>
        <c:auto val="1"/>
        <c:lblAlgn val="ctr"/>
        <c:lblOffset val="100"/>
        <c:noMultiLvlLbl val="0"/>
      </c:catAx>
      <c:valAx>
        <c:axId val="1752486239"/>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E"/>
          </a:p>
        </c:txPr>
        <c:crossAx val="176372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A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2000" b="1"/>
          </a:pPr>
          <a:r>
            <a:rPr lang="en-US" sz="2000" b="1" i="0" u="none" strike="noStrike" baseline="0">
              <a:solidFill>
                <a:srgbClr val="4165A1"/>
              </a:solidFill>
              <a:latin typeface="Calibri"/>
              <a:cs typeface="Calibri"/>
            </a:rPr>
            <a:t>Map of Units Sold</a:t>
          </a:r>
        </a:p>
      </cx:txPr>
    </cx:title>
    <cx:plotArea>
      <cx:plotAreaRegion>
        <cx:series layoutId="regionMap" uniqueId="{F774DCEA-7A6D-7A44-867D-52B028DB31B1}">
          <cx:tx>
            <cx:txData>
              <cx:f/>
              <cx:v>Units Sold</cx:v>
            </cx:txData>
          </cx:tx>
          <cx:dataId val="0"/>
          <cx:layoutPr>
            <cx:geography cultureLanguage="en-US" cultureRegion="AE" attribution="Powered by Bing">
              <cx:geoCache provider="{E9337A44-BEBE-4D9F-B70C-5C5E7DAFC167}">
                <cx:binary>7H1pc+O21uZf6erPQwcAQRK8dXOrApJaKO92u5cvLLUtc993/vo5oGRLZpS078RvzahqnIQBCYI8
xIODswL692P3r8dosy4+dXGUlP967H7/7FVV9q/ffisfvU28Ls9i/7FIy/S5OntM49/S52f/cfPb
U7Fu/cT9jSBMf3v01kW16T7/59/wNHeTnqeP68pPk5t6U/S3m7KOqvJv6o5WfXpM66QSzV140u+f
vyR+tXn6dFetq035+dMmqfyqv++zze+f39z5+dNv0+f96d2fIiCvqp+grayfKUhWVFWT9fFP+/wp
ShN3Vy3p+hnCTEZEx9t69eXdl+sY2r+brJGo9dNTsSnLT7v//6n5my/5U61fpsa2U4xU0P7lbvzY
3952+n/+PbkAnz+5coDLtK9+VQWkx35i+mVV+I8V/v3zV798TJPST176ZYvJm9v+S0woPVMBDUVW
0bbP9beYMP1Mk4muKLqMxj/55d1bTN5F0nE8Dpq++QL4zuXnXwzJ/zfh2ZTVpwe/cP3EX7900z+H
SGZnKiWKxjA5yjYMnalYBp5C+DhE7yXrL2B623wK1cNJQnWX1pX3yVyHafWBSAEzUVnFVNG0o0gB
PmdERlTHKn0ZH1s2ei89xyF623qC0J15kgh9XZceCL0q/cjJTjujWLAKpltOIW8nO0zQmaKoMnDa
dJp7FzXH0Tn8kgk2X/84SWz+B+Y47UyB6Q0xfYcM9P+haqDBHKhrKqFkN8fht/zzHoqOo7NvOcHm
4TSx2c4FxrpIIz/5wLlNls90JOsAwF7KHCIEUkiAxzA+rry9n67jOE3bT9C6M06TkzZFnCbVy2D+
58oCiCCkKQT+mXIQOVNVouoq2ynfystLtxLo4deUHAfmteEEkYf7k0TkMi3+JzQDkDxUlYE9dr0/
UbOFZkBVXSZkxz1QvzW7tui8l6rjEL1tPcHp8jT1g+03/Q/Mc8qZIuuypsg7g2hipGr6GWYKJZRt
VQgE9X9G6j10/R1W+/ZTtE5znvsjWpfhB0ojlZ5hShWs6PpxTU4hZ0TTwZmgwzx4iM+vKTmOy0u7
CR5/rE5ylrsqNu6HatagHchMZaqsHnUjbDVrUA7kieL2a0KOw/HSbgLH1e1JwnEBOsD6I7U1qp0h
WVawrh3XpzHSwakAKrcq07f88Q5SjiPy2nACycWJ6gGb9pO9KcpN/9I/H6CcoTOQ/wi8bTsdemJ/
auCM05gCft4dE02wuXwXTcfhOWw7QejSPkmmuQqjtZfGHyhVZJD9TAZFTdnJdpisDm0cHaxUBDIF
vfh3Jlraeyg6js6+5QSbq9OUL1+qtfdxfAOBA5nIGmhcIO/F30QnA5tTMA4hRJ2GDH5Bx3E0ttRP
kPhymvPYleenH4cEBTMFK4pMdW3LIhMrk5EzDVQuhf2FHfMrao7jsW01weNqcZKz1uWmWT995JwF
vKGoFHzKuwDNZM7CWD1TATEI4WyFDtQf6sO/puc4Ji/tJqhcnmY84HLzs/hYC4XiM4Vo4GzW1KMW
CgQ7GUYahHR2huTEH/Meiv4KmZdvmWJjnSTHXPhlKf7NMv9l6P5zVUyGiYogBtrWVqLoIMoPRT3E
PVVFJYgSsoVvIljeSdRxhN40noB0cXeiID16vrv+yGANPWMa1XSIe24hYhOEFIhMIx0ibccdzhf+
ryn6K3heWk6xWZ4kNiuY7+vHsP9A7gFFmEBeAKPH3S9MOSNM0xCo0lvsJobMeyg6js2+5QSb1feT
xMZIo7RYP32gigbpAiBTFAWmru3MNVUIEFg5VGOyOvGMvYeU46DsW05AMa5OEpQ/inCdlOvyAxkG
JjMh6WXhsRR/k8lMJ5A5oINmrRzXBt5D0XFs9i0n2Pxxmq4yI02SzWPlP9bVx8EjlDUNvMngMjvK
MxpoCzIjkBcw0dLeSc1xaN40nqBjnKa1ebH2k80H4qKcyVQFR6V83PBX9TOCIeEGaXTLVhM580ty
jgOzazaB5OI01efztPZL/0O9yzI608F4QWwaZNYxTHMYHDFsFzyb4PEuWo5jctB0gsv5HycpZO43
MJGV5eYD2QX8l4yCRUlVEDbibyJlmArsJBOFor3adugLeBdJx+E5aDqB5/7yJOH5o/CH9CNDMjI9
IyLAz/BurjrmxISpTge7cxRCE0fNOwg6Ds1rwwkwf/w4SWBmoDD7H+lBI+xMEd4xIk99AKCUMU2m
RLj8xd9EYX4HJccReW04QWR2fpKIiNDSxabzHz/SioFUWgLeM0x37jPo+0P/DEbqGYZYDKQMTvjk
fdQcB+aw7QSby4uTxGYZQRpg6n+gKQMhAEwoJDkrOxk/FTKQIEMhEUB5da296IPbVKb3UHQcnX3L
CTbL0+SbZfL0wXqZfiacYRqEmHd/b5kG5D+IH4ZUfWfmTNSzdxD0F8i8fMkUmNOU/Re+UM0+dmmA
UL10DEb+zsCfeGV0SGgS6UqgILxll3fRchyVg6YTXC5OE5evfQoLotyXDvrnUQBKwFemQ1rsX7hl
IEADCwJEphnasdTLu7dz2TsIOg7Na8MJMF9P04spAhppXfgvvfPPkQEvpqxq4A2jx1NlhMNM08CH
qexMnSPxmV9RdBya/bdMsLk4TWfmMm3XH4cLcAw4W1RFo8cTy3QZUmQQUjHa1U9w+RU1xzHZtprg
sfzjJDWyWw8WlH5altE6efpAXCADhjBYqLljh6npr4GHEzMQ/WBgjn8TW+a9VB3H523rCU63y5PE
ab5JYSXnB7IOhJxVCk5kJoL+4m/iAGAyrBGgMmRs7lSECUTvIOg4Oq8NJ8DMT5OBjHXkP6fFx66x
1c7ALaaqoD6Plj7CbzVnWNQEi2w1SCmH1Zvj3wvrbhWB99F0HJ7DthOEjNNEaLFu1/4HKgNj50Oy
hvrCGVN0FAhpEogB/Cmb+deUHMfkpd0Ej8VpTmXX4Gou+6hZfyjPgCOA6cAyu9kKTXlG086YzJgO
eQBblgFHwaG3+b1UHUfobesJTtenyTfmJgLOKT4yIgBbagjGIS8BNP3tvKYpsOyMqVTGO71BeYvR
eyg6js++5QQb8zTDaMI1+D0twpf++ecmjjA+ZZ1A108UAQAFMs8QZbB+Y/yD+kPGeQ8px0HZt5yA
cvn9JHW0i3VZrh+9utxU1Ue6OMkZyHoZtgIAdjj0OoMWrSKwbyBP4OiU9m56jsMzaT7B6OI0J7WL
ddF/rK0jMpxE+pkyncxUSD6HXQRglfoWnYkC/R5K/gqYl2+YYmKeJN+sPjq9iUGkjIJdA7J+/Jso
aDp4cxjs7QS7Px2d0X5Nz3FcXtpNUFndnSQqyydYz/Qy1X+AfKHQ6TqkmNPjCbQYw3Iz2NcJ0jQn
PudfEnIcjV2zCRjL02QRISoX6ziDXWg+UiGj8pnKFBXDGpktp8AcNZEwsHuQCluhHE/ReDdZxyGa
NJ9Adbk4Sb6533QfmquJQSeWGYXVyscnM1hxI8OeaNqLH2di1/ySnOPQ7JpNILn/dpKQwGr5n+sP
XZoJGZiQCEhgm7qjfAOhTUZBLyOwe+D272Ui3Tpo3kHQcVheG06A+eP/Usz5r7cXfN160VxXa2vc
s/Fgh8G/rx2/HXaTnDTdmR1HZdHWIlk+/f5ZLD072HZQPOONvfKyg+Gn9PkTpIrX8c+9W3XffrMu
q98/S5oK+wzp4FUQOQS7jNsWtqATVdoZxho4FABn8NRRBLGFRGzXAltLiqR30PqYDuYUaCJiHShE
pHZVkI0I/KozCFuMS0RfvvY6jXrYBuG1a3bnn5I6vk79pCp//ywSfrPtbYJURSx4gNR6yOMmkJWq
yuLLs8f1LYQl4W78v3qchNjrO7SQdMKzjMfuszKsatedoTLmOG45ooEZMGY6eKOUHi+buxp5HA1P
REp4iRzL71zuxsGiba/bbIH8qyr/hmnOK//6oJuPEcuOUSursD0gbDsDmYEYpqpDalPYjDNjzAVq
O2Rjj5W8jLNr0BkG7tBvvZ6dl01ouUPMFW0hxehWYyHPhsueNYtcqn6SuOQNJYshRpbbhhaNnAs/
ZbNWVpc9pbxtY+6nHq8Tj+tXmrwps56HXcw95woekyclDx3HcJPsWjyuV2PDEdfgjrBoZzRPH8U9
Tch4lQWmeF2q6ItWdww0SPBoNqvcmmfyOWvq8ZK4RTwyz/BcUMCydiYe1SqZXbLaQtkjhae/EJXT
xBQ0CQJHgvN2liLFUrXYEPf48Dg377nTqqaTwb2pxB294MQnhijnUC5bx3Aqykkczko3tHyGrsQ9
XqxahTLPPWgK1TSJuZtBE3GrC9cCYvR5YrLqiobdktSxkTfwX1FbojX19QWKnR9qmUeWeAZszWrm
XmY7kstzaJtThbv9PAeq2li/EI8jwapuygWVm5m4I/TbmxzuTqs+NMRr2wo9E1ZwN6wNmV4p5Yqm
sxJahAk8AN4x0gUvz7E2e/lU8b5S6rim43mFeJ40C1FFZW/8f7dQ0M8yqA2S19b4AfAcmtXckfy5
6B7x7eLl4huoFFh5Es5EWXShI8pQV6Yx11MzCO8RkNbLyQNFHSeFV3ISUQ36C81j2eU1BdYgHVeh
3KTXAbl31NhEPgyHyvZ1h6tKZYlTcXOJO56WbNGjgiMp4nkUGzRoZnUQG3WdrMR1Zyh40zhmMPzw
4R3iuWXYzPwwNkJ4nHgEgbJeaTypfUNQpRJsvDRlpDLygPKwDSzfp9yBsqjLxWOtjMKXwdNC6lfc
x9UdippZDM0FBaJZG81U/TuWJStUnUWT97NGTygPmnQdB5iDP9ugqmbEuQ7D/5y4roFkz1w3XWwU
dXjbSc697koVj+TsR1jGVoRVrvfytRNHD22mBqavyDxhytwttVXZaxd5gY3BrY0qCA3NIxd159dm
wmrM+3zeVlXEIT51HybfSBkFXPKd3AgD1sM3tY8Jdc3YSwKuusAwEvauIyxbZePCOKstua1uIpQZ
mVpadTpAD8pXMIm5xuG+uW8m3Mc06wvf9Xb7Fb+e/uc+jeHfcSPd/UWx3fH+DBb3bfdJ/tu7IPAl
pH85vUnI0Ndn7bfsFYLrdf/eiSTc7qz8Ijj+m8r3yVAQaATcfK/7Kf9JiL5mjOzl7q7NTnBCxP0M
wc4iDJJV4FmQt/r5005wiv0RkCK2Q4L0I4gwgpTYyU2qwJbLsMQCBK4Kq/V0kX20k5vg3gdFShNp
/mLHC1j78rrn9BsYQWs4IoqEoDkQmxC4UWD3aliFDrmD8B5ZCKoDsYkHUoaFnreXcv7NqwxNqXku
zZKOK/QaxfygZ468TAZp/7dvE/UHb8tdGWVdC29zLvrnruHqQ9qZacSdGyXhRcKVr2m4ci/keXrv
Z5x+yyx/4879JZ3FNS9SgxneefuAzztTWyLepUbr8UGyqtRKYb+OVxCPkIpBgZ0SCxoL4EZkSBBT
RKbRW2J7XOJIiSi+0Erk8iwfSjsRB72Vu4hTSSvtxvU0I6sI43Jyr5VDt5Tivol4nSuFXeG2sMdS
4OoVd7uCmh5RsAmyb+Ck9sPVeGjwEMwcin6AROlsyW07W8ZDa8RBloI4hWsJSEGO1T4z80DXzRDW
lRhOnjezgcUZr6Q8sccDKz0n5MnQBBYkirpcjlhi+yj1Iu4rYWqP501ZpfZ4mqHmOmEgeEOXpLaq
+IOR4sw35ELK7f2hdtPC7rVAnblDehnWUW6Ph7hw8DxT3MX+UoH9LOKDhkMOnaSbuCsyG8H0ZNda
FkG/1FloVZ3mcl+8UtFaskjyzNAGJ7Wp1IQRV8fjeAElSWYPtPENL8K90bLCmctNM0tpltu0oZkt
Bd6upIvSeFoW52mFyVIp+9yOZa+MeOlpuT0eclHCnZSZLfI7rkuosB2kF7aW0Do6OE9ppFtR53zN
o3xR5YjMGxxWdlxUlT0o6AL5lTMbL1WDhCLOiKxaDvO/M5SXtluFz6wJcksVZ+Ol8bA/xXnwTWmD
iEt5lfLxcxXRCUHldoMxfvmICivcc62M/fn4veNXjiWnkRMYhKITEAuzWTwEd/svJKGU7z5bq9oi
4kiunzJPKi0nLwubdRkM0v3HjyVMo2gB7GD1Ul3aEpJLeyz5edrMGzosWZe7M11THsa6yHfcZZnJ
vCElBdRKyQCZltteEsGrdVK5M1anD9tTmcmJ3c+JGAmw1DKzx9I4OoiCyKKlpTFeHy8B4syodBjz
rh5CF+WkS+3cierBwF4lcVY2mtG5kmZXeq5wqlShKXm5H3O57lq7bTUoukmfW/6QuLzT/c72cdHZ
LdWMME2GBSS4ZdtB3AiaxwHcDPVNrDjV7GC8ZoEGo3YkqkxB5y2d4mKkJh1Jej0ofpbaeqYCmeKa
U8rAcemgLJoeBo3DYKqIUxg54+l46ETF/nRyS0SzkBdlL5k0BbxQDyPUjUNQE5Sk0Oaqns4hYaKw
x9pBlCanidMTruulb4LipZhlJCdclh2CrbGJigfNyqL62/7xY6mCPe4XddRs7wItELiu6wOjoNBf
bQmc34vDWBqv9VkH03dS+NQIG8/h48UB1y5Xcj2yttUHd1ZoIzVSvAzEnBX2Q2KPpY4GWfFtLPZu
ggdrLI6HnClrD0SGVboS2ED7irF1vr+4f9p4j8RizKOEBebY87Dh+K6/VdpiYDtyW3t5u8xBzg4G
8Ehmu4qYojAofYt2AB1x/DTNhfExfu94IHITznUXrba1VB1gvvN6Mett6z3CLL+Qv6Z9l1hqIJ87
vWYp4iHbe8e7xvMUk92Tx9OxYry2fdxBm0Sq43nfRitcEG0uI2nWBYLJjj1mf420MhsMUlRPWplm
pqxXhieGKWuV1sKRth7PAnEJifEaeYNqjtdaDGN4LO0P02txB0JFVWR/LkFvxJLkQg+IdsngPffi
44+2HZvta9Kx3f58LE1fJSjcX3Nr6sHuE3O5J41RIPKcwmxmNULgyh62tC6LFlKCvlHHV6xASL3x
0Aqplw8t1yKJdNm8IQiGqFvxcEil3hj8ouGo6kuzpUUNEwUcmIJu5SAuZrKQQ/sD0prD07Ei8fON
2CnF6sV7UJYGRlIGnREIMZe0FZjpVUtqLrt1YdZi8I8HIgT0/vTgmpB6RZh3MF9FYthrDrLAEABe
a0ts1n0OZrAyLII2j2dEp0sW1SnY29UP6I5mKWF0HqheNPdVreMJSFoUNzCnN3cUbN4w3L6zAW63
tZGDcpqGZhfGGmednlo+7IXHiyK0eiXXFonvVxapchdMS5hqmrhsQWUTRQ/DxDQewBukcE91B5P1
6axre2eRNY9j3yiylKSLNMmGZUkuI9EjYy+pQt6FWnkV6EMAllKpWHGrPNeBnK9qP+J9x9Z56bmz
VnMXelj2Cz0xa5y6NnW/eAEwbyk0rE6oJ7pWx8hoMufWT5t8Nl4Tw0EmNFoUXQAEl9KgL1ty3mIQ
IWWulSYoSzcQEXioQNfteze0/XaVFji0mzJW54rrLXPFJTaWZLw9DLS+0hU1XDRVv6Bhyi4zlnCP
DPd57DSzoI/tps1ufQwKToq1wlSklhdOot0EtMgMUnXYRIoS2+NBTLa2Hne7022F3zdGGCWh4QVO
bI+H7QgYi74aghIcto3hexUIWU261DyNGKgcCrPw6HnrtLqhkbDh1VAuG9a6V1WnYK60IejLBPRW
tdau1CHq5hlSGhCoMX4uOxRbRKhq4wGPUlr3d6eJ3OD5oLJ5ktKnrMPXSSQ3dsikxh5LeRB3HHte
YXopMGEMXxABVwEyB+c6gsku2F4Oda/c1oEDbNUoRTTfXxobbp8R1w2oZKVa6bx0U8UohRDKxSGK
mDyAHwaKNQ3A4+E3lanRGjQi1OoxNBJVWQjaxnjTWOqE5BpL+4rxvm2TofOfooCU1nhNy3N9zgo6
U7MEZgJxQENCoftEEQY75nhIYhN0tsoer2kSheqsOG96rCzHS2Ol57a1PZZSKXSNJgfyorpwOWyr
ZxWtw5ZJrVx3jkpnMFJApBNvGRVOO29VN0TG9loF28Yyt7BIBpr5eEmJsWTCvvABr0SrfcX+tL3K
QMOlHEdW0/GmtZhkwgDAPdfmmDWX0dwNZpW8wrqlMKv9mmwYji9a00lBOs5LU72PLsHsuJXALUY8
bjbxbQ8OxG5eBRYUiLPKVVDPzb64Ldvzwr8UVhK4WF27bx5qsm6alHvhPGJWSCwvfKDBFQ7mcWnE
0ioNrrRgXhHgmbmGV6wpueQAf58nwWXendfd+RCAv8+MnVUlLZluqMqNi3irm66/DONl2KdG0c0c
+K6ZaifnzKADSGyjehxcM7fi59wzimpee4Ym/ShSrsD331XaUgkCA/VXfcHj8CspuBxw1/S+qODZ
+4nBtxYYDbmvPcuLOQV3Ee8CLhOjkmZqCI63uYZmarysM8v1Z2HFc3rFYh58KYLrEv2MLtAs4+eK
na0ZDy47ngGLGr4x2LKtGMGP/rw0g+d+Jq/LFJxUqSldKzATJbz7oc87gy3JE75JrHYZfkNm9pCb
zOwW+sC9K3nRLCqecP9as1SJq9dgdIJrbcnM+AIvsp8+GJbVJXbBWWWFlEf+zJGWZcvVc7kxs3qG
QcOuTOFBNX+WXL5KlspsuFcHg1rhjXTpbvon7yF7Ts/z8w4sf6Ow4m+JwlUws79UialckvvyGzU3
1WJYLesfzhKo8ufD3DeAYNBD7PTalruFNgf/VE8t5FppCiLLHBQuz5PYUvNvVbDwvdvWtUhuFsVM
zRfODNziPIrncVdwXTPUuyEyaWWgJ5reeJ7Rf3fTmYQsVTaH3gTXsV4Ybb0AH70cGJ3GA3AOdHbl
8qA0BmxluOKo+FGszrUbHT4rWapGcqd2Nmss3fKXuDUl56s8LFJ3PvQWzJADDI4v9Wxwzr2FfkPM
5MKddT8q3SifyLkb8Lg0Q33h+mbWmf1dFJqqPqu6RaVbrbMMwCGu3tKUJ2s5W6Fh9r2KzYDcJOEi
Sy/bGXrMJCsbLMsDSSr+8xPe/9SetARGopEqq1DjGlo5oAq3hnyFdR4+5L2xUu4biUsrPMvM9Kvy
5IEcLAOjhJF07ty6yNS+N4nRO0b0Q69MSRaVdEXpovnR30PUgNAFOgfd6yb6gTeoMsAzgX7qiRHZ
zRrBqMzPcWqA9jNPQjMzdHcZgY6iGl5n9Aw8pWApc/I1mVeN6WZce1B/NjfxNfuWL7uLGPGs5Vly
DuwvNUvmmO1do/LY4fWTaxQbHdgHW4lqOKnZYVhqPaN0DhTC46MWjH4DX8i2fJP0RtdZerxoA+5v
0EW7lh6ja2qlBhhp9+Sb+xTe5z7PU3AWGCqvDOcy/Jp/TVfoBrwD7syz6pWScfUyXUQ+H75FS3r5
0N8qd9JCvg42Sc4115BzrpjoGX7ES7W7WWrlFYeJpvhSzZsbsqArtAx9XjwQz2zWYB2Hy9LsOLWk
byg1tJljVrw263u/5TAXYgOsgqDnTWTm2Kw8I4QpGwyIm+ZHvCwgIqHDJ0LUgKNz14Q59SvFdsjd
uxSc26qRWjH4uTkB67flhJMZWyQ3+vfQ1B86SzWHRfgjniuWlBk+u5JLjkpLN2DSNF07KY3WVKnh
8PQc2C2YgZNu4YbgJINxeF75HHNwfdkQ2QLOJ8F8uAw8g3UzZd7dPDoL9xwsz0WyGIBRo9Bg19UC
LVuYeYoZ1Tn4yWPZQDonZn4HfbqsVh0PQ5OkRgIj1V348A2NGSEzALa+1r/lyOjBre8auTxzVC7D
yCc8v9QWjmIwGIdzB9w7c9eCgMc8+N5epMUXsL0CyXDhifpM+YobI4WxFxsQMzLdZX7uzGJbfaBA
81zieNGFxhUEf7RVns2yhQwyxaAg1Q0X3JEOeO6tTX8Vnutreh1+cS/cufczwYZy2UVxa+zFH0ty
cPiMIlKGaSNuomoBziMbUa2Ye7JziRkoNpWwVJwU7HUqbKO6bWXul2pt+YR9UwMGuvWCqi3hcpbV
pgweMLsRTcaSKwySsdQqcpUstkUd+cgKomYV0jKY++KeaLRu/rq1HOagxZQEjJJKCcy0Vo2wSssV
0569NNHAoPL02q5fD0GBaluSo8YeS2NFWWY/pBSp4EdiOdfbgtruMMy8MCTLEjxXrJUg8jBQmCnH
YofA91gqWW5qKi2pVXqgcLa5kxouazrby7Qo5nHiBTDvgg8iGM8dDao0OTL7MOwXaqGDOo2SGFyh
DFxFY6nyhFGwPy/A6Tj3PbRSGxqZWVT0nOA4sZE4aD7otmNpfw3rTTuPi/raQY3pYxj8ag8Ag3kC
lm6e4MzsAyzNHffKhZ0JbKZFoIOoCV4GXlHOa6FLj4cqVC7zXsKzVngX9gdXmIL7U9J60EsNuhq9
bJ2w2sZSkTGYcvcXqVr6XPMLzyLCClQJRDvpQBejO7gSLsGxpApvsB8StIg93YCtke4iJDszpoNr
Kuua0OgzEBNOneWrAmE8g0jhGtUPXd63y9ZvZ5LS6fO9AwmxBKJxoSqY0a8happXgx0P4ImRqwJm
dT0Hc52A5lk3vtkptbw9Ra3fGBBtv9Eb515zS2R7cQeRYG/A91nB8hnEADob4gCdreNOnss+W7iD
QLygyte4z5jVRF06GIHw19FQbrjmsMxkaQOWikBuf9hfaxrUL4lznrQ4tnFTaKAq1Wlv9jS/R2V5
qYHVI2uOumiEI2500YkoiKE0Dcx6wp1MS+FF2jqP985kQpofiqLBxCqllEtpJ9tJX63A9vVgZs1/
9lWoA49AssEsLeWvTckwWG5wQHHAE9TWVlmo2BrdqiPA42F/yqrUh48EwxCBTj7Ci4VpL/UaBsMo
1xUj61vG+56BeycXTuftQfiQlayAi66LzVj3QCXJK8eQBgweutHDGpCgsLfnDHWx9f+DcQe/Zfom
o+clXUhkeUDGBIPo2Wsc58/BuOkPcR602oXjREISUiHMAj/FBNvM6iJZZReOg7XLjGHI8dMppJlp
sN/PPh4Hv9vAwFkAvxMEOzltg3gv8ThY8SySNcHwh50dGQTy/pt4HIY8w4MQGYXlHrDjHfzWKvxg
IWy0Ar/b8TbqBL+z5oW14qkrHfwaC82puita3So4KRZK3vUz4DvvUoFocIYHeZm4WWckqLd82JN1
XtMWdkt57b5jYTAR5NrHB7fkaCK7C7YXRwy2dHtLTgidkpEsVlayQpjZZ142C8hj02vZFUrWeuZk
hsLiiktNdtWCXICfNPi797+Nwe1eD6F2sVIJ1iyRSQxOD9ShBDcHXRWd8z2FXJM7pXMWalUmqxY5
kdWqoHY3WXVeKo0///t3Y9HVk2+HoQJjBRYcILFp6ttvL7zWc+sQ01UIfql16vThXO1lHvc1M4PC
J/dS4K4gRSdMtQFiT8GTGkd2mAbxKihpNZdLHzI+POQZcVsOi18Q9zaDaOwZGKuwrBgWD8PPiYzE
H4RS2zxseiQVdBU5ZWEFZf5diUBzynMHz+LSl3gNrjPuQu6ApCTMlPx4HtVuZIYNuYvA5bmE9J68
7djs7+mibwPKI13ADVgnkEwLPzwj+PUwxAsTeRlrnU9XXuPQuZs7nVlWGTITR39GYeh+oSiYyySS
IPWDthCZaBQ7ymOwIYvKn4eLMoC0JrkEsz7K+1XfVxoYgU5tgBMwuELY1vXGpF1d3MlpTngPq3Yh
L8LHq1btnlSvUG/q9Lualxp4DOnCH/ocfNpu+gO8SF+kgNBbKcyugcnCCx0nJqoCfKOiYAZeSfAl
6f1N7TrPZUKLGyeVUtAJmbz0Au27pJKviCQ6JB/+3fDGkH8/GWKgrDAVFlBiTdUomeSBBdhz6sh1
6MpPUzRznZKaqoIrE3x+kBIWOWDhdHkAGVHgoWBJ8Zg6Xm78nxICSXwQ7wZOB4aaMJobyCjy+p6u
FFa1NiTGgb3nyLdDDY5CUt31QzhXsh7ylhy6rKp4WTGpu//7zvjzyFEhFQHSJBQNwQYTCqQ8HI4c
v8oKSU1rumoc71kCM01LBqOr+yXkF15TP5gBRr+a3v4828I7VfGjCPB/kTv49p2oCahWQabTSkbK
oitSxZRKcpe6/5uw81pyXMe69BMxgiRogFtaufRl84ZRFnQgCIAG4NPPUv4R0//pnpi+0VGqTpWU
Egjsvda3tuizbIRX9cw/riLuH8MFntFwpA8+RD6tAvJF6/i/XDrhf+43CebMpB9f/oMPgv7bYqAN
CbbDC8hVDstNDju5wbR5oCP84H5krz51v+LU6woxpV0+djv8/216QF8CYf2YuoK0c/CAcohmxsXx
ZaduLFkyvhJ/is/SQShVemjOqHtuAuZiNUhs3gHQN1xu639BPcL/3LkBruAcg2yNOxiv9893FlZj
2DTJEF33yMnrdMzNk9acZLFtRW178GwNo7f57hsrUBbn0cTg71zyTuSsXs1xl/N86A3rMFX0SElO
dj0Ucm6387oTyMah9zgaXjZ+y4pEBKL018GVnuNpNabAyZZkcFk8G3TOzOjT/3+tAgH6j+sWMwGA
tt6XK8I1//zthpElVgwz1s0QqxN4ApEDj96zfVrlVW3fVm7l/xR9QJ7+36QOuJ7/fM4EAHwM1jbA
tMh/uz7sTLXUqSLXLmb2VXDunudOPwezGjIWa1YxQdu6HQm9ftzQEBDb70FN4r8cysE/zx4c9Bgy
ggALi1ChQKb+91cyt4sclZq9y9IMXtUF/htoibFOoVhDSupsHe49tFBKIQ9xjzyExuAkNJqcaGjW
mo284Fzztwndwn85tON/7qj314YR2iCREYC+L8B7Dfe/d5F5OACrBym7KCbyxBvTMoiXHu60gKDJ
mSu2OwSI1/YA2tZcg2UtZtHQp/u5wvcxhECZ+pA+iHfd4w5go+1O8cZJFTB1HZqY1VpiGU8TwFy7
05KhKgPNYlhpQ/zF3sWgTF1ztcEa36wa+QPrVfBIO0iebqGssFHz4nOazZyycjLxZdEzr0xP/dq2
vp/Re903tEA+xGArpaUoUR4NhTu6sOh7WQbexk4Rn/3n/dQF8r+RT/gI/7nSMIQ8SXGG48LFN8sS
TGH6t9U9UduD1SWQEngwQgtJPvsH2mXZJRDCJ/FEbLPj0F4hDnmLyQ689lwmSZ+jQoNy3uhhv/Q9
zhHlwwjuaAzMWioHGscNsP6TbFxceOmWva9Qdr2LSJyPftixdiCotjMaPdcnBKZe8mLB6UC+glwX
eXIrArvkkDbSy0ShsuzJ/qg4WEfBtxAfNnrwNuIu16zp76IHBMMPdqMXk4PYfbe0Pn6GfU4Kw6DF
+prgkJlTSisQqTk55vbsjdtW7jOR164lXUY7zS67PTXr7h6n/agAoohruPMpX8JkqVAeYAntw3VR
luSHo8CAWfeSLMSrFekZlN+v4zxs56OdXiWNX7Gvtad7WaRHqLadLd3Ymrc2VHO2tX5YMuVZ4JxJ
8zTEaZL5InpesIc+7d4ii00dLaiieT+j/q9V35qbMDAhwGGl5UBGmDvOsNvC9ZxJtnf49EK0/NMK
MvsYoxz+OMoe4U0XYoK8V+G31B/vC3gdc7Ihz4ND+G0c3/up/0bi03gEXRmsy1ikW2dvJtplfuz+
V7lxfl6D+Me6rGM5mz4Eh+ckXM9G1iYdp8KmvpctYiOXSk6KZNHcRed4e+xWkjwYBrnSyu06aZOP
C0vfdn4wKOpNpeiy1Oxokos73Od+6vab7ckJmFB79kXyZ7J0q0zLVDmCa4AO2XVVFKx9kbYLf962
ABrq2p3IaNr3YXJPEZ1OAgbhK4LFhdkJCvllfU2Gbbg14wTEKG6mUvVjijK+/RQNKn1pg0bnlKPw
EELXu02Wc0fVWHTT+Nckhr96W/O38cOm3ONBlFs7wr9ZFhSz8Xg8TPzLMMMWl9hrOuDtj0sjIH4d
lH7bZ/h+/fSg+j29Nm001yhU13xo0juRsZGCO6c/wfYsmZ7r1WtyQo17paKtY9naRy9OciLANRyz
PxcJlvU5YIPOl9QLSjo/huqYSn8EF4C1RgqpV9QzAT4b4KcDXIiJ4lIa90JxWFgfK1xPABNEg5XK
cC9QzV/WaXOVh/zNoCMCITrk807lI3aysJjbg9WcgGGOje8ubE2CwpifHi6Nzw353k/7Kxu68Hbs
qCwIOul6bqP+uk/bg7eO1a6cejOE1zzam+clWYreGQ/bhwgKlvzpJrqUsYA7ZLw2yNmwybPgx9WM
6Q5nrm+r5Oj5i+vVj4hYc9KGzSfDxx+N6TNsGOxxiyL1jF8Q3kGv03MTNj8i1rjrIuRfL9r2B74G
PvxNQnMfn2oGyqP7xGOssKm7mKBzX6LmTYcdVsW6pr+XW3xs7asMDawPisI7Sol+MrBOjkSIy+hP
JE/UX7YH3sMY43sLxkU9RemWifX4yf1pv0yrM2U8EFkPnf7W+ZikqdKvRur3LmiQaYjbp0RCfOIN
h49K2fDQ8D0HwAbH0OAJrYQiDvoQZpuCAABt7HGNtKt9EC6lLyADMr/18yn1+ptU3heNdriO91Tl
ejQ5NgL5S6CkyAYzZCII5ud54HcsYLgJ2TUPYQtbMzymN9+2DYh4ct68472NHSl75dIs8NLxrLao
aNT2rtusX4Wp2WTSHL2RBjwD7wpvaXLraHBypnnomTUvhEGwp2GVLIiGRLHucdlJU2qzoA2VYfBp
Sk98SfmnNYDAGI/is456e/OCofmiougP963L6OEGtNF4Jdu0kpdxnmkmkp19WdkgH0mDHQls3lZM
rQ9vF4TJqUujzOrxyIJGfbWo0DIgsPqkV5jJYmOfWqeQizBbTWwQPXltUtpI0EJZY0Hvxu4Tv1kf
cqqIfAMPyX/sJBveN67yPeh5FUToqYWNz8Yo77wtwbNqFP56tN4aY+iDdzxo8BbVR3M2oTOuwmXB
W6Z1O2cwHWSt1ynN9/AYUS++HSaUmbWROjPsTi9Dky1ysmUgaHx1w/E8LRpvWTghtyA6Xfq9+QRx
LL1yQWFnDey9EYl8FQe8vX7p9zLZ9x2OjIUOGgVbNfe2tB42J3IMOCFC8+dwhhfTTrbz1DQtYgRB
nO0xoiOTRAChpUXbRq6UyWCxSMIX7oH9S2L0EixsWly6Q1ymyRKV8zR+Sj073oi5uU17JybVWmRm
5u66HjO6xdk+G3pHAWeet6aJb3PofWY6QErDA4iwcA6Hap3RxiMflLc69cpxxZ6SaJpbzxMX66fk
KdyHNQMdVIVqh/tk3Ldt7PTJimitoX9/98A/f+MuOvImQN7H54MoJuU3p+FoII7dmwsa7ea360OO
DbLzr4M8VLZaqEYAsP8Kg0QH9WJyAxP8siRKPFEDBIAtswVtTm/btugX1OEHno7xkjVxNc66vY4m
UgUPtLx4cTWndrp4LfoX4srYP0iVyNYDpQXuuAK/X+7tkJx3Z9FdkqWImLfV3RH4lR3m3AP2mAEK
srdN93259L3G57jGqIMkuv8I+k2gqL4p6l1ia+drt4Vjro9tv2Af9ie0xCx1KfrxDUahXIoxYMmT
lkrlm+y7rI/a5eySwL+G2/jIVv1bhcQhb3MvwMJat857sPCAoqFfH02TdIjGDazUG3vsFYHQd8yy
thNZMrpA8kI2OsHhHwIasZMuBodtkSMhdmqksOUmJAgTE+rCQ+It64mAv0e6/sEBoYdTqLy4/HjG
XrVrPSddlw3x95EH+61vmJ9DyYuKI+zjW3tsXYaTN7xF44WIJcqXycXntp1o2azJ8GBxgtckMQzX
OwWnNnrwT6D07wf7ky4U5tkGNoxG79uU/J7nHu1uBHqu6ZcCmOzPwWs6tCSiLXZve97EEldMW6z/
kFWzJrps9HHzyfY4JSsalWj5HnrsvNir57C+RTD/wRf4vmOCDK6uMImzxvZ1YDucHRHCLXtbRpv4
tsqhPW0DPEFf3hNRyasVFsAKMuiFmtr3JLnexTDbkrZOpXXoUv7a6YA9G4qfNF2/xmY4p35SJZ1l
xSwFqLcJ1Mbe8Uwf5s3iki1NOnX5Pr8bOg/AKMDNOrEhNmeX88h4U2mE7LRDvq1pg4dI6SbfevPg
hdSe/Kma1mCp6KdtD9pMW/KF4r8uwMe2L+49tkNSda09U1CS2RgvDp+1/OEL92MN+tPqgl9xuQUK
+Js/vm1u58VM+yiP5ugk9BdvRchMDAz8S2xIruPf4RhPObImY9kH6sjWcQCY7f+UEfw1ykKVyTmc
stnGj25rEexQYFncOMQ5mc2cTT0oJA27dHcyyls+vWy+yrvUrWVAlrIhXlDQOR98B18f6FCru6GE
T3NTltpi6JMeaUGuC8DpqH6TQppVwtyOwHt28lH20VIuW5WGIFK0Xd7W+RiyUYXbuWCsawoMnwty
ExieRfv4zJdtrLbDnoIElPWxzeg9eFy28YxmZzEnFw44ZJsJong8lLPXYjnzvcmOGaR80C86V7Yp
gi7wSjR9cul21LJjm/cMcbXkeFLDo0eG7+vgv4tW0CpKbJIvq5eTeHry4GOvDdCOjWFDR6dWoEak
FVDvtaBRgOhJ9wcd7yma2qXUUTMVm46+4GB4Ri36OzoSiT0JJzdP5wJ1545oYPpCva6rwfFXRMeq
mg71Ok7BVALfVOVA2woVemaX4SwkEdhCscul/gks2h8Xo8UgEkz0Mn8FtRZlDFJSTO68K/cC8ALh
m99itxBiBXSQymvU3wkwMryhq7gcu5FlOk9LjhdaT5w47GPJia1zV/QGzDoOLQZcLhV1M/ymbfxn
tzHODOIjJun62tn0E7JywHlUi4Ogb0ohWlIknN8Qr1IVWUDebHRT4A6aFzEPjx3dX2cUwdg/EH+M
PPZr87BVbhoyPWwfBBwQNKTeL6uSgmzxG9kBlvl783nX5DeZhbySFcK5SMdCq24rVFhZNpQNLN/8
kBKVo8TxY5YEmeP1J5mej7G14Na8uBjSkntJvh8T9N2YSMAJ8Z5J+XP03JgtCDKfhvD3sO1AQOQW
Z+Mxgl5TZeAmc5OUI0UafN/CWOfJMt7AQWuQottpSplEBmJOsdPa9utRL8o80ibecrCgPB8j8xKG
+De9Zm7vL+QcN/gtjJ+ARNqazMM/d9yjkrN+FMmIbj19mbYW+B+JReYH4yVOvsc6AC4dSfvkthMC
rwEYrFjk/dZ62Y7vc8ywdCne/+Ex3LgodYB2PIJYVUYiulB0E9gqfnbv0jKTRdZikGSLo56hUkaQ
M6MrYaDOkPtGnR8LEHo6WjOqUnRc/DVKVp3NAwHm6doQMYDk1iOZUIkgrocx/UoCnVtVb1wHpxBR
3zQB0xN/G8Plt8cGlCfL5X6EhdatBTfR1ZBuzNHlIGR2BLdOI1XS+gtgqnW4RHt7SgX/Mvnz34Bj
e17tjCKXoR2OEUmh4yPHKdeEAhQQS569xc0VAVxzQJ4+pcnB89Bnr3s3F6OZthsk0P2NMxmU6C2O
MmRQicihNHjLSeL0Gfoy8O+hm2BQOXEsb1j0DsXTB+OJKDHsgqZoAcGeAk6RXNmsX63e5BWja4DZ
qNRV6d6FtZXqT4wvBnpIEnnbsA1fgg6FdsHSyt90koW+TEoa2R6IIO0fP+6NFqRly8Uzce1x/tfj
Zon2zDscEIVEduioQI0hIsf/58ePx9CUzD7eZpy4MwF/BgR3zKzZAFeNqn2cCQFrvMjNIbOzn5f7
Y/rjMbe0v9tJtCdpNX/cQ+/EfTAKqWr548dN/H/vJaTxEfEBp2k5/Uz25FsE6vi0Jhai02h2dm65
d4Pngx/TXd2GOcYSGvKZBfAJVBeWczfO72Ml53WGwz8KUOzbjjYRnNuUbjRfvaHJQ+G/oysG54jA
XcXmKR8SfIQBLzsx/zZTLzI69Etumu2F7uBT0f+kMhqq2fMgrwSoYVo/uDqD89tP0gt+pW0y1RoP
Loe0/aDjHZDJ0hcjzENsnCICduP9jmN9OyJkrAcOfSzGMTPE61vf86d1bP06km2Ff/YJogzPuwPd
HAtAOmRwaYeq6wGc6c19Mor8cICWCrQnf9cjBJscKVxAd42xJaj+gUmIGCp1DkkUQrpO9dlER/tK
g+1mQtI+rwCyg6592KOpth0UUWKS7XbfKXfnCE5ujrJ26skVmURAXuBJzvGAblAeRiCSx+jVzuty
o0b52bFOT+bojseZj7LGIWXrjuDiafrOe43X4BSFe1igiQaW5Nv4OorjtyOyfYN78ZCGS3ujVHkn
PXuoC1zDnpI1m2KjX/whZSeN0iI7RJC+BQhAFQ0PNiS+BnE1sXgycYzDmo/7qRdOnIAoMezYi63T
iaGimXGJtopf/C7ozxbBDM+jiIcvR5ttGDJU6xCBdh9SWWZT0H+CmVvTH2Ua7l9F6/EC9kZ8MxNY
UqWe4q4fbphGeA8QJA/73LUVDfGSJx4CkD/UXifqefJNWrYNDV7i9nUYqQIw2nEAKuKRzkH7U87V
QgHadkmXFrOKSeGFy1biavkuPYTwxLgc2WiVl6du1CeZfu7TBdv7bo8HPNc4BLLSFucAXzv9Nvbn
MYzkNW7lL620eYpG2Z2OjQLgdDhdwxh88ZZ+OcLQwgAKxBW/elvPItxKa/lF7uSCQnWoNY0wKABf
YnW101SlaG6HiPGH3T2HB7kH7kDvwpJkGTilNe9M0ICPwZZtYu1eZ5T3mAihrpLLr6FEGKOzY3xK
08G7UTW9MTdUzJOqognOfwTexU0K6CccWdXFMv5Vz80Pj4bdJZH01SGAcwNw8RkJ3OAaWIzFSKDR
XebD++y7Vr4GhJzRbtNCqiDKP5rPUCp+XrbkAUoRf14Nb8GxNdioCVe1gH74gLyr/zBGffBg/FFm
8GNZZYx/uOzjwY//Z5/i7YG+TQeqN7BfL23kt2/7PpiqgwcMwQolAFLHqEwmsbxsLFrOOArHTNpR
qmKVUXyTjSWlSIjLmIimLdssnACy7lBHJl6n9FMwe+D8e8gYh3T4MkLpSoX2B3NHkk+sIeyktHBF
KnWWQBat5x1jCGgIDxwvHb5WuPvnuUf7PDZh3sYAibGOX8F4ffPtt35vACyOnckjMtyM72/4DFqJ
y8B6ucebtiATSk9sWD760BL8KulwNeLVYpMLRcH7BpUd7YDnJkMuZPu7I5gRkboijABIqwbzJLp4
qkTEilU/MTRkGSKCQMjU0P4iCTI3h+e5S98l+dom7ESNF16icE3OPv8yb6u7fNzgOno9ov5X5FHs
pNQqbLuQWo47nbnuiKJ83JP2ruHP91jGBN0gQzoWIDCa/oIRsP82TRzq8hjvykghabaH3C/b6N0B
vMsRmO4KNg2mHPr+fcniVXrFRu9hmC2AF2T9DFwbkLoZ+gklN8CE4upja/a5ZyvWBmekh9NsYeN4
NhpNSOiSN7cnvwxPwfMnH/tr8GlXNq63YH7ZNVBKi+26tLF96noOTWrDwBWDt5lsfYbvA5zQTmL/
MgRRBW/tLy0xqPHIYsp2/SNUZM9pZK7escOrQqleJCI+DwPUaMXl31gP3hW7/wkq3Iyoa+ROA627
GS2fS8heT6seEVVhn+cj7V66tMlozP+sEVIa0uEV2xhDQJBcwkFpSOaPmj8EyYQhLoLNee/1qLKm
XmZCNuSELpaPQO8Uds5s7hp3aZWN0FaNDxCahtJfBIpDSBGZP7AvZPPC6z56b1b7dwUkSz2elCyF
uE/5wuGTsSd/gEDFRv2+oZc89x2E9WDEFrVhcfeu2TBipFxtrLLD+EO1jgi2hz2Y431QgFogg7nQ
XdB2ZpHrj2cSnL3dmhoqf82T6HWGpZXHx6pKbwVYsiLxsXSsXHsfUz2ipK2FBx8jnqOiR03iO2/M
gxTZlcYj37sg9Gtv1A9LpAWA+KCAedvU7TzWsBQwckDMSRnaX5DmPHRrkPQSlKHQF1OOfoce6rcP
kUiMKSRcdZd8rFjKdv6RDmH72NqXo3XR6Rj854DPSw1yxsAmpo+diMhZhm2DPOAKvHFfwUdr2NhB
X86h5iXEkC2bOlG0hy+vG+hkb6UtqroJ582c/FGRWKuUDS8EfTYanz4fPfk1wcFQ8R1dTxCBzW6+
C+bvpQrYnkMc4Mi9IJUhsS/lx2y70qaFdXcMORIwUwakM+JZvmyY5FMF808DMfyUsP0kWwxlEckr
j4DBL2HzWyfen5gTRIsaOoKNV+8deJ7MYyiuoxFWmkrRB3VtevHVHFXYID63gXjzQ8pLnjTfd5Ec
Rb/RqbIaKsFuwDUM2PZrPcGnWUR6AkBbsol8aTj/zjTZ85m4OZ8SygvnuqCQrMOugG617STOxAZm
KgG576kNpIwdywN9uzEkfExd/2VpCRyPQb/2ev112AVL8e/eoVpQsJ3CbgebO80pdoqK9hBFMFfl
8L8duoOE3ynAtgPHNkRddbCtKz2ZFCni2Fc08Indf7H5LnHAkUZ4dMh7rUTtSY4yvcuT3q/hCOPE
Gy3grMDdAkgUFTCyz7GdxgKp3y9xomcMjEEiRcQomtmM+EMnElUMY/JyeNG785GzuH+FwQXDsUqX
RLLE+GKdQ3feC9dgHFFC7svb+xv3zke8BoOLEhdhAlKEtOkUXFXUEIzxcdjjnfoNRAyXBzW//caE
hV3sni19OxfhGlRDABFoRz/OEDjNjw1Chk8rtR+fPSFf2EFrzApYTmbZ/YuaN1XOkbPPm3/t74Uk
xC+M4Ok6eKRQtWHEYeRFzYP+zaKFv+6yIGDnCofS+4LkGmrShA05yJq+wLYa516iokvcaawgdXxP
+bJ87rs2fkra7WndGH8JDTJiiDJ+GnMKY1U3OrntI/aExpv7OvTgJ+8+ingRue26o7YLU2SIVnEG
aImJWqqeWPx5ovRHMsr5RF16UsOSPs1yRbhItxVSwD3i/2gsRIj2KTDjU3dsV7ES+yZgGSJPvnw6
uNdc22iit2htUV9FxU5YUx9rxOo5RaE0C9NDciLog0N0R2IOsRZVKU0CO99NHQhhivW3Bp/HZrfI
Gw7FNAA73iL+Fh/dn9UjkHLkMT0IaR/jle61C4nCBC3xC7M90GL0xpyIR38A2Qox2or4X0J+NPnS
EWDMgznNXZevA72Pv7DPEwouTGWA8hKxr/JudjQhfydWfhW7RkQ+3fkJVemvUOK3kdsKglwIWEbH
YZD0S6cSyXkCazZ49vns11MqbIEKcDl1s1cFWzm2Q1dNLJpALkS5mGaWM0hNedNJH1YwXKINT/Qp
5tNvma6/IuUP9dIED7FM6I102wmZh/Gs6Tznkoz52EpShwEiQyTGCQ0PiRYGsQRUEzM/Tfjr2TTQ
MZ9WTvLdpwaa1RrU4GJ+wo9ectiDLxR7cU3o2OcuwXQR32jwh9PSI6jjHsXoIWGDBEKpoV528QyH
y0YvPBCYQoVOVKgB8AKyux12tzVC8eMagWorUmHJmVpQ9Ab12rHXVcf+peGkxWgXmpQAU3OjxMMU
77x2briA1eHl5qUik9MKWxJ+eNAKjGXgOHSb1qUV6cLvzYZPrgUcMSKWDs5gOPvYOXPawRSFoDvE
y3jGQBeWNVkbWQ0VEjU0FMHC9ObUKK+9kBLwvD/Cz+ytQo5vxcQ6H6WIhHOT++BSy+0YoBekm8NR
k5BzPPGgCn295tsBPIodyXxlbY9I2nKeNv1Np2Kqt7s3GPk7zeMGqcXOKcS/yE8bD/5ppcclGh06
dMV5sRhXK67Gmx4wc4ZajA1Lu5afPW/w3hpV0yEudJfCMcQktqckTXU+/Um9Ked2jjCrxSYFEJUo
mzC3bEjiEAG6asKn9ORNKFWJxuENeiaPWn3y1rSDe7ZDbN1Z6eCsLcaovE0wh0S2C8pC0/XICyzg
KwKwZgrttcGELyLpeu4HNFQe2iIewhL3wCnl0MbRIKRtV3UCzSdPozLUA7tQCMbPgKiQX8BAJNkh
tr5HXkUXVHB9qJo6UEGZfAutCEroM+IWwV/3bP8dXTbF6cr8qtHxX0WnoOwpkMGgO4lOcDgg3f3Y
MCCp2X7BAfqIgFIdoS3FULgN/mhgbqHWOh8TDoR2nW9boh82hbEkRLprtMnxUR0Yr2OOAHMlQg++
IVjyTDu7Fclm7+k30+LwckHRbOpz6nCpUG/8PPvrXLUNQhGBb66HacNCgsso4i0+Hle8c+BplgtC
Ujqfzaazg9GjaByHqdatZ3AxJx4uJ8JUiA4XkSIIEohjzuhde40kbBph5ArjwK7u1HzW9nBQnOZ5
HwhZuj51z3vso+hsDC3pqm6gFhbMMzievWQyJUEXlofhDLAhXaacmUg86jlw9eaSOdNhaoulX9CC
Etpchu1LnyfGD59S6fWFbXxTpRYESbulyAwinhZGkN2dhZMzb/BMqNheOVDBN8HC66Dxvqmgb+5j
f/LZIiTibV87vH25z+MDMxY1Eszsulv2OT76n8HanlAXrjh6+/998/HY9s8/+HjMG32FE4HYjPqD
VyI18vUjd/Ix8KhPY4zN+Lj7r0SKSikSnibZ81VPupZANP89Q/Lx878eTO+zFxTOrhGVNu5+pE1M
g3XWLjDZRZqi/96xW2TNoB3ce8yQEdNxbSSOyeFjHtTH07cfL+fjri8mcUb24H9yMB9hmI8btTnE
H//1c+ruKbmk//Uxa+kjD3NgTobenaqiWMa1F5r648/+9T/4CoHBJZwRq7tHZz5ebcAP5PQ+7n7c
tCECM+m63TbV9SjrEwQbQ4ub+9u+4/IfBaJnH3OSYKu+qYGI6iPKwwawe0kCKfQ+TuLjoZ0STFfk
0VskeoEdFJlJPgzy3EFhXSDCH6KWxHWnrYHN+n/YO5PmSJEua/+Vtt5TBg44sOhNzCFFKBSaUxtM
yoF5xnHg138Pequ6hra21759L0qWVarMDEUAfu+55zy3KaIPObs/vn77V+6rdvx2b5VPnWOjnowU
x0aA5eHLQPo7Bfb+XzGCfwFMGfr9H0+vT+jqviI8wsQK/N8m+f8Z4YEp+x8vCSu+/rIU5y+/8w8c
rfcbyhUmaRYN/8Gc/T3G47PPy7UdjOxoVYL/AQvoEigDRws7T9om2yN9D4ajLxfn4+8xHttbFn3i
xvdwPToC8N7/T4xHYMr9m13XdXz2JC7QP8+zLAJC/wxoYE3QeZkCEdGGm6ISVj+LoenWQieXzuvb
W54R+TavK5zQSn0wYC+Ok3HKtKXuht0UO9gGFKoBklGiZnAyZRZuXKeAGKCjXS29jyQNL4o8J6aN
EWJmFFHWNHW4z9N4WukIIKy8rSdUhMm8Ye4frNsoMNaKA24b6vlVf0imRlt6Zm+j5gP6iaarqQ/a
ZHjTVrTd7KtFLyB+3zTUZ2N1dByDtM0E+FKU+sOL4uXg07tUltHaCsfbIcrnk0ZPm70MUkPcXAoM
7Sucs+ucyWqc0VvkwjoCAIn3ZViejcpqFkKV3FriUeF53diZGnamM5xp/+b7UVbGtqDj2WLcqRBt
ESmsKePB3dcYbm2QAC411d7xKwbIEbSAPME2UovxkRCVv3OTTTuMiMBlk6yFWjZiMPTjUr3g7E82
Of3BpsY8BjaMjqk+t3pUFC+esZENuprFkb6KcHVtIiQIPqdkpxOV7uJ4YeLi2o3naXyyB/+h8Duw
tHl1HF0CScLtzrA0CDVT/D/V2DNOZmw8WeC3pr57kbG+ukzvBi13jUSKIhxbts2mSl5nQe8XoAea
2I9rVHDU8UEFz6ZXfzhluBrqCVeM3e76bMJp0fvH5bt2HpWrHq0qKrt3nQbVmhIP10vBhM20nLs+
acEfk5ra1TkDzHG01iRsmfPEFtW3vNERJ8kE1QXMSn7rm8NZDOZbUnXZaZ6IfYkRxTm25QqDzbBK
qDo2NFAwCTLH2qfDDF3KdxXuEdnvU6fbEVHDb9YhMFdc4KveRfI1G89dsD7N20yz3Je3PYUgF1xU
bRrf7DfYWfW6EcW6mkS0z4soIcv+vS+iJ1MUNfarVm10lJ1h00IGMe2H2hIn/NhXkQcXzBYE0/U7
gCSP6WP61tRxe2lzmDfJrA+GHfqrTHkrNxn9rSL8sDW6YJe0YFtxScVLemxVMJTc6dLigERujkqI
gUM9M/AP9vakpk2TSUQx29B7MkLbQqlXkefFMQqrdKug3/Ak4DYbaTfwITNuCU9hCyRAuEStm/YS
2/pMUmtvdZh1Kozrq4rSKC88n+Fg/Jh1DmIX8sK676xVU3t3vVM0Zy8ZdgPW0mesqQKyUIsZVKBC
4QVZmfX8I+2LEr6T+OH6zV0YTjtsnNyLTlfsVU4jTZ5Vraa51dvK7+M37d6HNAqHYEyQQufO3vah
d4gH0iTZW5o+kMRIVkrXm8ETyRbY9p3Xps0OWOy6nV5La/w5GYO3jwcy1nLEANyKnWc18CwWbYS5
xCYeB1hKcY4Ujt9jWMa7rSLrBbnDyoNmL8PoyqN6F5jhtRsuoejmbRvE/An5nVeSv7Ez4LsCFxk1
JZOvYXbHTYTtYB24OAjixDyY3Ucwze7a6j7GURUbz/Q2U2R+mPPyAUVgPWCd7rxQ7b0h5lGWdtHB
8BG83Kj9roSZY0ZwnH3ezsdGBOKU62ECkBg+jE0QPsdk+Jr8sYibaku5/zGpmIkXjeFNV9JikWv/
WddYZaGAXhKNIyS3vYsdhcPNGOsXfPVQm5yXUKYN0QGUMe0fkyz2rwMVYVYTthmHuVj7QRttSHjW
tM+xixe3PyEv/pTpL8YML/kM3aGYIHy4mfipVbnSBTr2JCf4v6755BVFt9Xd9yixYUK4VQbdneQA
FqwdjiTMtN6nX0ps8dOiF9o8sHryM6nf4pHhydRUMzNjtECVO9FV7i1PIX4aE7GIpObTbckKhi5W
DDyIq8FYwB6Neco8DIaZvcz83Ns4AE8WO89FbULIicEJdOlxmvPkJkTg8CtyFLbRw9TDUVcQENnF
IuI99tSZeuu5MQ+d31w0if8RY+faSMtoM3BKhm0orgiWa+wIJXdBoW8618D2725dF4zhwnYfxAjy
nF7JzQC/NRlcEmlJsGPlYwtmYI3zCXM5DkkZeMOh+BXk/Rs9GNzlvLl2zEGOsCZm3Dl+Nl1y887J
Ee7EyOOlh/UQOwLrYm/7m8RcuJlRi1OEdE8YIPcneXTbuKF5n6sAtpzNtZO8cBY06zBD1UD1tu6G
GBdty7Gmi+bezjqSZEyoMNyj4Hnl2yic+FbGBjq3lxxVX2IVaAlkJbI+d4fSlgZxXwYdsRzuPEdx
QiKukcZ5TDrDvqkGI7s3lMmXXBdHI5WHuO4ObkrKpVePzB6eXSd4ykIulCh7hSLhr0Zfv7IpgGj+
2Ox0TZ6u8uDKNRJJMDLmRb06Nkk9H4buyHO12U0GKIO5ufh0VNfMv63RAOzGa+8Cjd2pmumgfY//
r52D3TQE19k2pmuoGmZa0/xDTYBAkrHxd9xq73WrH1Q/QSOKuP6DZlgjpkdrag6yK6HoyUvYN4hY
gq5xsRBeXO3SmGYwORjebipdgwGuf1auo3bNWP1s1CTxXE8+MyyoBTRgu8TV1q7S/k2XTSUAgPhb
MdpPrfKzHX7wh4gCJMlR0lUQKKayTOVUhf+7MI/hRG64Lci/cRwlrUE2yMzWHArD2RveEqTvcB5p
p8DQyyI6MEsvLmbrQzZEQGs8vKlYuLKDOTQxb0v8PFSwUKZCvMdhsseMyAGfroFwjq+yzWqCRcWT
lXmvrsIHOI9rxjJkmA824huAmlIgtPfgiCI+0MrCwzsmHy6joLfWjL5XsVUyoM1Iztq3stEdNxDv
mAmaDkBV8IxJeuMlvjwJ6YhdEGlrIz0oTZErXoqcukvK/CPtTZDlPdM8AgCII5VkFj48FFP/kqth
ZpYaR5uqDzfe3BwnmMWnaKT5m73huQlI1M0pT64O28q5Qt1ced5cn5nQdSvMOqL+NMPGvrNLg5UF
WPuRV9KbeeqPRRJfE6uGeFS7H/WAmdlq52ti1GhvEd6j6A0thCdi8y5b4wm3hbOx4zBcOYAC8VYa
+Om8+IxK2q3ifL7myYKoZuZ6ZcD+C7sXnjw5rCgf/GNL+bRutZceWR+0zf0UuHT4mi0XKlLsjkFb
eaRayU++NVIi8axLdNjuig6hDvNRvfUjt1on2TAh1I5cX+05Cr18N3ufaVbr1ajzeg/mJM/Ep2Eg
GQyi1mtDwOGPxLsjKnlkjnGBGp3cWkXgbIq5blbGpTR5RBMdqoknlg8hPgJrya64Kn1IWcZQxdfQ
wavdy4SSEvbrqgx82FpzS64HJjsKLTx95zqVrdiYql1PDWO2tjMfqnEo73pqHy+mRA98zjGNywtH
CQ/31Gn289I1qAfX1BZhgvbq2e6JuP45xBPC9HNUhxwFZqXDJsUM13WcsrO9GUdUZp5ITEEAC34r
nOaVkpfajpzo2h4qa13WHX5CCCxkHwKsXvGxduzmKUN+WJVDqs7EWYZVh0jN3c37zQyapRzdfRSM
494Z1PPoWYwtS5jfiT+Gu7kvptvFibdxbLTn0WaUP4+w6FKh4Oj84hmTUpOr4t0djl5j3YS2emlR
fozUo0h1xN0Q+UD7+ZkZ4lRiZdXtcRrAn40BBEwsCkxDea56Fg602phB+U5Qi3rDyy5MvGcKa9W8
N9hPsW7X6jCHmEhtIyJrxVh2PYT6xUm8/eyVZ0jYzHL7Qr+Fdfp98KlG02y8dPHwU9kMghg3gqAr
3HuTZuPkKp4oCTJVQeTPDqV1jJZvcf1VodMdpU4+O3u4NX2u0YwbYBPn4jPOT0bh8lcZVbKLdfM6
udNP0WQPXWrWS8Va4iUSp+7sGO6+bMpzaeEkrzrS4y5yHH4nf+WZ8SfrJjBOpM170bVHX06ce/dt
StRF1R90UVc5TC/aaHfESeaNELcFY7ze0P0eBm+zSubggYnh3g2RdbGMxmaKQzvKmRw+yDp4cMfo
w2caNwbttnXbVY7PbNNGH6Ghjtj9165j7SLaGw8qhchysQottQmG6gai6Y2Ze8ekwBkrBlCbTryR
nTzIMP4MrOdxnrcz3dsw1t+Ilq0tGTw7MAVWGCPH4Cmcgu9Un9+8gWeIw5jKqL8J6xwwR2klmhJH
i2/m9AaYL3sef154P0fitozrl8RgOQRMztnv7vG2QMnMvQc3nTfAbxlXWWA14jRrwP6tSUnTUw/A
u/NTmhfXGhjVQCjRQocCSygAIBrjxZXxqdbtfTqLt7KtDqnWcG1wHIY8oY1wm7v4FcroriLOQxYR
mzPPhZF3k8tRLpxSca1M68Vu2gM2eYJAmfuZDUSUqvNs4G1PmuwJWskZPPJl8ox7QXqhk99UXW2N
rDpFfrj2OmNTt852ruvk9NYmZbqzbPMpLtHpU57K1jGshOTh7VwYx703VY2qLRYrx53KtsIwKAoR
xcbs3Q1c6r3G/VRFcKL+ZZFJPGL/c9Rih91NlDgZhpragiLRsAoDF4Iv8RRR2sm0vPOE2hZd/D1w
x2sewnsLIfOZwrt3fby09fCU4AlvcDR/fTRlUq7doNgV7SGIad7BmBmieUyrKNtYOlsh6TKZ9Rn7
LomQStz0gX1girv2XfHqz0qvU57tmhNpec8N7T+1lQOaOX4K6zMU1g/P3CelYIPMICXLa6ARTsG9
EvolAjuExk2iI615BK2RQZ4pK15QL3LKKLpnIw7vMznsohRqH4x19/Ghhi1xWxqW2uKDrleqyO6z
0UiOtqaeQnHBmGWaJ8zuexN7HD4kHhp1TAUw00dVTH18PqbclMdoWHhxXU2jbGD69Ic9Z7+6iez+
zCKUy6hQADi48BDXxVlq4zGpxA4LOcOP0CEW1OGlFlz4Vd6P24ygcRkBy8wYO5QBIy2soBXMFGqb
Abu4v5tHL790jfcaFMNwqOgiYqnn1ai6nksiUMQ257s8DVekIg5CMYQzzfiDCMh1sUuGOelj9kee
7Kgm1J1QxjGycOMU48Gd9M9tQ1mQxoJmPj5TO356g/1pEL5oKeNSzWkh+wBaYyPvcBSC06RFW405
9rS6+qyTwT8WTj2sEfg0JFq8kkF3X0ewO/vFySDT29Ej9xV25mdr6OmJlUyNH0arICwrNv+4T07k
nzn67gc7BYtpentvMp7kYFyUrV9EhwRTdahVZh3sjISBgZtzLlbzO37bZmXbsYMRD328Ugeuy51o
yRTghsFpXWbnxPQxaUQWoW+By6+Ot+2cxDdGhvc/zBhWNhq5ievOtci0x7WAXFBRRLPnaAAGNbZy
k1a5e8Srvk2FTUI6q4DILKRwkjqzd8oCUcFMTfqnMsmOYZBugej2tzmK54a0Kxy3vakJYCWDnFde
B6JbZhAG4YiVVkjiFC8Gspr+UaRdvc49Y+F8tYeu5rFhIXVui0yfbKxOeDzErXBpOarxMY0hgjKc
Z1Dbv1u+gB9LYaPzFu8CUBjXYudE5Pa3zNaCba/Ct8iRuAYNciaZyZi36zZza1sHq9V3VYIB1mBK
gkmVwGcjfxH3rdfKa+gk3eFN9hn9giZObBTrqG0VTHy89l1AV6JhNNwG7Sx3ojauKhflhv+bzIag
8Stcb09cKjsIEdLdze6BM9XD4yUQBIaOLoHiLCAgABWG8WjmuodplDdtnGM/KHCdO6GBjoK8UVjT
8DCqH5WtR8wWWOoqcrq2b58b5fj4nk29CZxuWwlc/XUxnvoaoTKvuzudtvfeWO0tpNiVHodxy16U
zGq+u4QhuYPTH/OI5yijoVtTiX73Qvdn4VnlTuch8B3fS2+H2nxsg+5gGnW3cVR035vR1U6Mu9Af
uKoDsp3OMlaly6EWHNXaAkeEJzi9r3Pne0JIeuOnwympovNshbtMtMstahcbJstk7esKuGJmHEuW
MZH7nQePP5jYJ268uxzbLKGZ/ppX9pMCELhCtn0vDbw1hWfe9INn043JeB2Zxjm0qUyMepeYsllL
PGudaYN7KQZz7e3bsH+pugg9FktXHTBQcbJh7Qi7W+OAbDY4XwHvMY9tgx+GKZ7ljCIlU0gQuFnm
PYLqIRyKQ+jRdxjJkk9vicxFsH7qCLeZB29/i6cAE6jCajUE61kcm/CUk+Pu2+Z7azhiG3IpLy3T
NcjhBkD+EzdRVwvw2Lm7k1Z3b4+9dUhSa42lntqiwoqt4+73X7VRO2+1ZhNEEBrGDTfKssCMdh7U
jbz5+lLEOXlzR8gbMbFxBXcM3+mDZFoLm1u945l5o6JE7fBOdMfUFs0Nudc7BBl3VzX4K+rSjDdI
M2IlF/Kjs3yxo4hhXz8Aj5zKBZdvRwGhPB9rF9ihgzMlMEGX9RP1PBx0UUx78jaQ5ZedHl+/0j1F
jT8d85oDLJfxUVXXwmI+tiVHdUu6g1bk62//IrDXTriRZRUA0fXp2L/+3q8X8/UrJPGKj53X8ud/
owrdjGktDt2COR8KmKsa389Gt7O/FjG6DzK0uCml+P1LXNK2MlkhcwELcHQhmccFOXeshfzS8xPQ
f81CYvQXwGPSc/6Uwj01ick3Ose9HZii7rnz6ps+YV9LXBNAsRLlrK2FJvn1RXHXbLUwP/78T8L1
2bxTkpYXCkntz2/UE0tK/vxX+OvWZup5tP/5DV0xwIDOB5qg5vEWtd2eVrK6+fML3jLMXV//vnDu
mxYEKnEWXGQdW3sKoYy9pwxorFG/6SORbfyiefTysDhXhLbx43CaagRsEPC3hVdCZYYFm5vDDDfB
gvc+FPam7ZnoK9LGcXasrJTyQXUYf2lW0sAwePBkxp6T4FqUHPx6UuZDHrZ3SU2NlHKWQm6f8R5r
nZy8NJpXxYzIK0UWbuNB/pwFfoe6HI70BO5JTVjae7/Y1qhSxvgoIiwrBdUtKiTpJMd/0tyGG8tA
VZyS4nlKO713poVBmlq3qWN/TwQHywgYaJdN6ZMV5vXJqMFYWl685Rl9M0XjcghECX2mFtsqVPfg
XzogyPHWqqZ2V2Mfn/0Gbu1op4ceaWhde9HNbAd4gkcFQWJQ2GCUORIRNA/g65ish8O3xiiezbET
W1KxC5tV6eJKn2hjcq69Yx4q2qXWW/OQtJkHMWVWfKko4kT0Se+b39eGhbcuxJoZ5WtVghdry/pH
I6pLZ95Fjjg0eAJae9rnHrpn4b5kVj+sstb+WRjycfGuglC7zfMpJ85LFNNwQsyM6dm2xXPWBNPK
dfFP+keJr47hScIewGF8Yr/bTZo9DQKyamTrS6icB/gNRx2kd2Yy4fCvXhDj6ffLaaSVLJ8nhyfu
DGcTt9V7XAT3y19b+xajEtYeehJcWpykP8qKYBoKPoO46S1szG0RYjaCVvnoOt6rYzDBGRBliYy8
lYonazW3P4ipvfX8hC4m+BVsDnzCovuGAxVVTTy2cKUUeAOESg8jbfe6/HRrB7nhnEk5YwXqP7wh
ug9w57gVO+yQdm809UQ/3KWRT+fmrArTfVqwf9XM7ZHXebkPa/O5IW8xiJkuMVE/Ot1TXtHnooBz
VopjbTrGbdc/iXQMiUnDC6QHPIom2Sei3fJs5JRvinalk+JnBkeficlQbcpplSZVS9wTIwNdBUas
dl7Z1vRUi+A7kUvYEDUalKU0wR12SlyMSeKs0w11X+/S3cctisPeJQyw8g0s0HbmD4cmTuR9iYpZ
ucD7TGYZLIIut6x2Uuty5kcomewtbx2DIvujASo12Mb7XVHRpeLCx/er3DdD6k3US1KM6Z4ppXMW
jODSoTfWkK8ArVsIvmFzbiUEmeXzaLFu7tq4DXD6dmdr8l+JHH7wrLQ3ZWV/G6rWp5flZ25YRJIP
03eMG/XKyLcRVuB9r3OSPWH7JJ0MAWGSFDb2he2d9U7rpt2h12SrhOw0e32Gg/Qq8ybv08+p9JmF
dNdEdr+8DCF0JtY6FRUZYTZTrJOAhGHGIMLkU9zYY7QqY/t9rn0+nsDHEhyc5qB5CJX9Qxd4groQ
zbUCWF/3ALAdfrF8K0m8BnI00HTy4JXvvMiEmxTiCrdj9dJ61iWYBr3D36rJoxr7vHmhyQrWNrP7
dZQ7OLt0mx6DMCIeTEtZFO4TE3W8xBHib6A9OjfbQG1stpBH8BR3A6Vzkmyab6aacTDBT+A64SPx
21vXq15Nw73DjpRvkBHSeH7thuYoHH3prWiX9JK/GYjUsjsRC7lrHQYZP6UxsVdftkuZyvDON7Ct
RhO1sdHw4MSGDpENaLnYT51EGBGK9v2Amv1mxETjQpA/E+4569S28r2hBOvc0uYszVhd6j80gSTR
zeSGy6a01U9Rzde6ufcEzijw06sRxC6qk/rJohoGwU34tlzwbTxvcRluDSc62o5xM3YV4oRyrlnm
bYwp/WAB5CGQ1Y6XNm+URIsLtHk/hSgxFAti407jc1zV7Rrf20OR5ad6+CQA0q78oT/i2TlObMIE
uhDB5rEYHrIDwu7UenYVkP7ah3jrBRuC1YcM0yQ61VV68t7O+2upjFVZkqHO7cvX3zv17KyE7Rgv
wdRd61UPcWdWK4ErwZopuR0TmDibaMIVBRIVUTbtlJM/e/EYMHWNWDVaTj+NoN9XviAXiqayGlnU
wPHSbFP10OEVXA0m4Sy/Lc9BGT5IK9vYk273hfMRoOOupOt+r3lu4UK66drmOW3SfQerwS2NOzsY
bgA5vZEyusfkhtiPUBT1MU8wh1UM+bQAf9973//l559mxQI9ZmdPJd6HLk03ZulZkIGYurfmgYcr
+1xaFFb2DLPh5B0Zl2bRh4jg9/uSB61RNh9pVDxgpri0AITz2pkP/RDmm6Hw5i01yCk2oxtwq09s
M36tK94zLLMrastjMhEqDngtU4SbYbFd1VgpasYwKwP5lJp8y/SVdUZyyzgQfDSSscrr5xQ495A8
mG7/3YyocQSear1EI4YTB+0+74eLyWFgxYxsnOlYV8jE1owuSRiNdagW0/aWVbOEMLizU7gQJvb9
qRJnP0m2k+m8NbO5TK/C2yrsNyXuBEUujS6RWYrprr2m/paq4bXLekx8SXKxY9hTfZpcdV/+8H0U
pMxRb37ebLu++2wmgF9N+VLmlAUqeW7k8M3xsmw1lOOVWqPc0T96HADYM3OdfcS9vQuYTrAXmUFD
2X66fJ6hPwpuBkLpZGv93Mowcz9GwMiuaWWe2NcgTCAYzPrsSx6CMOOkKReIzbx2uZUqe7OQA1a1
YhNBqROuBLdtmFPWbwj6hI4Tk4FXz1zSyj76BkdAyEHBWIxsS9+czYJ5scMbg50gJUSIG1WL6Ftn
yJ05NbdlT+Xj+JyUWEhuUV7Z8oGvzouP6eh86CEjkTI9+ZP1gWhGDEUPewP3Ledl+X25v8OKHFTX
SyABRb0uRA8E05FPjukdh3jg6bNAB7Q9nVyPSZvfkjSXwpt4lKpDBEj+0qmMBlQY36uGP8U1Xkqe
mmbXqJUsqFvc1nnFGgAgQMKVkdZ0jJGMv8p9r/8hJPoU0X1WchjWcjRfyiGkUGl4ZMJTB3j+3XB4
FZ1hkQ6J1rOhN3NQcPks684G0rOtG2DrsI4Zv+9g3DRW8pyJUu2iKnNprO7NLE1uFZMSu1jGZjMT
GZAOpI6egkS+mTFzgSgczxM0oN4cbmXnZ1ur6YCnE5hNy/onu5t5ZIj5Wqbz3kuygt3Z2W1FO4Sq
wCikB4Tv2awfUd4HDN4Zioy78caUmEAH1j4bDyW2XYcJ/5plUiy/QAZZMT3Q+8pwX5s50cemK1Dp
LOaTXvLaiPmiKCL3QI1McDjZlRIIj8LkvWG8ObRzG6wpt8hjEE1cVTYzbrXkgWEn5OpuQlwdFIzA
0ZTvI3LFdq54rvDhOrvSiB8arNNbqGnhivSCrKJLFXdvYk7BmYz2vDEwJnUBvn7fi/YWRATefXUT
kI24YXpDQHT+wTDotu7oKqrOvbPCgd1o/vjMpdBymNwLV8OKy6ur4aXP2sxLdGuO2qTkIMNWvE1H
chnYw5oNxRorb0p+ch5RxxLvUDih+3Rdzq3CvcKq4owiD9YUToRA7XRaNoc6Os5ASVYRDaHZ2Izn
oXxRLzoanUDeBxPGkMpNzjm61Z6Zs0lULntwa/uzjrL0ZLrHICMentVXZc23YxzZR0ZmvTnzkfTs
Xhs5sIp0YOtF5M9Hp55JjUB8musUrxRqXr2kO5oYCkwwPvfIQlqUD32lT80g5JoZ/kvfVcXGdt+C
+rvs2fpldFAdTZE8FMn8UNrIdC0zy6mL9AP7wPwKpDOaiGcgi1Wo91LlepfPxq92nhkpJWylrOcx
WFdiOLqu+iUCcCLEu/dOaj47xnueyZ9sCFjrUpS3dolzxh6S04zfdRtEwqV8t7eJLu/gQL04Lpd1
SfrOQGxL525T+Hm5M2Qsd4qwAzvr7gZrNDfOJBAH+34HxyXZokf7LMcGojLboKrUVJL35gzhU6O2
SY+dmpZ5IBt08hAmRbCXo+Ozf83b++ML8gwaoTQ8zOzDZykYyxR1+KhH780S4wtyxLMq2faEF6bd
G4W8G0ti4t30A+DRq8wVJQ0edvormawLFQIgM47Q6NQ+85VeWTpi70q1oE/y7j6VTryKq7bceCzj
7oHQNgFafeSnHzPRP6GKN812KCtU7wD9diCvmMvXYUNBpc8MxM9sgJMbs4nkldmsZ5c/ZUlyPwuZ
eigF+UTTfuLmPXSzd/ETLPjFPLAjnCP7IGdxIb9OoYXU6dq7mKDDoEUGYcb61BMJpyyH3R+lB86+
aF9Zzypw2O69ZA6zvCh3thGv/Ly4T904pjobrkEpHgfvR5cWMGH8GGIJEnavWBeyDuu2gAAHBqHn
nxnLEguN8nwfhvPJNhVtrug66FzODePuQ5bIbR/A7CVQT9TWIq7qbzWNWDtuocE9J4lihb2NF91p
7Q0EYtzvxGlU+YsN7kS/FEsHCER8kryqV1mRyu2QWA8ElfvjqNl/003yTX36RAsPWcM0CYlRsU56
5U45ck9Py1UuUQBa2kw/+25zjoVM9r6PR3sup43bPCchWamgmB8l2fabhPuXgi8nqC0IUKoR+Eab
K7HFJbMHcsZkrTxYdq/XzLce5ygU3KwXt0VZt8LkQ/oiOQ5iuHSGy3R+VGyVGQkrxsk4bWZSakE5
eA+GC25MsrXQsDXgHq7crirXCoQhQXIHu2J+YJgTbqtJDwfXOAhSxNcs4pWRksShNzDDjeqtbY4/
vtzH/2fUfprqn//1n//7rgUXWtDXW/UvQvH/NGp/QEcoI7B0f1vR8K/f9sfuc0v+hrfIlQuo3naR
Jf572QIevN88W9JrWQK+8B8G7eA3k7yKj3NaSIuveMV/N2g77m+u41o2VmrhOY7Fq/tj7fvf7Pb/
C035n7BtN5C+FVgOFY4phfXFsf8LPx/1pVFGp+Q1M3EJl202Hbse1wETAbgKBXqA7a7JXKKiBBbg
fw3E2jRptzRbThiyNEDDgkOaK/Ns5Nmvv7yTv7/a/yhVcU/X33f/9Z/in1xyXl0A1AOwNB523qB/
sJ4jd3RyL+6dq0QUaiiQznnAAKcHWHdMcutaOeGDa4EbKquURCXYiLUnLeugog7GK3mpbRahoMO0
XcW+m57CGd3CxEiDfKLjiwoTuIIl5ZdkTFiFn//m5S9w779uTvh6+bZpMiKjK+Tz5/t/eXNBQ2a6
xfd2nQNm+C0VD6klbHKZx4Cxxq4BQC8O7jm2GdR9w7zZ3/cW/gPpxSemcslJRLgwe5+hcrXkl1ga
7vfWc4CpI6kMf1MWYbFLRNMeGQc9CE9wjkbWCmY7OKza9E6FkV//zc/0dyiy47uBJ+BdLxs+2EVh
/fNnEnYSlQHg4CsXOl6szvTWQ+tFO1NDwqXApcK33FPG9bGrM3+h4jVg+6x4OkF81nsIss8+Uetb
r6ChWZDQSLG0S2ot0sx5kItAiO0CKFrU/xty+Bc4/u8fBy+de8fhjuKusv9xNZV1GaqoDsTVwmxp
SiN9IMKIPxHPRpHgIIiGGEI7LrZkyrCb5+N7TWIZZ7+L+fKQJlawJV+RMHKcx52tKqqsTGNxwzjc
8CPcsljhbAw4ticPKJ9o/x9h57XktpJt2y/KCHjzWqD3LKOS9IKQhUl4m8DX3wGqb9Q+On26Y0dw
kyWyDAkkVq4155hFfPUE2mL0bThl/XaFVm4K0gRnXViip+LYYDNixTTzPIMmo94qKLSGv64Tholy
jGN08SXRwmNV7lyTC3mpAbIqo0WXE9+rMFxRujKFF76+r6foksSOf37cSEDAgwME1Yl7AnQ1aog6
2duJ6DY6vVXkIkzzonL66peoeb0xeR9E2Z9TYWXLZkhtW2IPGMCDEeKCOlwf90Y53BCmgT0wRfts
Gsvctg7p5Ptbr8YoDLjjaXQkiYqo+hsl9bXQrQ7YUENwXqsxWxXVz8lRPmI4ivsiQoGiPAvQcLVD
G//f4PTGvztUnQfAG1+KZv4d5sD4x+yVGxt3YfSnwe2ZaHpNsw1xXIGQtfaea1xGk/lnObVvtLHN
tcy9GQMF8W6zgTeXvtG2xyyio507Zb1+H8Uqkg3eYZTX9P79M20X//2/nGELVvzvw9TxWTtcWvgG
//+fq4YjNDeFXqDfZ1sELNzxcySdq+lC9jQcOHh1YbBxCiHCea5XnAEoHRIhX1r/G7R64+hoye8H
PH30ICssOzhhxTAaa8RNU9z/13iYf/Mu4z8yPRfuEsvC32v04PuFZEek38HH16i9gF1M8msyZqe4
L/vA87BXpoV38AqLvmwhT3qUviXS6/b/+X0zl5CKv943E3Cla3kav439d24ECeMdlyY+pb4YcMbp
1ql5z+LUOZUYwmNN9J/y4Qu599ZLMstzZLB76UbDuD7eStrmm2Qas0tTLADOqQ+iQGhLz56JGxn0
ur1KUnHiw0E6UhS7QeXu3oCnTSOjvBQYl8dQ94ku0duAubR2EqKgpZZmn1MZiz+uuf8zA+GR9/P3
n2pqFiXFklXyv1YywxKlD+RVu7cq+WH1I3Bpj6ErkgR3laX289TK3wCE7kLUUDRCBcjcMWm34zAy
EnOGiws6dPLYycWLKKLL8bPMQm3h6IpVLZgR/+fPxvnfF3L8X9ZyzeA/938FjOhVqiXCHIx70+LM
NPJkQG5PnjJO+GqCPeDZzIJqrCfU6CB2exfUR96kFu0RY9VL+6YD9llD3vthIxo46QT7rWyv/Gpp
5ClyAR5ZQk25xz55HZc2Of0bkwnkuwO5ZKfFZkMgUUx7mZ+w61u01r6DLBV57IZxV/006G5+6sFm
nRAWmhgSjjgen3HAeKdODv7aS6HqCYWHnR1cMXvDpfbY94rBu6Zq7miPGjcmo/ZvhnFBkVT6HYv2
wUx7uFKp/qL7kfmWK7pJulHCdliA7UWuzqFjikMeN2tr+aOMBtjdf37frWWt+OtAcQ1OCexNtumz
oPzPtSQlVKf3Jl+/+35FgIo7D8+A7srj7DbNzhGOegY/yAiE+uI0TTM7LoRcTjnheBPskHPNCjd9
a4Eh0rcWXeS+N0mss+AUpVo07FPkA5GHI7uK3vqhDULTAx5b91DZzR7CQ0dtWEzWS0QfeTOk6VUK
msqeJ4KsMI4zQ7mzV0LRq6dwEUdagF0JjsU38QLg3wz8ztrkcQ8chesgjSG3Wue29PcG+6H/coT+
FebxqGtc07I8S6OFaNnaX++UUEY/OKGl30kGeLdqxrpeH38GVwAkstatlecIRHRjwzg5yfOjPTHj
61HrSUtVR8T+7ZNZTefCBBH1nz9D5+8q0tFs1jQ2DppuE5D092+WM21PNeZ67P4JY0iBcN182y6w
nb0BPvBOkKNPSgCeEOSgrHRnGUXW0G08p0L+sxy+lSnZLU4Ns0CDHBIIZ2Q69YN2gjB3no1FQBM6
2dZCg7SxOjgWsp3lquvjCZjMDsSm9jya7yNtORSGs07bybF2YBK+iSIb93r4VIiZnI7MBu9hYYJU
6MOh6dBBq9F5Wbja7XY5+E2nCLShMgN6zDjW4/6pS/x4o8P4CgoLyG0c+WDqcg2REpZ6U9eni5Tf
Ujn1J1g0VcbSTO1RUqsbn2ROgOTgmQ2i5SpfxP6MSH2L8VlktIxtrXltohlaAQfO/tv661t/5/qw
XdI4oYj4sgzLfeTx/bO0nz3p05uforuQY3nJBexQS2TAl4rYDUpxsu36ZxKqDj/25O0ZAxx8s4hf
u1k0e+ISsiDGnKQaebGnniGf4c7zCpM8ZaOu7bEE0lmBP9xtaN60QLa+Y9xnb5MO4XpivnUp22TT
d1Iiof7S0Zt/liF9v8HRzn15S3151QaYfbxh2jZOmx9J72xzWq+48W07fh5pCr7knThIEweEkeJQ
LKy1ItoC7g/1L2kS/bmY+JOgqFOrEi3S+6Quc8VJjz2ARgLUn90kY7YIURnxhb+DRxSg6SFuPqYB
5WBD2moNA/xcWUbQFi4aPFrOAASXe0Z/p+97cBdCXJSE4QkS21qTSl7telznmG4RnTfIGJnHVhEg
j9bG31t5Sif413j25zG8T0xO+1PhjMCO6vRdH91mlxrlAY5SuZ4lgLYGU02QZ/BboG2CMXaTaxR7
/lOdVsPWTVt3y7c1CeRJ21U3hmzGgIRB46ajppV0ixRF76XOPk+Nru97NrDB3JLp7ShEQrWYTj5z
ozUeSoR8xQ7oL3MbD9a7nvbpZfIYU6rQd9amyn8wZZp2RRPzd9rWRcHKFza/TUbrMGquJhqgQJOt
vhrM0Vxobkj/tK5cK91b1GO/UmPMjtrYXojx1baOR2hKQ3PTmUV/t0aOHj7ebFvl7k89FeEfoPk8
1hBLNPQKg2/eYG9+bc35W+EV8SZdgEoTqgKuGTopCM7NasLPDTPiW1KOG1Av2IV1DgikuRs0e+UO
z2e2scv2p5UZxl65mAKgDmqvOLb2JeTAIx9bEggPsZc/6TvTNgHutlCGhWL2XC3yApmhKJmcW8Wp
slMVgV4VAiv4Yn4B87LsfyH7AN/ctOk506eZC7jZ0p0jNzWE7nnJGn81M7bZe7pH6gzDN9oZ2KlD
rrf+IkmZ2zE/h9j6+oT4Ic3y1N0lyXhVGSIYCv4sZ7E7exnSc+KhEPklcUFHvsRfOeYoLqbeWQ0h
u7Bohjeuy8uY/S4J3LmpDPCmrtUXn985pOQqo5axjBlGq96GFEkbkdluTQXOgtyALjGdY+cwcEQJ
SP9TNnhe56gFR4mkYiZbk2G8lh2brCIe3rYqrHa4bz1NfcK/w4GhaQWtAeG9K8HfP8y7atFf4VPB
btd1TLbnabylwGtId0063qQ2RanX58wcANghACHn74Kg7NAtEMY8dr71oUzWtjvvkk45Vxwp9TZb
5AuhLWy60HMVOC5YMKPxfyDyDAhg+cosXmyHtA1HwFhIQFyOfCiZcj6Yc8RaG3e/0Empi7/cuBVz
UczL5Ya93RLoEsrtoLKfE9lcWA/Gbi+M8FbSrRb1bL2WBUDYJozw5Ztwuv1m2Olx8wnekPHiYFCI
4ctfEm3r0nsg0oJeteCw/Z7MkFJD4YIrziWTFZ+xbqU/UYxhdNUbdazst7hiLyTnGNGlBSHPn93b
o5ZBwH5tkalfQux7URzGuwi86zaSRB/RyqC+G3C3sBA467jFmYHYAhlv6N76Un2tYXBktYpfLGmt
Q9tp0cHMn+0Y0keONuBJ72u5qge3fB2ta5W6Tyxf+pV1Kl71VbprDRu/DQEQG7r/K9PJSTIhtOtJ
H1SD5Vj8ijvd3PdNeEM3HaMK7q03XTfeRDyTXeHBKJsSGwsm4dvN4R932b3zeKsMJk7sZmtm32go
2RZVfx4arYKH9PgXIGFXVuWZwHOwksRgztp6VqzVfx5rCOJCIh4DcFbloV4Uko+bWImz4bbuRgne
1r62m3/cND4k2creu4XF8aFYZdeuZ/yEJoP/0aQuQuew8L3d6ZAsN240T4cQthz4ULRHehI8oCnx
OAxbw8j3aSQmEAfDtz9fjpNTjLJvi8SmP2CT72F4hd2hT3KkpRYp4WRltoccrafLln6XKNS+jKb7
9vC4iXUUkYyY2kOXxT8cwFvkaKIkCH2In0apTZuxyN5IBX1rwGpvvQErEVRjoPxL4jPCNy5AMYF6
5qAnR7fgZJmbgfSbeXoxYhbq3MgzSiGCbZS9H5bUbMB1/7r56+HMfHA1i9p+cn3mrqNVKUClxScw
bdBlF1jL4wbBUvXn3uNhMwlrNyDT8FMEog+GDNfi6vB4+LgXjSbqo8fjVAHChaYUmG5xbZT+kmJo
3kNFYAqMIH7LnAduKTSMhmwHNDJy3qIrfNUt+qBD1LerQU43LQH2Jbzu2NTAJlz9l1ZB9h3Rn5AJ
6bCnZaQkPXRlXT0TAYRvhgg3B749+v9VxjzLG0G5Zv5r1zXJJnJDuRZG9m302y2DUUbeFh6ZfpDO
KhyrjeugDo8rBlixPTGqKUERZ7hM0KzxRtGvOIyN9hvP9TcGzatEuJyehII9wfrZN3BKmwWn2Upr
FSGncilxTtiYiz3xUHsUlxYkW73eYVsHprUZPVyhHbBmyoioJ7NnOBkqe+zV0R2A63TsRK7isKOd
GVX2Cr7yECCpPdIa2hWZxwGRI2KiK8jkXy43XL72foSG9vGlVNTF4fG8x73H1z6e++e1/+c/f3wH
O6Y52A0iDv7+mXnLkvr08WOqJQnJnxT06OX3ejxdPp5j1EMGs8c9VBNs9D+/8eN11VIVEZr6C4Cr
Ma8fP7VkeZrBqXd8Ijgm/vyUj9/+4+f9+WMiFNISUIgeTWJlN8RoZoXapBAPj8S5mZx9bJC8svuZ
puFWKBONwDzipwPli2UjTPrD4wb+chP0qWYiFuhY8EGsG9PQBYXuEfTk6wbOJjDwKemoR82R0Jf9
gR2HhXMjqIwfMUTdfaLF9qHAonWQo51CfrAhjYkOQrHncSY//vlx07MPOgDBkUhfKivwCzNhiLa8
mqugTbxeeiRyZt4+nvf40uPm8RDnobUTi91++SaPr9uZ9697FXgrxFipv/p4AZU8sgJ2y5i7J29H
vgAqd4HzF2XawW64eIYCy1nAFD3wctwc6WfiMF7sHMkZ7acSiJ6NyuVxt8hFO+Ms8xKWteXfHjej
o6EKT3EEH8qKIgzKF9q0RYT+uCEu4V/3Hg/jFPW5ixFeosP8/8+Bx/LP53y87vHsj4ePeypqiU5t
PZagUQMT27sGTQRjOSWkZXrzUrO/Rt2YbAxmABRAucoPHzdF7QDP+3hMGus///mvh4/ndYts/uMV
0RR7U/Dx+N+9hHJgwD8hSTju6XX8eXb+0OM/Xjibit/i45VtIrutzSUHMz2rvBHuwodi//Hkj6d9
/FCxqPg/Hv675z2mYR+v/ccf/viXv14y+rVYz+bZN6sb1Fcajn/eJNW7pl4Fj+9ThXPbvZAqmx+w
feT57vHOkJ9Y5LtZc9H6uPbu8Zl9fKKPh35nLAoAhMW89Y/7jy9/PPVx7/HxJsAvZposywuGQRdT
gANl3popTDDNoO7HvF+tl4iYmo14vyxzzTTaJDgsR4CajbT9rJb10H8sPg4OfSRKIxsfxvx2AUlN
thRPxHH966ZpPYSPH49DO4LG3cY2vnUHaQP8MevxrZdvGi9XVNtAlweL4oh3CqE9Jl38aGPweFcf
n0tD4bsx6vK1Yle3D5cKxlg+4Ll7y7AxPN7Av97+x9f+8RFVj8P0z7v+cRdvG4dN0vdfvT76Qd4w
Uyw7KY9TOaunuUer6tducSdI66hC1F8ZcofnUpJm9FSx4wIX6wkCaZIUe70TQi1XywzTklCjXbeP
11XXtdsBRGhQUkqiDp+bMyOIs6qN+t0GCBiaJ6+4h7od7aU/7SMtcpGxQP/uY/07VG8Lx7z2CsQ7
2RsdHlatOQJav9deY+xotHwH5tja0wVRYba2WIK55jElaondKI3aOSd9/Do3wqVEsF7TEaWoU3vf
SxYreCgplttxiNcCAEagEv9r3RT6pexH4IOWGS7kaALXK1pjjvbVjz1nMxgpCk9P/2JLJD4TUqje
yEVQRl11lTOSy74YUYaFalOMbOiFNX1LZoUVayBfNKUDpYGUWDFhMqgNfAdbv2SHL13jSZml2vu6
+jEzAN6MufC3YdRGNw23lbtql5DyNJrAB5fuHs3LzyLMp43W9j7Y5xE/h+Y/10WUPLvtXG+rIX0b
cmKOGA7j/piqCAVt6a3TnGh7Y6BhZupztG2jZD9yMlxB05AAEWfDpk5KImy1d3shCuvEuAdJrqIV
b/ulmDzkGU3xgzjC4jxUmFdAnu3og95YkOojCPN4nyXZJU2dYZ858g4ZM3/tidOlLLK+K2PSPiFF
1GDYHEvhukQE4CH3jGnbOxBeOsCn+xBi9DhJLoVpDV6SLIeAz+PH7MLO9MFKJKiNilBJrEbp77yk
TylJeAL6WmBBr7H2HHLmQKe894pPHpkfwnxVbeN9yyIC/SKjN3aoAAkvxqSCB+0kHRYFLJ0o51o0
onaro6TV/VNdehAEhKLODud1XQ7XYerrnaur6TkBTWr3GjJdu78bnaKFYk7MKHNPHnG6tRxqKRs9
LnTCcy+zFSKvSxligr3RCdLY9t29IwFv1Q+Wd8qGCouyq++tMtnXSIc3/UQPUbMrb9WEElLGMNlH
NYqvwBskVAgl/VMW5/2TlsfDMdG/C4G4XwyME1C1IVWdO5JlnBorqoPa5obAczaIlDOS6uLTxF6H
JTBobK/JJfX1T8xvqGDZoW90nWCq2S4J/+TAmkZAKXlTHPXGfYkr4Df5t5mR86fO/25U0/OUFOFd
T6yvZm2pW6RCG+z8dGaEl19sF98ntcqwb0oF56psPzWqsV9gGpwzo0lPraZ+FA09qojQALgH+bjC
1AEMG2PVzHD9FYbpetRINSxy2eyKtvw0ml61Z3+6RNFj9TZJ0VuSxiFm7SvmJk5ZNMdBn/21YaT8
drzBAKMtscum+S2tsuZVqqc0NNRNmmAKovbu5ciTSucgEjujVcxUVM9cSqTMCFI4b9smsbQtQxvY
OQPKQ7JBtJMXO+W2zJgf1MUUHVGwBoUN6cagKICLCs4K6QmBG/67IrvvZLUzWlqjn1caojnAfHO2
MkPLPFJ4KfyURrrTa1yt4I5DvegDwpA+TyO/Obt9uCpN9xlOvAszIQvPwi1+TV3xGTbyhqegWCNw
ndFdXx1r1cP80OMXowFtD+0HNttcmUxbRMcs/rtPrO+lqLxLHwP4hivwBVJ3dekqsFNkLAWV6SQH
mc35ibHrD0MrX8n1fO2iydtElbvDN3NO8+pzKZqLY5P0ohEKInz1ReskXHakNOvUb0J4diat719a
uh91v/mmfzbCggSTWBA7sa/cXn9NSCN0ifIoB+vrSEYExILhubPT37ZMyXrMmJvYJd1csvoG9rKv
LRPqJyYNzT6fnr0ES9SgHAwkTjG/jAMdRrPgAyAaEPSX9pQ5qXgD7r9z3ZORpcZrDNZJMQ442TgJ
n5g8uEEukL5PHpClKdL2ZdxsBnt6n626XVcR+kt7KNJ1WdY+cQYv2hJLEpFEEahYoaUbvK0I2QFO
AnFuSj8K5BcmGiKLCyjiZ7tfWV1fvRitR0vLrK4xjjake3p/yufv5Tg1d+Txd5gEL5RyqPqZHqhs
nD6brcRzlp1aM41f/Ij4Aj1O60PdNhUywjF+A2g33F3QWzA6kP/MTn/HMoRxr/kucKhgOZuxHUkO
WrqRBFSmo4GBRk1BM0QjPSDktlPHNQ27MH7tx6Qko5vQz/ehs/rD4yuhGTWwAotfMvWzHZY3cGKl
syXRm2BNFHhzSw1lYIlfkfGZnasy3SYVPwecY3WOUoVA2B45L0Al0BqW6dvUOU9NhONh8vL0ii0Q
ffIMTHxc0hdHVVxVbmeHJskatJ5m0DrGsW+5MOCHa1dVN/107O4ygUZ6iqbkG9xbdx8Vy7K98Pym
AgJKQ1FJ6dX4G+AItO4nRA99t5upoW4ubMKDqZX2XmEFWwNt6rj0WoRdS+fJs6zfxdSPnyo7PUjN
IW08zJLnNouAgCQRTId0vsW+/GbGU3luh0KDbWPio0ZVzRDQqa1NuliaGbuwlbfcbT0B/VAWjs+O
rqjh7IfSGd9orXD4CtJ9GgTkpRkRjkaqK7XS+I3mvAa6ky28V4/+2Up9xEOooH0l1aUZ71H1hR85
7wHld5tJnz/HTmM9TRo+FikGDJkTES6hRcs05J0JqsJ960qI17ihIEY0ITRLKd+BWYZM9Awyz0YD
Gacz0ZrTmO1WIZk2WhuTwGJkny3sOcNoUcHSYvXDulstwmfqAfUq7cJAXEYG1jhGEEXofqYOvwTC
TTdIvGyHNcHb0hamuYLbWHO+MbzTL5rbb3kjzTwfv5gFkSgO2SRRw2SuZM50V4rk1ZoUKNe/qWgA
yFZkL4jz69WQeMOq1Vn+KWE4Kqb5qs9mevDZK4/oua+zbrdr0lw+YV8nAGyek9fQ6c9RBIyrtqd5
C/cj8EJrRxb7z6RW2VYbOF07BETr1G0vQnYNGRhEHre4KjXrN1VdtvON0V0VNppl1Ve/GOY8272h
/SRngUYyDmiuXtVaTu4K9qtxrzL3LZ7z+VscOSHkJdKDWpBpsP7gp6GDJ1rFqMXWd0lXEDbpZW2E
+Rluv1YX392qWpNlMR7CRJ+fCLcRtNnC/jRHsX+qnPyqOy51PeqRdZIRbd5KdhoNtfSJrThxyO5d
tEvlFWa7PuxhtOje/REX3S3tEm1OmLKBddiQPY1dENp6HFk9bWFsVnE+IoBIcd+EZGR+8aPsqxeT
7GJnTn0aCdkaRxUdtQ5fA2Jhbdfhgg3GyLx5Re7d7GLc4uunbTMmR0aCO1rZ9FWs+UvtEzFYsxi0
jGNWOqQoEIpIkNG2hYe6N59TNDNBZoOirEVLtezIbM+wilcrBnYZxT70dRVo4BkRJdAvthQhg2+V
+wCeY6LoXA0hku/dKuVPB2loX1SewdLTuaAsgPlCDSdKhY7foDJ3lat+1rZ+VdOmGh3WaqBAx1r6
N1SgV0On2UKS6V6CrQWa2q4SABS3Oi2/VLo8Jn2FORsbJbF4WNhSpm/bduTXoaxK0UR0wz7W8+cU
b9be9xDIK+H9puAxj6JpYQn61rxX+rh3uLZdDcffN8RpbHuiT2jhqm9OywDGEjihbE1ec6s9KBVS
NjntvEmaWq5l59JdMm1OeqsjR8S54NJccum+2tXk/ipaQs7LLwnK52cn1a5Zb34hmc6/un71XvhS
P3SGlePoayfqTVJI6xRchtD7YylR1ccJUr+Y5KOzU7MD5sKC3HLIL2ixSCfie+YEEAQEnNa+/jpk
1c4UYc6kbfYOXUxkh6d5z5L1N5ugQmYlPvd0QjuHuDDfatVgbHUL5Cpq29/0xp/J8OXNKl0+PjLb
nQok1RzpX8oxPFMetQeYytsGhzu+adQGDcki8kTSypfaGvUbFiWStOu6WtllOV8Vn8RTZTbh2hP0
8aHLlHpnboH63aYO3L+0w0NpvTh1Zp31riP/KNJLIs+He5ZC2Sid5OyHGTl9qKY2mQ6r0tfJAPW8
ePuQZ0YJEEuLbOcN62tAv6RlyGFjiVI21uF4qFbNUoxLoS7fB5P5TZ+CyHO5jObk13qApi/j1P7Q
vTKwGFCfCAffaV4773unLDEdkfoVJXPBd04WEihJ5XO5klGOcTwZfyND3MZ6zWth7KIgyZiPGoyr
E0VNqVnHus9+1RHOT2Q4GsVRKQ/kV9FuzLECPEWfYk+cmNKUl0h9FRVCTY8m5A1BdArLGGXE40Yi
dj3X+fQ+SrffUfnlpzm3d7lXsz8rYvAkKUqkzOuC2CIrh+3Na+thUpef28ZCKukTvBU6Vbix0I2s
x5E9yGPshDfmQBAZ2Kqw/vSv1kAmzD20kmPJF5U88Two18hNZ7vyTwX7EdLlyR+TXGx20vd+MvHf
sRj0x7qV91pK/RjhJ9mE6XScTJcPXLPF2fJHYl9rw1npSjxbIzZSXO07MdnfjSVeJxVFvBvjUn9i
T3TMbPszAz5v78nYR5Cr/SznakQbVAiQ03hx+h7MGefNrhpKUDStaJfRCvG/GMGM1OoJxLXoC5X0
4K0mg3tHLPpT5uc1WRcT2JKOh3GlLHQEMLeFC+6DsMhy3RblEKQMPrbsiPEzcXIFtG2yY1FqKZnN
883JcpjT9JH7htkNmUPlkw7rbI0+AfXVGu7ejkGE+W6XP3Fnrgn2G08du7E9dfg7x0xLrOlzR1cD
e7B/ERVdmk7T8k0fa+o24echi94JOEyx7kSWdbd9caS/APYiLc4ZFssiys2do5HZxJaQJJzKp0QI
iY426LwejFQQFpK11PPIujYR5JdVayXvLT3Fs90UIWzdDuO8QaJUFrv+NgYWFqDDHImCpM6sUP0e
+WaTBT/MneppB+4NtVsDbBUQxRhkXfsTHlR4VlV0M6LhGieh/0l1OhLlgoRNrrvEm1Qebmx2ixrC
wENh6ZSkmZXvfISCa9PN0MnZ/Zqpb03IS1lvO2mS9jhV+VqYCwoSjKfojGcCxH6VIzPWqC0U3k67
P/lEVe9sBmWE0Oq/Bfybs9vmsNGb+kreGWG4SXKYOUrBOnn9rnAYn8tluB2HmX4RhE62JSA4Rl4I
IbUcIqWmDqXrj7d4Tg8O/RkRj9exdd6qSpwJ20s2lqt3q94HF6L06dylvgX8IerPbpRdRd1ogbNs
SKLaTi/53L/PfbxxB/KBR1IucpIs8MP2xtvIkujDjXwdmo7BLwigujXqr34+bBor+2EYPlE/tfFS
2yLZyRAVheFDJMjNPr/3DhUJSJgN7B+MNf7cUpmT3oP45Ib80tyHDWdDBviKYgzrZeeka5feQ4Ba
J12hpVy2DGOfEFPotthxR3c4GwrzKzzqtRsSu0Kmo0Uvi8H52ADHIJWG3fpSlKS6nh4i0jc2jC+Z
tFcNVAbElwSILqGy46tpY3INGfMzMAiNtUrxYnTyEC7eIyP0VhYW/G3a6z0TDCwMbWclzO+0bz4V
lA2u6uxIzLxSikNvG+mzbjIMAe9pwQd+WBLgFs6BBvqX8zUiIjuKvhMaMjBmfI5YLi6xKH6TOBfY
JltyD8gTDCDwatOA4LLFIxl4c6YFDVu9gDmK2AyQj6O0BTJcjOnJmyBRxID5yyl8IhJx3nrtG5Bj
fy29ROwZwZuomWb3qQOBSz4yM/s2t9yD7CbKNNkbm64k4UyPrA1nNIm5sBesBVAciqtRKEZX8P6i
VOuPmvSebAKmvSWVXEHhXJbZcbKsACJbtS2H+oWMZA8R+NlkhL9D5w0noLA2f/prWvuc+lTUTeVP
12lmu9CILN3MRfg+VU0FfMIDrwoO62qON65GyUm07udHC4bcKCuwYwOC/BezzHRmuAiCyqDjdJst
xRBx0FZtJPutaH4ljZ3RTh0B2A3DTzt3jj7ZVxjsNZT62YiJXNkvdluIoC5tZBM17AWn9MnXxJ4s
gQjvwAcDJpLVb/7su1knbzngqVVLyxTMXcNOsiL7qRvoooyLhCMOta+djs/Wi6SG7BYof24qjp24
cK5Grx2SydqouYFChYh75czFDGQvrHeGW9L+c6msTbPKngmievMw1/uKLNwoStQa8zMiT23IN5pf
Wpsyty+qdXuSFoICmHRJVKJdmb96JBYnPbdXSk87DIOoJzCjcrj55LykuVCgHrnCJVQqqzkBUVr3
ugzw6lBgDGgc28o+x3LIj6kMr2OhbTy3tL+N1dmYY3B8OX2kPMV9ArzypxQYsXMNO3zXQO7tE5Lv
9L789RDDh8r7Tlpg+/5ErwqChO2FW1gKXN444a/OiOHPIItOjTBWS8iyNtW0aQ27Qf9OwZVcuxkm
v9mo7Gx65W1wEpqNkB82aYk8VXI2B3Sbg3zsmzMQ5pMd6cUzfVsj0CE+rKim3roUzgvjZtQDie2d
EBx9saqqOdYRHome5KB1Q5LpU9pm3XqqWxQPHoxYg2w3J3SCScvRJKXlMRx6jck2kebuQnmcGEkg
1UUfUsCjTWvHXqEq7netpp9wl1pQzeR+8QNb08uUxdXejptoQ1vJDh6txzTCQCu6myEVXXpBPK3V
kRvAZviUOuLTEDJ/8dB8HiNZXdtkES/6AqM009Ni1KPD6D9XbuoeHzeZAGwSt/lz5oYmyk3rV8we
FeEw6rmnUUCRTy9UyeWpkI56l4mL7jReF3qMvaGQ/mtl+S9Qg8djREI4fu/lrJY041RGi0vG3RUl
XHs1KuL3Qo0EKESDHm1XgcnG9bPftT9oa7eauZC11dkEiX5kyNLtAf9TkBCMdbDR/OtSnOqsz94g
M8t7891YAvGSUr5xddZPxYStt6m3ljDSFw1l/cLOY2SjW9PZJ2JdzLLdqjbzEHE0hMwvvQW9IZGA
1Gagw8l2TlAYxsw/NK9JdtpPFYv4WA+s9tIULwUwnqPR2/C5dP885XIP29ZFct/UBwxwX5O6xwmc
N5xRHizi0aPLmwB5GClqXatQOzwO9LBiwwwkFEAaNsluSsnitWM93KEQQS40EeY15Z4XDA7JYWxG
nJUI6xetNdV21OMNIZDuc+FOWxNaHJFg+iUv5NduXhQ0Q9U+FwszbxzBf7FXO1aEGuzTgkahnpTd
kaS1bakM7UqU3ifegmptzZTgk6nfgCQl24IJZYC4Pd/UXgrnqiAY0KQi3qLRbQ4eHZZYlUj2HOM0
ZeK7GOHeAiGaNy4G6U2VfOqiXO1I6JqeugL4O9qMc1jAVImyoTtl/4+989iSFOm67Kv06jnVaDHo
ibvjOrTIiJqwUqK1gQFP39uIrIpPre7+5/+EhRPhkekOGGb3nrOPH5OlPQ3kYuXfgrrapb5Zfs0Y
TTcW8hUcP/FNkwsZkp6Z7R0jYzRy03pHyCQUIWlYb85IcTgXX/K6iM5Frz1bZKjc9jHjlmcb0aHt
DMIbguWhgyl9H02/Kpry4ZiwuqDkM9+7SZTdTYokAcW+05v+XGMZQ5qnI6MhJRGNbCVuhoq0w9Fh
/WACjpWjQ+ZF4dyQ8/i9JCLuBHtEu6PZ/xQUtD4o13W3kyQpK9osFIOeeOYEYAZK7wIFLOph5mm4
NI9j8EjdO3/StF/FLOoDPUMQhGqpI5v8OlEZAU9YoMSJU662LE2ubm7dZXZd3wWGV94W/cvHC3Pk
ukCSvdVSBHuuXXkXzUKwCkrLDlPb5ktmcfacmpKLxIjHqyUc8gsHUExA8bzjargwJTMos2dFSauo
PhBeQmuKLMN2pGVlxlp9lXP2ZVDZsLqh39c0rPpkcMOPRO/G6KhEmcd1pchHQPWbaUevFyornfHe
dwQCW9c7mOkC30HH85ykFO+mbLonyQpCUfTQJcZ0x/+AGTp4hUKaRZhH9RSi+T0Qu8GaFifhDnWo
d+Mu7dcFgMIevKJzbmPD3dtd/h6r8cTzomrbCu0h7scMffo8HdExajumkd4R23jIovqhqCx5Q99A
O7SSJJ1WtR2bnse+DNDs2Q1IDjVjrZgWI4nJNs3Aw4Fil7/R8F9sKkGKIMjOiw4eRU48h1ujR5NF
rmQW9aQpkKTQN8jmxhG/GZ8JTaIYD/5AQS6ejNexZlnWyu8UMPPjbM/JPpIlVKumA2CWIue3TGGB
YDYujb5kd6yTMYF7KXH1iUMvompAapUg8zrhGM8U9OE/F9RYj44n52dw4dlDzJAVk5cAYWh+kr3D
b+ipj67MgOCrpmepEUaLeaW4gNEo02iR1OQPRN2ALgcLzWwk5jM4TXTS2U1JMZOZBmVe6Tc/XSu3
gUx5421F4DOFuF2upe6fFh5Fz4WkOFiCgWnwL4YaPAFzDked86a1pJY0s8vkD9ARwO7uaNYe9buS
FGDWKAQWOmiklX0ypURIE+sMMya7H6lnbMmCQiQhMnFukFvQ03RvG3ILdwsLrmvnml8iMCSxK145
WS+p9CX9CgiDDgHllOEm1p06WNzENl9Gq/5mm62EKnowSwB/hcMCqIkC5h9u+bioEIupO1TOAH/b
04ASpU+lKatQG1xxv9TlyVaYUhLvtmtnLi+41RtD+kdhzJw9M4154JjGrWlnF29+HmwE6HNdBAyQ
xQwHZUKg5cp3x7f4kEG0M2vrqLFSuhb2Nw057iEe4h1NiZbH5uDt6GDGMC/c5CJqnZHDgCBTJiL0
E9wjlSFoE7eLDNMupRoC1hblgh3v+hkwSVVSghXyMkAqu3+OEStdHNgVZfbK1KndIWaGRpV3eji4
JGVFFq0SFaRpVuULUunpEtiTvMx0iqbeseAW5u1Nh2DlQIjiN8+Kq4tuWuVl3audprrI3HiN267Z
R1a9nGObzbo3LRbOUG2mllT0MEgobEPeOggHnUBnROBITWRjfhqjnB7qR4l9iE4yp7kayZGesgAC
GwjKnZ4vxvMM+HTbQvwn+Mu3N1OVTDcd7fvVXlbRXn1asu8Ise6IB3bfe9YrSWC8N5M3PBIg31w8
Sfa3gE3buJp3sXJlKkgpBvZkUpmjkA9W9ieyROcJoBYESaKLUn3Qt+WlbvphZ9Qm/HDxq07Lt4SZ
/4H2A1Vd1Os8lBdvz9z2TMuM+VeZntN4erP1kmEu8UmX9S0WkWVGwhmfe4pnytMybW8WmyAElNKo
yyVZWK3vNwc/GZ+TIDOvWsJISRnq68B/JEOrt0FN8csQTgu1kdu4012lVxGX0bZfS2N6RJ5HRllW
f89SAgGNSNvNpmOQIOjc2JFf73qBezewiRNPZxaG/njpaBddgqi8NgOQctlg47VrZt2WGLBrBPWZ
nvFLjO/9zDTJ3Qm63FRPeToIb9msOtmxM6F6ztY+VcLlijBS2oGFUGzQHiZ57ITou8kmKKmepNLS
YJmQyOg1z0Pht2HsM0pUeoTxnO7UNqtmKCYD7KV+omDeBQZlRQl6euxyELElSb5DXjsPaeoCBA6c
U3aDBjJ6sXoCpkmanraBiyIl9Qpqo9X8FWl4e9Sdc6xp7g2lLKb9phamPVBfAnWJp0cXxXPzUNJ5
gV9KUIzrk6GWUdNdHIfnwFwfEVbJo0SCUCUUntvxaEldP2rlN4wu9QH8611CQXaDswQ+fu+GpF4e
8iHzvstjX3ehXOTwWJvdnZ/Ibtc5GgnZA/VPwBIuANPRAqAaGMy0TeOuHcVNZmNbLuu3kpIaAfK2
x/gCNNBsPLGXEas8D9HEHEBiOgaFwPfiehPQ/WBC0VcWN7Btvk8ZkQx5lJ+s2XtpDVokrQc/a7Iz
3OKkPISicSio0q5kJm3uXD8wbligPHSR0Z0bp3uPLf3WrPvyXjgmib4yvul9457YqIVCbRHtGAjn
cxJjqNcrnX4Y/SfWf0rzKG8129NJLekfVz+BsI1nJJr1SQjmRbadPWVdPR6Xyn0VtlewtPZmXCra
D0fypCiTnLT7OQiw20hsenSdtm5hWNdKiK9x14pLOhKNrQgrqy/vv4ko/y8iCmKW/2t05VM9iOR/
7L7mtfj6T0yUjzf+ZqIE7h+4LY2/iCiusmv/Tq40dPsP3SU50nYC2zNdxZj4C4zi/BHYto5k1zcN
z8Ox+QlGMf/AxWm6gDYCw8Ur6f6XwCiW988+fAezvOGYum7AighMnVLfP3tnA6RTIsJheWGyE+2a
JGpCQtOH7WC60MX7nO5lQt227998GIBbpqjnbOrfllK7L2ZGp6zVoT1IwI+j66GQXYi+OLKWJA+F
xkgs7+NhV3gp+cII+yMKqpuFBcBs4dMHw1Ds6yQOEyPzD1OARn4IiI6py8feHd4sPG2xDgMMVd1t
MlWHtvXvDSuvN6QuoG8idYTebwQWP3inC/4UBPVLtiy30p6++w0FxoIcKezOFxttEXayY5BXVyc3
hk2ZeDeoDa2tbuaPtUi/WdkCDOFYNTSXWupkODowZ7WpFzYkwm15JFP5I8DTnKCukj/UQyT1Swmp
ktJhAvxJt6dLSpJ1M5KigyAOP9WGHtdpnMhhi+pfMuGXUx60G2HbLywXGOryV5QkTCUtPrPDPC6X
/QPSx3qTU+bcwg/7juIqRLqBXa81H9siR0DAA1hicGQ9h5pyCHZ+p/0pnPEZA/9XMktG5tz9nJ2M
jGxn00Idn9dLqE3dC89iHNwSmR0cf4ewUeDvhBDHLtoiT7DkeNWz8WasIQdqmMwcbCJFzrfQa6gC
jGoEU48llUcKxi3s5bl+crPmUbBY9xdmisZAMk/mTBgkABVqZvq1nZNxo80g+bCR/qiLewBOwD2G
J+D4e5e/sc+Hhp52ip1XmtTtLMI54zFWHgCo+TmPpNSZvnVlzuMeKGhbFOk+WB6RajTud33Ct9EU
8iz4Euamnh7nqTpm85iHwTc/B1PSUFZvhujZmVBzcK5NMuoPEsEYrVewn1PrnQw7XynyYccclTCe
5GWwmLESzHCTNyaUZm98BnKLBBPcorE4hIx5FGqcHj8aJ5PiSM6lnBlfymKyMIP3LWhB1e5qiWUh
W9ueHphpFUfyYG4x2WC6p1IO9756K/3mLU/ymSf8K9rVL4h0mOqP9sgEwHjNq+r7PN7oQXVjlvne
zxWg1UYfgjiAhMdp34j6qZbu41KC9QChs5kbee7wrvZuSWhTHN27Tn9rQtTR4pT0NOdx8WqkbPXR
WRDKO1Y3hDrKFKvOL2KSBpxUCxXS35veZflSwxHARhiz9MvzihsasVLgI3o2WCP5gqqnSjn0qdks
BYmrrORpeHCKCPkJBbNzY7Hfke6Tu5OMKJm8hHkT1oFqtB7AlNpH0gjIF9WtH+3YZTuMuLugS06R
I2Anq6enlZoLJrUIO57a+zymtcYGLE2hRNTrZlCQ93VvJbs7fmCFYPDefv8ww7XYEjJK+dD+3NcW
5YIZiN36+Nk//DmltbcblVNqIpCaJBUkLsyPVwDEBWLBNJuR+9WE406YyjdUMSgnOWgv7T4hR2hI
v3u6OzF86C0IvnjB/lEkx7KiI0azC017TQBQAJbmzFxSEP+Benzdk1ZDpmZO3+3vQ+vxTM0mp9Tb
f/4+0uLf75x5luwWBzGHpljqpo8DrrGWQ7l4IF5TE1DdekxXP1h/Zd1UyGZOsQ5XnTd9vnP9LfD+
vCutlcUZe/R67OMvifXvrQfGlBZKMHZ7v+Pqdsb6qR8cwiuq1H5Gw3yZ50Mj8+wruS5egV99gLz5
LusXCFUGEqAU7RD5hPdGD1tQism+kFtDk0dA+hhxGs5zdzOYiXl0jerWVS6yQbBM6ZoqPRE3VI1k
CSbx8nVKxkfMTYG55OmmIdzCKlkITG12u5SRfZ3m8blMtTqsEGZtIg/NDUBG/9x5Jj2AuH5Bskdn
2NJB3xODJhCzhwXBCyIRl2F5m4yA/Mi5J0V+eessazM42vti+YhCNIqjE5i92xppJbqUmniH/mvb
G95Rq6z+yHr1mz0pKrjTJkdcl/5LGsAodKlvCMI/w0YjCVrz4/d2Hn5WydA/0pat783RU2lBoaeJ
4XmpBvqRdXU/EJCH6FDAZpxybITJY5kl0R4RYBc21PvD3tPfRpEshzxu/XMe8MDtieFKfgzN1N2a
yUPH1YVcg6xArN8qTWFmEV4N7S6KRb7ziCOGo0t5Ji7jE/iL5OBiSljNCpnyKSRd31bH9bXPussa
AyCEvl7i4cPQsm6WNLobR0/uV9/ClKowCMrTcqEfN1ibZnSg7Pc9d6SH1+5U0DCdgA9iusOSuAyp
SxUzKDad8meum9XsgNefi/Hz9dzo5qEZ5gNlVuRtJoLW87oRDMBYDLlCu7PbA4ieiOJyUTkTWdeQ
45Fj8un+3luPfb4k4vBVqyYt1JVNcU3lYEmGoXKuqCQwVyDVFlFQqmHfWn9KIZo4HHKAt6UAOLMl
nWTTVHN6ovDentcNjDt/YcnHa1+5Vn3L+eIidw9nZWR1mBWY9lidDOQd50VtUmXq/HxpJCixoxiv
Xum7Ix5U5f782E3Q2Z7X15q0x5DQwu92vIB9gvmFJ8tC46S+hiKq6F4WszfjdCEqJPFatNrSx1U5
OjjQOK9LqQbHDytKU7qgW4P9epYT0tL4hhsKhHhVPs/y6pLplVVm3Vt/UMz5T2fWYVYqf9TqXfk0
sHy+XPfA8eECbKbk47xjVkS3qjapugzWa6FBtUUpoHPjfem2L+u5tymd/b4MDOYNJKhp/VtU9Q5m
E7056cTrxY04Y8Cg+BZX9Wb9RgEI9Od1Izyw2kMVJdy5fx1bv2+6ucbBmcQR71qnDGy/N5oy+n6+
XPfWY4v73taZOPlC4lpev9P1clv38pLeH+BSiPfqevvcfF6DnxcixpSTzo11GMl64BMV/l1e1cve
V8PduimUEw4KTw4AWh2EYU2ScNr+lMoy93HuPu5RvaaIvu5CImRoI7zu88R5saYcUH/fqZ/n0BoC
ZvCIgtZzM6737Med+7HvZM13LzN7Gtqcnc9TtJ6xfznmgRLetkVFEKK6hde7dw2hcddzt75ef2LS
gQ3bRH81Cv2vm7fr+QbW130GUpUwLK88Me3bpFWhCgnqlllvpcQilGfd+zxmxMYBaYJ9mNBXnXvA
bjm2I8fr0S4ZEr92pzEcqJ99/II6hnGn3IwO9cRAZzzUlQWcdvDvvX85Rvcq3mmq1A/HZlHPRpHu
vYLC5pQs2JLS5WCuA4eyMK97pNoa4RJ0f66n0FCBP59nFFs3Y9r6mugX99hneIXV3bjeknWfJDoB
1wYjpZOTY56TANAZPsPpxzhLQG+bfdySFmQDgjAzMKrqlnR7qplGXyTheorxhTPlW9/UWAYcbUDL
64n+B3PYest+GAS7NuLiHXJWIOqGDFZn5Xqm/+F1DydoZxc6E8817OjjDKscpEaddX09WBKQcchF
tld+g4/h2VHW/PXlurdu1nF7PRbVziaq2uD4OVwWWBn4ktTI+bHL33+nLZxkW0LU94EyLZYSSKc7
53V59FeP47R6IT9+Zqo8qPU3JoP50XHdXX/EPOz3e9eXMYApSq6u9g3QTpJ8i0ROzVl9JKjM9Xnd
+9z8p2MV7gJuYPWWj02pcqDW3X/59Ym1Slguya/1eLG+L4r1i+NY6YHO4F9v+0/v/ZdjebK4lPtx
vqV//8PEbX710OMjOeT/Uk9i6/Z1szM68cPASLPgQub2sWPupnUz9qo++fcxmambzdTRyXUm2Wxg
WUptKA+Wq87F+o54Ttld37K++T/9mfUH//AeGlShk1GxUh8+6awvtFL8cP2tjz/38bsYyyA6+Hwb
hjWC2FD/t3Xjqv/vx0/Hxcb/xIWi2Q3DRC+5vhpQRgtPt5ZAQreZwbDjCULYkIszFW3ggYnPtKCq
oLHxcMf83pwpkvPuxsoYdURt5OflqVZzgxVE0K6zBBw/nMKopAlqO3inuCNm8jxJCFTQcSTvUUM4
aFfiS7viFSPJQ92BJIn83qwv/XXkXQ9mQQn1E3v37hOlkK7D9vq6ERaXkD+LB/B/VDWt4UdpNx2a
LIYOXW1WbsL60l6fCFn14nsohGcWePTyGHlGPa742pQels+yHlo/0LqJM8M9jGVxEETsNMdeTQbA
yXUUT3k0+gFpF7jyOqLcefBpPBhY6qlnoJ4V+XagcIxqJWXsW9ETnxCKXpTJGWnzogZQp9DfHbnY
4QrT6P8mahjOuLPTfqAjxNC74jbWvc61Vb9jgWfL4JyqoT2XJpegoUbs9bW0C4pKpo4uzNHr41pQ
XyEgpekgjoqjN9RAqEM15YxdoR8fe7qD9F7bSADbBrmMfE4fX8153Wv5YPtsAQfaomwKzZtIPWfX
D75u3CEZdhWCwU2jJhVlhX9rA59cECkxGvq2TQgD84eo3GXK/ysTbD/gHw5LIWM9dNStN2vxfevU
JICvQ6kypTsLMu1NsPrTV0uyHV3bABwPVfWSgvFAjW3dHdSDujL1+QCT/Wipta5Uk7B1j3PEc+Hz
oD4m2g79YkagIB/ic1P6GUHG0E0+DzlqDiFiAGaiJ0+3sR3A+5r2sP61Feux7n1uYvVQEkb/he6D
jxuEf6BYn13rrjuVfPF2lqMbGp2jsFmMId+JB/JbyetRc/B1066XmpPsrKyYjnqucYLXH2i1xeJA
tF8jdWrWq80PSnAr62vwBOwmwgJp0VhfzZFs3zJWIg41g1s3KTVCOlFV/ItiXxualDn50ybGxwoa
LAl/ExEKcjrruk18xOdrNArymNMziLpcnrNMyHPtj0mJ7Dwh+2g9mqYp/zmn+l5VLUkkhBudY9JW
z+vLfzuWoZwJZI9A6kpAWE3XopS3Q4R1B4UD8xoKRWMKLQnc4FLCkhKu9jT6iEZT+jz7xMTd5qP3
OHggj0OAUnRdcHSEHYHR97gOZr3yjnaA8aFpn5p+8S8wUZ5xmEbHnnj1jbDcd5MIy6skD6CrF/1+
GIz6SmxFE/k3TLezm2HWrctkkEycqaBSIq+lMYswNSAi+dY9Wnj91U/JncrHptr1sNqzqVVVGGGp
nvlZ5hQq8cIh94yWhxxq1bHtPXFp5HgdLVSgSiSNfMPZpzF8u8XVbgaP5cfcZ+0R4LNC6ylmxtRb
J7svbiuys0It6Ct6ilzRbusOJzEMR/ypiB9ax7mNveWapeTyxTrSdYDhxIBK5eGX6JM1mDCmoxsn
Yco7Klvtpcus9rLuDXn7k9iRce+0fQNoep3kliiKtAmcI3XOLWSledsO3YiNk5TxKiY0TItQsTqF
nd7SgafwyWp8D79+KWyQ2pZN6HORxFDOuttl9O4YzpCvDigIZrMot4YXkKxe6fIQF7K8g6KyTcxO
lUHifudkBM52tKRmcHRX0690JAfw8S3bzNBMo9/RfP/GIiV977WE2SbUZuxsW1AqfHAa7bkIEBD4
XkrXkEIqot7vyqhvBaYMKbXiXCX2zx7YRCIhAwM9uR2NP1DDV/VsIGGVDThd6xmkFkjOJs2OtjO/
TLqZhG2GcG2VjDRYPUhhGv6s7alDbEeaTkdlfc70b25PEbcafzTAX0EE6VT4g+MypYsi1N1UPfK+
wJLmvlOiuqXIHlvX6A5WmxBk0VtASZ0JkKvNwxIo0W6BJUo3n74isjvyuYhMGSFAoq93QiJi8Fy2
s3NwNGXKMIed5yDWAWhk7fOyXq7xHGM+YOq/t+aSwJPFnLfY1DcgeH6MxVGMYmMxhb0uWvZTN2Jw
q0z7tjrImE0PH7X3yhrLpZZRauIfbhxQqgXKjttJa+gkpyTImCjGQEPSzADl/VMQgrzNLfwCOQvM
DepMaK09D3sz5mkudAwDU4krWYgjWpxD5ARAlerC3GHyAkncB6ieTbmtev8Owfgl0Nz82vriqBcN
9AhyG7AR1NvasMQHVfO/u3f/H907Gl3/66/MgH/LM/jo3m2/djW8pX/r3/HW3/07zyeHwNA91117
bSbhBb/bd771h+V4vmtbdOl8FWzwd/vOcv5QnTQHnLnlguzxaPr1ql34v/+nZf4BlQ/UqeO49N0s
2/6vtO9My/xnQieLL8/RHd0GnUoQpmH9KzZ1SM28QjRUHzuMKggbRu+KuvIZaZKPzvpLJ8f+cezJ
x0LpN0Lhg1qPqWakLkoZ0/UPd14Z1Hvbj8pbr32IsNztgiVAWaYZZ6uOp52dRFEYzbdzh25/1IPv
WUZvC4FoRoYQiUGWTSxWmtL6kAiKdvGtXxbZU5Drod5V1gvMWB88pqXtSSFDteKK0Jlz60A6MoLF
mBpJ0fkxMjU0nb1BjqruoXEAq5IhgwJfheNv76FOvASOYqLRCjNpPxj8R1F5JRSbKAaf6ig9+9ME
MFIHCGl1xEBWDakIsx3sIxFHm1i6t7097vu+KZ48g+RowqtdiI/gAmFz7NrUaC76hL6ylcSUp4w9
ZjK9wPwgDgacAyTLwzD56aWZCBqCTdq/a9Y0bfrOOsRZRuB4kdq3kciYNnC9nF1Z/cAZT7OjFtRg
atM49PlAHhBLSZo4DsMabPgCif0MCutVFLSuUDIi8WqtA6THk8lVdRlqzzgX0vrW4bzZ+tReT0Z8
8lLDeQ7a3g7rtD1VJipaTAPlFQgDllAzPhv2GG8jpIbT/HUZ+2tpvTiA2LHVkJ+WRfLR0rMKnzRV
AlcvyFQng2v08KWh84oEarpc6+07fAXlqcckuskTHomUIFmfDtqFgMDinKBXVszNKdSD5oVQRbG3
BlKlMIg716LBfJMk5GGN0TXqu3kjI2SfViL3nRIULrXxpWqW9krT9nWq8ZRaTo6xPdK9R5kTlw6k
H5/XoBDN6OcDepWgVpjSuII02TRyXqNBwPiN0GR1MQ6f1Nq3Rbb1W9wrbVnd69hRLpZLT2qCkgMO
3l0uc740DNXOQ8dC55EvdKcFLrF+PL8bLUDnBHwi1ApkdsWYsZBpKJDm5Dsgo41BRnQ/DD4uzTnX
u7fxyJP89d6URvMVfEt2LaKxetDU1NHW+5HK1+h+gbR/lNns0FTWqx2WqDvPLeYwx/PEde+SONzO
NzSitft+fHZjvbkkU/no47dOB/GEz3g5z12Cni1OLnCDEHtHFgR86RxReXkPQECPLD3jk1HFx8Fu
uyt0QPjgAho+EPETa3g6Gb6v08MnGwxWSX8R2vIAyyQ/rvOj5UemIUXzUr3nAiqfaCzcmkU6g/6M
fgBQgcNPYgnnlQD3Pkb/n7QBjtgSv7wB6yEDhoqV3px2NIglHlOMWzQLDO1Pbw6eW6Tid3m0K1lc
HThRiRzQ5mT+lbmeDGuj11g69cE57/IXvbS3Go9MlIDV3brI9a3hbjKn4q46xLeoJy9oFTMsbBC1
mVbqoZ2Z58HwwTRo/XgIkobwipq1+NQQTTVmSdhPyIok/pBAEN2ikMSd+Vp1LkV0JGd4zNLbOPZw
EgTmdjI07z6q3WeGIO9eyuFXouYrXhX127Qu69AlgvWqoycogTqTyDSk20RnoZeBC8ISSnKR4ba3
U5x611oE0aFQ3aQ5JSZzEAO2RX94LJuWFUbqJoi35wpT9WCFWtZadK6DlO/H/NPwsPEUuJQPekKm
rpvvY4qGBypK+TGzQDMKu/vpDXMRTugJd4JSZSgzv7zf0fL2L7LTXuAJmPvUykmAZjq5q1wa/TUg
p00Sa/dLks3hwtoshIvxyw6i187C89kYZJfSiLIP9RcWUylIX9RlWRtF/L+nO77abZLO5WNb/SwL
Mbx09O3qyd5lduAcdTsbQhvqsEGvfgJYJeIM6Ith4sGLIJpKhyXAOBYTUX2kYfuCqN/5Z0T37tC3
uGA6VK170bdfMgc7TDqSzqbzO4CG37qcjEZS8GoAmtNLBSh/N094o3snuiYGeDmpV98Xvz0P+IB3
KLq/l0aMfzEXQEYzGmczM7a6KEKL1E5yR42DgSqTABqyc8ACgIoTrJfimbZsyk1JGbqZJ1K6LTq/
5CagAaMMgdFrOk5Bcmr93Lvatjbd+4YqJ+Dx7lz9PHigTKuFgcPqlJUnliXDPAFWi13OYa99sdP4
ZSa8IMT2ap3mANnfLL85UzltXWL7DhiFypO1tO9mvHzzkwKxd3ciwG18VDSiOXcefN1O7+OUaHHM
e8zv3QxThQoAwpCJMjxliJu5NeGDAepdtLDKbbxfk7MZKy/YG3ncbDsLjYNFGkthKAQbCS3hUmDp
1PUbf3SWO+Fl1TZuKv3oV9k38szinTQc4oPtUGOkO9SgyDYe0Q9x71S3Je5fbPMlAVxUksPSNc2z
RyA1j+wMBFEyU25bEJN79ozexs63i9V9sYSbHE2RGghJUrTgEo9MIrYTnnoCBUmKFO7CnNuZuEq4
wIqWxXvt9cGpbu5dN4tfplI7llMbLnR7CYCzf8yel9wsWWJtCksZ3MUvvCDGc9Uf9bp8MzzZPJZj
/KVul+8VEONwEVwz5ZziJnf6OzLjlXUugy8ZadrZGLp3383bY1vEchewlt1FRNJuPRxnYByW8skw
xSmPcAinjN/71onM+4gPYHW+8RC4bphB4Hyb8xPKqOjom2YeIuPQ93Y1RWfHjTFijPaTnyIHwQb0
NpqGWnGamyYbnGc/0l4YljYNX8kXz4h/JEjoty4hy7deOnRhwAxmSzKXTsCbi2kcUvGTnUrIWUVH
EL3OmKe3VrnNoO++Te78pzkLcWuklb0LsisKWvsrJUGoY56MYDYbt36bktSTkPRN3cr76iT+W9RE
XxPKKCfdLu3namhi8mEK75p0oIxHr/sy2jr3CyaJve+38aPjkr/ZJQmUvhknLq1sm9T3KceAOT3a
NPFvrJEkQHPRmqMbH+MlSn6idEd57nbZE9bU4TD6hnGKBsu5g1cDvMuuXcDYxNixZITpJO1fdZwx
NBZXac4/E1+/eonXnNopobWvG/ulbeKDREJDuDOOlm42aCEaC3f+IK5u9UgTTmJRAiY7B91zQMAR
TCpr/D7V7haZ92PqA+ynBtifGrTERV0rLLMqVKTNaaDctHfJgb1aRRdf/BZ1cuy5aN38gZPigD0y
qG1NafLsZvdqnjWWKDyKyD2gcnGAM7YvPHv35C3nJwD6w27QHWKC+3tTniLSv/8EUWIx312Cp8Xr
rTCpl+oGlyJZAtj8YWfaWzuNfiJuIHpQ1NquqVQ8qLpwoG9nYV7H2kbz0FCTPf0r66WzS4Ttoi/R
732ABEv/xZZO94MC7ntkNumbjnlkOxJPei8zeqOLI/fQbbZuXL8CgO93VdyYih6TIiXOarhJS/Ie
3QMSvYk8Of2MgeAlRDi9z731BBngGzT4+pGgxNNsDzeMR4wgvlUcCru9utJP7wwuS0oKUhxc+eZI
w9+AeI+3eKKasF6M7idFinbj9al754/2ZUlKuu7aL4vc10urSLaZntVbkjskKnvslIZHbMas2XJT
mBIIyQLfQGWbgHV79Qf7zDwu2eHC0O/qSEtOhsx/ND7pKT3lrWMdTV/aug/bBvgjDtjgHU/tTdTy
389oHB+hWm2m1H6lY0sGrG7+kqWA4lv58LMGfUB+lBPUOdY/rArBk2sOl6pHeqI3VAlNM8UgRqmW
pceCMHEsd8DhhvP6RghSwzmxMbxAmy83zNCfGqmB76lzqpOHOisItdeT10qvva09Tj98hwAI+P4N
YyAAJelHr66O2pmJx3ge4lh+bBifT4nePGBw10nmpoCYpOQ8ccWZmXtbG4homIDdTCbp3pFCqNrD
JM/rRgbpdE5H+W7URCDYqRFvIR8H3Bu2t527cHRrSf0Yp20x4gVdYvSXwM5gmHmCim2nqriRgj3n
TUOWDcmscOzzPbqcW9zCWD8xoW0TkEHoImgRyX64xN5AUkWiEp2d1kUnPcwolIjilswtQ0ghatrs
fhMtyosSefgWYhnaukg8txP6lB701xYg+z42i3pTzt64A1Hz0DqeS27E4J+Yniyt91iPQ+gl39wc
jIj4kYxBzPohuyudwdmKVELFM/pLPRXxKdIcREHjeSb7mQalG5zixk5uDC1K9sQnHxfHz+58D957
lmRhjPUWfJgX3IykuNZJjREmt9PHXAIhRqg5DgET5CTHeF56h8ZpfwZ6oj9pGVBzidwsLCrgOzks
ix3OuXdNauWWLoBOSd5/q8y03dQCx0TgbAbJLUlOQ3LOcAIIaQlMG0Gw1WL/nUrvce7G5KhXxdtQ
eO925h5EY1w9mXxLnAAkfml/0bob4DmbVgQsRFtCg2A59HyVZBqL+V3kwX7R+40uIdr5rWbtABid
fTWyJfq8UcQ+FiaXvMrONiYCcNaRIvtQxyJJZj5IVsVdMo7Hagoknhjz0M8+oiieWWSxOkx3WQNu
sCNAdmubbZG42j6e9Dv7/7B3JrutA1uW/ZccFx/YBLtBTiSqtyzZcj8hfG1f9l2QDDZfn4t+iXyo
SiQKNa+JcWX7ypZFRpw4Z++18ZkdQ/uOZrg4Wn3zqZi6kAZuP2otcCNfh/YLRhj4TvySDd6nM4Ic
IpOg7LPX0Kqdo98VR5Jx7wXqx4DC/veJqpmcjKbO9k3IbL+t2TgYbzOtIvTanV/NqDBPYcV9HJMy
smkUVomhqrO1vVx+fVYMnIJoH8R+fgp934R/gJ2mKKbdBBuDAahzlIOf76AKXNQwIgEuxcGfimbj
4o0AJclroj0+I1cwVZCgiwz0qb+x8DwkvUWNU1BEQjNIAiU5jmysYSb0ubjQW5fATTCwXujHG4e6
JRypb6LoJO0oBGf+jaEKzoDvwrvoe41DoLz3RmB8SeaOwVSMWBSXP2QB1YdTj/fEyco+isWqjPjZ
Pvpxb+1snq+uhbcWEV583dAYEC5rmt8PNzEX77nTYYxPunU/4AmvNOooapknTP/FvvRRb+mMvFZh
HH1RDUnq+ghIWmzvdNN+HsaQoFqlPQICSY3+0fCMhVs0oDFwoQF4+b0+dzNRvTVZuXr7ojsApYg5
Pkdu/g2P1Fh5CiYBGEdNp1Y2MxKnBxLMcP5mC9UfO7iqnZWuh8/uAHCuN6afoXxvm7G4meaPM/sv
xZhEWxPf9KCQA2a9xSxs8sxdHl+KCU8t8nkiHbTq0OdtEMajcUrd7o/RGPsypmSamWoze7umkfHR
G8BVezrtvf7e0QNkBNStAIm5K8YQKYqY1Ry2URCnVk9SzyeKTeqIptt17WRvIlxuKzk14zoyf2qt
8c/3PR6ND5NOmdcyWijg4v2KgqMT0eYIPttJrRqz21YopVbxFIF2R8iNkna4QHSIMVWl5tbGgzcm
RXpnUuqvO9lGGz3vWbXbmqHuxoYRLKbQg/ZsfA9jHtNCW84AdEa4Lp1TqEXuKkmRD4LhAmnCd6V2
9azXXbqZnRqtqj0H5CbYa0C04yKfdzeaiOILFBSTPs2QBaqn6U6gRoJ8vLIw0E4tIIlo1XBZ72WO
rnVGz102h26sfhrOusy0o33iEtis5eOlfo6BmA0j1qFYvviaAOwS59fWz8mRST7MWEPDb+dLhHO2
swv3Oe5Y0CpaIbN5z329Taf6iIrsp+64HEwmOiJsprUth3OsqZH7CvCWSaCwYhAo6vJTh4nQNM6t
YU4NY5VIhpApkylQysO//kSkslcWu5xvoYpmL8EBoK1coDTg+c6ua7MvVNQsxDBXnD8S8e2l8Td9
Qz9Ob2NU9JvMsniD5FvmZO+Ds7SID0Lyzi0WIgHtzg7thzjiBUuVf1bEBalxQeSAJAB9EZCNd3C7
EMVz+e1hNBsrJBB5Zx/Rrq11PFXYy7WaOBzoJqrTD6IL6zsOVSc91a41afF0ey6RTJ8SVd/IdUmW
FZ6EG/4KrQOQNuii+qFM1I9jkpfSGs5rpMb7Cl2yoEUh0enTYEL9oP1JQjhaIheklqZoenudEoCr
BsZRqG9aoym2LGrayhLWVXYYQPyRFVeJmKr1FSHT1zyIH7LLnwvhbOZo3KTe8NKGzt4vx68kBK5h
yOmsJdYfbSQdGumiShnJ6MajOw+B7qvDnJXvKme8lVb0j+ysDPo+/2TwwlBwGL+NrlqBSeH24X3g
oHIP+4VtqLcOfkI4GsCJZ8uxD1OdHaKk4n5inlR371VjPw2cAoYq3eYs5nmV7VslUMJjsYy1XVEg
73cruq7gxFcVJAWmOVzctQEzCAW6RwoG3VGoNS72677LF9Ayv2PYPrqcQuBH8iVPawJEzAHcHGDG
zjU+iOK7wv2uSXm25MDGqmNOmQfMdjkghapr/nSmOIX2dGAiSltlLF9G4k05SPktSKEUSA59zyr/
mcSh1Jj82/lyuvEKzM87cpG+yVt6F8rOV6lB/ViV3sapy0sz1zjZr7nYoCl5KXntVdZdfa6piCil
JgnAapEjPPDGZrA2EGSLyOQFAJ9dm2rBHCfWxnHdCuNbjstboumXPbV1bMNuiDkFhal4ySwywz0E
YPQ/ENmC64GXV2oI0+X4t4ZzuK4z/1nC4MIkML/HXqH4UUArLVLV04xuiz/Ef9vSuu9slFUNXe3e
6zcmbN7Aikv93FQ/E30wp6w3iRVb6Bw8be/0j81cIIlkAEqPAygugFkxLO9I/9j6Y86cWoWHzo/P
IWkQnMrzbT6H+JCT5FKokMKUZg6Df8KPNJZewzaclQW7UCrdOhixkus5HP+gv/woGyIvk/jkMu2H
GUlTxSjACkwIX2iennJGE/EeDY3aKXAHnBWjIC1IlgfAAqmt5q7TehNkFhkRs8+O57WcMWXckzo3
YRRtw2q607itzLzxoAw29GQNe926tTgIA3v5WPQUngWowTL9dOJoOIx6Q6iPv4RMLa7NMdPXnruk
nie2czdmO2v0VrOpge+2EQgU7rFIPGogMgh7ZT9HyzR7gCVhfJb5VxMq69mLmRDIlvSzkEyzdsLm
Prv2cEhBl27zSCfeJZdbo1cS/pJJjWHQl7TEJi6ptEoQnNvWTB7nFDi+5osOQhXNzyZRnNQjbUPE
UAzctN5LJft7+zL3X3ptifUwg89uWJ8FvI6tqU1VMCj1NJk65GDtEUYjkASXloTu+vEmJnwlK/1l
sEPOYA7zN6mzcce+KPbm2KMz7LI28G23Xlth+TLRhZNR9FT7ub1CSPUK0ZPuE6lEikXLNxpzlzj+
VW/EE3HMGb6HODk7MjZXSZRbUIPsx7pN5YEQKI4tmfoj4+ipc9AEizZi3VkkEZhSN3rb3ry881gN
fDcgcLQB9gqgqAP2SnjHwrBhFL4iaHneypm7kyBpSD5CpxaxiLsWZbu1Daq1KWq4UkL9Tvqz2kQd
+SIdsWSm5/3FzV2sS9YqZzbKjWqcfdxACkzSVzlp9VXg/DYkl2FXRps+X9Ljim4Tq2qd+PoLBa5c
u7WbIa2EOsHp6KuvNHNVmc9EPjXg9DmE2X5hXfRo/mjhMHFdW9W9Antc5M1zEbrt1rKhCNhYe2Ch
1IFWhJ91D6Z6MKDIqcW7U0/5zsx5WpjFImjUC93+HvPaT9pOx9EqvocOYqsJR2nWQP045WWOSI8j
UrgBKbBK1fxWtrgyHL+8jS6/lP7A+JyVh66+tAfq4Q/THW5eSQvDNwZ9U9s0FKKMewDiCMQj3DmE
mdWQTEU/8KeO4BrJiQBTPdmmAnOVMbZ7w8WUnWkaJl5csBNCWHkLaekkiFdWbsoBTscVXhCop4Xu
rbXCC2UBrX+A4bQxs5WeWsHCx/BbxvTWjDzPJ5g6YA7xOEmBs8Sll97q+WfMN2ciAhf2DVr67OoE
6hH7WjC5qx9NtBl+SvEtdgUMIFAwH3LouGLzd5ty1xnHuwQFDP3fdb0oDWzHxRliqWu2nA1QQVHO
nLvi1RmZHMaZQ82lNz9zrjimFJxSaHdZu0yHOj8Or0wXN0VrBdJ0j5rf/535kyhb/HhjLgO95lmG
aI/EKUisTytsN1jvvwsjwA/9UJFgtjbMeg2z7s7UF0hI2G0K5TxIe4kQyjAfAgNyonOTtB+tm21k
1b5Q5Qms7N49adNnzQEtKTm1rnQjf1J991ZD4FyeS9rZuazEiYp111lvjS/XTCw4bI1Hg701EWBk
k/IUFReCJd58c7oOuvPok8/UhTtnVm+m6d7xTvpDHpiYj+w0DFp74X+w+kBSQ18BnwJaEpWJrOxN
ziJFThIlMaxEMu456pBQatUslUlh3LxpfkraEhMPejdYHKOr7gqnPllD9UwkBH+1gLuUrB256ZmH
yNG/2EN/Wd6vXqOhC7yaH3mPRV+vnIewaz+Gmq7WnALjcXrO2uOAJ11AlyJhZRj20P5SnJ+SraVg
Z4S4CDeEmIJxah6cvH8luII/d8sOYD6aDtyUDjO9AxMylRtpkXBVl++pbbWrKm0eWv+hNJx75D0H
CfvFiXPgFdSUQ2O/JIDjHFs/hn15buRircm0p7GE4ucPD2lKpwokJcOaWKa7PE9fRm38ZqqIngiU
TN1FV6vPHnWvBKuaq/3YSXw+zA1aTWC7B5pSK3FpzGib9jHmTQaucYOLa0xe6D3HrISSOBqzgxWr
mxfnPgTprgENmZQZlCNNa5XudT/alYO5rzglFzPk75I+1DXCFddxjWiAEBNh7JI0PvRp/GSmFN6a
tZ27aZe19T4MtS0UDiy+TF1q0nzqkamSEYReiLPX7m8hTWAiGlYsuzvkM8xtfP3OrJJNkZS35cLv
tPSzyul6sKdVCj5rBROzCaTlvuVZfJKaf58Tm0BU8zOD9rchqwIMrCdO2CxXjf4KvMRe6dPf0oKL
Nxbtw8QtvzJID1hVatDWg1GeKD3QAYuDqctd0Rrgb8Ink+5DTf1SFeb9mCT3ZVp/Mr5+b0dvDx+O
2bhZ7NzhqxRlUDL2FNocSAoXjRWV0Ikl9eS7L8TzZHrPbUzfnWbEd9k5T1PmbDTNPDhd88Ic82Om
VuzDD90OH8Tc/s2a+Lkss21mZw/MnA/DYquaGLSir/DL9KIrjH7NkxP3AUOqbeLnf0wdsZxj3UgO
2SQ2irKQjj787z77lJr+KPP2HejmVivruz5O38x6eB860lQiYUH8diEMFteZEaxVMfuOTLkl3pDX
jfG78I+xmwbsMQfPiZ5NyFlgawLL8775XVfNEK/jVu6q4llnkuawf6J5u6bjE/Oln3Dy7pvIvG/z
7AMk5Spy0z2yuzsMj/eeg+ZEK8+zJU7Sqn8ShdUkUydb698sbioHLa4zGUWQMDPN9Ie8Td7JWjjm
0qSfxwG3ZzHhBnslF/LOxseNwnJVu80qJiEDmuneUgxT9G64WHN9GUx57GYL6qdB+5n90ouwlmR3
vTE80Vy6SfaUxWX0uNg5o2negEo7a6yeNgDsyeP2LMxrX3N+eiztQVt16wg7xtrpu5NTLacvKTf5
UZ/dCwxMsrZsxC8+dLb1crGEZnENo6sRym1MLCyGkxpxZYi7y21lvg5Lmlak44WFNaGeqLeVlOUq
uggkcH5XknyHvB5OvFvZFvr2ZtPp9SXvpk3v3qx0ONiThTiBDn9kvtlTae2KkRYQXCTXWboxQP5W
trzMSpzTybz6WvPHGsmUlPUuLua7kCkqARf3RdZ+FH3yWBVPfgwpwHLd18n7QCp7GO3xq8KN6YSG
ed+12SO46Xl8Hozmc+i3SrZ3A1iBWEzvxENsiswHZMwtVy7Bdm33NZnJWdAFZyyyq3W4f5pJOWXJ
6oCaLki0aJ+5LirRjskGupgEocTg04srGEZnkIfxQYYZNRIrxsYBMoMCsli5o+Pi2kfw3RvltqHM
WpfiRipUFCjXeGa6dfZhz6EOOHLG2ScifxGK236YI559Pum0H2qcnaUhufxoPNniSs37M/H10PA2
vj9tR+PiNMVTlctdZD2MM+jcQd4c2976lBFMB2iXx+uqxuaR1ltNA63d2aAADfF3+bnZ5Dzoln+K
m/iMx89GZohUZ/mBhTBubmFjHoAENUb9ox+XR44d+zBOns0CkqiqXlzE9PPZNsBShSOQlDZWu9z2
TlrM/Hn5prFoXns34riX/JhtDPa1cJ4w+T0s1Nl4bZHyVJU3D0kJctIgK0h8Wfy5lmU/6vPMTk5I
LQe4FYnJdIbHljHi/GLN/S61222ttbs28daOoClCkBU8WHYbYAo0mNtMO+PVAXAwsR2Mw1666uLj
iA91cQhhlBGtcZ4i0NFxt0tn6yDeVE8Te3pScxKMyYS/p0dz+x4trcyh+kkH7w/d1oNTMgON9ZUT
uX8a/5kRzT4K859QeGdyWtP15DQHT28/59B5DAviKXsCFEs6OL215geY4C1ygjVYIusi29HCW/eT
+1EyTQtsJuR5Xh2NjCgWNFxiA9nLgPwKOs1lrLpOOzgFCtkAE6hyLRY8xViY78uSGbXjm1M0ZF8V
RMVo7cXxYNz66ICPWUXoAMsjqomzPcX7jnoCRNA/497/v/zz/yb/tAyBUvN/ln8+/Yyf7f9Gbfnn
//hP1adv/YMMesRR/9RoWu6/ZJ+G7vzDsahBdRSfv8LPf8k+Yb34jvA99KI+cicboMt/yj5N+x8Y
e23hCV1nDufr/0/UFpuEaqgsVT5FVXn4/vd/sw0DX4tJZI2JONVBIb7IQr8+H5Myav/934z/pXea
ppqqolWYkizstOrWqHZRtBTopF0HBiMLnhmigohCSUTlRDvRZ/6EunriW8wcRXw4A9QEQGV78pGG
wid95nIFrXxfYz+NdfXkCwoay48fatu7AUG4o94OSAOw16Ei1b6cxXOmORURXGZ7B1Pis6SdpaHR
bJACjgl1oQEvKzGORsrQrK8xDXj5lmng61wi+hBxeYf9ImVSZT80dGaZw3rritiCde+PyUpr6HH1
DH/Ldt7BCN1i0IUq2kVBBBBXal/MxiCJZKYLr9GlpQsNwDXMYKgS2BCkls/ugf6OvkIxCQ6aPNje
6F8KTIszdzMvrNxpWvLU+g4p9K5YDZSh7OUDEFdgpDs9WuICiq0Xth+NZ2x7Ke7636aZGR8YMHRQ
M6D9HSFDVWoJACas91QNGr+ACf2iVpF5Zp6kn9wUkN7yCEe9ef79lyEByuWLAgcc5/088XcuqwSt
DWJDXoVo79AXj6eWmG10T7MRmI6vXUq7iq502KJrRb4Icd/z3TxZ6UYSgEODpNGv0UxuoVfQrvl9
2Fdhc53EKtMTf2uZU0yRB5nBVS0QQVeJlV2o+Kyq8DUKS+1CwV5v+yhRa1fzwsvvB84d2qU2q5uy
/hT+6O7BuXVMCXKHrT+qGIUX5q4WBZ/TJYgqlCT7NNFSeq8FUxw4slVA4JvFQcI0UDKWrrV2ubzX
nZZ5d6TPuXdyopGjjfXJVqN7x7oug5znCZJcxddRusl9MhAiT+6oh9O679dSN8k6Gsqrz3D87GTM
3dopiXdTlLRB79rdrZS2eDB0MuMOSJ7ls65VfNA/ImsOb78PTFxPYqjU1QX4ZQypQ2CeB9YMHQ/2
yfxk6Yrq2WnTt7nmjDjpNiqf1nobq3Z6Cq0OZnCl/qQDoIlxFuJBUeQcq6Yc6Yrpw3pklye6AAmP
Fmk/DfD1wRvre9UYYqVyYth0XHpHn8nTk+lY974DQ8LRB1R70rwxuZq+vaY4REPdo8QBf2cwQCM5
g1s893cyE5SJ3ug8xsA1Pgw8NBzIKg+fBjk1ke7G23Zw/JVXqhnCAs39hvf5gS4p1L7Msz+8OTrU
Kgv/KLIOQg2d39gNz61bzfs4JpHda632LZurDYoW82KDol3pA1LnUbORh09D9EJnmBkCB9+NN/rR
S5FZ1Jp2pG9/v+oPRIEAZVmnwvWwWPXTq9sar1OmVddWWJymCD48eARjrmHpqO/iUzPq8DHDx4qO
sCHxV/n37cicC4Spv8vHxEP1ZyZrmmr1U+xQWqT8aKL6NMwrs0JDJdujo8xn3xRnPKHRZ6ExWJeR
mK+VoU/QtZFrmST7YK4k5qWpLfc4ejQM8twfb5U2jLfSNPe9jRR4aMkISZfPDzGC9C6ZjM3vd1B1
+/Q66Soj9V0z7ZweMgw9D7bohnNJaMC/PsV7meFYIikHYwHIvrJ+pTVa7GaP2Onfh9ME2hDcFr9V
wfB3UPkrKshLCEnkwZ777Bnw6MrJhg8CK+cz58fyqS3z+6Rso8vvI+SGEWxV3F0Z9wSWYu+JFQht
ajFFd1OS6a+FHsGHsu2naRz6q7T9F4RTVC1OznHFzB86rGblQJKvcBhmMjorzmJhf2uZQgnZp1uP
cWK2qgGYnELzSZgWDrnEc7eVG9q3WpBuMeVh8xP7GGlSDGCNCzNPI1VgzrPyXDatJM7IJ3hRqXjn
TmFJT6B6iYTW3rTSKE4922VQhPTqXchB+9qxLpGukm/PMy5ermtf47Y3nEPuRtOrJkr72PsLymJ5
GFQqFoHsG/MgiXJ6y7mq8tjIXoXv+ycyVikbi8J7o2ZnxMblRdQn6l2aWtUbolXLlW/o3UhcTfBG
GHX3V2ncT6ZjXOqhUC+OhmNBT4ziIFVI3e6TYCMiLaQfYy9jJ+jpYeeCPFeNuMqpLdfEJHf3TUli
Su8XhAyQdU+OWly/uFR/6wJu1GlMyvuwqn2UycRjxJEbHfmV02fXzmsikCYi83y68SICrapX/YOn
CvplenxrBsFaTfjKHplzfmem3V3WeOrKwFzjNk/7V2lrW1wgmP+XcKGxlcNakOh+qJuEk8GSLARo
Sdv+frVMVkAPqQiKGcq93pNa4Mr5ajv9gxHN6HV+P7c8ZAJQbepCf0FE1J3hV3c4x/gwlPw+8J7j
TTdy9B5dU4GR4l/Mw6M1Snvo73GI6IE0c1CkLE+6bB3ol1gcEtOsg5TGwapAJnfNjWHvZu1f3NvG
zlc9uhFB3xhrNdugkx/JmYy2Bp4Sjm9CcP14eysq/DUXPgOm5t1ySFvKkmgf53p/KKqEY3rKxj6Q
22NKN7yrwZEZZZfem8c6k9dC64oHjVV2BdbT2GrOjzFTEAk2hV2hzxNjiLY5qQXH5ST6bQiTlEC7
0NjPVugErkfcXJXVB8tq3iMfkmikCKxQ2bC3B/mHRZhMr0bzL9GE3IkT/it8yfSsxPgpCNMSfQ3l
2WZ/gK9AUMp0SxTzF1PRb7M6aKUZSjSE4N3Rcr/cKX0iBZUVlXAVLSY1Qo4Phs3wupXNX5xl676X
etA4IKnbzrhqHYIjy1Tf1jgdcsm5rKBrTYsMKGolsF9iBWYgIGD3+QUdb2RRUs+XINqx2Q5JHeLZ
SIPar7+iFtQId+sLzcmZ0+7Gt62SOUax8RP/xWrML6PQzp2rExwVjutevHt1vBsM76Gv0Iil+YBS
3WWw2AAjSxLnOerbl8y1dy2M/11DiC8v/SerW4fsMW3dd+OrHdZfwJnU2uccTanhWoOBoEYPGLqv
hjh+iOaKweVWH3S1CVX4USH9X5XfAIO4mLt+jQ+oBREcqrUuDdQdqAUH2ig2APC1SqIvM4Pqqxf2
A8xxhGxfSSrfoGUGdNd35SSRoCTFXWjkx2bpEsy28Vp1+g0O9WPV+z4IGu4n/e+AJm+YXkJ41bWZ
BXVk06TRjpHqLuGsHSUUOa4mJuPQBNV1bL21JwuoErH2qCztcyH86QS9cI4MUs3ZT261z1iJV545
PuEmQyCpEfqYgS5YwYLCnzOTLYzmUOWPGF6foIQXwYwGHRN1E3D3cwz2nC+owfHWM7klZXpoTLtd
LSPYccDj5VjOXZMh9BINTU5cMz57PT6SurmQyKAYV7Z31E+oMCp4++G0Go0RbtxA4rsgCQdrLDZU
cgn1sNnFvntpiaCxpIX9tgxPZsO/lrI7YW65KaI3upEl8Fn1jkbqhKT1q6TltGu16Unnfgw6OaT8
Ga19Yc53Q014DOkty5MbkJNsd13609WY0CVbaVauOw/XEL1pNGf9bcqKU6EzKSw9Xa4nCyZhKI0t
lzrmTg9fxRzpL3pFHAPE+tVI7M2GMJ33ubE4tee87taL1j5Mr9k3US206qUtrHd8Hlh8Dfs9kvm9
1YfYNkAHkor60wjuEUtrvlSdDKu2b8ElPmOV+3A940/qfbMDXEOJZMyq0U8gbMbb+dcrpj8C5L/Z
0WLXy0LineivWWsP7JMOHSt0wpb3MhniR6EhmZLmTtQ/LTPDdVEVd6KMDza9lEUF8BXbyQOaqmwF
QvrTqJwK+fPE9gWcXmcvUkn9AX+RqWnj7Tx73FdxfKZgfgPD/xr1NgBN5558n4ecAQsSnkX/RWSr
x2wNuo0A90lpRKtWxt+gHLBacAEyrwhXedVuVZ/K1Vw7F5k5ANCILrNhSkGjcfOA9OArSQXclLLk
IpnBI1gWj7ThqhnpNa3Fh61jWWD/deACYxYhzlq1Pc0QsWckiDcH04KeBqksrkqF9a6fSfyO6GPK
giRqp2fJirdSIp/T+jgK6BQHtfchMh/K3jz/9N6AWgGnd+vQlU0ZHxOES9HAZHx2sr01JJc2N9Ed
G+rq4aKgC0czsj9UmptuhTKadQ6+sRyTc98oRhGdYeycJCLasdH3JKLg26g+qxIfunBHzNOIosmz
hIcV1UCK+8qkWuJ8bJBZwbl6jAnvhAHpt/HVleFTUsm/2UR0Vq8QE1n5NhTC+4oe05vXWzeGoMlT
VlmvYcjWHrW1Bh57OCq7LTA6Wu3B9rmkSr8f9+QgX0TTAUkRKOBxlDGgJ7YkQw8tA2br8d7XhnPb
pPqjlj8lUF1Wpl2LILfglfYKGXSDtmxiNUEKNAWNnxzh6WMJcbxw3ajU3mmjF7N2Oy9xl1Qb2ysv
bjalW8LakTKG7injXTtpvNK2iw+TpaJNrcP+1wYzaGyPpCyvRdBUbJ2UZERDSD+AmDgHHks/Dfrx
w5Fuf+CcSBYLpKfZQ9XCbPAdzLd5lAWn+LLV0fsQ54MZA3uCj+CGTmpKQUzMgdE1by2kok6CSuPg
f4McrtDiOZ+mZQ3rqGLt+7A1U6y9WCyZ7JybHd78VWPpqLgS9wFEOPlcpbdupPfogFtYRdJ60U2H
7VLm9PyAdNE7vuBqeZhCFng4Bee210hhS0MPkzamKh3Kq08qADNgQocm7blFpKMpPwmkn7wtGWLM
OwfqIf0viNGcrSwp93VWRBujERysI3/b9jBZpANuBnLAAqv5r8e/n7SIF83MmdS35fNDAeIFkNh/
/77fL6d6cuQ01ux+/6tEOFklNCP+j6f8/aIeUhGSo3n3+5S/nxoaFUA9XXisbLQk/kKqdxH2EazC
sjzsWss+DLK6TycaSeXwExdL/N+kv40ma8uh1ZAOm1p3qNruIjpJR5WYzKRTq7J33uxE/cnq+cdN
p5/GQpHRk4ne4nqyhuFnzpBXVFX8xCZ2Irel8cnV7oqFAIJGD6eR+TPh48i8OJC1ca6I+1mr73n+
zUFgF1C2cdfUKACSkmZqb+lrFwHQuvVqg5Wz62in8kFNsH5+/zXnqCPVQCar2YM16wdCE5cv/n6I
u67YIo56bjIE5wpSbRGj9sV5tleDaDiuuqt87EfMo52PTA2niy5Aqxpl0R6Jkh7ZrvEuAk/kcc0Z
/1j3SDryh4qZz65NkQiTWD4Q8BGzLsTxMXNyZO421RnpSq+5mEnccwGpNYg+VmWcfsweTfjfVEld
WQYjBj6Y//Uvh/4fpVTETTwikvaUmR2mAaCCmd7yRYvcMp5y7W/ToQen3zozeoFAc2qzIsBxdfZt
+YUz6NlNxj2SN9sc7wuHcK3iDhDHxtTKI9F6OyTZZ8sYKizW5l2kNRuBA4zorCCp1A4VBeeZIMdY
EnJtcEhZ6MSoq1HCAJnf4AkjCy15+HUpTNhOHTI/fe2jMSJ2BreEW+p/15N3SIhIXUoEG10Q+eyB
6+cPvWGf3JIpW/PARONclxgJUPfC5AK+AdsY+SS9P0r8ZmMz5G36+MOY9bPVdNxLc6To0YV0U2RH
swHzS+k3QUy4jxnurX6490emfpqgkMq3cytO+JccTHuZVt8JPWXiBf61bwz2ffNiknmTLRrOMe0J
r0YzpjhQr7Qk42W6XMFlkz9VyBFFlR9tTlFe/jRNJFELM3w1NLVjMsf5AtqMeRGuRESdd3/IJyMc
Pg3tAGLW1UwPlr5k91n134wwHj/Xjt7ktSdUcRjF6Ah4UAvV6Ff3NQv/aqRqsb2K7IlxWuW1qg/o
eDajVyNc7e+aInyuaocECJFdUvI/mSldJlF6OynepzC84WdeNC3xsUqvvc3Ipmtrdx3bsU3daIDb
7HZFOVNftoS4VsVrSCzTaJAhkScxHdY4Iatq1xcujDykFzSpYF94qMlqibYTT4/nIwCQDiLLVkzP
0I9YR5QEkte8x7QdvBkfoIfXXrZfonKPREc0mzRJv9KKrGwat3QmpyEwh7PI8o+RjPCj1XJxlpFE
8lfvcQ3GeFlFuKrC+HuarP4+EVSPuHPHjG0s9/zXNLPRrvX9U4oqzXV6UETl8NYsiQld/jM47ash
pl2azV8dvvoVmo5qa5suK0M4HIr5lpvSBP7Xa2tBYrqta+C0Mh/qAbTTqTfRRdonUq2AED4S2XKJ
EByU3fSgolo7GB3Z2e1e6157Nzlacc1gqTnouXhc4hHWumvcE/iSYOtN2jVey79Ss9A9EL/YpJeq
wRdfhOccROtqtiaLHgoDb/VDmvt7lF6Rbr/mILyCsmagqZeOtR0cVjSbRHA1xHe+CqP3/+DrPZYb
B7Yo2y9CRMIDUxL0IuXtBCEL7xMJ8/W9oIp3676K2z1RSJRoBSROnrP32n1dfeoOcQaddjVa/XUY
PUGIucV89wOXkUAYL7xdokWDiFIEOul904lny05PuHTuIxJYu3zgGp2d5gZLKaSXAmUchrP3rEE6
JxJQL5WJVlVm/Wts+fGunq2PMHWYoyKsWRd29RDH2X0x1z8xC4UxNz/I4NcilLf5ot8nagxHpEsL
82NOxo+QRUHXi58lVkH29REX59uU1m89OizWqaCzShDjFb1/pVfkSOIKdrM5Ay+xMl4JoU33/jw/
kLhwnzdEQllgqLXHSgy3uee91ejV112CLmcAW8YLnM8wIfb+9NgX0ttGU3Usl1IV//GP1CReBiTG
ZmiCFk3e+0i/tvwZWTryTX0qtxWpJUDu0ADP0ZlL35Zu222uo6qxPw0uYXXY49E0Xk390lO9OVN5
qfBPyjG6RfN251gUZTOdYqBonk3m4JDdWNUw8Fa06xE/C9ExWF+sc6KjUU9M975JnXTdTgeb+Ssd
X4/utP46CP8uhlgTeQkpm9SGYhHyDo2Boz/n7eL94tPGpbtGKpWvcqLRKXjmarxdPuK+qB/83K+J
rqJn7MRbQ8afeP7LBZhOmcNbiF/TGcMtACZMVToj2tR/NEb9PDj8UGKnbOeW1RN7z8HOixsv+VSd
PZ0tBtAr29Ze8iR/NRn3srWCRT9nT20E1HJ4HMjp427J9e+JJHMO/fqH4uOxSJBhRyNpvVKwR/Nu
GgcF9TCRQJtphMi4qHronWmrSYzPrsObMkJqdg2FHB0pLpMZeTSky9AavWI8xmMpLMAcMVzRm7XB
tGsX9+IjjOEdZvFNQjwJkZgs8n5zE+mS8x7+wFTVnJUGH2Cb0sFettskFK9EFelXTi1oCGb+hf/+
QZVlsiZVEqL9KNChWLSNFhJx5Nn7iWvHmpwG+P72I8a2t9GGKYWGIIxpcKjhhxr3qc/v7V5V22QJ
kRqw73JsodgwMakwduK6kniA2zBPUEdOxCMgGWPT92MPjtiAItlm43QX1Tw/MI1+W/c4KQbD+AAA
3DBwPsKXCM923z8OOQziTjSXufEBIMELQa54MvIZnoXDRhs13aroJ5uWK3VpR/NJeKtY6QzdZpga
TbWNc4PRYRmldOj011l/L4b0aWIEsyqycHEOsUI2YE9G9e6YgGS9IYaMoPQrL6cOzT2UNRwq7Wqs
bMk6KoMx5NqqxpK+u4HZFW8SYXedS0gRNCrX2jo9YojWTglRyJF/LJGwdNrATtQyRhYWRzeuFjub
ZJJL6xUluoy97ZC7+gpSCiACqMtd26L9859n3GnmID/7Zok+suaJcy66dnP/tjPokkrzXjbjc236
FxUxy8gb7YWOrS1KPKpxVe4LjRalg4fSKLmgJcn0kcTTPplRY7PN+5lJDF21ij0rc771BFQEnwAX
gsFPN/TX/UOYfNC2dzmFFuMu9lTTeO2WbgqXja/RA1hRuPzj4izbzPVaRbp7t3KIJwP5Vj3FRE1X
khegYoE0paWrPPs98YhVBHbGC3qfQ1yvlummQkHVFOausZS9xUTwSXnzGM3scjuY5lE/QxXJp58x
lp9LuKJMXGpXPyFcV3fYQIZbUSIA1mX/pPvsn/ruesTCn4UnTA4NRoThWqtiM+gVg+Cu91c5dA4X
x8YqDiiWeuviOs14UgLpaB5V+lVcoF5PSbd8ErWBTm2I/A0TNkJnu3fCrxElK5ywoTqXo5UExPfw
wUE5Wc3dluWZMNLFH8wMCg2Lj/hvfBBZfXYj1jy/YoOWxdOBgO53y2CcFEcHWYw0sdQ3Nl803uyb
9NRYISh5RGA6bZNG0IWPCUR06kOZiRnMCNiiqvsutcaGkm5uLfr8ev2kS+bSTuLSzEuSj/o0doUi
tBFDGtImO712ClRs2eR9951H/5+5HnwUlOvLClBYjKAHiBFTsSX2vl0pVcDLLcUiB08oyn3ku3zi
baTey35KoLFtfL2NEZ8Sl8XEftN17i0b2gfSH9/xsLmrSXobE7MxTCTztS2IrAxlH63V2L51Of0t
PcExEY9WttF7whcmHYUqIINQwObwWPlMDckZwQtqjC2a6rjDmaZsjJBLOiU7kE8X4mTdkpma5N6+
nsEmYtMPCoWezXG+Bkuwg3HFSu9N3HJCd4LUATihuvSrYWS2Hsr0wcUxuDLoBBCDrLGy0wTkmQ2G
AYFizIXZrnuzUSGtRpPCGFX0xne9hMzQ+YmEqZC1B1fJ4ME8dEpvCnoxfvYuN9nI4zykhWtvJCJ6
KAIaY9w63km7x8sfIzOIiX71gd0gnyd/Hoe2rrf4IGG21Yam1rTc76aOwLhJn4loaEq5MTynCIZE
LKICikn7OXTNW2uMkMwldAk93UPQXb5WUQJc6KlP0Y7HlT/tc3JgT2a7gxPXbDEeUds+uLXhBooF
5ljM4AolhBXG+ghec85kJk/mPnU1wE6RJch3U+a2H7nI1E47cf3RvxM2f+t45ELr29u2wltN/uRQ
5Idsmq7ioRv2xDiStGI5hwG6Dqthe6CWvq16hj3pEJ8hd9SHJEehnIHGEzkp4bmOCMujDHFAxrjg
70fYQDutzwLwusm27CgRrHbceiBwucDIdp06bMjnTnupWveYNGG2reuga8hpjOpxLSIaKgvKYkNY
unFURJCuwgwHpKr8bjvJ6cNAPHHOhQqYnuWBKO6IcJvXDWqtsM9GhrScGDBPqyrNrsowuQ/7gcID
0DDt2SW5xMYgrWv7JM62KdNJkov7O/ax214If6OnTGrBleRHVVYEyx47g0jyksFCzT6bYMn8blCR
/xzKIz2cqra1L7pzED2cHRb1tT5xmQFqch0angq0VCU7nu89VjWrJmYn6WLqGSH1b01VfmC2C6ou
jYI5dlljNZMUYjoiVpRe7NI4cgm9q13noCBwBrbsY64mmBVSh3ozdCx80m5Ps839RP9T7u2+AHIT
px5IxiXCGshnZZB5by+dHOaRkat/lFrUnfpau27w/cau++hN4ALDMM+utRRHY76teUv7qIriA9uS
E5lISMyIqKTFjl2CcEgkR/M6FcXN1M9XppvkAcOdlZDdTdFmjDoIYdENGF6GAnjlQlFkuMSOqSWi
G5DNvemV5rqJUMiRPoT5IowYJWrmY+NXdyqWPduOmC2nMh+TsNnOizjXYuh4IK6G0CN/IM/Ir7ei
gxgTlvNNrl0sTYIoNWgYZNoFUQHKjyVdYlb0JdjDId5JYL7O2nsTp4/eCw39U649DdZ0MMkdCIbI
dtaGz6VHfJsDckrZ5STeoKSkF8TEoX8XbL6cGoUQ8oZbpaAh+Bn/ydkcqVy9wtlYDgZSptHPyvAY
v5XmdprrBnHLTAJQfasmSJJx5GMJWUzPZuV45Gl6l9hfEHCCas8o43PR5u5Fy1zc2DYiKDOjtda/
AlZJdhNqWw7zkEbFGdDSK91BdiISk6lDzKHRQ7OQHmI/+FxMPqxLrvr1gKUdLPreLQpIMwyXiTd3
FK4Gg042l9uTYki3rjv14VSWtrKtpgxM9cLaXjOf1L/0zmvWqZsSuWMKb1P4/bnYeaEKhjYmlqDs
2PNS/2a92vk5Yt6GMrZP2FLRlG9MaJrMLMuAPZ2/XgCzGz1jxbYB87SKxjfAFq7PIRw/swTfl0bF
aax1RQQTmd5ITfaW2/1EekqbK/uxqtaDOEKNpxz8eU1yBDiALgIwaWx9TMlw7dva0dBTuIDw6L1E
PcqK/DrivPiXpcSkDI8T78ZQ8m1K3qUtyStAh7KJhRHEjlsCxinzTTUJDnU1LP+m9E6aBE8U6H90
vb/BkQ+/Cj+aZRb3mYXst54xP6jKxcVRZV9LpOxKONVDSKwXsonXnvE78kwWIr9B55nGeypp4ZLi
m0cgd3Ec/TCoepoVAAR2dxZd21UY9U+uPp4XisE2nGjXDaoQ+LEK4AT5uzOZBiuncfIN8RU6JRUt
tT/1rfdAmnOsTGdbpQNZPc3F9xeZchIThRX1m5AmLqwBo9t5WfeVgQRg80kFnAsIi31jnQCM+ptC
ZtvG1Yhn1o17wKFYFzMGhQLiaxw+M5hqtzQr+N9InGkVWtGsq1v4ZVNg0dFYJ2Px5niuhKbCZcmL
R9Z9/5hyHV/3ebqrC9VtNK6Y9sh+sgaihCy/+2YUh7/WRHiF7Wml6NOVk58DvTaXGBZiARh20dG0
1o7igOOhWRnSztq1J8dt6HSQXK7FOfwb1X0h7WITlWOWMJxJ7ibThPLRgbqwDW1XJRSbuv40C+2r
jUbr2NXVoRV+duddITIf4/LURfj3q9Sh3xndO+a3k6fdTZXOtxEBQGsAZuEYj5eRME3yURmW4AUx
BztbTc5MDF1zBs+j8NhiIvDMWqwTkPGrxpEYNbvq2faEeHE6+6417Y/Kzl6iAnuwlU5iy6qm3Dub
BuvOJFbmhDSqYZJDwVmV0j47BQtkBjqBNhNGKhe3XWR7h7F+zrp5PPwGWAi7+ag61RyLGgFx2N/I
2iSd06DErBY8XN1quHlkHUSRvYslEsmpq6NN01irUssvIajjg66m6Vp3gQdGEux10hKoNotrGgf0
sNN51+JGaViMwcE1ULV1YHQJ9jhJh35NHhe6d8gCy5erKknDr7hgxDY29SZ1/J3mhPkuZL4UCEI9
+2YcFjP/brTDC1kDXLNMDgNPpZdpcu71KjTvrLw6+AOGrjHS7xNmUftxId5NEoy87ejYjoh/YbB/
hLpHYJwRBmLUH3U6hLal5m0WCm2dlYN+NEzvPa1pO+Kby7dTASTBzpwVTBp2LZhkdavHnV/UJQ4H
utm+SJ70uYux9cj3DsjyLmalKR2tCKaWDhmULRLlIbPpuYVmLcvxGJd+d0AHIlhK3oj4q8Ftl9qW
2TuJa9DicQe6GK8ScdM1RcauG88rFnNlN/o1TtfNUHyEws6e8jC/TXLzw86JK6sLjWasquhKb7LG
3/bxcJdzKKColS3e12X3q+Fmcb5kK5/JKfc3iVNuQxffS14ZNrwdCqO6/XKigsLUdzv2gdhHpMGV
Uh2Hqsbd10QH1il2U2X8DBmG1ddE2leADByXHedX4snyYiXJa11xXS5oVydaWa7yLjsWHNR707OO
AmXSwWyorYdqccBtXJihaDPmN5PNMO62tVOn2UZUTDES+RIabbLxM/naGW24DmnhramQv4e2Bm3S
kUbmE84U+AlNu4Zob3ggRDe67rbQOF7nocfDipAkFy0v1ij9NZnrLa8/ZQzhnmoWG3fxvqlGPAuq
+8DF5isiPGjN0ia2qqQO+koSvuVLQH/ORM/JNgM7hhPjsjipNAuPk43MHujNY2nYEPwqC+2sYULR
nLVyKwgnQNIZk4drTu+tLH4kBDaEUu5N1Qpr5/izvc2hI60RrjxlCSXgMJdP/cDnZpnYF3IXx6to
6PEa4CC9engQSs37JsALOeEH9pAhdDaYuiw8xH408kat+PSbhyIWIv/vd/RTEGsusUb/79sMdu/A
/f/zh9PyCH/vUlMKrR2I2OVJT8sGTBiP+Ps3deMgtPv9mT6+RzbSf54xzGp+9ftzMsX86vcO//Xt
38f/8xubxcbwDv/XV/HnRf55Rq533bz571siyP6B2wDdPzkQIv+8xt9n//NCfp/NIBaj2P994lrL
KCF+n7HJnCULZ3lnfx7899vfL3/fk3BHUlkUB+nBV28RXpGjV3TVAXOjcZBL3Iq+BNX9fgeZc0kf
+P/d5s1LDtTfv0kRWdFV+89f/n4XLVkQf2/rMDqPcA32v7f/eYTf3/6589/n+nu/fx7G1hZZDzFD
a92hjw6nVdepG6Lrvy+kMTQmEL+P9V/fVqQdC8JDeD2/Dw7iHXzNaD9CIWJrrjIxbb1eXHMWEq+0
fEmXpId4+fLPbX9//P2ulO6Vi3ke1sH/d9ff737v//vd74P8/REesGTvA+/9f/3dP7f9/pjTyKID
vzz+P4/1e9v/ugvQVcALnR2v6YDs/j75n7f7973BGSTG+J+H+fNH/+thf58+m/2j3/X1DjawPHYl
ZZlukSP5+6MbJozRli///ChGSULOP78eBPEf3jb1l46LgNT2e6e/X/65DbYb7rbRstd/n+Gfp/l7
33+e6n/9nU4mOQPw/7xa9IVk0x3n35t/72DV5J78eWd/H+C/fv/Pk/z++O+vNb+o9xOc1v/5Efx9
2L+v438+zO8f/vM3v7fFKMg2g2t+90lvrdH5IiPUl5SqcpCMPvTCbOVNJIdk+2e5GMwnze7IcjrH
Rv34uy5UtPCOBGJWB9xTbswVnO5DgWE902gpsmVzTG25iBHdpuvvEtfBjulve5qQIZ1gMbUnunWt
xRbbqTcE/tg73vPFyGidCa94EJC99oB8dtmoHuBX0HLUaGm6pOmsRryrqBeibR2q606vzoDZUJb1
1MxdMd1MtfoiXQOkCHoCM5XsPZjD0gPELZpPUyAgQ9LyE+Gu0MWXn48Peu1ngJIRRRRjhbiotVeT
HiYbo6BKirJzsVD3WhJ/cM/U8RWu7+IcLXOYCsv3MBWXQkcLwBAbGoJTGidBKcwUvd5YmQxv66aH
ETK5mDNncWt5+NxmONWmw3Z1dJ8pTdjaSDJtwe4p2mBdtIXxRSXGDFwVbPX5TIOKvQo7vWvL0EGZ
65O2CTUwF0s/BlMLQv/50bTyQ1nXZ1S69TrpiHEdmmNVTfmCCoFmy7WdCuUqjphIYbOMAnbsFRwt
oBr9FV0J9hgpbUBNVF0Q4esWJlOAUFrJdmj47Gxp7kMvjh8wzBLCAXJBC+Gn1WzMO2+6Bkr107l8
MJ7yX5mpMx5VPpkPGVmLOY9TpuJI8Pu4Y3Z2ZSgRI3pK2be08XOjftKQAlIIKoIRjt8uhP+g1XIv
DcbfWuvtEguuwmDRTq+7wdpQGz9RS47brhEVpI3uy01uioihPbpA7uvQSt6Z2jTdGUu6Vz9oVOb5
vCac8K1T4EsY3xd7cqMzhAiQNbxZH3aWzLceGo2NYfHGI3SN+8y7HRO/3XsdL3qc0XxGWAHIdOIf
TV4pxmPCUXVz5UWeYGzAuSQNdvax9iNDzPPteF6OICN15BlI+TcjbMrkjvFAY73hyA4vldF/NoUx
rg1OvzUyQLUaJ6RyMdTUtSWgfoa4axhTDEGLN4QMzjHIkW+ZVqbt5gwUjAPaZGnIMsMx5HOYZIj5
QUihWVOoB3VeMM/loCQLSjmrdT+q6dj2Njo6bVtEXXg76XI1N94HKb/WKhLR+6S0LdikxSpPXaab
Z/oJ8SnGo2778Ze2KF+rMaavPc4vfgMRzbH2uvbt+jghjcRMDqYuisUweTtL+KXmlENzAySje/jT
/Kveo/quNDqv8DxXjZZ9Zg1QvLmhMKbxiLXWe4qXCtpOweW0OeASsjbphWjV1bwAUQcJdSTR9euI
DNdNwfS1F+92Y1H2gJnc9O19lzWPiOnztU+n0vHrV12qCzM0gEGm3BJj/FSJ0FxbXUpnnGwPmjSK
/Qa0wpUfAe6SE+OO1I33trVgPBv9zgGthIO7sbCt5Tl7pK5oRAAj4Gh6OqA3vd/rJoLLPJ+eidZ9
D6OmZWpcfaXzy2xk5NSiDhUJES+d8ehh+Ve4D05lIvXtcPL1rXCU/y5JcwloVwGHJqG9oiB3QuOn
zNFTC+c1HewLusxnlQMfMPizQh/OpkB/J2cr3SgkLbLurgjpJRe8BMcQxw5U7DLeTx8ONKQwf8jK
/k3vS+ZCcrqxUg0iDJ5Bh04iJgnWbotBWENYml72NFjbIYg4Jsgk6lHHpe/YZdH/1AhhsFkc6hEL
FjYtuNLsEWNBze7i9+kIt6m3bQHdADWK3AyhnxIL4z6SOBWYZc9CoNFxyPMXcOp5oPtALbuWdkTX
Fc+1rZtrm+yFfMySIMqGOXBaQUMGXIdAZb/ptPzJSY1bNS7N6WflMPVtEkg8HYKIxPiqtOyrSIzP
rjHpcrSo3AUEr94tcMz0lGsg6NaJjpDGW2ClkPxedFQKY4GuE9DEvUibS9ORSlNOV2RAf5sdDSsD
RMY6NrZ+h/VOSCBDo+bQ18SWz9wKez+EHdON2LdG4wG/e8x/pMwcjP0N2BlbOhHAxQNhc9eQqTEP
5RXuexpbpnsAfvfeJbB1R+sm9vIisES+j3WwBlEoZdATyr51vOEomaxHDmjohqvupjdTdO2DygJH
Y3aDuG9C31COQWhqn17DgC9U486EFmZNAxolcNhMvR+IYd25soAZbxk7ex7OWVw+lqPYWnqOED1G
HjI1+WtCelOlVS++qAiqXEext7Lr5g4N8ENh50/TDOsdFMoDkOnPanSejQpdDa1h4l63TjSeZy9w
sXKv9Q4pq+4456pGRlORu0NzzQ0ci8jlEIVK4hDrruEuQan2ytT+jdCKB6fur0YHtooYELjm+87K
X7ORYyKV3dboqQ1MdRXPiIgmfG6ipalF5PtNorWB2XJ+Ao6y8z27btSHObO+ZHCQ2FfEPUT22yTH
t6hjJujmSEI9kFVkYr92RfY5uMmj2YyvAOO+U4a0KjJ3s0oOvVU8MF9lIiequxpXaZ8AqlEZIDw+
D5icCFKqOVGbTAc0WWB4tfzovfO6Q9Rjy6G7uSk9oOuDdL87q5uB5TA47yUShtJi/AQeAZnbsGpK
wibCxSMky9sMwNdKRxixwRS1Gx3/8Fp0AGkaxprVyJgekxqBXJNVgQLg2qwZwF579sshgnbLNfaL
jrqpwxI+Bjnx9qcoMB6J4aXnRR1E/Qyoq1mJKX/yCbli5btP2rBe9b3LRx9ddBDQlW3sZDrsxyrc
dvuOFnLHx8IigVQiwXK1GhgTvsUTg8HerS+Jt6gXJKCrbnKC0b8CP3mf92AWGAphUuHshYn8nefj
scoGew1q5hlVyJXhy5vey9duP9zWMnqzSYNjDkEbKh3yV9f30R9g9lx3M00t06I3PHNsZGCHwTxT
NrSgx8B5bLwlAxx7odVP84Esr7AqLngDUNtgBsIzw+nSPzuSthz54fAvouo6h/m+wuXDp2mh5zSL
6AHwIuRKjCuFzAek1/0jbJV838ZMVRD0uLgW8BigOy8jdUK6Fa/QML5hgwlYcqH6kPvmdiDUW/8s
QX4Q24WWPk/wfDFaN+EEMrl/LjLUqbB7gTXOICKUyYcML3XtujgIClRWQW+4/qrDw06fhclqcY+e
GkZUhpgJDfXK7trkTqqNDB35wAWOSvLW/xJj318RCbcmW9jee0CYNWtiN+f3b2h+V9OkEf8x9G9t
528j5THVSCZ+i2QOdOGmZSoCSr0hYkPj5KEIa9AENhHjM2Z9CFLBhxaz8g7k5z4TZUbeJNIcVaMD
pzaeBk7PSnExTIDiVDsVDdejn3K4NMmdzvITdD3nWhhmjAmbKwCQPxDEaY/rjMsz8zHsvAuCkw99
RJUytx2lNyahkHQ2xr3nPmpODsViRJMNOPSFEmSVtvaZiJgnau0nzzHrtR0BgZyN8ZOuFMMWD4ym
53OpcaYg8/r3CPRm6jq3GoHRq8ppkG6DhauHtdPSu7VVwbTJgWtqwYteO5Bz0ij5gZZnyZNd6SSq
2aO20sfh0a6GjW7YI4WVxrXVZR/s9DfYUBn2atmNSW+cmesHLbFyx5jtugHnSEELygNdrtkx39a9
8hEF0Qc75WZtZw2yV52Jv8tBo/0YofGeVNkhdJgOJjH5fNalqIW19mPExHlBITrbEYK7zFv7mHLS
2T63vf9Azus3ox3Tt4iTCTdI3oMJp/QKq9FGqugmVZaFiKR5Hdv02Jfz3WzSnFH1W2NpqFV9RGOE
mT7WFpLRsQ4fvQEBbSMi6k5M+WhlMYB7aDkECAHEKYxX5r1yJvKd7fe0L2DODRPMYsfYWub0YAjM
SylnYMwnDHI7WiRn3zaCkiAnC4Q9Yqw7KEEgIY1H5j6POWE2q6IYmk2xJFhYg3WJxuJM9g/OOMcz
KMe6c5fZzxqMAdLx+KIAjnUnqJaOGBkDAMC0KmsLShDjhIa42hIePtDpyVu8uwOpjFnGwqaZJzPu
XlVsfpAYPG1DQ90LYgQmCVB0inJCRloqQqDqpJBok7+hMIk4QzIKKlg8CZK+KjN/TMYVK2fsvxlq
/66bq6SxjfVkiNsEdT3ILTfIfGb3GpFxZPgY77bnfSfMl7AKVgfTGPZqMnwmD/pdY/tIp3QfUbGJ
dS4jS5k7bJLElgECrP3oZQzGCcrTEUW6uvKoA9J6rftIeBB3vKR6cwADd9IQKDYVor8urx/TvDzH
wjmqlmynagH/SdBrmIeblZMvlr80WFXdfKEV8FJbXxOSpLqY04CBFT6xrr91y+HV7YbPpJBERRA4
YOhv6DvtoAYzDMa/gVHTYuubBwYCHDy1dQ9X6rZnGLqa0uKscCxpzCjBofmvqY3+BP3TQyjveguc
lc/WfVW2gJWFS7ZYXJ5zyO6WzuQzi+TGIZ6QSDD3umbXoQBLBDFTAd8aHg2lPQofaHIUT3c43FQA
2uC2CH0G4Wl4YKv14vl3Hr12RCaFuyqZI6+lTCmwFzgYOZYBlP5gGuwjsrEV+MuddGP0Q7ie88cG
ByiJueGeY3Ld1rG5GVOdnZhC8IbfAFap4dB5PpIliMi9w+cXkTLq93hPS3czNOJFy/Oj1/bGLhyn
XTWG20rlmF4aoOCRkp9xA4XWNg/UF3jCKTBg09hUley+hmuRHaik7YO2KE9U4qOQUXAkO2dDva/h
+/BfysZEg+elxKjEL7GMN9OEIVlT4HBIREJ0NT1XVpJvQpDaYEhWpSLkp8PV4qSM9qz+JSuZsIdM
OwOw9kjMnBYtjA88tQXX47t7/ixdxFdO9jiOCySpQtBaD5QcypFrYOn1iiFAiUjIP1rVVx26YLzj
+iKjeGtmdoLpdTzVmfEBCAK4UQrpnCY4zZDPZJgeM1RsW63yfchoy0VEc9kbQrzCm9ldymnr57hV
pyRC6ykbJl8Ro9AqhBAdbqxc1SvyehkMhPRCkuSrCvMr4aJpYgtms623a0i33T4eK0kAUeeu2sr4
GkxMHfmjzux6h/DtzUXN4s7jEgVHgKNZf1XMgLZulX8RbvtORT1sGyO+zBFC1YYv626Z34v5uo39
vXszcjXlVLzgVH5PjJAIU/UDkuUS+vi8YG2fdbfdFMp98vXxNLUaSo6GXXxlwr5vLXRlTP9cpleZ
T0LU0gqP6+kqtwkiIu2w3yYIGB2Gzau6Hp44R1GD6DUilwFocxtNO+4HkK+Pggz2HrG0j3hQtSBh
+vdkGWhHhia8lfGXP0IrNJ/Rzzy4RU+1CXXFRmex7sIwWSHqQJGEltJlt0DBy7mJZrdqdk3rbM1X
4Rj4P8ynseiJEkrau4oPj6ageavl2RRIy3xRcD/0iLAdYjuRSOZ+dIWF4CGanb2+6N5AkneUwisq
AHJx2cNiUsTf1YNnkxWuRwWULI5u628W3jBCzNeYVwRc3eYWOzWnNdDtDA0SAvESt52xmozqYufD
w4hOYTvFyU0KCpI8WQB5zGQtxrABm8CrAZv3OJn3+jtS6ncX53InODAz+8mNnXvDKQP8+eeYiMRM
YkEhxqJrOVsirNPeuO9M8dJL+0NzkYTwvg6Yqra4cWnGpFz/3ZnkNGGoQ9NfSPM5dywAvgV+uJX6
a7hsXj0tuppbtBoE92aGA1dSdZ91My5agae8b9AyxMi1BoA6QoAGLkKOFqqYvqyIYxW4qWwmyFUo
P0pL3dZxT0Z1arOn6e/d3DohsgACpmFiiZDae0wseWEajN0i/aYA0BnKGBJqZfUZF/E+tbNji7dY
ZPZX7LX0qdq2DsjijrZjsjOm+pI52bhum/xQqxE/iag3TWW/Z3p3bA0msT6BMmmG/zaV5kcclrdt
Ym94Cace2jw0hG4erkoN+k3mIN1IwF8MJhmEGu6M8GcutQdj8azh2HnQsjeFxsGeDeIwRE3NZaDt
LOrAlPqn28uD4Sf3EHGiQ1VmXzJcPuw4f5t09ZyVWFVKE6dxV/Gek+EyZcO5SpN7LBTvlBDvYpE5
uxVRwfX01teg0TyxkMELP1vHc0Wgl+Eib+5/O5XjbmTJDMyJ1qxIjCOqdboJ8ZuPJWiZqV4VeXRC
BX1XeIO1coX2OkfDlWgAIvrl2WAJB4qyk1WFxGAgyAzBYjIkL0neWuufxq4/bTP/COs6pICvbgut
WSFhY3FxcMeEmD8ckI3lsAmxvTp09PKM6EozJxuBKUjpoiEpUb9MAxamWA+f0xRVrN1DfpkH95TM
gBtFjZheq6Kd05TDWqzlPIL7c5NsO0fuCfbbOzmbb0jHr1URepuE45Qz5Bm3AzkBPfFs1RkMbLQz
WiKyBiJmXK0kBXG+aCGJ5bmad41tbuwe0g+XPG1DAoVncHaholR7UoCQyqGnHj0sdsubqk3/bnRp
3oBpYldORcdRXJ7N/AmCTBDn1U0by5dYoX1dDsF5IjirpDzaRg4HCr38C3Y/eJrzS+jKC53b65Bc
c3YJxsDqpG/stD7lVnEvY+O1GB2LjV5MWTvUO8+fNzGEwY0qk3vUC1yHxUJ+Fma9Zzd2L6fihdCE
T3a/D4Mn5cHFD2KSPRRAEHix66u2Dl8pD/pDHFOihDTqrzTP2rToqCDI2RkoJmMPIZ22XjqZlAxN
dFVM2lXl1tqFvebzSJBaMPcu2NeEkEibcAmeGNzAXNMZt8j+K1touhoDAh4AhpX2yb53NfXqgXwo
bz/O2qVmV36IiowmJnBKlQxsGgHvmVOn/R/2zqy5bSRr03+lo+/RgyWxTUzPBfdFpGhapmTfIChZ
wr5vCfz6edJd34zLVVEVc/91dLvLdokEiUTmOe95l2WVQLqvyG2Z2tzA/hkuc41bJZMIl0bNi/Rt
HhjbafLrva150PEn31uiAMuv2kQ8VowzBz70/PY/f4Y7aMJzyfhm5WbYwTdFZXJWdTZtfF4Sv+Gt
wkK+eCI+MfghQstFU1XjBFm6OQa6nvvNAUc2EFAvXKvXdnyezWxQqPYkoje5kS9pbW5z1rTbgQq9
GTnDhgYAMu4+V7K8Y8zvAfdw+szauBfG4G/d4MN1J8xeMkZDNbjx3NYDdElYBC3aFK2fOiRMlPbO
aLyjBuahocLOg+DVSgS2OQ4QOq5KwkciH+lQsBqHbYlgQZQjCjzXIG16Ozdw3yLfRPwiFsnEJhz0
AcF98YMuQKw633z203MPFQGN8KlWbxerCYzlkLQ+Rt9G37t5AkcMr9gJ9DfLYUoeZt0hF/KxSrBh
gFmDBysKd4RM+6YSQJruIxrGReMSAiBt7I9DnLzs7FOiRge+lgMbyuZIKtuICsLiicA1dN3r3aEf
4D3WIe6c5QRlDaIbj7W1LwZBLpFN94Z/CjzxOo1AQp2gXxhu1bKyLHdhTgjvsJB6JEHxBcNbyiGi
3slgyz/GeG5PXdptQ+Bt3aZTtkKfA3bChAVV1dqP9Jd4ck9++AELKjnqjdIi0HBWsVewPSaf8/EW
WMhSBo8eLQqhx2JXupBdCUu4hJnhJ/TOeNNjAS+3Sawbz6nPbp2S+WqnQCy4QdlbIz7iSYmzyiDO
9NhPjp4/t2TKrLUGgQEuoC92iI9/7mECr6hwCYxMbiLRC66+EyCHgFTwNIE9Ef7OGbMSJM2VVh8w
Lz9LO023MIP4KfNoMQvb6J5znxEk5uQPrIKB4coQ8lOt8njrJD2cRuyiV5AUkDoO2UPz8GQQPcG8
q0ZZjNPPwgKwsqvvaVJfGp+Y1GxS6qIMzYgp9l3ekfIYMphqZ8An103vPSAfp02pITYFMcvKaE+m
piqgza+2g/4VtDLc8m83Fz2HszSa0NvU6Cn4VoOwIFzSqF27B4QDiAYRVIYZbnoUI58CbF4wmQPs
7HXN3w7nQVMWNHlfrf3Cbqj5GXs4A/HHfQ3iF8/9yLyMBeNbYYoHR7OCPIe3ZZP2n2oMuDHlbrk1
Y4kxeXIKbXwVenAbSSKOMQJrUktV+2RQgQacCFEtsB3oY/3UMXZHUcom5pouGpv4VAj90a+EtRV6
T+bmVO7nOkGgkRbrSDmfziGHQxiK9jiCt6cekoYklTenQAeqd1+YmnH/ixmzORDZIG6TQ1YCq9O3
5ghfsZm3hk2hW81yrIv4oXOZn9Y49mM2ILVjwyrGAwyzwA66Jw3EC37S68JW9WfZ2cd52NspO2kW
l7fCma0dmrOELaycDqJVM6FG1xa9kaPbctOGupZUgrIHVhMRy0IbhUnyD0AgDxptlmPf8gzZmGsQ
nuSJZUEYzcIeSUoithdvM089ko+Z5C1SYoUwkGjspRDCgkVXP6Cvfe4cvtvA6Bxc9lI4NDz2q1ze
GodPXNu8JXngIDGhw7bGSMbxhmfbtw2o4PmDByh5DMtPOhAKK4pBN3dlHaUtLo9YIqyJTX40qmlj
1WyhhqqyXGY9a8eDCZ6Ew07QuC90jag+sxfFlmGxFdnFxoeGGUWkABDtpTuiu+ZmsB6S6Rk7hodq
cAdcEwjzyxFfYrXDiGjGQEDGM/+S9iFyjW/ADl8ry+lXrtcfQmaoAIe+6TcYWACbO9V3syPfGXXC
ZVBKXS/wblk0eDt0SiQq1FW16OCgrsy63vXFkZBpoJcA1RQPEs4s1UlMpL2SuWPuXRNlJ2WFzZoT
lfFdhvadwL9Bzt/7ov7kV8natuvL3GJK3cYIy9vgDnePnxamg6D7KcBZaiUrtsyMisfRxuE8MmN2
0E8lhOu2kfbVbzBe7o1GX7LfQSkQmrvOZu8tSjGOjRh7EchFpUOfIxYTFSt97dYs2StzOZFW3Wr7
xAqmg4MUZ0HwB4LmnmI2LOVGq7RtVsWfOy3TN413MYVGYahPt0FiUNXqoMKy+dINTEQcUhLNkHgh
OfrY68hs5urDU9R2XzOHEZn1YQ7xxaPbpwnmVBwG+SxM2oEevdoi8jVq9l1T2tFjWKJKKC3GBsrE
vYXPWw5fMY+A0x2c0h7nW9F/Hz0A/SoBgh9C7akDFCjNzMcSvHAAP6wvpPmBtmZdTgDGeNdo3ZvI
nXAOi8U+T5JPmqgwobFxt3FnkuBLH/zaGOj5cI0D/K+Kd90aX7tBp2Jxxp3B3rNNC3JFyuwVRXnA
zyIu0Tw6Y9NtCPcMElYVuqKmsrNtZGHjOderVEt2uY63UBNYl7r1k0MJL3mJKXzIl7wgjPnIOiLP
uUZrE3XjeK6QZglyiT2JdVZEktRUPnLCJlTB1gJRSYwnagEPpNpMSdk+oCwD9feT6qLP1fekhQvS
RclnU/eDZVQDvUaljUNfDXCCgK5/LJxlnGtvYO3jN/ysmb5CY9fEeWgZs82yeHNd/EFdQWvUtOda
KXMSQ5+3Ia52j7H6xQZ9yzXfPfz4I3Qqb4MN8lClDp+29Z4wLpDEgpJjn0KBACBKN57m4yzYDNOq
qtmHg8p4Svo4YR3oz+TojSvDNLF4t3aeg2ZMzP5zGEeYyjRg2mWbj+smoJHJx5laaNHIst7Xsn0a
3GremgiQ1gNmSpKQDGbHTOfwAqm3PDyoiD0kSh35FGgMJAMZjT3WgWVP55WWa6tp+/NQedes4Ast
ZvSqldGcO7+rFmmMJSU/DwFeIyp4WY/JYxNMgPzAjCgKX8fewJPUZSyf9MbNcmoXdse3qi6CbSQR
WJdYlzXuY85EbIWEHToxzPmg0jYDI1YjI5KzxLQsQbQVOAPS8JJg8l5u8rzGPCw4Y0p2Ch16Fdoy
eLAVfrFaCh5jwIf2q4oiR76z5WLG5noXw2o+1X0KDOPgxDEx/xScS2HW0QmgzQyGSxKgGo9tiyDL
Ig83Wob9W214H649oD3sbrKDaSYayg13gmHbTipSZv4usIRvLNxZkw/XYYHOOSk/EicN3VWm7hqs
f5I6j6NVfWlSyBQdi8tsn2TaHv0Ghg86zTU88y9Giq+B64s3MTTo5C0DaznftJYBwRtmSPQo85f1
EDp7H8rPoUrkF2NGwhdWGtP2ki/AFd/xDdj2kbZEKZJtZOAlqzHJnnCIYG7qouSHRg6dbnocLKYH
tgi+RhcYKOwqy2Cc171JZvfQnDAeIzO26PfTEDxWLQNiFywiNSRUHZfXRAb1nBf2ezPLk8DegCp1
RejQEUFysWB1EgeftZtUoNNKVXXGHOXRSSIk3WmLYHOwdrXd7Q0ck/pcftam2Tj1cIHMyuYYiHf4
UuC87lvvZmphZ4xXhFZiVd7PKYcB35tJfl0N6YkAyWPHLA3M7W6KrnuA/8luTyKH1nX+qsVH2RcR
qyX+lJX48oXs9WWzbYWxdwZi4FMMkteZUX3LnBhpnUSuZGrvod3fCch+7XBUZvWb27HmvpCusUQH
lW6cucWuFhAySYhT1xImaBZ6PrPEEkSgYgNhYGJr8zUPcJYhPrHDHpIu+cL9v7qvDXrJVQheAEwL
6N/6OrpD2io7fJetvLam+15l3bM3tZ+ZQuBCmmghX3rH3Bl1WR3QDghDsXeYo2porh2BvZEeEXXa
5+R7u5rO1NkNrGNVG69GMGKzVMATU9OsoiMXiU4Ns7Ci2g/SOQ7NYbKmrcsTVMDey9m4A0d7sfr4
ozFRYuNlLckZh9YWoJ5v3gu3ffarEDS6KB9rsTECTk729Az/ul0uhpPEUALt7MjwZN17MZQ6XVSb
kEK1rtxsbSuZC5vPd9d8Z6DpraPZP0koaavCEG9ZHn5CLBwd8BA6kHT8Q1B+qjAIo3DPH0ioRs9b
59tusvU1tDniyQF++sLZGqMMH9quqjdhW1/Rga11u+TxT8WhoSkNu5rcmh7rgdyvO3Z4hGTJO4Gx
LaKFbm8VGp8bO0XhgOJQ3tKEOeFam0YkEJF/BNlYyrZQ52BsrKVbPEVVc7F6ayUxdeAy4tWIjnbl
gZYvGzA/B8PcRc24fBlPeOi5VvqQOPUnss3Q6sqKiZVkiCFz8tZIcao7DYOS6rGbdQPX5mGDagJ7
tZSirGp3ZYHVRw8mHBc473RkyXnRfIrxr14GUV2s9ao7hF6yD0ICrrCLOBoYMK7xr3mOaRYzIl8w
xqUEIFhGMyj6MYD4HjLQqxOMFfxQi1faZN6drn4UerfL/Wxadwb1btahDqGu1pZFVuK1PV660Hqt
xDG02DVlPJJKbH74cBxKYeNYOfjv7tTdAb9E7d2YoGxlETIrSY8WTWkUUkbI0Hx0E/lIwvljTNCE
2ROzGmb5xgAecHLnIk3EcMBTzbaq9QO+MlibNeZzK/G7qQFMSaSEOzQkS79wzsVsfQ6s5CrYUzYe
UY9pM2/9yiDRFj9iL1n2JQMyB8ukJAGNRAKXIJEwa2mtoFHyOy+k2KngxbT4Getdvo9LrKoHY+N2
HVUJYKNfSCgAWvYgZPM9SIbvKdmhQUK2bH0lia7noZmQwpQv8O6/x9J+74dyTabGytKzaqtrknkZ
iVFGTdfuRK9AsgzsEZABnmmPVjk/RbZ7S1y5001rjyizXmmd+RATRIy9LBydngPRbtHaPnzApV4T
Kc+B0TbLwRcbm5C8Th9foaxfsvRVWMrggFykNPuEJMzk/hEMGfirBusDpE7GF79sYCP5X6MeajuT
zgcNmwTCjDEKDHP5YOfeZ7RWANy590Vvhoc+KB9/WPn/d+rB36QemK7jiB9f1Zv8n+F7ubp393+8
F13cTed7/v7vf16j8vv7P/Ztdi++/xx+8NsP/hZ+4Br/Mkwd8q/l+A4ZA2QV/GN8b7t//5N9/l+e
L4TuG66PuJBUhALuYPTvfwrzX/wEgTKOZziwZkz+6rfoA8HLEQ9t+LYFoeGf//t//efiLv9JM2h/
+f0/mF1dyrjoiDFwXP2fv0s9ANHxQEUF9APBdVmuyd+//b/Ug7oJ+yb3/XKnuS10ujD6Nh0iR3+a
PHRWegBS3DIDmyxsS4eig4nnS0SaRbJvUJVuELGeeVxDbGzq4ckr52Ns2i9eiGTRih+8NiEcmlIo
Te+Q+05uqXO+4heenKK83Lfl2cKSsy7c85hgqWOPcjtQ7Ps+NXldeh5I5HyNpePBTf7UjQIMN0oZ
mo8wiYNwF+YkautDRwHMmW4C2C/rlGz1rNdvPRm0jSdWscQiotbEIbUybAYTjMY5kPBCsj+6Wj8W
2rcyjSQ21zoMUufsQ8PFEhO6eMfmDRxALJXig5nJRzLBlPJa94x/KhWZNC5pBrFKuN8HLGobn6jO
uGX44GDKCfJ5Ap6HRAD7UBuZ3/VPneC9E4Rhbv4+wn3W6mY9R+H7ZK9ci0FrgKewDUDkxhppQR0B
teZwSoPyGCoBqCu1VVEMn0Y9O8VddioLQV/OxAoPWFHre22cLnGD+DrWj7E+H0ufqXygw9W1d1Yx
XYIaO15TAcK3Bo8KUsDWbcvY0slOjMhw8MCBW4ufg3ai0eufzMh+6dNwjakSOXdu6Z1hWG1zmXJA
JndY3Mdp5GPiSA4N+Rrpwd4M92jiNiLuNww8T5C94LBOx8QZt36THkbMMpsEQ5Y5OTFoYFXEJ5wG
geM3IGmbTnTY4rk7kxrY7tKDkfvnES+L0nVe6glrE22i/XNO3fSsZ7hXURt+WDnrIHTKI1xXWDnG
EehlNxLrCMmBuoszcQH9d4d0npYUPCGTxipGQGp01gvuv/fQzh7CcY1r26WK7B0WOWTEYwZihge9
SU/qDlOE3foWKcTMNp1mH3YYfdSdvKqvsdLmW+2xqMVMyPe2SfW3SadqNhQhUW4nUuDwf1hlBdyB
FI6BNV59VErMvkfywRhShvSOreUfpDFeJANanE0OubVIDY6P2T6bEd9gJY+4le7CcCLJPfvwwg41
AdYXMQUvDnUny55vak3Otb3TwSqFHXOIyjePIYKH8VwqnxzoGCPwd4QaH4e5pVWlp6Ymxk29B90C
lHbr0iJ4DEdgXmLTP+B8OXQs5IXK7O7q8ggtdM0JRfoYuvIBdiTrr5su8OMWsY5nZ598NGnLJtEB
Q5KBPGUnTaSQrxMIaPEO//1V2Uw3ibFWPngrmcyXeE5PKXAwUQNHRiuf6VaHRG6bekA32z81GjwV
tR14rzKab/7cX0drgW/zFY85kLns3g5f/ak7dON8c+v5pu5gr09HJuEnEeV39cWo9cgw/OrGI0nE
862devDsCUIUvqZ8pABaqKSXslyxs01ujVbPl7HVL9Sm21LJyYiLsBper1n5fJ6UUO+EbJVxtF9a
SaU224RZea+AQbDI0kUg+s+9Fq3U2k5TeVTXhlSe7JOhe4oNCSXM3BIjeEpitoI+mo+O3a/mgGdd
pZrnbfYhhYBe9DKiNDdi+WQaEOJZTJBeNnVs3gIYT2Z+6/imrMF9kVXNetHnG1lPreZ/Dqt209jJ
QUuaDWEDbNPzxW3kJbLlU66TQ1ngPC8vDHBubjJuvQKf+qCM716oPUPf+/TQSvssGv0NRG0Zk807
mPi5WLpztlz55tvBFwLXIHQlH6St4tljLKE8HzWC7rrpUIbO2VjT0V6CsXyw4BwyHqIr63b1nB4y
zzkLe3iaSVSpaM3RDak1a1vz0Xqlxf2kCM1dQ3dpZqe85tpxSIXRyZLgm3aIKMC5B65G389Hv+qe
2nbezMp1IZBHwMeT+h9xxdC6D5rF8pKOu4F4eKzt/q0N5EWyNhvRP+G+Yy0SUW0DOsTGtXdqs4pb
HqsZ7j3S5OxguGia2LCpHFdhmTz6nGxdMt+MJGccVn8xgxut75MVqPG6kG9m9N7G/j6Uzlk9kmpP
0H33HCXcOx6i1uQZM2CyA+N5L31PNW1QA/u+eKl7e8eZCEVP764OZaPJRkXbfYm6BFGWfMoKdje/
P0VEu6IwxxK2z++JP/J8RA9NdFbvlZvu+ccTZ8izoZQHgabkK9oZqChfY7XxOECcA03FrgxD3S+z
CcUhrMzkILXOYkBl7UgYwO/ZpnVN6vvkd4yUE+MtCZ1wD2q3IGadaCNlDmaOziFhi33AqynDRmzS
1w6Ieuo6B467Lxn2fLsEg44cNhWzi/Qll/Lil+l0hFdw7Iz2m6XZ+PKjTF8jRePQK0aq7CRm6lzY
EgmNaRCvoj9JYkKIOBr7Q6yUrD/+6cefTXM8bUemsz2U0ThKzM2cONaBwAtx+PFPP37RRPPbb4Wl
LnuBc3h78JXFrJz85uC74fMgJrkarO7B7aPgAJqoLTJgoyXhNTGJYs1sHH78Mk61ccgT0W2C2X42
vHoxT31wCLxiI8vsOQIPAoDFctqjvYbmlmIWMdSbSanwXSPaT6B79H1sIb2+qzsHm2ttPRcDs/t0
XdAbjEzhOQOYfL147YcD1SeV2Xoq7GWipo0QofERowOfaDA0sMR1jkQTzg7ZoNVUwkNVv/Tk+B25
OGyM3PbsRsqrqMRBp0MNH03xJtOiCxGy5Zr66+Yt/My+z7a/izgF1nXk3RsIHeu6HzzSIfpvMaFR
hZZEZO/i75m4JOw5ktM4Ezf4Ed0KElSxBJdI2W4wucKNBO4LC3tOzLdMS3Edss8ezmDw8/Rl2ni7
sppeeiiDi5nHHEzwCIgNray/5v58DRsIqnS7U0Chg9HQVzRU3SP0fGyCfaNkksr2J00s96bUfXEZ
K9rwp8xmekpFec6cAGzF2852fI/FThsZ4Trp4aei/re6+ec62fhjmexD7fYc4ZmOa7sGBfzPZXKc
sAwT4kx3vZt+1Ol+NDLlvPwUePKMExnA67GmjpJuvf6bd/4llowCnbEM3YPF/EQYnqOu7KcCHWol
MMnkFrsgNC4TJibK+H6frUA1N8AuizhhIJHBPvFVqm27+Zu3p9v5ORVNvb1l2Z7LFeim7+q/vP3o
utJKgqrcmR1FPHtNEXUbra62vn7Fh+XqWPEdmXknP8V2fmwEuxqFLdSK7d9ciPdnF+LRV1G0+er/
f/89hFbhR15L3o26+bYcrjaVSaYdPSxkp4rCIOuuLoogr7aXTIrgFvbXYoJjaHD6ZBSsvtjFhVhX
7vNfX5nq0f74FfmOrbuuYRuuUFf+0x2q0nCckwkeAjbvWOgU8JitT1oLBU2OaqBHzJVI+9cfy7vC
QjLOpjcqsacQbxY7ueu+fLMiNoAf5aFnzxd4QI72XGXzrePoshI4vhNlCLWdkwP5AeypEsTxx22a
2LuIB0BV6ToaDy+T1zxKDl6uX2bL3jXci5FU+Kysl8wTr0nfYBfykkH1qTn8Aq9HqzttG6+91hOj
9M6GFA6BNkN/NQSbwmk2OlTP2kJXlYc3LZze0lnHjk+c/YnUMau5eEZ/Dar8A00GL5/cGxK7OMNA
XDHQclk1WF3gEwA3FKWuTBf9ODxFTHj+k8v4u8725yf0z5YHwX2mbTiGbpvmL+vUzGI/L9GG7iKz
3YhSv5BrdMiz1x+VtcSfsNn/9W03rD+778KwVNfuCZ6RX+67PxrkhXk8maEzHdsMtybl3G/dknK8
thx8G0+k9wn4iLlMgAvu8ES7e6hFfiBK+5gN9t6YP0dIfGF/Ybxz9VFF4K39aLlqMegUpNkwXSzS
cBustCFQxB2RBE7B7KLn6BiLh5n9sKcUU687MjCDeGkPzk5QgKquIGMlEHN+MEx59PHJwJbtNtBV
5TZp0nDpJ/yOWjJg+3FLf4+VT0bk1rCJ21cvGilTiFTxHbdaSSNdmW61iyeT0SMRzvvEsCE4Vgjf
FnloVsg6iSZvvOBEMGwPgTJ9wxGTIcoA27Ba5334WEAvGF3SHOJ+OdCCKfT7xVTTt4ZMNBuXRtrR
MovJiZgvXTVuEzs751P73PTT22BSjhUxLXt0rZs9qkC7D4HBJaEYySnV81PkiRcTdc04HHIxPUgt
+dDMameG9soL+81UZXcjCw6EaXXWRVbWLpqwm2XXHjrvxRmMi2r3qFiO01rjcbXJW1B9UunszH5m
240OdfFJmhxafA5tpH5DjTUSWWW4jNiN4Th6+lvgYeeJFOVvlrYKnvwpmPLHFixckikN6FwmNku/
319ml4hpoVkFwnRjqVo6yW03bm5Qoe+zdwW2hsXf7LZ/tuvbEAtY1K7r26b6+5+2tMacYqitE5tt
SkPW0piWf3+k/skj6zqGKYT61Te9X94kjmos/nVM/4Q3QDS3W0CcbH5qJCOH0IfQ0Sw+pXp9nWdq
A6/FRl0/tlH6oapsnCuPCTTD2PKxuTYU0kJ6h3lm6rQZTPHishG6RXZIIn6mbJZtkrwS0UDdNKQn
ZJgHhSOrjTiF6dGH5g09F0uxScOFOa+rKT+1KLql218t7n8fpHfTn44dgVI4Wi1UX+Za8w33u3Na
IQSxKMnb4mS713nEPY1GR10kBPsDLjTnySIMGNCCycTgVV8qEAbPh8EtL6mVnPyxfzJcGzstefSc
5FQ0FkYODDHa6ajapi6KT6RZr3Blf2B5HOfwEUyfCT54AU7rODIIayGH8tno4fYFUbHuJaWXbsYf
NseFNtGTxOlpkOnBNDGg5U56mbVTuIJ6O71hoyG85KVw+qe8bfBqcl/0ArtlmhJfZkuNawmC8Unt
4IJ+7W+2Uf1PChyWmC88uiJdoJf5/VorTCg05ZQXMNQ5PpmiLNHmos/u6JsaVziY1urHMmPOaUTc
Iw2a9NhWe0IVP6PTQe86D+eGNm+gNeyFg5QcGUh3s2HB1XToqnUbhkuby2sEEbz1zIfaS76qGXhV
dEBy+pkJO/na6T0xeX3X5CsdGaDCBt1gEvdRALP3JnteDQQw8ORTjaqiom/ktQ/ss9pV63l4K4MW
0Wh7jIPxzWXnz9nMXKskO5F3mryDJmyKD8nEa6vQOzIir743XI2+X6Fh2+TlN9WkYrtzaDSJBrjb
YOVybC1sq2yqHfAXp5K3OtIvNHhyJA0UsExVY0E6rEKauUVo46a6CY3+gAb4mg/j29RL+EHEPLQK
srBeFCNQ6decwN325XhzbD4xqW0nz8IKA4iu815TW7tSu3erv77Rf7KLUbip/xiWD7L9y20eUdpk
3TgUu9ErSDGB4lLB3nTHcasWudXJi3AgA4R/s75M2/rj9ulRPnNCG4bp/WH7rAVBAKboi10XQRVr
MtKFMo5HZZG9HnVuBhmNwditFH6WJgPSCwEnoGETAHgB4TR5UKzWZoZtrooeyIoiOwXWbNR8kFrM
cF4dgBQcHheqXvIASl15UehGkXovA36vY50c1JYxxqde07YtXofIEtyRfijzqcLy6S0MnHNkWisB
uJdMOC9U2ckmJVDtuwmLLkGcHxbjAu0+5nNrIlFOk49XWTpe4dnsqCfKen6DCb9yC+5mIh4cSAFD
l54KDHvzZL7KbDrmLvuGeoZDK72rz2zN+m029Fsy66caz942fdXc7EQ8vBJCnyAJryN0M6bD7ttg
akih40r92LHsWzrXWaz6Ojtj5+bZwQt4IE/s4L0ohCIcYEtEEcetOFdz/qHgEKSfjwWV+feyhi2Z
y5PR4d4+fjRZsunG/OQIqo5pnt9yfW0F7EQpZHRG2bE8z4ppo8q62S7uTFsX7Tg9hlHgsPuN2L/V
OJpkJAPR7jJHO0w6vCBPP1UQX6fEPfcSHujknhVqbYDXKbRpgrSNUHutQDh6rzf1oX2LiiU1LrUW
H3QXNC3pr+qEj3k2CGc8h8F0Ub+vzOmo94sYuKjpoVsCJzOUhwqmzGtn9KGMGwnYwHQsI6KL3Vch
ayX9ouiGR2Nk1k8TO/VP3jS+Gfh8zoAzRq9/1g5q1+0ByfUgOZmMDow5uYs4OeH6QLMZ3UnH2DSa
zQ4N+poPeJcFiU0k/NG27ReFtOUF/wJPb6HbLxzhxyTj+KC6rKLPSe08qIIJKdANT9yXJIzWJb7S
BlEepE9fLaoJZGkHbUgQVoAjEp2JXgZh1AEryI3C2tDnAC9iHVfuqG4PVTUdfyx4hh6qjIw5hglG
XandS4AKYErKaJ4GrHLPftYRoazCWce9OnwKaI0K7B5a5Mnhm66B66sFp9DXhEO1kvQObQ1ag6O6
WwIvtO5wQ0MxLvDHWQ+EP2Yz1hk1qDPbscIJ5yp4/+tdy7DcP9s+XNuGye2wiei/VPnZRC6gKex8
17rTW9HyRZJJYQVfwLkAPHrItKoZhSWH81DKjAa2NQ+Swp7Vwmoj31l4HT1A5wMRY1dwzXBTUtv2
jxdwzVfG+W9DE39gl/2WeGhTbHnm8P7sIwDXHS9cZGPaPIAHjev2E4EOKlQhXspYMw9i4MwpUEPg
Yt0tfNlPO6uuoPz3/SV3adJDE4m9XVEyE91BHPYLMnTzAa1IsJAOUWCoTu+wWlBwJxVcEUCNhtin
RVeCbSLZGBfngkp16US4+pvldoQk44NyJ9108zFsGoYPvYEjUPKAq/0lmq19mSTLsSJSll3dQaS9
Ntmc1J7zOdT0s143KiHvrntUIcN4s3R5lTjIdVWKtuYwlM1aneFZjDWy1W5KpyOtjlJPnbt9dvJV
mCvPH/7rnw3r88BcI0v0i3o1VSaFpmqN40P6qDXuumQmoFYF5KqzehEfvL8BXlbIgMY4ITXlQXUa
ooVjnjoEwU5vU84FgNvnE2ZLWL/s4JZe/bK/6g9x7WLlOxFhlKIsh6sZ1u1H1vVPliMv6oHu3P8q
/f977v43c3eDdoBz/H/81yj7D3P3h7KP2/he3H8euv/2U78N3T3vX0zOTYB0TDxdx3aoOH4buvvi
XzpIHv/FVNzgb2jtfxu7WxZjd+oFhvEOiB+Q1/8du5u84H/KVOpkFEu+8f8zegeb+P3OYhiGRb6z
MGzXNgTC8V/7n6kZe7htzb6wwczjqPW3HqAmm/iGpARs/UGB1kWU+tsJsxxb5uPGzLxqiX5Ph+9K
ALe5QW1s0FikD55hT9uiPsmutz81Qf7FSDIYtUS+lgLAmc0X3+yOmXqghkawY/ZsmtlC4EbSl/j0
mc3XTNT5pm1MEs3Rb6zgBZAL/0yaH43a1m3QQuNYvqjKFzh386ZIYJQX8ICSQfOXUo2utcB9mGln
NsS34wKat6u0xjQJH0ZmTSWna8NF1Pm9xmJ254jmqanp+RqSeJal3vnLQXjEBhsmihgbIj2O2dCL
+vfOHfR9H1a7LIpRxvXYPlcYBCS5C8BcZPcq5wWaajrIGleZCRd2AkVqJqfkZOEPWfne+Eie9E43
SiJcUaeu42HcJY783npfIwP5pU+kPAxAyI9eaVqbtITtk4P5Lkd8o1bhgAW2oLTLjYFE1dhk7Kx5
8653gjVuIcR1eOLblNrW7qcV/Weg8x8XiBAOZwurhNwdcMLfd0Zgis1QDlW1R8/3pHfowH/8knkq
acVB8B1OvQoG7x91bOgWIiP3L3Z/+zL/+lp+qd5ZqwK9FlU0TBTA4F9PQVMzdInoutqPWmMt4qr4
itxdNDt0dJfQzL9ofvEei+zvvgH1CPwEfai3dS3TIAHWswHBrV++gbl3lJOxkzHeRBhWp9OChR3M
Idq9BitAs9kSTR2vEkX5r5hqLzT8cLZUtgc+hrOvmfr+9fdg/tKt/rgiQaNqoGmjZdUVKPgTMpLo
ZjtSYmV7psJMEgtNQATtkEKTuyJJhV1ovZq2CRyQqQeOY4FKgKE0Zowz6J6F91I4+u+DrPyl48zk
c5fZ9sdLOUG6lhZxTSg7Pv/1Rf+KVP64aBuPBo8BgnDcX5HKkCcgLvKEi2akBb430RV7sAUH+JlN
4uBt4drxyvo/hJ3XctzKtmW/CBFAJuxrAeWr6J30giBFCd4lPL6+B6iOvvvwdpz9UiGJFIkyyFy5
1pxjjs0PmqsAZiLuwySE5GMCmtoq8dkg4Qft3eHL0ap7mxTkOGme81Bum0lgTAA2LTLqsSb9AK+T
bnIBYBnmUUuKyfxBX/wGIw0vhEg+J23iyAqsZWPF4kEAY9/2uff0L894/WB8++B4zGloX0ndg97+
rWqbsiiPi0xPjmVHtabl5kY1SbGPxucYhTsedReLFlA2XZjpyTAX3ddIkdvki42JaXSgV3JKVgTR
YBJuqIUAaiSoRpMJB6yYvKehsYnDC2/oDA1bu2YR8OqeYLk8fEfISKx2T7fAygwdf3X/3oCGOwAw
h82nl9smdPwkMrdUb/92v3wrVnmjLZ0moWPqjsfj9yFJblCkFnjxjp3yniqvH3nJF3T9+YcGU33f
/CFELygFDuKpnQFJVnSC4V230bLzWlIGERZ3bWQDO7LMm395S/5/18b1ifUM7prm9w69arxcdsom
Tns+ILBxTqDw3ypXsSW09lOtOat/wYKmwGouBrTQNkKBMsLqJUnq8sdhq3Xrbd6Ln60TfxBJlW27
yL7nY9kG/dC4PuYykuUX9YfjHPZ08bR488kqz65r3TWRoQ6aAPdeAQgN4Lndgc0yA9QLfm3UxSlJ
k5+JGdrX//60jf+9hDEYsg1OlbbtObb+bZfPonRMIrtOj4sdVoGVp3ewxjxft7vGh11wDzgkAGm5
Hzt59kL+sswKHhSd7rQwi0MJqn/zL5f0bV8xPYvLoA+j03GzDHpu/7mGmYmGaiv2kmOMz5DxzHKr
xzaJBAWjiNwxj3HnZgcO8GfhuahGHHUDWEjz8Tv/25Wst+E/btOvK7HoyiA+pPfH7OY/ryQtOltT
Grdpl4S+hQeCrt4Rsz9Oj3REtc86BHM2Oi0i9qNaDwi8JcOyqKfTPOa2LzvnOXexxsFksHeWsLaV
Lf7lGuXaXv9f18iUx7PZ+VhN1lfzHyt+b+etsgHsYCa0brzO8OjPZYHpVS8aONifOJ0ISi/ODiFA
hzr+cIYFEgvitRsrKSBdmThVWyAUOFYtL32cDNvXFQS81C3uhJaDe0kEIfWeiTycKdA5Fdpz38eN
X82iveYT1Z6r0kBz6n999b8PsPgcMEplT4cTImz9+x05zAYRsFaXHHVzhgtM0yBuBpRmrhsFHRSc
DV05biOQHJ1BEE6FGxXR1FycrLaCJuqMp7E80LDU/uWesb5VG+vHQjgmL7h0JbX498kARpmhWkIn
OaIL3ePEIYckrVL2+vnJ0mFrTSnQTryaDy62n/UFBHbJ484E1y84iS9exMbmAIJtp1A7Wlhrqxqk
oylmTH34W5YSA58z5rf6sJLhBhutU+IaoELsQ5InnOkmekz0YbR3gBhHfEXoWebuEw8W3GCkQnD/
+8tokpVWWcV931Txbq5I+iBJhZAaQefHq0Z1id3uMxyK5Zz1/U1JZ+m2HHgfuwwXTd29uzR6JgFy
m+SWLs4PHkOJ3otIm8ggPnUVrJIwCQvSX1Lt/r8vAl/C3m8fa4sPswcPyGMb/64roFzFNoQ36GBS
fjA3A8nZYC5Y1uZa3lv2nSyG+9CzMdWGEF6bBlfSUjT1zjY04DeR2ONvxaqeTdbRAYFhxUV6NxMh
MePSPjLg/V1JE+qkGb2GhGEeuJ9dP/KUFazNWnTEkFzcDqZAmIXeDoH8bT0o80cdPsGdajk5XSpA
pDu1eGufigA1MkUhRYQhziYIaSQPU3bQ3sg1+hNhtq4P03kkJrLuxz9ji0rFGlddiumYQGjw6sBJ
5vzUqve4nW+XHCqacjkvSAfAautFhy6TMAa0GLpwSD4QPOyDgaJ5U9sapN3c+4kPXtyXOLC4YgTK
qtotGn1EE1KaW1ue/9/fIOPbfslN4Op8/nVObtSq9vc3SEeLXOEJS44aoxC/K9vbLCx12mKkCMKY
ZkBKUg2mOYIhEProU/kEJi/bOG51H4Nq3eaOuGZalfsyM+kStW23/Zcr/FZkfV0h+zj1hnB5/H4o
oAPFhwihw99auBmHxyKMom2ls7e7WF6JjcBum8y7MayWXa6of6KmIr+IMtkhE4fksehgLkSLOAsH
sH+5OvoF39ZtF0WGC5uZ5p3rfR+bMjG0WvJt+ZQpYe5xYhK10Y8/c8IJgMvVRGJMI4JRs5ux7iD5
sjCyImDa/N304iYK/vsFyb8n+v+851wpdUdHuI/U3hXfqtJc1bTvGnK0J5mLwJJt9oC7OAoM9wgP
THvjSzv6WCUcxiTeF/VvjwTRd1n9QAAHrw23968e8bSmxcVhJOL8bFa/KWf6c+gQ+ZSEdr5DvHYH
3XrajnFDBBfLoo9enWmesUh/yF8izCGnIe62QzZFd8oBNYklsz7yVl7Bbn5WdZVe7XTNOOyWu1BU
3OfRwOScV3IXRxFRuB4xP7ZKPsDxxZfJwrGSVWpAUUAVbHn2SabOXU+FQQ+Z6xxIFmxN95c+bwTz
V1PVJ1NO3oFslDNKOblPvQpBusnsMtWjB89eIKnGbP6EBq1JtUWCXzIkTa9aJiKi2j+83Xh5UnIB
xex+SlWX2zxXPKki9TtXJzAyXoaDTqK9KFzrTCShETixmT4JF8ZiFF9lOT6EOngUh1497EpYYjYH
aDY5d82q7axtmEegNZx817eteUSXEyR7O8Imhpubfrf5U4ONcy8ncssdWhLWMgPIgKRwQu4LBmpO
k71RAUk1tAm1D6LwMSmoZwtgPstg/ijgy1LrJYAInaDONPu6TO50LlyixRp2X4RENjtWD/fBw5u5
r1Rov6EdzmADq3iYoVyIP/OSiYc+T9+dZR7pA83a3m2hsE7wxXu6W9jVpRm8sQgCwNe8q5Fax3bs
wht887iIyoEEvGnknXSHnfBScZAh6CcVE65ZO2TUTR2x7UB047taFE0gmTKFwjT2nG7gzwru6qXs
teNirhYtLSQ6qHJeIkO3g7kG9zJOGm5dCalUJ2qI3voPt4PzkcLIOs0Joyt7xNJpQhRHRpddKPpx
DTdgYYsUnzbHZrQ0fUamrrXasLTK3cGWxOddVt3RVuPniG1gH2k20D3621TQcxS0ZLXTvEAp1WK6
c9qznDIyVObx2VyIz6CoigJ7QQTeGB3piQZoLuFYQV7bZ9IOaQuNrR2o1tkLU131NI+vmY3jSqTZ
rrdLLTBAqvpE7XEuRkd9sBPzXsiBmW0JuCTrQdAuVa8F6cp0yMMiOk0F3IN+/RU2oSJ5pd/rjXGO
wZ2Hndj+LbpVGZKXQaxOY5D369qOg1XS2HPEEccqr4sgVMiqNTwptbKoEZ1eIFxeh4xhtqa55a8h
4Zq4OaBnZ4OX3JEfZq3Inu4g3ZdqaJJ7ZaA/whdMtEqlD1eQosaLDLkhY/EMgn96ES0EHLMFhiwo
mAItBuU/DRGOXrvdZ2EUXnoYtXbt2rtcNpxrp8ehnO0rNVANBx7lhbXsEYXdwtSMmDb9GvQRdogZ
wnXIvOjqrBedtN6tQXA0DG4jZ5ZjUIJxSiaxaYkJmSWH14tNnJ/TvpFxhDfhF2SjYG4a45oNC+jR
lBQ5ZUIKgvFnXXRC5TgMGtE+gRFjQoWKGT1chkkyDdHYyj09PnSt6+elrV8GQulCAA5bYgr1ew2a
vbE+8UoVjNgGV23NtJ9eoHlkW1yCK73vQv2oHeKiVLegtgAdREn4GnfLi7boHqZqwsAXF0JDrA/H
XgDSwb0vX2oHXRWJv8MZp7Su2A1J6Mx9bqtd3VrlxZYotOGCma+liOxAyrQ8zwJbbqW1+o8mNDEn
Z/Zd62H94+jO6+TSnzDM9kDsKaYAA9usMbm/qhGrexmReqiR+u3T9HlQkeE92ppJq4PM0bNhpT+x
I0fMgPYdpSQ6hQTuCC3lqVneTMXSg943yNfoUxX+Lga6BpwaPwXe2l1jyf4oW224TRbFS1h490MG
7tJ1sFVyzOaEU0aH3sNSU84m2kKUQk78VIyTutWrqgvMBLpF1cl6DxfOCfHgG/nRGNWH400W3V6j
PuY969CAo/yGNsmbQSFTWF17GuOEIMkyP+eJ2C95c2/F3IOVklogPWtirW8Jskrb9pSPqxOmR7s2
vqNtfgGDU16ztCa3UZE2W5sQp0gXrOmM33z91Kl1UvhyLnlk06i2uivjnWn8RHvMWjVapR/nOgg+
KMdDqdfXpRVHKQuTGTbJyQL0TS28E4FqfMQH8EmuAXu7js9LmoInmF3y31p5WgzwX10/PKrCTnd5
JDG9eIi6ZyOd8K7ZD/WsjFvCcUF0ub3PlCI/jQu2s0SSV2d4lY7dZ1ilJONWGxGkuzaki9zOz3DY
/d6i6RpWJtEWZTNfx0o952Asw0ziGO4xDdC84cQikQxmN9Bbe3jMvMEJIYxjAfiEHhQTNJbcDUP3
hKoyva2UdSlJM7yMMdnLJOIJUnfJZcUYx67GJtgUlXzEbwVr5QznYusxxDumGlrysnAv7XAomaoe
zIZsBj6xxzwWbwtitkvsEP+RxQzSu2bN3l520mOPrr0KUITsu4NXZufaffLIx7ZWM0+htQZufbZb
XbfhzKf4ZzmCOtuhJpVWFr066+gB7EQRsBIL+KIzSj6jxWY/Zo6x8xb3OZu8TxT95dUz49OCgDAg
DRQ+FZDrKAvn8zK2as+Ae6tnDDXRPdmcY3q/go5/m5ult/fGFpfSn7bT07ts0R5yk0hSgFjads7i
JoC06dfOwLy5tQSJNAvAvnQ5mrlX7R1mOBumKRiT0W1sDH0kjCtVL24y/hw1yHT2hF4bQVMPws0N
rcdsHXiwjh+5C6CweVSGlgqfQTMrI9BIqwV+yfeKyDQuoti6bvKY4CAJuOVaNl2wwXMEARxZ6F6O
5Ddl3bueVKeJnXiai1tgywv0I522E4YgLceV4IJHmZAtzq39gmy52jZtaNEzC+8daIpZQWwECECQ
thOMmHmKdn1X4/7pGdNQO+2UYfqpaT1SUgciscdLj/87Sgp3Nw9LTxsm/5i3Ydl/1JFyANPSF2/l
j8iBxjSF+SoZeFK0RiAe9W/9iOBiYBs4jjlT7gHUHCVxCQtsBqiphZRtIjsrvU6CYnEA1i21ry9p
w/JWIs3L+hAIWoK9Uegg2o2tDssbJ80Q1K/jsCLe6W4ECEBoZUfiaVzeRA8rJ4t6YtOxJyFvNaU/
OQUxGM38WY9yon1rfxpm/ZKOaPqtqQWCqqUgcCgnQpQ/My41pNM/kljuGlJftitVL02AMdJhrVF+
VERRTBcE3RpoSO3N7Cre7vmdsz1RL427j1uO2wRPuyVTfKLr86AvyYZh0v0cc4BbJVFMld3dMIA1
ANH9gaP47NgAW2c2ORow8XUoadml9j6VJkD5Ji62KvVOpWefYQj5yRItm3TSbgF9eUvtQMsCAukU
iZ854BT1PrP8qQjvCP7YdEMHpXzF6WcL434gOOi10/hWRvvJ2YSzwhrIwamPAWKuzSCvBoDe19dm
xifYZdVFafkvgfoYyOxsk4dUrsm1hDhTKfQZ3GHVsV2DbIrDj4zEadspHmtbHeyhfkYIBnCQtgYo
/y+ZyI3K6hzxH7FSEQufR1tmE+JL4tSe/so6ERBISW+if447qOf0Eo1AwqxvI8072llkBD/bqijv
CxdPC0tBYGcVS9/aDdQHMeyBBTzWCjjOHFrqygiQW6LBUjsv6ifFEVv2YJHYEXvPhBKwdRrlvl/j
2dr1AR5/eXLLkITYgnjHr79+feHrW77++vfhK1zOoXm6Gb7+OIZEAbjW+9f32cVXMN1XCCHjw//7
PV//cW70ZF2FVvJ/icZ//UaDdJydN+mXv3/9x69af/SYuRHyxjgMCfcZWHNGSDVNwVvxnz9ZdDVy
1n/+WIIMAxrxSD7X3/V1nV9/+vs///6yf/yUyBOP5ZLmKCGHZPG/LgNGLhjAKI1gLnItX//92/X9
40d++55vL9z3l+bvz1l/bNSXz15LM2oGFGRxXDc7vThabTvcMhU+DCnqgNGZ3r28P1Cr9vuJwHi/
xmp1QvzRg4Ogs7/oxItYrGi7lLQSPzKG8U66FPhpMb4Vcb+Ls4ToHCDnuKCPbW0hjl+NgkBxMOm/
jB086i5boSSAGjdJAwHdmIZX+ILe1SlIidbH8Nh2ccnWhlI1KZo1XqbGRSwHDMuZorTSCiDw8al1
6/JSMXtHUX+x3aK4k94R/wBKfskRjAMIwVcxdCdb6H+QDUUPqf6hRoszMBmcQEuJFAk9E1/Xkdgg
CpJpeVdJfp9N8TYagcvpNbrOpPIbun2BdFlNAWdDb0/HY25U80YRGp4qea/mdQ4RVgS/TBckeps6
yfVDNSyOD5mHo5RLUqrtqH1s2k8hn5WrPoNNIkZi25pDvHe1u170TcCzDko55JtxFXJ68hBZmvYQ
bRUnNj+qVjih5jhMu3jR2lBjutlDPjHzu1x/RI5UBGpxfrlDL/xOelBKIazY49Hmo4MG9zOnZhOS
V6OLx51ByM02BWjLyK27JrPCeiI00nfLXgGhIQ+7GMKgKrSbYmq8W809QuG60td41wnJrfSeuCKy
RYqWc1A8wm91umeAcCQiecTQKF496c0/asO7s5gm7VWKAaMrQFmNHRbhUaltCIiRHm12X8sQ0moE
kH1CC4h/HZggcOJYVLvBVjdjaZHzFpIPo+QrSHyyBgcKEcJMKq6WdrpMWxi3orh1q3EXNTeOHpLM
MUu43Xzq1yjsZh8W5nQinTmYljnl/0K2ZAHdkSEc+nKGLS6K2XcXLTksRbWLy4ZJzmqTzHJyQ+g9
hMbo7ks8vAu+oaPb0/KImWTOUEydMrU3Rc8eOGv9ihMll+erXrQ1e9hos9EGuahCBHxRcqiN5DOb
ynJX6PJzTfMmVHc0DpASCX6XmW8MXDE6kwV3CISbua/veGotpm9Ym8yVgbGTH50Qr5MjcNFCRI4i
wTWcWlZ/6ON0m4/kYXgiCLWeV6Zpjpiez/i8ysBtovTRmT5NvdWP/Cf0c2QbB0VfbefK/jkMzXhW
zke6PKplIVSIYKMhke11dv0av+t2IZIEN+nybplUkiX56nkZPmWR+ckUyVTO4sPKOyJ1PhGHzEUW
eXgYHFfzYyD9mzpCH+yRq0ucgkdMR1a9TYTakIqduNTMdkjXqLmVqejXztGGSXN2CY1qGysmAqAg
2YiVx8rVqLMwK2ObLh+uTuusNLayQMSgIErCDnReRdviEstpJDGmw9Sc3a/jgbkfJ3ZtO9nJpH3K
2uhiWR+6JAeSLs+dWtC1xEUUY78ibzGfSYbT9QnkdTTcqpyErFwU+OD02jg0jfWz7B0WDTMCHmdF
5CslaEYE1KOtrLs3I4vhcBnTvoeGpqMOp2R+FIjikj89hkN/mkiq6D0s2I7xhw8gmPQpp4Ygcc1w
xl1Inb8nhbCAleaQEiBFT+DZfAil4AOIFCUmt6OUNPg5JkMumolrKEVebDFmOZupixKU/Vh17Rzu
GNyvaR0+R0KBSkgBo2JUxxpU7LLkBXbJphZlfWpRxu6T1LhWaOmHRZyE6dFFNYGKzskTURvKZ6YY
BU6Do9fVzGKvPq1k3NoVYCFkSgtZOKICRC6dbV8MTyltC9mkfwrNvXc7zNhdaE7+smDEfyBHrtnl
Tcs9Muf3RYbo2hL6lmGBdIzPTkow5bDLiqh59eYCdm+EGqAfi6d6IcAyLVI30EZ64F6IVWVa6t3o
aDmZBijJC4JKFbF1i0GohsGvyea2ukOxFl2RSSZ6+gIQk+mEHN9DZBM4Y4zMn/uZ0fUSvaSZ+Vs0
MzjbtfW0LNiyS0qKNhfOg+xizCm+PpHZYjWOvLTcAbHSPtqU9WF03jRVcmAB5n8dOgwQFhh+LAN6
83PW9caXIhxY/OZj1Gp3epM0e9fQT2Q505pbnMYPHWZncUg8h1aSBRhNybnRix82hV7T6QI0FDGK
+DTJr5vsJ9S6ByOU4DG5Q7MFza6tkd+SAICPvZHzbMGctErhKKG8t/OOlJc+fI+JrNtkEiN6n69k
dOtnTwN353WkLMzOnqboGx6y5ExYw2974nt7YpWXikNiEnp+W0N2W0b6wm7CJzP2rHnrCiBgCPLq
Q0EaVMl5wwXwtcN7Xe4G59SFTekvYVwFq8DfxbGRJdlMcAFiY2OsMMA03YOwV2KnmT+1/U5bc0wk
qydHVRxt+aCOeSqMs4rXI17bilNXdU+1x7ne7eH597W1sqsHfZ+YVPxsVSe99Sas7zPnQYWjLS2d
QNOH/GB1IDic5YhQxdlTirAsgyTeLq3iENEB2NbpJm7WDtVohsXOq9g49Xg+T2lxqKLhWJd4K4hI
ZOG0894OygwhnpUlzyGNTFA2eLsF1iNhzk8QZWgKy2TcAdzCqHKnRnvwNTxSvhPJk9bG+WaYqgPp
lt3WKiCGZUMcDOtNimE+3/IbkZ8DRfMi1LJENZpudCABo+CFJRStNzRqmlkkW92ICCmw6IDQrAA5
tCJk+/HSRL/LJDeDRTnuNhV1sqUnhIuUQKMeam7gTICtZPlJXzzH+OIjs6hPhHMkr1EWvfZw5mkS
tBRHRnPWJsbowPFw6VMDqXxvhd5ym8NIbWzNOXMTfVpV5DIXyeRpLiFYNlLcaGMBwTFqWBoG8RYZ
UDFP0VJgJsOlBSey/llg5dyKiiA1wBc3jWMfFeDeDUX6uGsdvTzajdy5KQpmVPMBBzfIpoXunD2R
Xue48A6zPj9M4R71nLZtldoTUDtwnInZJH6KBHdnsU3gyZOv1K/4a0ZCSMUDJfvaz2vzpfHGh7lq
Mf4wzm5i+7WvJ7HTltveDNfgi+6qx5QkZtHBc/TOeiTvNEBjjRqdzdjFtza3v8/A/SYlS4ubvQkD
d+13tu1riKuflc3BdQIMkJUE2ibnMT4jwEq6acE2hGgNsDIsBvKmpu6JOUHqAzstAvr+D4tx16li
lWyieGo6CHDmHAak/VSbvnYOi6Yu6APN7TANlFzespbizU2o1zHelvGhxzZJggj9SCbvhnY7dd5j
0RJBXSZpf6J1S1O6hPi5TWu6KX//sR8YryvEQcKpGCzlKK4LTavZYmv5HAlmVH2kacB4U4j04ziz
GwGT7c2q4gDLYf5gxwjDF08/fT04EVYrM6Z0Srvx74MdLlUQ4+5Dw6X3J2d9aEV1chZdHtoSaAVM
vzeUfiH+MUecxlyjWOxqI+jGNjmP9jOENuYEWr78QJ27zWTvHIzMm071pFCgyeoSajrc0/VB06FR
fP2J7QrMIw0h/+vfSCSwJmxDmUgV0naHVub6p7AbGaIaY0S0oWEdzXZuTrAJm9P49Qz/5++yL5xg
johxigpyAc5WD9B3qDtJ56erTvbCFLBMOD+AU+8IegdK+SqyPNzSEprTOjx+/c6SRC6+9v9+fUL3
rSXS6ZBCDD7Rsk4LXOuL2vULIV/9NJ7aHwya1Slev/71TdOE4m0SBPItEty737Wa6yPfgGYO4cKu
OX9EDhknuaEYo5eA25VJN0IN4Pm02ALTmpR+2UA6LeGn+6U+kL5cUlbwCRhqeos8QCbNT8uNuz6p
wgx5OgsI8qQOk6MXOvBChvrw94vr+Z03kkHh9LG4kkSI1MqqU9NJgoi7gmfCsPt+Ws+fXw8pW0Uw
0bbaCAXSfk76BhZIGqD2vUkxUGy7uksDqjhjM0SVOk3rA5BgJDOMy7uDSpeg6GZxSsiX2IyaK35k
eGOIQ81gXbnWycmi98YGbS9LPr9dR4rlnJE4sD7Qzw7wdFIqjw3IxpzA7BR3xt8vfv0pX/+qXEBa
NuBN1NgMPWMN5qVce2vOML2QOMYoB7iTsXZwRFxTXD5XtpxppXU/2ON+sAL+wrSCAAoRzQBqnWk/
coHMAfaq/4kq/pkwrPvcBRGrv2AbYpoZDnR5cY5xrt0gWcU8LV8NYbxYQ9L6XQhpvLAfQqzk8zLF
tM77IzXx7yqibv4ZWf1bUzAOlYRlMEYobx1tvEeB+dIO4wa5zvNkU4E4w7tOFjRYHrCfWvPhmOY7
4sv7SeGl8Wp98tEsHQu3JF2NFGt3pGUuhCzOskPATmlGOFPLqI9gtxOrUnWqnBlszcKhbv2n/3lo
6UcxdOjjY0muxde/507T7MGfnL6+9u1bk3z98H39yK8v633nbNVkvn77vgG/D7vn+su+vm9pLWLv
GvNaZaR+IceFGzADgGXUQETNeMWQTKvdS95ChngBKGa/IPni2aEC2DiF1xEYpweudi7S0D2rXkN2
muvXKSxsn7kgvAn3NlQwx1ROKE8joU5FvCHFmGySIXwgfI8xjqURU+JxhtVZ3UDJM11itDEkDWPj
rnYeueUM/Q8ozO62Bv1bTuPWqtTVYPG42M7JHJM8cLM4mL0hfZAFSP1mprgpK0yr9pSep7aYbqyY
20qtvTsCiplj1N0HMD+1r5B8gl+CLVSJA5b2J479DjVds7csYlatjgxNNMpBkZTL1u6NRyNtpoPZ
RxTdJI05LjXGzHa9l9hFlXeYgAwBToPC2pLREYfiqKzYCSzXU/uU3KiYIwulIorrGJH5nk4kZ/3O
INtk4h41Z8yOTJJSmb6Rg0KLxly2Dnv+PL7qhjucIGi/G0ne7YRt/2pz9+rY7T0hNXd2F32aVqmf
9VgLouhSs5U/jxm0xKzFJexKf9Qpfud231nucOQ4+1wAcGA2zKCOVIPPqnVfGiGjXbMOAtrKueHu
eE68GL2BEXWbQro7t4s/0nZ8Y7XnKVZHUwrOEnH8ZHqYjSxETsz7l3wilzTjPuvGGu52MzJzWfo9
kq/f2ifnrPGSuvaTYYO5Q4TqBHgnnnCcdCfLJCZe63LiKSLnT12N4b5driFse1ij8sQcs/A0dMEq
3FnZ8mhyWCksYeyN4lXa5i+nJPPVoi/oM1ebt6sWumMaOzlcjwyTVUtVkz7LEKkfwnqfqOKOVi9V
LodzGcMgEoe+7S/ltFQ7SytZIszBN/XkTpPGT0fGd2ME0hsxgJVzoBzN2AvCMCKk2GtoXRM1oOlb
OJKcNLfwfs9zbd8ukuFVhpJEWJhxHTE9RQZD4FIRii4XQXdBO5dNizCpv07F9MOEGrGJ5XiXVc49
UQ83Wmc96OPwGufDWxnHV8eaDik9eyslcyQFleE66M8Wsu4gOm75xFaXqizfefdXHGF0T3jjL2ot
8tzK+Cjm7MJCDzLJ/rTb6tLb4+/JMH/3jORZoN+nHEFba43MTvq7pSyUb3Rt52MPuDjF/FG07h/M
dxTEFqYZpXN3Gney/UQD8zEY9k/x1PVtSnuHhXJpKsCD5ENP8W8CKWmehRa5hlN6ExfyR7asrQDB
zKIdXmZPTJyJUsQCMKgVlsG5kaSCNPEPPpfEiunwcyi4b+ZIf+lcOw5SdML04aHFrD8HvYiiqCdt
ap6AA7vq0XBxPbRME2mdFAREtDpEtnGVAYL7tXUi3kvB7Ba/QC6Wi3TgblRceNbqdYBx9yltunpf
LiWj/uYc990PgBAlo//XxM2ybc+2SoIRzb4h9M5qErCkQOdq1m08yWZvlOShaQCeJzTkRjl6wQgD
TQ42XTAgwbAN94NqLvbEYIPD9W0cCXb123q1DZkNQHcZ2JF16WZ6V5D2fSUsEkrD+KgT5mMzk6K1
Zv6CuDkhAYHB5RpxIKKe2lfHudumD2NLOjSd16lmfNKDtCk1Wr84eVit+ACmBgUsT+ygQcDiLl11
wsd0bO97qb2HnksY5uoQntjbh7s5YukpatDVdrACybS+u+2zEKyedagEna9RbKtifKHBJB39D+Ln
sveYEDjZA0j5x6FbXuuRLC3PyAmsKi4qZwCi8fYMFvpHgwaWkfxCGJLl8l5mWFSczvvATQDoeuhj
Px7lrk10FDXW4Ndl0u4JhETl2iIleY/Q0m28Ify5jPqwNbiOnLsy1u6ssFn5gwhqmFf28oPWxHmx
8CmZYf2r66ZXk75OWrc2p4zfdY8MTdkhsyvH2mtd+xIn9jNTC5poPR3khLiArmrYMw33Xk+ifd/8
CPVw8jll3eiFdk2N5ZebeC9TxCiUSSGCuG3YWQtFQ/miKXbbyqt/RXFKKxC+poYhaDe4obFraeyv
sZIbzNNvDJNMf0zdGuajwOY1DOjahE71MM1HIYZPeIwVap7lTtkgRMO40En/1mmWl3902qJsrsN9
pIhDm1ATzGmz45j8tLS/tATbUZ+BehcdLLaBBAIm9/SPisdCGRjHGkRtVZz3WBkogYvhfY6c5Jp4
6jUqCU2yW927jeimbpglfxgMBQ64n5JtUlTFMWYtMTUGEQgTikDD6RYscDHohxOuPBu0QBchL9VC
n1V35iYYYv3GW2X0eh0CGQfHNtnmYzM/yiFDqVchrzBQ41lhl65g1S3PEt3P2l4CrPcrpKg5Nws4
DiLttW0fjnuyLZuD5CC2dTLg8LmMDGIukK9XNudL2AkG4+f2D0iwA9E/zV2SFayvQtSBg5Zxsyik
VYCKu1PSueZucmsSlg0PS3teP3YpgNQcGy5BoG5CamtPA5oc9jOZQfcN87yLZ3bOxU4ascNbAmO1
saoLjNg6iAxx9UT+EQ3OcgnxURwnZmKj5zSXfn1wKxzlgGOYyAwrpXD1ncxTfq7AGO1J7SvPieSA
mGVrZwm15P9h7zyW3Faydf1E6IDNBKYk6Mt7aYIQJW147/Pp7wdUd9duRfQ9ceZnUAgSNEUSaZb5
zRkhI2+/0DDnLDeO1M9wPwA9tx5chMw1E9tvjIEPqSPnc9xaYIIo64didAit2UQNu0clOW2pj7GV
3K0HYwa5p3kgzW314NK4FxtvXFiJgD6Rz/NugiwAKyImmIUJJpEDqF+zLu2bic1wWwU9dtHlNG+n
vtWfiVWHZ3mqIl09uw6S9xl6WBfRl9jHdnS/hnxsXjpjyvewIogSk8Q8uAlDLuwc7dEqX8O+lA/r
HREa895YevilVm4G2xltpgGQAtsE0Z0isnkXqYh9VRDNVDqus17HzyPMwr6JhuJ3a3fxwTIbcZMp
mFVGEx8FHbqtqFuFswHgH+wM7jw5AZvrA20nUmgRSDZH+DWO9k6NZncwTdI9RFoQuBwam9BSo7me
d7wb2lC2Kunyzzo1l867m9zDaFXzM+/im0l3nNnU7/EBM3x7MEpgeMO0FaPgPQ9BHBs34cwW15op
YEZTq7jIOIXTJyFliNQJFUf9GAzWCeE8XOkIJ7LESC79NLBhYQXl1U+dQqEjjY19tPAsIdHRxFDa
LQZwve9GxO6iB3kHPAbxkIrpLrvgqKFuyyCtZwCju65mZ4pbXmzp4V7wkx0qQSFeQ0OAGkXn+uMA
+gLwACRK+xzEACpbqyVWxHwmsx/KIUEjDMAKiJcW9tKbq5N7rITevrLjLdps21GR+Y1WDz+PDXSH
fD4KbyH+gGNzG061vI2SCT/jrrmvlH2j2hzdStl8SwftF9qCi2MadvHhAm9BfQuGLz8EeB1S1yC9
IF7s0ZgO8g0WM0fa71d7nu/UUDyXxZDS85zwwW3Rl4uI4aySbbOA1BJLDCobVGHdfEa9YLD/SoOx
OUKPfwbiNN3JJLgsf8ph903kuA1qr36PAInR1oyaMbu4gflSzfF87464Dw6s/xa+BtMcfdOy8qls
tc1kIFmKDTIIrznjGhGm2PTOMNxhqbZxlvIBQG21uVD0jXvbH9zwmiUtgFoLH4t4LhUqvD+zwvFO
JPsUUEXbskjN1cEugGFiBBlvNeHcpkVNRtxAyQ49imAoWVN4bcFqJd1SazZYQXV6ZOJ9sdPCZ2H8
qAPCj6jvj0VIwqbG5MZL2nw35PZlnvqFMu1NEI7x2UD95BimVkg000VHayKzTnLE1nsMbMx6DM74
3jMrkXZ4Qgf+mNi/gtSLiMFBXE+0Vi9BEj30zqCdAnrSXWhgI4zVxKmIjEubTK6PrwkArGzIdzk1
wmWM6ztkXHPKI2l9mTtjXxdsGPPknqIekQgd8lXioIwsBvWYGdlDVOfiWHiYOdLviG8KB8W3dJL3
7Iev+lR9Ywrppwg5tI2rGu8kjRA3Jip5plm+mXShDqLHNDdJxnPvxE+gihe2yXQzJ/at6GN8UKFU
bdpifGvSZqNw6gww1dxP+MZvBK45UdkNW5HQIVHqe40jOGVF56bVoQ/YFRmV2TO/6SLjQU3tlfEV
U8urHpxGbSe0dVGJqGCfF/apV0BpwseiGmz4487FXXx3AC3TlXDeMxARloMuNXVZCN2FfTWUoe0R
76GGTkdiF0+VH3jddaXGr79YXuBGl8b3EcSkoIUWql6rRYCbql3lykvLT+sXTYkFkk2IiE1NiHm6
humJAfszlvTDG4oUrp3ctJ7zOPSYba4c4JXsp4945AkG+BYl736DNIlC81JNd5X9tD6r6RoQmh6c
VmQKAHsXxCBD1IKAimqPi45titMBRDBdLFyFd4CGQVSQuHeG1Za+VyO/bBfJLVqfm74WAEdS19h6
gONuS6+1eC3yAl29X6mZeqhdF8c4cn16Zio60nu5pEZKsAmbpkyv0RjqR0NQDG6VscNn/FrYgFiB
tESfXHtjsPfjSAO3yIEwBcyAKgZdJVRXHKIdq0O0zRcpAQjgkDSB6WkIXW6z76iPQPMGNrorETwk
Duy4NpDnQvktoxi3JcN8SWzeMrOqAR/34JRZ/OLgos45RKtNCwO2F2Bm4+zFrif+dQrVmJrJ0a6G
h94i4spaXh5hH7MJmmrXekG/WZ8pUxLadUlNnRpfcLyWkiF4CbuZlY4eEvA1st1+zvzR0/6yhsHD
1KjIt4OiQ5NCoG6ghoCz2iogRlpt/mI9XShs6YNRUYszR4zOUHoFlFUnfhQBhRhxvo+T4SZ2rB/S
YD1K9eaujIio9Qqarsk6H9E/Bs7IXHDu8UDkIpnOU80gmflUbqu9TBmc8iqZv3U9uZio6PpoMRfb
rvRdNCcERhoos7b1l1+GZiSWPC7BXTtpqMmA8KDAeZCAC608c/3eiK7rfqJqecrC4rQYBZrOz6gi
daiwCkB9jECsscAE8dSJWHIqho8IFd6tUeI4VWJU5BeAUGIu352Z3NuGVRxQMMsviZcYxwYCQdt3
0z6PSHJdk3DezUbtVUTddB4NVJN0/U61okWsvu9uS3ruOT3Tk0yL6bTEwCIb64fMYtGMZ/tbH472
w0AYqU9mA+EP+0rLHB7SbunwKJ9eW+GP45Qci158a8Mmu6wHbei/R8jCnWetcnY4Td1oYa8HWypz
g2+QhFwKJd+jUQM+68zm7Tzp6NkrmOCso08024eDMvWnykHXmbXEuVh9cAGMQjw0tX5Fin+s3fq7
lxnmtm6Nx6hniHYz0lmCTXIZVPoi6xD19ocmaSYm3fL7UV47OzPMNDs4K5siKN/yZvJONHu8w5Lz
z1MnNwCc9FOHkW6deQeK/Hj+gO9Dkkz3s1FvTnMK42mF3Rr9YG0NE3WEnqtHYIB9EGHCuGRqZoO8
X0sDpitp/TERcftG0z8ZQIKmEjYD8eOjk1Z3cgqhlCm/gd3T5hK0aRMzlkbtriSSAeJA0JSJ9Nnu
nAIYzm8Ydq4vLADYBtn6RoId4rNVM/5m9a4exVtXuQ1pEOFSCLqnaOu3hsh4i/EdSv/LQkR5pURc
wfIwnmM7DjLNYbJfVbFko70k94/j+65m9kv6EvTuCW7rTT3FJLdWccrR/d9RWRt2Mr/PdSRLxmCu
jzoqEUSK4EUwQj3QBSbe81iN+3Z4NzQI1wFhmY0uDKE+LeOuQsMLR22jB207sKmuv5MQH9oINs02
4MybMIbWD1ypSW1Coi19DF9xAFc+oSt7PRooRo7cJE30fcQQAJhi/J7naPKZk1gT2LCxesAS7hgQ
tE4UMmHVUVFgrsa4YaGtnVAzYMEyDZaaFLhP1w09UQ9NhwjxVVee0FiXqJRF50ZG2J95L12bXfF5
I4oJoKU2huab80I7d4fn0OjeEDsjksCnFb7lOgT1hqZ3Auc7tPsXwx9SVqx0Zn0s9k1R36XezP7o
nvAT/4BF3/oFgqfIEheEJTyp7ORhzh1S36DxttTWfusQ2KmWub7esOQHd7maWZPFeEvpet5K5GC2
MchPJwRkAj6g3Sxl760L1cXIn8jj77QQgqA0AMwt69XQ7gdAEWD2WcnbmYQv5el2Q8gHQYRSpZlc
vXa+XUvq0EgsRGjBYyAQTgkumX3NFjdyqVOytKt9UC0qF2n+UMke9X/+u5ZfO6NH0grD4W2l411b
2PT61TEPWhwdKJ9vtOU6fq6J/XjWjHTce2NyzWhabWsLskyGv4g5WJcsAUDhjN4W09nWd+d7chK0
+ulC4b/Yz+/DENWwRXCYyGSIGx+cQx1RRMoZ/e+Ygs6xnhz9wS3139P0HHql+Z1CBYjnQqmb2BbJ
EdeEBkc8afkaBapS17NzWZen2DH7W2saEKEn+fMM27wdiHHyTIGzLufg4AmPeRKgkFIA3wTbz3Cu
kDzYIM3IG46ZHzdtTX+3uDqLwuWQMR+XEdIY/c/Om19Ns7hdvA3GEjmQoBkSIJHBSW/sE7Vvkpze
oK1HnXlcRo+j1yxSRIn6shJMXso2y6JiZZrFlGLG2aH7XfXzWWbwnIWdvi/rIfME1IHcVVF8jdAL
LtP6sVD2RzdHv7JMHKOxYFVL0OSkqrEFNDNwSeVzTXhtjVQIrXip7GeEu/YyieqJf9SWFPaUs1Ah
cQcP8ZqE6svwrgg74N3i/TBTfNNZkb2sif1MHtcNOyC31c0LpLkEr2Qn8xMaHn1yGS5m414r3T2l
tgc70DxFBiaEVVf9xDqFMcvg0nvnZXLpk+OfCZ+58HAzLmqW6BlsryrYfN2BoW3TSGHzS64CMjX2
td5xmbtmgrtFzseZNPdl6ljuGh0XSE3r7vA4YalawonJCvZ2DVvZLe+DismgF7ClW0rdTmjfleDw
0Ejkec0ASzsR833tas/9gOEAzrZ8ZYd80LszF24wJo4gICX0zc5jkYvgWk3yrk4Z/qsQ1TpdwgTt
WLu41cBOU1vk+qJ/5vc9cm9OxbIUAI6HsPEmltPMhwmbecuHWMLqAL8WDUrkeAxvO8/2nVZn/Aq2
bFjA9OCv2FbFYTmvz0CtCF0RLB+ACgEZagJk/wkoT+58a48ByoLL/1qe27LAIY+EKUyFZs6S7lRS
N7emxUxCkhFG1FKlZ9OJClQZXQvFTZNySKHRLREstlXPoHDhNGUCT1yipSXxyq5mbp2b1IU+tuhk
JXFxzCQVxSBcAHaCr628ZN7N+cVx0aeKltweu+XbtHR+OhWZSpCzP0eUoGVUeYdM01GTNqy3wQsw
VCe5Y/Rjjg1lYKXmuni/MICWSiH2gAHqw3VLKp5nhAgoQvsS8SOaOxAyEKx7rhfrDuBtgl28WcoV
EQA3UoFl22RwlHDS1QGKBv4SNeyzFNZGUX8vuXK7JPVeW4g1Rqw9xi0CSjGWumQgPSkjyltBY+sH
o8axNmjbZywH3roly8oaeekGa4ZBwTbt6rTLo/EhgdvtZyq+jiaTvrHFoffQvMR90QIFApCqzJtj
CMQfjKUCUqI8SsbLeBxXfaRysPm0f61rN1w6Cg0GCPapPA4dxttlySWbLOvZravkDgf131l+RcZs
+qANqs/yBhYdQPwMTC9M5pOVxvO5NpoU9rPt+Y5McK5p4vQ+ofawzZKKIoyQSBfleI0apftMO2db
jJHp8xZ7iMLAg2DfGcygE7qwO+zNXtN+RuawQVUX1TBa/HqHd4sUow+kZ6ePRnCrKVYsU84vrgUm
iskPW2OgtVJ76ji07YPBZ7wkEiDbjA08/qP1vpnvWypeCtySmwRvXmE0pwpaDjgccRhCWIOqQk8D
zQisYlKopigddlbPHhsSAEFuKLduVKj9VHcPyB5BapnT7MmwQN6ULN8QaQZAfWaf3LZk8FuLIl6h
6cXDRLb4pABw9uBJPiV9/k+d8H9QJzSRJ0Ft4L+rEz78LgqCkOFHEf+HQOE/X/gvV0D7H8Izhe0h
y4XMAxLY/xYodPV/UP3mIpvCxHeY8s6/BQrxBeSUQHoM+PvizYF4yj99AS3vHxKBJfrarmF5wnbt
/5VAoan/KUGBvbNtUdrRMWswDOTD/lP6JsutVuWVPh/JLZ9HVNZY3pJnaoAlDqZb+jrePtTQNEFC
aG/q1G9gM7b7nMgQwpBz9BiYT+BP8jahr4iB38GjDrkTsY2znAipbZBO0WkbpptSto+jh5VOrmHR
NkV4L7kYZEc3+SDcDRXIHNQ6fxaM2pDUaxqnkhDnvQhC1qwYenBpz8t7pREKzNqdmUXdGdnPzAke
yiuVnfjUpOWwcZANUaMXHeMoZGXOBLEAOmB+W6cY6cH0OMzSBuTENPWsDCUUzenPvUdlFGgk1eEW
4kD0FCdNdSBLw50zGY6hKb9F1OgP9HCBV4Woj0AqtAxkiYDiZFig3wACJ94wqT9rWXbOFH0/FpT4
kA84W9UCpVOcUuHqFTTUwrgwWblsfRP0Bm2eKAVtqU3pSZrN1Zrjv6LArf3SIleWQ71TCe1NvOOI
8TKX0C/C9FCYcG7xhPGwKzvFdnubWrfjkjNiIU55cCB7LzzqrkJNYOOke5pSBJak19cn0tlx13hp
fDdHM2LKnncmMbxFr4yelri2SBzfWIN9a2mWvBUSz8Upafsd2UN6aFCqRdiqhoA7IbJBIXtnk65i
uV0D2qqQJ8RbKkFY3nZRBna0g5XE77bpeJtomrstGxUCLFVE2Uzl4xYjoxehqsvQjAo4pnuMBioW
IMJ0rfsJ2v5HM7Ed4u9xT6cnv0dFseJHJQ3SsNoAZ9bdqizTTlkZ3jsl3oKwM807TLnhWNjfpIHF
UBBWNwjxVRdtyH2EcoyjplsUdZR7sEq0hoIevFQ7wZJLR+8yKwdEZQrQl9CbQlbwOnkjhZYSkkuL
59xuJtDaYxyJLXQa0b0XpBLuEg2lwh6OuWtOC5yZdVyOzqGOftGiBRMRkBXk1BEMme+dQvtN2NVu
04k4rqEEmoeh9dS5e0oQ8pQotiQzATjRhiRM41TtdZEZN7yk3gKOFuTI/HBSg7WC7s5DP4RqR1Dc
n1SFDEcyyO/wfdIjpduZzI8GBSoB4VZ1+sfkQS4eTNPd2lN9q8v611gEvGRqnz2Q837YBt9zbbzJ
9eJZ0Zqh6kiM5YYI+eQStFgqdrqpg1cbEJlvsudW6S3N8ln5fdss+SxfNavaQ4lqQPkjVgRI2Hfg
ZWQ+z7GeH9E2f/Q0AFJGfeyFaZI55+Ehi6m6jdpvur54ygBo31jOfDJoaMk6fZ5FVO/yjhZ2ZRR/
5fAVFbI/20gFFuOFBq0u9y41+xvHhQziNgZ0jpZ1ay7aCx/WgjqlruiMncsCh/GCBWkHfv5ay/JQ
4jZ9b3kemU9z0zY0w3CFSnzh5d2lS189BJnHQD/YlZKbTqj8Mf1uTJgMj5Qq1dR3/izQOYh1DXIU
5GfWb6DePfbDSqnkI6gNBx0JBOsITmEFgHcmWjZJ1YR9CVyC2rybDCiu6Yj+gX2lD6DOKMLti2mo
DyhfMPyCLkPwzHtB3ABAqIwdCtaG3OsEG7sJ/G1aM5dqQ/f7OOzRCB32eokwrBUOd9WELIvpsBih
vkl1OD7CI0W15ED67hWvaDd6pzKvD5WHbFV9wEsMMjrrA01P+AnmsTEV0VZCV8GtP5ylKzaiCoGp
AemWbr0jWkE1ae6B4g5zdBwtdL0dw2mOiLC/DYDRfHCyAfDPZISZeJrrQm6nzmnfFHghit8vnSPm
bTICJTcUy4XKo8tQG8FWWPn9bNqPcjD3YznCww4ruSmT+bXKLKwoZec+fagMJnUa9GqHjsyMAP4m
By416alPFzLezpaebl39bCWZfgONmMyeoCtN7tS82DD2YYnmRyz8zvlZL8u1R6kPakfqe7n8qXnO
0SzyAGUG0jnweAv9A7ukGis7Go9njSKlks4vOzeeYAGhOBIk2q5Z6KhCzVjaxlfVUejs4+IdnfOY
ClaCpaYeGtiJG43fBcI9BUcgx1cdUN6us6KDpmwKiVB5aI3bQJj7kwb5YuMkdBBNBPxD669aFG+A
jeBaL6Qjq4H2aHTJ3gD6sOlBeGwiL7sNVPpkljNDocM1I2isZ8uMbx0YBNTq6/6oFcxjApHDoAt7
ExehX7VW4pOf7x3AorOV+yVgHRKldAvgxNol3V03BI81EDHEN4CcegyiShxKz/hWRxmGUe0c7cOI
lEkzh1OnjxgLm2RIDvopML6f9dLoqEGYtEs7bdqA0jmhGmXurQrLIXCmoE98l9vgEPmNMXo9oP9a
ovUVImiiToUZ7ej2PE6ZQnOcITcXfUY1P/6OdqRzGwIRS/qUr+L0BVgnQuSazlfoWXe5Vxy1FhFv
C0II+ZzkMnculkvjCB8RKkDjHswkAPYiX73Zc8GONbvQyaezrkCG1JjGaItCnhXGXB70QzwkIsL0
J6iDUy/AY9bOezy7P1FEAxXTvJHRHaiIPBj2+B4OikJa3d5rCRLX8PkM6V06kdyjNoQoT6Jt7R7z
VLvZaMK6rcNUnOKMTVYO3Q4jD3vbA7llb0O8NcBGnGjjQIHmFMN+QmATXeKlFze312nj5sAutFRE
gB7cG6OqCUds+PxmEt7knXVfDsNbOue4Fk/ubQgoYwNo9hbTgvCQTBS/9MQ8hWWJ/xKs7obVbStL
eYiN9hUR9mBjzekvE+T+ftKseygnryppKLgZKa0kOkjjJM0LDZMDgxtaa4i8YFVx3XvilTqDlp89
FXH0WtT1L23A8TAvaIoCDQo9sA6ZC8zRSTbMuQMyNTsRjcnGihh9dtrs4wlJj2BXWQ2MJPDDm16A
+Mbj/ay7xWvo6qOFVx6JH9iV/Lwe6KjRr8nyEksJzCwBYgvmZp2dgnCczihI/f2wnhNTMH4+wAAg
5BSI9yd9Vp+zfx+QOa3ODTrDJy3c05gpzyuWPJYOrJn1PpMzOw0UHqAFt58wfzWIbNcvqPeAxsgp
qZ7ztLe3UBahTJpTd27D6p8H9Fb+eWt9wKlG4a9fBKd5uF6BkRdnrxwKpIWRCJy74tTaRgv5k/Pu
clhvrYf1GW1f/3QSQuyvU+ut9T0+3/Pr7YwKMOilmtPqlNTX1VSzpHKMiNoJLcn0UGnpXRQWMCS/
rDcRooLe5AYn6dhUubTls7mq4Obnv1juw6PttxN71jZ1reLcgJo/NzkSGNSpuLme/Dr8cW59xz/O
BTQh8tZqjn+c/7pLP7TYJonCkaNkIafdg6afXdXnZjms7IlKjDBC1/sItb9l1eztxuWKfl3WJIQD
kungtzbrZc6mhjbz+riYxrd84U4U6zldYo7RUoz4evF66483bNKIfEVGMdB/MOJfh5XSYC68hvVc
3DpQpSXUvfUjrG+VrmNsfcPPm9jHQN8oIRku1IWVRL/eStXMT5t1+bKZ9L8+aflZZIBLGJmtopDz
dnac/CzK7BQabQLYATck2vnLZQvpqlI6W2+vv32yFMBKpwt8HQV5FqzlmlXmVJ7XWyKuoJYsh7G7
Tasc5q7CNnujT4i+fd4MaxTZgVYenBoR1UbiObtMo/UgZcJVqJYZVTjd7LsxSY1RQUiCr9PwazCJ
5hnCzHp3vaUvd2n+15jbLTcpp6ZkopThCikWuNo3DdfXSxkPIXA9cZzTtnng9LYFHfjiGOeiYSkx
u/l7WwcH+h3Tk9FCx27SJxdJJ8RYPpqgyc5QFGKaVhCvUjA9+0oGyS7ukD+1q5eitDBgcfPHwkKl
wAmL5BDhZ4V+m5Uu6yXJnAAkXaol8jCRObLRtdxEPQEamprJsVXip2kYyXGArGelKTpoSlpnB2Oq
uqen4MWWu6UHAhQIPjgNZu3ktn28pW2RXkaYj0DbgvwOzAU7pFDELpLUurJEeob8spmcsLrXncnH
wNJc4E3fBrOI9zbaUH4UNu0uyUzLr8MZf6mx+IsZTru8Q8HTIy/TtDjCV1vP9nDGZ/qKIH269qFr
4ckGAn9gJFntW88Ntvg+wUoOh/jOtIgIjQYR4zESZX5MTUimKiHVrICnnPNlVR6XMTcj04RfznLz
6+Qfz1kf9RYN1K/nla341sB62TaWd7s+ltVCsMosT6PltJpHPwQlI025cXU2lsN69/NAWrL1Mkgj
TW9X54R0RuEkU4tTpC8Nasa913t+vfBCtMF7mHQ17Nc3akfG8XqrSXVoR42aTnh/fD0WFAXQSw0Y
yHquXlJ8fRa0EHhhvxy+3uLrLiAYtBHnOPdbSF6gmQKkYGdsN1N6S+cKk1fOLTe/DpmbtIcRuYQk
q2knOoXlfxobuz1zJIPrSgpqfJ77emC9tR5E443wj4uwOgBhAxXN3FkPYTr/MNtEZyH516mqreyt
QZyH2hq/1/q7JJWMD0lgX6pY5xrawr7JNMPdIwOQn9frINyYB9brGuZY28DG47qby76kW867sfgy
NzoeNuth7kvrbEYRkiLQ27eDR8+kz/lqjQNoe0TTCwLX7DvL2kJcXp7XW17FJf7jHK1V+K2j6WWA
b+AbUUc9F8v260HY5CunzQUOJxj4QD2WeYy6KshDFDDUaZxvzWUlNge+5XpryPHPg953DC2zPtui
mg/OYB5JXFG5YGoA+Ixh0K2fQK0LYrl8tvUDNos4cFnoESAI/vskZmePBjHMFXhkSaa1J3f4Pidj
fx77+VBVOpjFZYM0RUxR2HUfreW7tuv+mKRhd1nvIxWArV2LbPcumcI4a7cO/EsZqhlDwwZhofR3
t0jWrAcgkwiI98uOAHy6aS9hMpcHIEPncTm3HtqOBn0j+bmNZYStr1sf6J2EpSpb949kPQJtnn30
8GoQ+PyLz2ctb/T1H9f/tT7wX8+5bcSe8vUO6631dV/nvu5+vc3Xx/s6Bz+IOCikZoaw2xuN2n+9
8/pkCUWXoG397F+viYCtHJVh7r5OfT5FM/EVEg7uRz19wTPw0OFcoUS9r5r03syY7zBlISiz9ZLi
M5W1ZfRRvIrKo0315LyeRKT0dexg4NtJIjDshAmwsBLLsER1qrEMJJiWIbOO3HWcfB0m6d41i4p1
oxIgO+Mj1KTm7MpswH1rYe4rWfpwRSDyFSWyHd2yD1eoopD/L59n/RB6MzyPpij2Lv4OYWzlR8jP
7VkWlfTpGgDkzI34zFcoG6iDVr5Ih9hAOugvBckpXyLQeDYejKyjo8iWDWQNJuL6HuziCrEX5SCQ
AsmgyqLhEHf5Xwjl1J+a6//XWPifGgu2aSE//98bC/dRXP7d8cj8fMG/HI+WrgHqPhSvJO0DsvWv
hoKNGZI0eVQ4LrWtvzcUjH94uA8JzzLkZ7fhq6Hg/gMOHnQ32zKFQVvB/d80FOw/FZlRGjdc03Ek
5AUD95Q/2gnBqGGlUzgOJejMl66NkrY3IbZIIzbPQ+e6aN0l7tUdjCdEArEQ8+zUH1r3o/bcYr82
c7sxDHaNPZwIWBBE5XHPojWZusNDVuZgqccJzoyU6lhQJHe85rEyRLmpBrrCxpibiDxApmHcMzki
76SSu7IzEdbAOQPAwrc01aOdLFx30xLXHbIZxGNuwApUKDoYLSqmf7t6D5/Sz393rV7aRv8hUs1P
QmMEh13HMS0hlsvyd3MBr3dpf46efVKa9OgkoEMdZtpdVsW4IeMVKRaOU9RWAfIh1p0eRkdTpd81
3Gn8BBBcg/koygNeuu29gm8T3kCNBfBAr35JB3BcRIEo9MTHLEV1+v9/dioRf+r0u4s1vIGCjtCl
K2zrDz1rNBipIvdxTR4dfOR1YG0rK3/Mye+oYCKICLDgvhjfC0pz1P+pT9SyHpEecd/LRKNw0oRU
40O4TOOY4YZRmjsxzkecJ3ewSY0NPCG41fRF8vo6VKxglok9HqhmWgXRtGmd7GJlBV2hRB0MUz3G
Rg1zWWt+507abqoADksWZ7uqnC6A5eg00Kcfbdrzk/thDuGrrDobLRLjpCsYXIM4GWkSX4T7EEYl
uOSqhz/jpa/qJhsCddQG85RrgecjXoWQZrsjTgAYDZobQgx0avvaRAoEkRh+zuRgtWtvUaVSUCTv
Xc1odmjVNRtDDN5GdL/WWCcjjacZjNRKRrQXwY3NbPFOmsHz2prGLnuz0N6quhPU5rWfXZ9qm0h2
8N8QPZM0oLf6AK2pg6S0Abd4U4+MFuioiLro8jSj34V7A4ntlINi4020MqwRWLEf7bzAchT4sjkO
B5kguujNxo90fpkGSmbpZP9wo5OBPio2XN1D7LgXW8eNRTVwK5ETuaQoPoZZ8g3lmR1CIMt2gu5s
S2cQDbT2FuCUtdcjC70JRa0emqQCSLIVDjKkSmEtNjQfNL+5liNth7pHYaMuYXrawOua6JJ7Cl5r
V6AHmQgUYTLXujeDvgbDiOrfwuuoe5wQn10Ln5KsMSE0uYjTGCZkg+mcy+4aAOlwIqWgiNpIohc/
NJFPvOUo/UDHzUCV6jF0CyQuq/lbPrwiN0Cnri7eqtn+jkvZVWYIjtn9h3QnF2nK4lebxI9mBP2Q
9vx9k0LljfvhXdTVN+VsNRvQfydRAVea2oXuYigaXCqlg4rVMaOOY2ry5m2tg9sq6V7Ec0A/o0G3
tEK/WFZGzvgBu1mWLmVie4aBWO9VBGocu9AZoevI7G6isjl0iOe403hq0+anNB8tgKK9l7+2UEh2
oT790AxnV/fIWVjJTjVcFnfkQNY4ESUgTlBTHJTfo1lmkIlh5cNO3+CpAvfWfndT+ZKl8dnW1E0C
u2gXoSjjRwn47oLKfJ/P90NcPiWi/VGa7TfITQc7XJoQ5NZF1H8HimoVLf+OzuamcI/togqSehSh
F5kcCQBGFggClQRpMru2rvtXwGdpsvlc2NYPSHTV1uxY0CUE0XbyHuLBAYY6nQ00KdMgvgCWPnRN
/TqheVEPISxo52fg8AUK+4c9j81BYlMfFMGTm1S3iaeV0GMQkdKcRcJ1h0YVSFQTMC21EsAW+XDI
Q+N3wczbuNFE99TOXvt03uOTQolHyIA5FKP7oMpmY8FzieEdEGeWT5LOi5FiOKGgfLBqzMhQZ9RT
C0HKD10F24xZug/xlD4Cu7pDbPJYSc83KsQ4Znzrd0R0LNce9cn2bo6BxQnU8tC3N08t5f2kiUCm
B1fTyW+gRj8jjAvkZ55ocgjTV+hX0vnTHz7/b9opPxDlnvLLMcQpNktBgTK/obsS1jOVmjw+0Qne
WaR0Br7Cyg6/DTVqgGqYQNaE1CAC+k2ahcqZ8RBUxuPyQOLJj3QElDd5V7MLnkKRgfRtMH4LgJa4
7nd3spBsv6BcK7HO2Af18KFOCN3QCzEwBq0CXJXxIIg99CjqHuSPpmNRsXQHTBxLpWjybRw5NbLq
0UsADvmYxD3kS5bMqBMoOBnhnmr5PeooGHgZ75azs5Mm81Mp74Qs37ERuaSx8wGBHficsmtf/IC7
HPt1PN2ouEg2hYfPcL/4xEUuond45VU9Je6+ky9tAxDTMSBNzSo5jZ4rtpLtbeuUeBBV1ptFyQNV
bNpohTnuLdu6z6rmLYimB/rtEhdm+WYsPOe0/RXFNHloEf2yFqpkt0Tm3CCIzzdDPjTrQzNEssr2
aDb9P/bOY7lupc2yr1JRc/wBbzqiJsd7HlpRnCAkSoJJ2ITJBJ6+F3ij+v51Jx0974EYpOh5cJCZ
+9t77ZA1MCTenzofhOxWc1OAaIRUlkaA8Q3XUEQGsCgA9sdLhaOB+fEf7QyPfka/YlL+JBZjnrTM
1SHz/Qv9KSztmYbs64zNzp68h6R3faxpJdz44UUbVKwl5sT9hbVnsvidhfVZtpi/QRhuAjFiVXS8
7wK/9SaP7R+NEX+TKQ7SeIhWpH/JiSXm3nFpRIvNK27qGsCGZzD3moz1AJU/itB+GsRgNYXPOQqT
EQbvZTjRHV1SKfuRN9mPqZy3g0+qwWMjknMukoZNqHapuW6yvtoKGdwYKhJJwnzbNr2PmsIvaDqJ
v444fjFwP6RZL+8umcnU7Bd+XYzPpHH6h9Q2sbOSAr36FdRWist+zaH5QtaD2hxSVqvlgjfA0YAw
Wo0DGGSTYMBG+fVvYrGMGazaXE0OnpMp3yMUHPuk5eHpHVJA3gtsuuQyImbrYlwhUd/Jq/Ngu+rX
nEHXaO0JVLj9msqu2rukBri5tOshCF4U8zORhCe7H2/aXDGjQl31ML8yJAy5b8Vz/6NgILj3uCSu
O6/Irxgbv82UmHIvLsGBQfbq3WeogJsA7Oj35U/XxzkKJo8HMth70g6/ZoMncZma74ooGQwF8mRu
8C2xCBsHEFKG3mLqbL0H0m52gZuterf4NVajuWnYbfcZrnIdteeoMO5qGD/IWc7r2XVAu1SvfkUa
ZKRSY9W29Rug2Y1yilvqt8dh8p9wfz/kjYRXLl7YfhJU1y/xkuHwXEY38RzBMF/BF2DWnXivX78d
y+PaJXaHrbE4Lt/W8QkPieg5zP3fWDeXQEPwhqT0iB107xNAU8I9hPHNn9oHSqj5wV2UxwInbRGt
ehlmOx1FBf6Gn/OI/pGIoduDYqblyNn6jYI90CmCjVNwBOBK7YkqiQZwWl+Y7ZO9bauGQ/r0nWwL
5h6IltoA+ecUE5EyjxFjpbJg3csMkPZMB0YGNspYKt4jKn8an5KpkFg2FRD9uY7UnZ4de2vUebZq
K5tZre2cLImsL+HDesPYXIRbvFg9jNfcxtsIdfoz7HPrrErN6JX54ZyV1DAM7BUM+CqpG77kIgUG
NQMT74ceZ635TONUVWVYRL18D8ucp7+lGC1VAxD16HdGHn1bzWayDnP+8IIO5MtkQxlE7lYrnocV
Yxp50+T1nqpKsxAm2WNbCmMvIsOAY+W23LCGxUhBH1x31EkHbQR1qWNQvGlCGiK1bc1bE99ySbjk
2AbGuXCZ800j0xR6CIjjxCVI3PY5TQOE/Rl1eUxTGl5sCu89nh5Gy6wRebpeF4u+yfQbqRM7E0L5
on8CtoLKs7wwF7n27ze/XrMQUeWXmrq8k9IjtTIWrfXrnX99gnMvFj22W5TZv7/E12vTouAGo3Fv
FwGzViazmdZkbXf2aTL7R2MIkIDHDI5WSv3N2lgUYkBu9enrhb18z68v9PVmo+07mcZx1y5ytv4S
sb9eFWbM+SJusObTNLPI2lXqxGuKu5ttkNvGsbGtYylBYeG1bvcZU9ZjICM0liZKTiwfz4GbYDCf
4hfXa/izLF9++TJfr319i8QKUVW//rNYRDichXrTxdyYEkO00Ph86LlWafJ4AYPJuiQ4jvig2xJ4
SpNb1TGSpnmOo4FcLnzBGylnTkyO1+wdAsbgEmkq62T6IA0rfdBhau2MKQi4D3SU7DSttV5mRLc0
ToqtVrbcNEkU8aycn5VmUdC0mjwFSVIQEgKCzw6G3VzRjvCJJ2/j+nWzsUj3PXo2GpRdCmuTuK29
nph1rYOSyqqlyK2sJ4MxdNiyb1eLEy83H0RKdnysP9iPgMJJouySpfINQq9ml0iksqAImVjs1eyd
+W4Qn7XCstqm8xTtDKthOmPx/TtPJxfy1t/RFz5nIr3HsmSXSryZgdmugJR1pKWHGbPRuE+plZ+i
aaDI05uzi0+RFGxBlgq6B9kFpl7xMbMghTlmkwJv1bld7rNuOFKImsjHkgH+2bboIKfy4tm1bH2l
HIQaUQJ8u36oLOL60zr1ZfJgaYZcdgWGkQT5sRvj/LGP4BomPGXYalQ/x/4yCwMXnssC1hlldcY6
jDO9TbrXZCJ3kBoRu0tMX3gyx+I9CJLHOgbrYotc75bJF+z76o8DZeyougZaieyPkYod5i/qOyEY
TUo0mK9cIuQI7b7iMJ4kB5/03EiVLEA76InjCi5g/jRR077hyP2OCsNxr4mmB9cnZSeo6RND8tOr
++nY1O7PQgcpvDBYE9rv2k3TZ/mtj/vsZkAmQ7LF3jnY/mma2+kFlKa1EdXI3bKwn7woCl8So6vo
RBjKdW2DraUf9K4X6HMomnmktIEda5WHNuUzvMBOeJ+Uh9s8sgRdTL39mgX+XTSqPGSDvnZk++5R
FN9UblFB4PQI4VpRm1EA9QMsNM/BPdxU1ZA/YRGLLtmSMlnSxxxNnqYJum4umRSqxn3PfAhbZinG
nfKc8AjrE8yWn9jbKmJVNdv3eGFSsIg5x87Lo2Mx1lu3lM2tof4WRGPiguQErOU594SqOlwoAym7
qOgPhJBxR7xYRFXYo/tXv04TYtREMhJ4zHsA56fMhcSclvGvfhTNk6XNTV6NxK5SAGEzjvOjYc3f
R6nFIev3hjbr40C/hjOa9ZmmsS0Ajh32xtcyG09p6jnHQOluF6TVt3i2xFNQUYkTMyRQeAMBulKd
EHBBjLND52+ZnBNUmQC6jNDYVGJ18zR6SejrR+TiaFd7jNdbVxCCnjnHW15Db2iH1xLwn3FmTtSP
6NGDZECaDMPvHCznw6DD73G5RCPYyehZ7hs1SRxqwSptk5KwPWr3MDtHK+12zZgOpF8Z1bCXAI8g
sw8nq0fyrwmtsAILQZU85lNzi51yJFZOtrjGNZPOxcapjHMTTvx2Tplv3fltNgu4OXlZQREuTqil
SC9kxxEUVkk99WdXieG8qqkheaTB856xpSGiFrp6DwWDdNRAqU2q4X8BcnpgP53valmFxxgelxii
B9MkkFhVhbFNgukWi5kRV+GWXDZ2hF4e+TfPV9xlZIU5xoxPLtVSr56h3vvRMq/yWyuN7GWgoEig
ctyhU0PkYMNYmuCplkjcDBhiW7nWlskBCU12572sJZtsBSRosdxqL2aSqMNfyTK+mtXQnvFIbQIP
jzblZhu00h2Aa6Q1332FitMfRm/keIQCp4s8OjQm9lnZVxcpXnGbXoEvYYDp4RFMESnL5lzW+CZo
0TzbdWc+olkSo+HiXDWTwtwWtViGg+XF12tZdmlalmSjNYBLyeVVLenColIOypZxSsb8oKaxBLjR
UB1ioiUZUjPzL4xqwK43INsYjXEqUsqLDWvadsvQMEcvBpkdDVv4D1jYrGV++NerQKodFIW2OJUt
RRvKjJneFNTqhhOAefYl6Iv5TmkxMzHhAN+XOBkLD5hL2rmbNMDhwAljgeXxX18vpi560wNSh+hr
uJVuZgNZCWxoql+vipohigky1yw980QK0mTcxgscljPnQCiOf73dT0VGDL8oN19zXFfiL/l6ja4z
JrxIH5gndAIii+3a1zuwbuIR1TlUv/8zebVzP9qYNWbXr/+Lv7Yuf7/bZ+3fgo7Hjir9tUfB3L99
7tfo9uvF35/wjzdNMyeBpyT4VJlwBv37U9ql7yCpIAf+45Ot0ORTvj7wr1etBsnWS0mg/P3Z//ZB
X/8ZGv6Ie6YtMFIvm69/fM1/vBmFVsMROJV/fVy6sFJ7G3DW39/gH5/x9Y5//N/fb1pgwMoM4GCz
7Ba5EUKudXWxjeuMQDvcj5TEDXz6r3e3lPScbBXxS+byKYNWevRrrFlfLwKYLSfEU+ZmX2+Hy3so
jkG6i4t620yUpcAAK4FbjxBA6U55LqrwBSNxTfSaK4Dn1WeE5ANocarNLZc4hqjlUqA/hQN+LMk5
hHbxDEn6VMYaLqVTAnumxxRRgMECEgBzYtICH+RDj3JUv9KSZgHsun4SXwe7OWHsJFM54sMnjURX
Y4C/h6sI3hb7dG98dUVJukE0z1kW/Emp0Iu8dkPo6E7J6w+/FjX+EnFDif0jh003ZvdWD8Cvhozu
Qp8ocpe8w9sqsWaHxM0dooy4ORF8gKpI48cAis2fA5ob5uZgtPoTLhSmy0brTQobGM50yHfvpyuO
+z8xrnXWmOdKua947l/SdiLebIf3rwlCxXCU7Jz6dJRHdTknI99uvkn3N2guLMbhSMp7PNjlcTRR
gEypFrhC/9utoPo7+hyk4lwayd62kg97+Z3JoeJxXWMYOGPupnQWciX09k3P/o82uJ0eamzaSfVs
iOqsdLReUDmCUGvluQ9gBt+AnTopYnrRvo2T9+TVBA1r1933mfGrC12i3132YLf6ObSolCM9frBc
QDkyqi8gPA6NIU8FezchYnFq+jg5lNH01OA1vI3xn6Ce2Ba1eJZTxQGZXB7x6cUSSkIh83v2ncAP
gP3JlXQpPlIWp4GoeNVOSIhQkdY7SzZba+Ae0YYeGe7LFIACNQSIk7P9Twz4Ru3rJCb1x+ZoyiAN
393HZKhdq+OjNcQ3qKSHaIyufUVYFnMo2/ObGeYvrkWbblBHz4He5NO19dw1PJRrG3oHjE6bqP8Y
FVm3WhmfABsvYrTEvk7ctwamvZ1/03EqEWEHZx82+dkYgOPgvM3ZvWZP2Msx/frNz9op+ZG7aAuH
ICEn4gDJG5xsp1rf23H1qJWyW2gbMbn0mGHSMvJaw0RyiQjVsIAa6I0OOBoRhtbOrdnI4+YFdVjT
bdGWv6Sh9Hq2R4xgB4dGNzbRkIJK0cU4lfgDNoqerGjiLMhJ/RQukdMnoBeUC8/hr2AoHtyA+iWb
kizgRSUXY/xoyyXJUYlkjaRIMNCftoEXv2aYZiuze+NQduQsQfnGyGPnmgCKE9e7Z+D2N43G7BrL
+Yy78Hed7UQqnusi+hMqs92OdXOKBAEkfPTcDyL7ozNhPbgdbXKCXi0XRXVtF+DrA3+pUHVhrKPf
2/jwJaJkSTNWR6P1xuv8AScepmFuKeIg8BWtmD9pdwhXzdyeVcDfLUrE+xSZx0ETkPVQTWf+BE1l
0ONYfQDuwly3PNcav+TQcmo867b8i/OJaDVbVwROZyt61lfDky9c8Nxp/JRLS/Zkd4jPyxrJri1Q
GajtKPHHZGyENKQYE85ZllM6l0LYKwnGZKpZqiR8XEJ2cisZFbCakbSJzeSC2X8iyr4xJ8PeFgkr
d6Goru+/d8g9547iOvxapFZxLOhNvSTTZ8q6AEK9S+QRKjikt3Zk+xwXAdZwt3gQ3YzcZLyXOmBA
pXhe+QGCnf9h13Tv0Uq61JyMzL+88sZphalW/Dy6mAa96JPQEyJfZ32E+0RqewkAYzrR+HDkbynE
UxbV20BVIWmr5HUZSDPtwrDSp/0+9Iu9VC21jIvVKRBEu1UbasIdbOktQaY28CjMm1R+dMI021Rl
SQSgX379PsjoSGGnLh0PJS/YFy2oQcpLeoLhPt8QZ24HRYAuN1IWfvtptyldZfaUbFvz2DFIk9ih
V1DHmPm5f8aQ03DrnYFJPYBOQiFcnpHVcKyIT23sIQM3ifE8jYxPO80voqg/5aKn22MODgap8HwN
I8yPxJxxHtLMg9cyAil8jKnxbHkGSWRnw7LIfyDd9FP2PdZ/tDE1pO8celvlTVmMdw2kb8FFZyKd
mv4fgWSwaxpGBygyMAOqQ+rN1YGTk1yXHGbwWoX0O830r+xcNFiCFd73zGJqnItPGpaLrVfMKIK4
1dZRoh5nGX4K7qGN4b0GwjqXM88G27IfDIgJ28Fyf/QYK1c8vyX5MX4mgDCkaB3YI5X/kIuFVFl1
0SrUPcH05ZyEy23NDiJvvx4K94XBGmWMkaQAgULIfRKbcgdJ9ynkaQn8obfW/QhvpIqjvXYisemN
Q2H8lkVboBsw2Rk8Q7OIgogrdfsmioeijmZaytSSBls7TmNfh6ElLEFRnBhuplm1W5ASVEgN18ic
uPHlbJJaYFzcEpLD18D//7ty/m+uHIdeia8/1af+X8nvevOj//Efv6s+66fbj/L3f/3nDbNU+h/r
HxJCXvU/A79/fep/B369f7lLPNcNfQ9RGNvEv/tzHNvyXdO0MEvit8FKUS1f9r/+0/H/BdQSy8zS
B2/zaXzWfwd+nX/xoVZIajHyzMXx8//iz8EEtNhN/kdBOVAQB8sPAefQMuHx/k87SiB0W8qiyw9w
Z9y9r5tXLwQcQjkLRU32gCUtSB8TInMVYK69CXNu4zSm8wTZk8qUch5O+BHXgtXzqTHaiNISu9qR
zq0uasJioWaWvDFehUkz3v0h2bG7yp9r+LirIlPlpRua5ptDQR9dNyIz5494wARAVLW9IUw1ZzGz
+CR5h1zM0/yRuD0LM8fd50BwXk58KB6UzbCLMKZdzxP7zEwvOvtjP+yslnCWnbbeDgTV0ufTaZAm
xjWFgcVPTr2qW/kwDgGq70drUu+mlMAQMv09I2xvtDB+Gln0lPr49bdp4uzdpsF4dBCRdJkMTKV9
4Hfc0a5DP/evFIbi31iO201I7sU3LcIuCKOlV+yLci7Pna5v0/w4xal7HMP2RxSwoOVCQGHQuK0z
L7zk/pzuweXslMLD0ls3x8m+RU2qt0x4wCqAmYrKC7fu6dzFlGjxx3oze7nBk+Mc82h+qf3S2QL0
leTP3N+GCrfM+mG1dDOZVIYfuIrZSLUUCadNeqhm9TSIMYKl86wCqnQSt9xVptXtDLer90Z9Iegb
vVEi92hGXnVPBv0eq1LtSiZkjB1ztZ7kUB+QAsF37zrFKDSyqoPWo3V39fhUydG6lUMOKqIs0j0W
69n2L0ZI50AjCCjUDMh6SRh06kP71AUIowPexLeYjYObzdXdCLE0uK1VHxqXnk6/pWuGqpZg8s2H
DBsKO0HnpRNGLEGXb5GvO6qb8XyxD6OItcF5A5hN7xsb7JjHg7PrgSC5EFV2PgGDY6FbY53k6EBV
CdvNyInFUf2FINF46dlSxh/0jp+NQR5+Slrn0VzUixiByq6iizdEzVHzRRlvZM62N/3kRBsW2khG
3ml0MmNnxMikvR+SRhkj5+40VQhVuezgHxUfkmDiBTC/uARzz2B9zA5pNTRnUxRc9/iLIGJxAORg
GERPMzOna5hp+4pBC7GnwDaRufmzyJpdxpV1CmOgcCqfGBDEOZtMAyRr6D9qB4OOlXIgQpXN1rIE
qciPUVDpm8U0j3bwC91J33Oko00JYhIDvMnDz8Jn1Jz3qE8YAGBNb9VkGxsWe0Zy2dziBF8eU0Xj
JuXZexAqNZMdn5nL0GytJh9WL0pXw1lLoHIEV4+yJUjn+f26CgH+1yYV02GLfhZIeZjmJ5Xh3Gqb
4B6YJZMrOsoIIDIaYCgtmdW186anpHDfLxcrLq9sg/fC3XRWI7bTKMJzpsQ3GN7yDjvp2U+AhMZE
2+xkYa/H9blQ6Qa0LQ2cGC/ey9piQt5RMsId+Mpz55vH6Jc7F2laq5gfZ21PR/yWXNxZfq7iJt2R
fU+3NNEv8z0yayijzSbP02A1mIyezQl+XlwInmgutwlZN+S2Cm3fnCxrrzmZzlxWH67bEuIP6/xE
51anXw2Qdb2bDdfaxvk2kW84RkO+RbGl2wBKGV7G+a3SVfMQwLQKGF2vO6XJvM3RexiB4Z2roCSa
VH63YqoQfTemx8qov2e5swJttBtap7kmmKpuoGb0U5PhOaI5Or0Ei6rahoCEXBykbHA8H9J0OTz0
zI4fQXlxgu0rSKzBI/QSYy1rdujhckht2ewRAQ5+qjHFv+UdE054iWKHHZYNpOoN+Nr8OFEwvBro
4mUSFQCMK4OI3tws22cpAajMZriaN8ZPWiHUMzaEh7rwdm7KfsbHN7mmBKDGDNjUF186j9U0fDMn
7vzWbzNI7YeGq3+bmpl565a8YBUS5Uw0fqkkmm2UZgl+cASiJwnhuG3wgwr36M2Jp/jmSgvMj6M2
uonVYcgNhPy81LStGsyS8Ans/DmHwWQS70jD+iMHjfwQwFyYTOdcSp8SFVL/dszI3ArCjc3xYGf2
w588iygHM9HABQrSxavYYRomEeuSxolzyxGkyCxydNoAckuVliiWKfpnM8YPQ2qHr7nBKSQYzrgd
Cd8u6U0BbW1lp9Rk2h5/2hL03oqbt7zZaXlKoNeJWU0fWM0+Jp+PJLOQ7gayoMcEfwHyxUTuLeuz
Q8QVT8KYA0hkHHG1/ErqNHprk9Y7MDi+YzGnjU2E6XM+CRtvTPZEaLqlxY9/5FKv2FY2JdApjEzR
eHY7G4ZGW73H2HjWSpTkwEQ6rsdwLvd6NvI9xQ/DDlKRvQfrS8jJq1+GYlgi+EycANJHD6EzHkwr
CHYBOTDODp55ibCArGqjD/d4LNU20OV8RHNUCwzEWoqfk5syIhfcEmczwu3W6Nuvyqr1iUbA+5yV
1BpgV31yuYYSpXZ+bY2UuxEeH7Dg7lmpm41dGDQFtPYfe5p+lIOw3ibrjCkwepsK9cTG6Af9qpxS
kX23rmDIRg0NrQPm0F3m1kATDOmnm5b6I/XedCeDmdEGH+CCKmzE1aYk/a+FJIC5mYYhq2LOGdyl
teogO9bEYeht9gAgYoVsG0K5XXmPCsouZvuH3Zreo1CmdSzM1rnYAsmDwwUjEbdFo+yw1cke9U1a
aU2TRz5voVKHSGRMBBmcykPhdPVZ2k5Ogh9CO4a2kxkX4YGn+4qxzadfPBXxHJ/ReHDTWSEH8VZY
TwKQe9CP0dlp6z1T+OhEOYU8Bc5DMrjmU9/fdNckZ5e5rZzq+tiI3qF12DiPOp53VgpBD7Wge4Sh
eo64AV2YQA7rVJRUNDN4uoxVevJbs6cMgJg5kYXf7dyyK8Dgth4UVgSu7Cbp9FNiDs99Z3iAF3py
i1RI0O1m7sI+2RtB3V/K/KNwKF0L++kXNWA1k7e4Z35DJWEW5lc9Z6gGnWz4eUQCVMykBWEMi3jP
47waRVJ+KNcPdzYoK/iyWFIFRHIS1s26biTnSwCfOx5pZxsm3znRdtwa66HbOr2RHNWcWzDJos1Y
h8PD6A9sHnN1ASppHWKF5NtJuhbcsAVYM9rpxffq34PU8a7WFvBvOqE61yWlq0J5dwzjm6pTeXbb
5z4w6uccBzPbCGHWPvH9J8ZT1s5sWwFLb6je4bxAkEi0McOWEp/Qsx1gT3DW3Ca44tJmWpc0NPbO
ZPCD6HvlPRkp/jk3dn941Jvty/lghm23Nq28e7QYNeq+D87h0jjECeZiJowfiupcjNMfx3PSC2Ik
MmcysygEWNKjrE8oKCzFubcaiBIxJ04LjF4Plv1estXSrmJGlA939qzlpeSvuPYpg0FVT4oDVbEM
R4wUZIKTWEAP/bfSRs40BPSvktHh2g4EKsZo9mcBGW10atCOCA+HKZxeaXGCw2fHLwE1iYe+pSqb
SuOHlL3bqpJwAJohxorJc77nJ/Jt44XyODsO5Tu0Ub7Chl6+9qFxq62DBBDZuNUFmcAhrw+mICEW
WZN58uxTveyw2xyrCxsZMKekwlGARv1UUgifIhGKwWsIbZWsnc38JKxqZWbpdK0ziTFL63ud0Hjo
4CbvtOscDR1toTiNiBpswqWq8YvjTdmlRfWrqlhyY3SFi6gmuKATngJGkO4Nk9DAaoc3jFMX8pzh
YIpLjWDXhXO9zpcVpRPjt1Lm7vFrM8TPu8LeHm7HvnnuaGdfTgH2w5ygQqg5ugRYgQi+N9kefwJ6
LT1KmZXlOwANj6J0c/wq6lT4IYQKUWNCFDbGTG+W+BZGB2MtruivTRkmM33J04QKat/G39nn0dlU
5Ude48iTRlVc2iFvj3RZUTFMIdfFUxVx6Al3eICEH/rttI3syIEBgmBEmH6Lf4FvpQvvWdJVvfFr
IteoGc3WmwjkwhBWTw6e9JsMOD0t78zGMOXHQh2iF2tf0SbAlLB8SiKD5y6349Q3+2MNLpM2FaTD
ls32bqCjiC1GS5wSX5rBKHg9ZOypjcVLQK/GQTNLWbWGm+1Txz4EfXjFOIoPk3E++N9xG05hta2H
j9Fmh+VxDliRosUYrv8EIWzxLmJNLXrx6RK5oaOpobesIRSAf8tYY5ru1knnYJ9jXr3H1yCZ/AnA
o0aJ7j8ecRnl66zrbWiNFmyYmj73g0NbGsADu90USf6e0/O+BSpZsMRyG+ChQ8x9y/12foD0yIx9
DuWxbwUaWJJzglLq4EvL3dhoppGqqherqeDxsAOuR+IlbBg3tuZeH086PbvgRUvTH/d1b4b7Inbo
DWW70msOLGZBgWM5ZBSbCHB7Auebt+jL2Crx0z43fjes7QabfiOGkgXcB+Xox3iwDWPcF/n0LaKW
4Rb3dMEW+JNgO3BZUjlLCIdwHX3J12ZqvhHB8bn8qmEVVk52bqrpe1eOWLFwC57zOibAAn4J2QAy
d5uJ9wGU2mqM/GxDPwtE2NC/erZRnTyFs72N64AOjTw5ubQTAVWkTrr1flmhHLc0xMSERnwqerLC
OOgkVqyrGF+nsaabAoTAcuDOwgk9vy+fJ9h6tLRYf2r2L9sxZxRItPlz8rC/FFgQPWaCF5KTOAw6
nIn0nYRQi7LoYiqeallJJ7SaoELINsBwKZhGCey2mzotnd1kh8C8aQTquqY6MEtJNxn+YwR5m42d
5V+FldUgQJyTH7BbcbPYxAs9JIwkvc+M1GxstvXWVom9n+JeHvx9ZEEBSQXLfc99exe77Q/fmz67
+dhz7jzMmOmvzcggCaBydKUW+UjIuTtInYOxDhwi77b2eQwnRZNWx7G85ybcUPxY2XNMw9z4wcmV
D1hm9nNIYj/A+tHYXn+XNZM5RRFwCkyL9QgjLJ6RtuHvgmi1h53jzEV0mRW+6d7nueh5mOdNifPL
TDRJmm7+Hebz4lbTOVtxDmH5FF7wDFovfuI7PCL0u2UBZTGCsymrR/UE/eboeHb/UBQh7Qh9ku79
kBFDWHZHWd3IWbgXWwXFMati7BpBxQDWCuCydtPcbRfi3qruStBrMU3phku5E/WRKOpeZd3MvtkZ
BHr6Mo3fUmAag9nQ/JBHi3uE3Q6II7pU58sclftMNOLGiaDfDxGVe02RmNswmwnaTCGGfcem7G1Z
ArW0zQuB3Vcwo/oCp0aPkzjMk7xPNEOesVOu5zwGdYadt3P6dUBf8ZVzxz7vq/Dea+jiMEPRc96E
ZtNl+qF/HJKYqTAG122UWsUmykX7rUZ5txjyslzO+zb2hm3doeFn0h4PAcfMskoVYefw0So7616H
H2NHn4Kp6jvxk53V9QQS5tLD9gl/gXj2Mmo/A2Y1DlM1qXVp+3onmqVC3jXAMtBQM1nXgePwFUn/
veiN7q0NZwSD6idDh+zZLagyzMfyTM7o42vFwvqwijsaUyyrrXb1bLyOCDGz5cvnVHB/caRzFfZs
rtKhH/fc5OwjtxW27I9O0hdvqePQPAhc2MH2UUu8aHSb7rEz2Q8Kb/a6Zuq+B/dc9TtFfoZ5PI5G
GIsv84ShXubmITK4qFmrb/by2wKuMTk1u9kxylVPe0rQHkndBZr9XqKs6aBi+rLchO1cm9toTVby
h0n2dF8wxCZ+ySfNFtCenkpvaL7nEM6w9aIdOSLZLXUpIndxXlX5n9yV5tVLva1XkpR1kXiPWDGZ
5GjqbxaUwg0SIUnAY6snZrykX2L40KmiCwZk+DnT1E6Du+53X3UuVV0bhzYcnvEe8/NDIjiO8FaJ
F1b7MY1iRMS83rhTml0L5dn7pmBsmEwa5oF23Z8w4VatC3pUde8WswzXQtVkADg/uKUm+JDHbPE7
wsI1rUdm/YtZx56B1bSWS11NakbfU4O/Vog+s2azxyCZ1Q0gPMSrGSC5wzj3zs5G3duPEFf5TjFo
20hQL24c15eyJI6TphTLdea3dOydj8R4j2NjoIbJO0WWHx99O0jOeUiLGQXhtBe7R4RcuXfz0DwU
Gfd5VnGg6YaBGFOaj0aOWaPJgpEJ0ggOQaHmEgt7riCXRXOFWdNr9HaMuWbrRawFTvHkZRIxMxwx
dFTUAc+5DbPWrbhZmNVbJx4J689IKWA5nFSdRoxLD65bo0aqlywRwYOrjgka+iViXbYtFR+8jrKH
DvYgm2+MULNvLAEQnUNIC2P0RghUJV5Osl/FcIL5Tj+fojfTSBLjkBnsrathSgC4xeG6GWmEtjFV
7CAdM+BeFItxxhxeqqDcG1ntrhD0AcYnRrlrpRS7JqsjLJyA0iiyQgRK77ALn2qH03jhuzesZCPN
f+yUWZ9vyg0/R4/Zvcit6JlcCk2BaBOhe8fnOa0ty4gWyTnfdeXii8ZRboQxpm6vx3BtVleViG8d
IL8Tt8tsXaIzPKKPYFKiGEzNujxq9nrI+glRhsk5VBDsDAYEp8miCmixrqyyttyHyv5uo5qDVPK3
lLhk3/yAil4h31rvcxxBm6FwYD40zT++iJYGAeSPMGHnnFKDEPiiPeFBu/mLIxzprnjMdf3sz0Do
2X3pYzG5N7Y6yTExxdJYQkgoHeuOli1AygXhNYb2tn8cDUhow2CdPFp70YIlztQxlwQ9VzIMKvZH
rBW5zSyiqzoCqAxBVbP0ZBGQ16VT7kKj+vG/2TuP5ciVbMv+StsbN8og3CEGbxJakIygJnMCy0xm
Qms41Nf3ArLq8lbW7ap+857AEIoMBhEuztl7bVfDnwvVdx/BB2LGGVkOMyQT7gsYYXDG2Z+Imov5
yCakoAqcfh8Hzp2jk0XZ1WukNADuY8rG0Hy1iUz5OSl6iYvWP4aI0mCWjIeFBoRp41GnhLJrff8L
ShptKwqGSQXFn8X9tEab2u00nqTlsX5yVXgYZxJrXQHPajpE1J1r7XpRk2ndwIt0lVavm0YrDlJV
W7tl+nJmOapH9WoVIQwnXlJdVMCqegjdHXLWkbIRRkarIM4nCPrTANnK5WOjdosczanDK9uKTV3N
YM8MmHfgyZ0e23eNsvEITdU90k02vClR3Gi0i+3yPpPOhm2YSPbYZO2sdUhOmlc8O6q4jQXZAENl
AwMnzpUlNYNrYeLxxr2yQWMbrr+3DNone07BjmmS7rMxOVbk1p2WQ8BynXRPHcQgxcG+T3D6BNsO
pc1OdslrUacfZUGHN24gos2wrSVi3JIp2hv4gSqY++DCdajT5LBy2oSwwxFg4lB9HySTNY0j4tpv
4tp7n/y3hbFlTo44wB3BkTNTF+YDRBX67OGIdXWmi+iai5AnQ98p5ktkOVDybeccbb4r3tidhCyS
PUE5N0v490jq8bYI+29tCBI6MJNHh3XQmuUe4PZx7ksINPE68W551rNp6NgRwrXb9XnykI9QW+yI
4HiyHVe2sk9UB4sdUBEgSll2M+Lj27PUtbCGnvKRSCNMYYNJYFoEtWKn5d63oEo/CjHt29J5muL0
h69rkCS7gOYNjQxmSVgqZGhpYXMyrADRf6i/+CCsTiaAbzJKxi8ypEhZeiCnunTfDNoVbapxHMk3
nVy4R2T8aKdRJ+kIWTgi4pF/RJU/69YkNkrXydoisu3kDleuXKbAQt4ueCtbxNlONP65IFuIQIBy
2lOf4OIJgpdOdOZzMbXGiuzAg2QQODpYfcgZKXzEQ+Ozl1rWZumRTGgPzhYBAxt1B3l71O80VyXv
LpFuscbqQzqNdioN+RRqwJ90DTCTno8vZj8API1agsjcWf4E0CrResZsFYi30TZDdo+nwPDFxpox
X1SsRrRDtE/Yy0AGFaFHMF0Go86QQ7bF0AM5nTr9HC/ez4exKesdW82HX9clCmBGUAsek7CfRdTd
Yrx6yrwP2b7UUfigjcQdYKD76uAKonLhqVWOYMFFM7zGVvxz0MeN8CBq2RoiCQ2b1Ao6w5GysLYi
u8WekUMtfR1hHZZIe40XhyYRv6Lhf2znrTNPxmsU1yyKuCiRslND3NmKfft3liketiuvaYi/0MRN
n4oHKo7rBZSnCe+ra5Zf9Kjjy5ufUa4bK/txaK5TMHwRhJUSq1Gywem7Ny0vX5vvbniXGbbaav6N
3uB569S8qTafa715FCQ4aj1lmbF7KDFZgyuZk+fYElELspXa6AYWtCrznpM63Pqa+xzy1JMTGtve
ipODnDEtg1/2h37S1kRVB1VlHeluqFOGw/o02rmgSKfoCClWvBMVsgr+aU5Fmybz2m4jDGR489gO
VsaIyX4s7t1kMNYmnaRsI83MI4kJrR16FHRMAbW7EFN3FDwkZkU1IsfFlTXJndCwFTOFjxHxHgYc
C1qta49pJ7D6aRNaHa1jGGdzSUM/OXJWVtvZtlHDx4Keyw9l2G6Q1FAy0HL++hBYJ4DOYz2JQ1iD
aQ3YEBl22x8sLOkqDMTBmMeedGbY6bE4qaocqKKZ2sFBBBmY6c6OgWJ2GD9WJWafLdfaRxbCODCD
iTVzZvZs8il9UR9AHhuzqfS828h23mZpJyk21cWdMTeqdNGsDvh5gzqABWhYzSn1x3c6E2wxYsQy
cgz4bvh6jJ0LK3RT6LPzrBcnr6yyHQBBLJdiNbCepIanyKO1gHjNuZxZxbJ6mA1S9jC8ZobX7Sx3
fCnnl/lBw4RX8d9ptHtWCIDFU/+iM/4s091yKCPKgiKK820s3SvpZOfBRHVr+gXpGjMIsLHSx0pC
5A987J1lAT6rg1POWEcU2mSyLwTEU9Chnt9t5fO54x3jq51nF1QLFQY7Fn2FChDl8CMwdJVCXcp2
SshF5YueFONXFyNYENFHa/OaTfM8S8/vfDnr069dhLXBaQgxGQrtjQYmDvY8exnuLfgMNh9sWTbV
bmThW7KcoTwLds3MG6Rf9boEaxFnzgPzFUq3tnrwiljs2JROJ6mTsaIbRkTlzLn1BgNzZ9y9mk72
VQXo66KxR/MMM4w9ninYIVvfvHl1IrcQYwxI4TTVXHCGGsvTU1IYLli5Lj/WBNwI07D2yuhfpGTO
YDgvVpOfUI8HkLxaXA9ZWYlt6rqEhKRxsEnBAbDSQegWglY7EYv1sxLyKFAXYwGx9su8TQFLHbXm
q6VrTyIaLuF8pbiWfw4C+1AZ4qFBh7N3Gge7dpuQFc8YACB1vKgmHfYEqQ66TXMSt7mwqpexi4ne
jOu7pB3OFhWhs4DxMlq1eLDqrKIjQQxgZg83/CdbhAD9U9D1F1a29+zWcETJut5mng2YNcp/gt+h
mtC0G08XErRT+uryTaoUWjC/G297UR7a10RX5nFqUCzm/RwSGmBRE/qPZlb6DQWiYUY6fx91FPN6
33+s2QKiU23qCxVRvONsWRr34AMaXnlpOZx6NexTXHTQ8inMWQ65QclTFWs4QsPwnnHCp6xIGUPS
2UapbpQGI6MRNEdV94SnJviXWseFzVdk1yLTdb7A2r624B1CSUkPgYHZlYqdWJuatlOZ1I+62+zy
AAutlrnv0DeSo26wiHEAQNASOdeRSzUBxY2K+ksbIAJgYZLW6qsf598w17DkcMeReF/VwLyi/9x3
1ZfcNr8Ar0itVp71ElORHn/LDSQsWG5QC7hafxzmMFs27M06Z2e9zkmn17qHwuzxs48GsyQ0er3b
CTSzW+bHHMUyhGaUoR2xrNaL14vxYKgP3dBgT5j+0SrRwuAwyD1DXuMZO9s6Sb03Moc8nyp+cmjY
HppRHZLOx98lf/iFD18FRL5kL7mu7bRde8XPuvDTNy+nvNJkR7MJky/evvJSFO2sIA+9yMVusuQP
ryRLJm4agOAjcu3MP0chnmAQ+/DsovJoNQYBOR45sDrZfGsByJ7isolzz0nWrYc5RgzkXvrCfuEi
WIuJghDgH5P9EcIAUg7k3Jn3vewS9Uj7zPZB75DuaHW+HpOIBZ6AdkDVWQ++ku+NmbjTv9teglmE
G33srKYogGbXugy4vqLUqNcYwoKeL3h29PAk0SEyfD7OPqDS9FgjlT0iwRrXKBmaOxV318DBiJUQ
5+AZH5Tv5dVVTsZW6radDNy+QQnmOKJcRwoy5oL0YrDBlpltb5og2DNAxQe3IIibrfRbpo7EAXz4
hL0y6Q3xPvI8NEl6Ue5Beux9CkOMVqxS9JikmVuS11E+OyS5TeN5GIhKEpAttbpu1oNAtWUJZGOm
KDZF7QONce1p3UqnPZiW86O7nbZDRP2PFHp09EIYaxLBaJZPm2Gr00Db+bH4YtZPlmPVR9WjUYiG
WMz9K5Q/qD+2emPjMKLIVVhLys094gpQh0la01BGwoCLNBEa01GypfjIDkpO0A2KOQdc0XRsR+wY
OoZlgibO2PLYraHQKeAnOmlwtvXizRnsTWZDXWAUdCoSoVhTh+w68M8VFoOGJmg2NUn2zetrVM3z
G5Oll+EmGW/M3BeHqKng+oTmh0s9uNLPmiRNKAiTp9mzex4RZlsVPGynA4tUaSySmeYcJDPIwWqk
1CF4XLwdeVA9sMtjktbxgmHi2RpkaaEdH48iRQdUEzGKUW0VZvhyI6D3GYWCjRV135xaPk5t3a0p
82/KMj6S5etCDDeI5Lqh7gjJSx31mmgOMdTYmeE8jXpywAmL/xLzbuz3dA/x3qaCKIwh4bMLjP5B
qwNvDYVmXybyRGM0XVd+uY+FZkA5zo9y0PENm/C8AscEjNoY32n9WkRfkozWxBmFGHO46jEUGwJD
5j2PjEgw8k3op+70pYpmKS58I4pew5td3AZeU9O/wb3aW9XG7R19pyK+50A53hH/EGfeQoWJU+9M
I1jbpzUx9Lxkl7rDQ51DtCiiARnS/FN6Wxe7qigptaFyagsCzTL3GFtaeW9n+TUGr3eif2NvAAf9
LPQQs0Ju31ouMQdsIQDqJw2wq5CJNylAJQQQcPB4A/0XB4U8L0u7myAntNESXYUVVqzLquw3ulbQ
aKZvsQkm5l8KKRgZsm2gBe+1eY8pcnous/3EFSV6lta9aRq7KC7KdeMwF8lMp9broGYfdBJLfLoD
9MSHbQZZvsvttzyFHg95FqELsXRZzOZeYjMammi2vs1XQ+PQhU/NtfRR2vUtvAA9flK28erSPspE
S30FmahrFCHfuecUHeIOiQbbdK4PRGRWc2+FbnimTXXbIzxcVYBzd55pnF3bfw09rBvwW3ZxMADp
EvUpyWR4mKv4bWMjjFHkOMWs/yet3kwGHaNs7AvGhzDZosu6VmUKZB3Lq2Fw2bii9hH3VdquyqJT
VvfhXV2O7/HdoATScb6uY5k/l6RZrUBsfYmEZ+5CyDZZmALBnIy5DJmdCXIxtjkWv9WsBiP1j83b
KYC9VFbnllZ8ZDIve7TCWM9HL760YxYeSNnTgDqnLmeA8PxNHFhDM/YBVI7mFXqFAbM9l/az6zjt
UZ9X7gtEcjn8uunMrir4Xr+IqNpYJRQ58O1hiwSqMBcWlsPCwfy8+f9wXwZLfNWy8ZzIF96ELoXb
BUvaxbpDtir7zNFWxs6t4fezJUwKf0Rt1BIGmPSnOG7703IW/nG23Pyr+5anfL7ir54ixMBmIZLY
zgRsJyuqzFU84wlCgF8ERU7DWi9alHmjP220hvJMOMXbPKyfRS8+AhXUlygmD8O3sS6Lyj3nLlyN
0tbznUCOTGSD+BAdMtMWSxxrJTRE5ck1CV8N8En4qqVa2HcEeBcs15rK3A0jaxLlhcOlB0TXhpnY
5HLUVyhK6VRS5pC0aldCRWfsVasxRHeMjmWtpgPFNv/LF+j43q1IfzJmDutCZ5hTzSi3dtXupfAI
dDC+BrGlNri9AhI2qSKBhW4VluiePSHFd+NU+Oa7y9Bx9O1NPlhfStO/joHv7B228HMTW1P9N7O0
jbMftRujpQlqO9SFxn7k47mAkbaoGVqIHzsURabtkmPGitL2tReV/dQbL3vsjffWGH9QXA03k+4/
Q8WxKaqPe6tpwWfg9l8R16ZwYZtizkpISiV2fs/OnlCmj2mMb1m7MA3iekIPTV16YigY3fSO5cLW
ZUe0Cg0n2UaGesh8kDjaAyoiDLqmfO5re88uPeIZeDxMM/reUKBY4S/CjufhEjZr9ynXQms2qIwb
QlnJe7G6izVl767qHweCU1a6jFjxZF6KpkdQbAmCsxtiN4umSZ4sq5KnTrnyJAr3CWixYs3Ljm7I
BlAKCZY2ZxjdHST3u1Qp7VR5DkEUyiYtqf2oJF/cFtP5uWgs7YQ1l0LWfUAFtnLa+lwMF5NeNQar
raq3KRPNJsqScDUWHjSKIbsHKvsYei5p3ORfburOmTDFDM5p8f+4I1RK0u3EMabdAlPwWvVeuk8Y
BXl31NJnOzf8DgYUzzy6hHqcR7xFbZL1BzHv8XCKJfQPWuKLa7QSXsFnYQSZeRbO9MpGkQgukvgC
rw8PpV+fSGxC8z0Yh+XvN+qLZUPAhTF1R7ccXPtos/POXp0kucrBuhLI8jUMXwgMSc6uDqDWp704
k4QeyLVBDED5aflBnryxbP4m8nHhdtjarqVm0IWkA6PbIHZoohZL1FKAms/1YQeb+4wcpUMVdt0B
F+Xekjo85NSkq17MkC+Gs7s4j09Fpvi9HTV9shUDB5ih9PGZa1w4rIfRuLL7T7wdi7z3OmQvKGAn
ZC4hhGPJ8i2FWxBHt640XttB5mvL8782pXFjxfa+TZ33KU/fhrpD00gQodP775Yf+nSxY/XYzeCO
SQ9PKszY1dAyE5ZA8pzi4lL+m1EpfedYMcX9aHxPynKk4089qoOfvPVjUmhdPdQfC1n90MmzqMMk
flAIGVZ6ZZNyk+5hHUUPeUhnS03pi+M63q2Wsl5n+7B16EjRmnbjS5bEB13zwx1xweFt3NrecYB6
tfcyqi69uCkGTzuoqKbjiPnHx+iAxju8GMpgO/PVNtPkJp++5uiLxsp5GCjlBHQcS0QdO3Ja7tN5
F4UFEMbXhG7BpfNA35FA6rR/csl6XKUKSHAzdx2K0vsW4z5AzaXyrQGa+GTOl18rKdV7zYysAF20
pr18Ds2S9X1CdUtnRbr2WWfsyZUgOcKmb1XGr3FZWiuvj/MNbgqgAk7LLEZy48ToZzL+GXa2jgN0
wMqm6zAO2xTzyhqui8eWRgYM/8yyYde/d140nCw19L8OXjlR8TepGxA2f5sbHfladCJcC1FQWuFq
m+ITsBqdNkJ53xkS9BcNjeWgSgQqUtd0dIP+y5AMMCdcuI+OjNTW6oaPTC+cteshda7UdGbJVCTz
DJK0pEYHT0SdwuIUKAo6CtYnW+mUnebDVBAyJls6i2oG+xhm9DKVPJfsL2Y121RnM583PfWHGSU5
xVVegwKAjdU8pkEl/Om5brvuI/GCZXIVcWkcvMqi59nVty76pveypINXIjTL/eG1njvYhZskG71P
PpBLhcfOLfVL16B+d5SgGBhpL+gVs8mProiM2zUUrJ7dRSJ2BNgRE2IP9AH0uFiXLnAQynHhedJ+
jtTr2UmIM6gh++LN8Od8MuofbrnNgSZ0wVr0BrOK9dYrGsXgMIDo9G50IaTshvp5ukeRkbMuU7cZ
77728uLBd+Q3MHSPgQind60ozp7TDz8yK7r1rr2cwvc6o6c9aTKig0Pca+/GzYau3YtJkF48yX7X
xVTwRywDE+l4a88sozdTee84xeuPsXl1QrBTuX6dCXnslnpoRLn103cQo8ZFoGHsdyHCdyZ7wxzB
loUXZWOEQUjN2/+RTAIdNRzVkNRsGCFTfjs6SERJIcIDPUvAvaJ2vwDkasvm2gLqsKvZcFsHybFx
3Z2bVc/UqGhcpbNbIJvI8Rq/yvgqhih8IoGCMnokNxFNfb4ZjGxOFX810zo4Sx81ZdtaascquzzC
wtdZchWPhDljfNAb9MWNzna2euiRjQrP6kCLueDx6Pc+lSHGRFa2K5k/2KNqb3wIXtWITzyODB+t
AMKusSoDHDAGpij+j3bolEcCdG46c/xB/OFNHsT7AmTuT9yjR7dG8s3m3d5FPR8U2EN5Ua5hHBkK
1V6gsHjE88U+F0/TDxkQ3qWVENBpPsGnV+cglDhmlHGtJVLtGUJEIId9YyowwUVf3XYh7CZlq3BP
FiElYMptt66t30NAM5EvN/ltQP7Tqp4jXbtadxnTlfHemFO0ixLTAXFOm2I5kCllnpLXPmzL2zwB
BprVkb11S6qrv25SyN8T3DWuLdYqo5j6q9uGb+GIxysjVZsB1XyIXV9u4KvOcMuoJLa3mm0inrZO
QkBLmnQY7wZwQwN0zsS322PrNLCXpuQmkPNnXlK5EYkhCOfTnqUyvS11gHzbhj+hcM9T5PhCO6hj
jwpmsxOopSXtYOXTbmLJSuxgmSByJfcN2JR/16EHsNL+FIVjcnUfeztBQkT2EeHPCoGEN6TrOsfo
3SPHxLzBktgU1JJKTDMFg/EBbJS7xeGcrv/kc/wLfrWETv67YVDiZzSxDZoO5sHfCNAq9NNopjsd
bLPBxDM15m3X6qfIbL17Pq6dojZ1AnmX40seiP4UY8MsTud/yjGlsJRCzJ6OUYqiJX7pGpcFbpaa
oFwinLG9zLK1a2eEhJTW361QVhqa66IGYBuUzcEeohiOVcTaOUntpzb1GrwfyjhbCTr8wjB1Cgn6
tKWeBDm79N/T3OpvG6+Kj6ayLqU/BbefB6BhzSEN1FNgVPS1BOukDgUcqcPE/U6qKbelbjwoULb/
4WMU8l8/Rtcy6HcRtmnxUf5GRicoxaDH0AYHCMUfYC+Nd1XHsAItwMaYbmwqHF30Nr2VY4PmxwFn
QxnfekDtKJGDpKCeRGo90H9tLo6A84OAYGcDecYVpoePfHEx4yjnSR8b7Zh49Qp9SXAdktje8Nk3
28K2v6dG3ZwQB4f3JjZEJBfhl7RO0RRBsXkxgNVtRCEonIrQWSP/9O8cQx3dYQQiOaBTM/HpiaY6
tvSdWZ81xgvh0s2vXIBfttq/uNxmgP3vl5tnuSwBYRPZwnF+w6Vjc/bhsojgoMAmDDmsJ9tvAEcV
/LmY21lKyni29rfnTkfKGgK24BrY95aKjpSH7/zc029COhTOmNaHxcAWy7Y6yEB6W2Jqg/WHLLPg
4m6rYRqfsyEC4ZkNGz9By6j52bsG+O9R68UZDc+//yrxe//yj4PD79rIhQ0xP/7960NEqf2//8v4
3/mIizXvJmTvdpoekZdSPiXo0Iq+hCU8RhEUFV8l/hF0r8TOqhqC0LRI++ZWBnNXwSKYiM2DiGW6
zV2arfRPuxWWKf2ZLJ9+49QZpW4uq1UzFYhX6NheAstJ/3SWyPDOMa32blQk9mpm0n7vGCJtfcxf
7dYHfLlH/DOccOUad1PR5Jsg0J13v8yOmaAblw/6i97G75HZRc+sbtQeyqB7EI4yH1KE4FBjOoSY
/WgjUddeqfrYj1glEqCHkdjW7DlAYEPbquibHMbUPtrWxsCWdjbDa+2aE1ndhvvIpEdYDR2CvkrD
m9Kzwzs2swwIPl7KOh78c1Plr11jdz86ml2+aL8UaoSmYiMFNeVD26FjIDerglMGZ7Wklr8vswF+
ChvqjQZLe5NVyPkc1dlv1VBcjHqSPxhaD1Q//bNtQ6+zI99ftcoNnkjBIdHNkPYdNjscF1p2wHQZ
MU9Qgwx3zNv1btKwqPS7Ziqbd2xvCMebI99d/Lu9196YMS4X0TEd9XX5RnCVRz7I+IwWS5ziUGaH
1qrHvWyRYnaxOUNiW2ubsswI/cJ4//dXofWvI5F0CJF2LM/UdYfIiH++CGnwRJqFJ/fgUTA9zCAd
i9ImELDXtDOv0ZzUJoLa3lJMNM+pkRBhGiXBAQk9O363b7f13HOMdPNbJqnzCnp3e0enT66Pkk7v
SKCxh73DbHAKqFlVP4FDcdomA+9GDbKp3a0F82AN0/4dYRuiDaqja5FNt3o7Q2/cXh7IoPkPX74l
qYCuUVDkx4///i+KKwZqClxvtiUcy9B/z2HQZKVNynSIhnGKCyAx80IgU7C2Uy26C6Q6Zzl0/jzI
nwrTQybf6eqJHc1F62GljXWjro3AYwkVjO6PDG41P7XnYiXBWjOGvexQfwdZh3JwFkJOw1fCOcGA
ajgAgzh+5ktUbjx6Yknd3NlWeDILeaAcnezSAV527VRyk5qZ3FVy39D/2ky0s/7DR8Af/C/jD0QC
IT0bvwfVRwPOwJ/HH6fTSxzBVXjozLK7jMQc36raol9mvtlO295PgR2eqiD67gi0GyIqX/vIJ8Mt
GHa2o1OQA374niYXQHaP6ZigYs5M6ylzAgEZN6XuGw1nCX/61QP/gUzh2vXdt2rQ9YNZjfjcNKG/
WLGzQZHCN62J8auMxWXGMWMyO8mwSF9yGm+XKapftaCN1pGfxKdGq9Wj55x8Py+fFBWhTZUN5UGp
4pqWen+paSHfDMH4xdWbDplptmtKMMSRtF+aMZaX1hTiwnj5lopI39imwWUK+uEB/RCM87i5Mysl
2Rpm2EN67VbhKlpPoHu2UT+Vl4ZWzaYdzdtFW8KYfWxStvydTmyAhO77AB/nwVVlcVZV/WBZrXsz
IIh6yNgMlt6E4hi95J5e61krSjwnbR7tXSVxUxBCrSbv3OoVrYJejxjy3HtpqGSv2aQPhG0gtr2G
IBWbYlAKFOhO6d6YstEQLSF/GZCW7ah/fDgAfba4qQnOdivonir1r2lmXKg4pPsYzvO2BDS0b/Kg
3kZs37c6KNXN4DqI7wwt2UVmkl/1SB2QnCLfi9iX++QJszkPAE8SzXlG090QVEHRXIauvzUqw9wL
Qjzq9IXFFeu/lIqeFmJ8br5Jo6TyRdruLpi6d92xmv0UIkLBGcnajyRkJEiQFLqYfUM9hT9hu17R
bd4aSLYufUZxVOAwdRHmrCq2Xdc6Vd6WcGZrC4GWouIIbAomLFpAB7XFGOlP+MyL+zSEaNTbvDL0
bdbqk/uCUmxlOez7UJjaN5kaafCUvvb87wdUIgT+9WtFFIewDVcYwvbEb0vk0NAoDHWOtqebOqxn
E+EldXx/jaKbyN5JfHRsoh/yEgLZaDTElRBAf+pD40uXOwH0BAp3GmjL28LzhmujmeFReUxrWeg9
Sc+NDjXIgl3ngLG2LPu1zfU18d7ZrSxkc2lHDele1TXEp6btnedra0+6BRu86xAm4XVu992zIMVb
YZgO4ExUvz7NeVc3473bEYaVtR2vI1uA/MQ8ZRayEuCkiB862atNj1WaEOGMtnlhGHSGSWVHThbq
bnGrwrBE3c/1GEnDuTPTlpBgO2p2IXjB1Whg3c7G9jXrTefaJ8Rg4jabfXq7LDxlYMG+O2NzJH9l
jdDyaprfKF90B62gW17EO4BO453DCpeZpAeID4diO9nxpmdA3vYdvyUwbUlfiuAWyw6ubR4juWEL
RmtuPMK9kJvFBy8dYOSU9VK/nA4ZFZtVavfeCzbaW/ib0CnEfT4BXWDhbZ1C6WEHbJ3qgH0eUjFh
wluBDXs1Vbl1SXKW5giTbtBhrg2YlbPMFfYnypgea9LZzgOdWDAI3atuVkIgrkbvIp9inDdUvtxs
0/loMeOkIO7eTaq7CD3IBLZiKwLMeKgk4yDOvnsJwgAvNldG7Ztn08GruFyx/x/z8x8xP4bFauf/
Hr5196P/X7c/huj7P0dwWcvL/o74AZrzN13HYm55lg5VRf9E/Bi69zddWg4BXa4QzsLx+Qfix5lf
pLP08CyHMt68jf4H4sf4m2WyOmF76Dm6yWr3f4L4cX+PbNI9lEmGRJQqmeA9+fsmo4pFSipdHt/M
AJAAKA7im1JNqIAxeLo2kg0E4DVJ3R6ZqjbQEQKHjLWmQTUL6YFtq1B+F0gDt5a8Kfp6oD5h978O
qMOHk0+Ix1bLxi/EZlUni4rQycsrNITLae56nbFdTpWfk+k6P74cEsev8J8iHloyD5cgxdKqrlWm
sOrNfcjlYKBYJ9Rvvl2imYHY/eHOsYneHCy5HJw/zpabKrOC7WgAXfejOR505qnnPVGUCNmYEpfT
dhKkyGTOCI8LqPoSP7gUaT9vLmeoawkYH6dDJBkSgvnwW3NVKhHulZDnZG7kDnOE8HJY+rq9JrXd
FDU3y12lL4f1GKCJrLqRdB4s8hxtDSTEqiuKBxLJ6p3fof1juSkIMF1O2Un1x2R4kGVNad2ale+V
QL24HJab8axxNCLtZ42SuT8HwJBXU0N1f5RaDAXTLTYpNdKVBBMyld0HLrKrpiBh2BNZ2vT/bttQ
XeoYodLYdHs2ktS+0a6sappt+3ToSHuI96Ci9YPhZk8qZCQsQ5wliPj3o1Nt9TIOrjRXKzpi8JpY
MsxnCsX/vjOMr36SbB0Qcdu6F2g4k0SbjeAZuMgpRdmFvqIpjsEcab38b7CBPadTW/nTLZbOl+X/
F0wU/ZJGuHV7FQWx2GhdQRn2Kka/JFCyFbr9o8WsR3WAhjzXM4X4+QzKz9/PPu+z6J4wUv/xyPKc
z5ufr1vu0z1gPQgTum09KoCmf7zsP/yY3x9efmxgApJfLae/Hk/OZD/Wf3qvcnlzv72H5eb//L66
hKqc5PQnP39AVtNl+Ly5nC33dSkgHw0MCp7a337Vr4/gt4/pt5tDHtNKUAgllxeHvVHu68Y/4dnM
CZgkNHQ55H/cTJbwzs/by8N1HidE885PWh759aTPVwKF2kNCDNeItyts9P/6Y3+77/PX04pkJ/vb
w8vNz+d8vpu8JRhGQ4W/WZ6yPPBXz/v8eQTCeLs6gSb/x7v6fOnnfZ9/2+d9SWNeatseucLnQFN4
cs8AxoNdWP4jkKLEtKBTc0BGVhMcMq1/P10SK7QxuMTKMHamXTU6q3pcIzaL3l/JFp8/bQm1+Ly5
/KzEmatPyyNksSE9Xh4fUcodWvSey3P+6nXLfb9evDxneSO/fsLn7c9X/3ZfkQ3mMakh1/eE2J1K
/wtbHCLKTq1NFnPkpQOxqPPtKLXh2P5+CjmAbPF0HkZ/f6hUB7pJCIXovBFGyGAx5uiXowgbZjOP
+d38SL1MCX96UrA8dXlMnyeOz6cuN5UtjB0b3btYpdVpMTx8ppk3RsQIbbA7Rdbe3C8PLM9bznAM
YoP6vL28+PPm549Z7CDLzRAqES4hDFDT/OlQBCGldj5bDnj6IAuQ1Y7T8I8H2oa20uw/gr+E2Oif
D391X5sw7taANOfPZJgv3eVscbMtZ78C5ZdHAmM4oOo09kNLhMEvm87o0u8y8uju9yf/et1yL0lv
XNaQC8jDScMDQD2UQ/NBdT7vvgy69aeta/F2ERXDoDjPdcsDRqLRJS6LV70euiNgkQZXFQfT0ZGT
5rHpbqUXvBHfhe6xmcJ1OYs1Ar0i0gtSPZZX2LBOz+Ak5ybrp0dgOVvuCwv5jYh7sD0z7H0g4eTU
zYdc8vfmXXNsgrI9JbNpbDmLW59+b1Eex1lZ0s8HY2jHvY3lKtSzXl/TXMRaIKaH2sfCOcYF2qL5
qvll95k9P3B5uGCWO9Vy7cCkBhRxnujU8nrLpNGU24A92h4B7PJJLB+ML6iwGrmz9ycdH4XyxGk5
C2X99zNqpQW40CJaZVk+Togf8MGYk5iNwRWDCpxcboekYfWz4NYdq+ZgDnRYB3pjj3xQpGxbmlzV
pQOFV9YW2CHkwdso04gxDPUWLzXq7GaKkPQjCt1GyLnXVBDwuWD6d4f/w955bEeuXdn2V95QH3fA
m0Z1YMIbBj3ZwSCZJLz3+PqaiLwSU6mr0qt+dYLhGB7H7L3WXDBoa0xnO/W6ekuW1dv1cvt95fXy
9ZbrST5brPNKGTWhUpC+9/Py9+2/3On6INfLaSroK1lujz+fZ2ZlCHgiRvgiKDC48aCMQguzAnta
ubu68a4ni80SU5CykUhLlgJte7VbXk+UZeV1PdcoCxj/evn6T9/3aYWFf//b3b/vU+sVnFx0VFg4
ILVfT+ZrCPT1LL8ydH/lIgn+y9vBSopUfM3Y/e0+13v/f1x3vcvPZ7n+ix8NPwKLWs/3013Pfb/V
fhzwvU8ZDNnlg7p+Wt9v97eL1zeaCGttvrTLhPR9Ii2xSd8Xg2X68pdQJQkDplKPOj/YZWoprrPZ
9x2v50YjZV77/p/vm38+bJQq+ea3K40m4uF+e9rrff7tdTpreEdJlZUuwraRFyD/9eQnfP/3s9fL
V0L/X96z0TS+yn9/+y8P+vtdf7n88+wvTz0uQQea0JEItoQD/Mvt17vOEVSuRvrxy3P89dm/fqbv
F51M0v1klfHql1dwPft9l18e4nrL75evV/7y7z9v/+XloAFRG7ZgKKSI8vjHSfqPc1lBUkslTJvr
jd/Xf9/XUEUkEHP6+n0VfR55J2tppiwtnz8fuEtpKV/vU0zsEOF+UA2tSTLhZEQlQc47J6AautS+
nr1eeb05bUt2w9/3vJ4LU3xhE2YpTDX/uBnpPpvl6+2/PBwGHuakoSxFXFqcvd7+85mul+N6vp9p
Pq0a5GCS9/3v13O/POb3S7o++vVmvu5bQQJ1IWVIsvpafrweK99HxPWiGugAWH8eF3ofI9r7vpeY
EaiM2wjz5zLZD9ccM7AtbIrJGMzww/z9xMzb0LHyTnRwIKlMRZbU7iA//Xki9POSmLpczuZEE/HF
cNb6rDuNorW17GeRWTL4L8uzcVm+fV/MxlUck8Fjgmqj5LdrzPCVxQ4VhEkRPLPpPqdO/eEzkadF
tcYYELga+MQMLX/R9c8GRbh9RLjlqpVUYm1VqB7LbJXwMIW1B5WeefXy7q7b9++T6w6fNkJIaY1p
huy9eI9py62Rqm3aMFF2usJkrreGQ+osIZJit4Yb97CgNDRt3DdquxJFll78diRy/jyTbiTyJOI8
k/P33vVairjuYulLk8KmL+kWQy/t/q9gd6Vr/8eCnWgZ/6lgt3nLyiaM6s+//YnsXvp9snL9z79j
ucU/dEmi50W1TqYpNnw27X/9TTDkPzSsQpC1ZR3pq2R+I7lV7Q+qexJZZDQLVVVbdAp/1utU+Q/K
aoZpKQptVJNG/v+mXqcpvzUPkPjzSLqpmqJomsB9/rknpwokAlUmIe8Y79ZJhEckC8EMecJDdUg3
aMVwplY0v2SvIFb7vn1TP4L79lHFHpq7k7VGns9OyRCe2nLf+WtJt6V8XVqOVkc2+sEYyq+LYCN8
SIg0zbelf5uuM1de5W8KnV/FI6kh893wQfqBzsM1tpaLfPeX7+QvRB3S77qH63skZtfSqI7y57eW
M2XsSZIzcyY7zHhkw3obUo+szEVyrH50dfcF7AUwcRK9aJF0+z8/uWotn+Cvnd/l2ZeKqEEt1KA+
+9uzF0uoThwoBEA8WMNe/Cpu67MKcPi1XWVf+B0w/nVfxp16i/1E3S+ehzthZR6tOxMh6hlgnXqR
6qN0qHbyW3aat8kFZ2Rzggo4XDqsNV50wvnLkh+YwJ0Rr+fYhTv3UTyGB+VGXJfmZ6DpuieA900+
6RXoN+oLBiDYCZhp+Z8jkq7ZsO0l3uC1esgeegykylZDOWp45Ncpsy2R6ofvpQJebTeH7DCsYIcg
z920hg1bLzfw7tqEb9xVJ2Am0r5Zmztgrq/FgwRs6SO+5+2sxqf8i5LP7aKnO/obHYItvp+3wNwM
h+4ceyL7tc9pk7mdO09eRA58aX/Je6CSrQXxTtgCkWzeQbd0hi242TtGSNxQwrZ+pfedyV79sEj2
WArLHqq04B6psfWAeCeNL9PNTK7yMdBxE9wXl+STjvGY2cRA3mvr+daE2kab6J7+YkGzFXntYXrO
3/TVAK0tsrUveuHGUQfoIu2SwMtj1Jqb3gSbzgfiku2EfwIXrD4996QUKccZ80yKb0e8qOJqwix+
qV+Hvf5e3PjntjhBP1dsU6EIu0EBgNrPugUUdmJGPAW7ft4EN/qe4BhoCqnTECH0lu5AREFOCS+F
q3zFXrCSu1VWk/hmQ+2gv9ivQmrWmHUc/5m0ubK4ie7b8GjusdcZg0PUDOw+L9/Pa8LqPbVxrJhW
nK29SD/8Yynb+nF+bpg63OzsO+lreIT7HfDRNqULMn2m76bRkrXjtXEYJTbA62lvAuCD3+hOVHs/
6ws2JKhXbH3P4ovce9ptQPIolX2bbIsCPS1yznscJhhjEwhkxoFyl7yJ37otQRtn+VbCtfUQvOun
rtm39POe/Afzgiicnzba/tbtUOlv9VN2HrZsBjPlYFwIABLoZW7y92GVg4raVBtctC7jibUhyy9G
2Ws9zhWO+bVBtpfXOlD8CZ/97MmDthFDx/coj6tzsdXPTbqaNcqJNm5LI9kNSHv50tTGJVFLxrjj
4pB9Q9eL29eWQKI5s9cITrGyLtoOqWF4JPYSD4A2bJcNva1/1M60vEF9lXsEpCJqwz5ExAtonuO0
8dFQkZrm1CfUh902PCaxI+GFelCIuxWdvieDBj06yg2PrZn0I30IPSyoL1je0zUd3c14wzJBX0+h
o23jh/Z1cjfTJnxg5STQZiAB8Wy0LsmR2j0ehC+h2WFaQzbZb6cn8BQeGmPrQtrwONrCeqq3YmSP
6zFwGtk2z0r3YF36Y/sS7haz6Mt0Kz6JbkZqsC3eSmeUp//z+Pi7JoTgCVlTTQwZksQ0p/2mCZHT
2dQGkJ+bJmgJYljg7saTGTU/e47/Vtj3L4Pw8jSaJRsW2UWmrP8mfatrAZmaLyHEk4b75SlIVNtO
wfg5N0jkAeU54lwxxf+jefcX844s/+vsaiJZFWmGoSUEYSAucsNfFHdKgD1zRAe3kYTsiSxiHz1v
Hm/KkbjcXFeEV0lr7JQlul8+xoGlupL5VihD7vqgPWnp61u1nO4L3+83C/wANmQxr4COYotRxEPS
jecRzQRluRrboTJpTiSiczNH2VzVskR3fCajPamaUzsyZKSkVVqFuheVND7ns1Id1AF+LZKYXaIj
Q26aR7ns8HUYER5usbOQtBc04sz5ts0yH10LE30ALQqQ52QWD1igu7sAFdbRgu1bxQgvsoSaTK0G
xCG09KEM1Ca0oAyYkuWL1dN30c5pkIHR1D46rOFV3qWrWsfLBp5HQDRYVC1hhom0VsR5a3T5vNIR
WNvqwrPQfRR5NSgKgrLIkE05NvL+Jsp5C3ztLcOBaedWA7RMwjolgl7Aw/Qkl7Xg1tZMNHAdfWEl
TE7yUEP9KcS7RPfVY9RTPwGY2zNQQcgsNIHl/bRBSHTR08V6OlHWibCBqFqu8CLNL/k+lHzGVMgw
Lj85nwjVtsAuIC1xpLO6VqsMgxcmQASOiLBwNh7bxgA3NQM3FAcmPkM9TzWGN11Q3weweSer9VQE
WMTKG+mm72WkWq3WbBMc0eMQ38CG/LBkXlmuzfea/IYBBsqkSc4YLKiNVpIIP87yOe7bYyhomdMW
pJjJkf5IYNFMQiwThY9jLtVZJKBbpLWvIjjW9TttDu5QZSEKAE5phhth0m6k8Uc1ardzKShrNZie
Rr18LMf0jURVMQQTMza3Y5jD0g/u5aj5EZtjBZWjfJzVLnG05mk5rw4eBEfTm8k2X2mZ4gYjFE5c
L7xFotd7poQcyiJ5ZeTjqTLOlqzzsjiGChkHp7DUHqiLHgX2RbgO+KZNeVdQ0lwLqSpsauJI434g
HC/BlFV3w2MO8EA0FzcuwaMrYfyc+KmLQno/lvIPn5zNYcprBr6EmFT0TUk32XrQ1UwU+o1okMc2
MTO0p55vYIKznfLpQAWQphKzebDC91eqcDcJmDExg5dd6oI/XOdit4jmbNEXVmP6icpzZagdiX2a
OwChJKLcAYawUW90SM8ZtXXseE5e4HxPcH8TeaGBQxhGHCJgAWpgdwM5UNKr1guOgQsvYeGVa59x
+DaPd3OPWWDsH8xmOFgKXgm842oZOUYyUxaF6sgSjTQ0fZ8Ztb5XgkCFEpudp5DYA0LsDNlj382k
UXfKARqiSVydcZoVN4ZsvEWk6lMi1GjhAkPfynpOYQQtb5P49K01aez2OeIyoQj8tVqAHULYXTuF
Fkq7oJklQDQWFlUF26HZy6iL+x78daMCfRohqJS5RxRQtJsIngN2JUOH40SfZHmXRjVrNhl50rpq
zRu/7QG0ClrjxvSmqRAqpTeEYrIf1SHZGfpbnPgsWq9XReZT3lNwKaIs3V+v0YDC/DzXyx8cEfEe
AwMMFfT5TlaphITXdFahpDN8jlbq72D+fVaBLFDR7SPvhoQ52Afn+bYBmGrgN7QhBrrNsbhYmR2t
IcyyZPRf5Id5I7/Epde49TE9jkfpLU3sZt8kqBlc62YWbMbu5GW649ivDkv23BdMEK9nhXBQTuaL
XVxCzHkvhFiq5/CtOair8YhLwT8V79meJbto07SVn/mO9Gdz39xhikFmb1Mar8yzUQKmwbFHaomL
OxhgvNi6g+pCqjBO4o2FsJ7lKcGb+o7lLCxOKoamsZUupssCX1Tt+gX+yWQcJMYE1UWSQCRHbGvv
5o35A0LoZ9S/hLObxC75g2BypEv/VSme9jjgpHFyoBiWkyesehz8aOkJMORjcc9CPrgB7PaIS3hN
VA5GFri4rg9t5aJ8EWUer3GSvM+vQKiNNfinQmalbSOWSpjydLfdtxupYquy6vfyuCuCXdozgJIG
HJ+Mwq21NXbjIfECojOGzWiuACgBrVOavaRuEeRPHG3tHtcE+ca9zViqUdKm8QZIvPIiVOzmsj4X
vEG/0RAd8vYuFWPTPvMwoJkrMAjGwIDAfILLBSIgwmpKw17wRB5T6YKNME8mrxx44rYk0OBZJs5e
WuUgYSciw+1Uc5B/aGd5Z0ZbThASUHS2BSh9KCSxPbnDM59xwvE1rVvCFZQNQFBTP4zdSh6cmCIT
+UaCjRou8qJLwafF6vJT8x2l3tfvGDf5ejCDghMhT5Fh/AzVGlgguxA9vx367Wi9CCeGMOukaTv9
RSi9fsPPIhO2fMQGWW/BnXFCB0hiauKxJcNljRXVJtRgZs1o3hunvAYSeTLhHvzQPOEyP/pn9k8N
vjh27bftPYp0njt4Zen7nB/Kbf+DPVneOOqnsopO+hHUEzApXNNPw0ME8olwyxOHTeK1xcYcQLw5
xUO5gsPLVqu1zReOAOWdsEE5dnvJ6Sq+NLabTvVQBZ7qaqfkQWOpOrsySfaxZ5UeOuCn3gAGuyl5
/Tter9gdZUSDLLv5qD3M1YZo39eJg3DTqNbVA7KRKdjyNnnovids9rkoAOnZpomDiq6lF5MBxn3Z
SJ6S2tEOUuUZe3+HTo48qKngmyJ4wiYhgS+ILEj/sUseg3md6YQ6rNNuL7zD/I9uAwzOM7bdNZSs
6mSdp8wjwzgbj+MWwmJjLzgljw0n6J9qjU4lWY07WntHaFWsbNIfhF7HzwAx0oOfA99APIFY3yaC
onivQXKwm8NmAlvcNp75XdFdI/Sy74jJsYUNZPf37p1a9gYRZ3MgY4tIR9MlBIYcKIfFABswmpKP
ETieMxCFzBEGN1GQQCGXxf6O8xSvIz8RJ9C94QD+oM/d+Wjxq2GLSl3AIzhKYOPijJoTXtiR57sk
ue/BsNvWvYlt9on4KmVcm46ybRzpGTHAmjLmmmLOCwGrM9PHNj1GK+Uhp67gGQc8U958BzRkhJFm
Vzfphf3MS7uKtxFMomPCMAZszkVJYvwAbBhsspPK4/bP6tp85T1c2Oma5Gjs+jX0kQAf24HAa/qF
26JwxzMShKmm/7bKi5V48m+RbYBHYFdXOoPLtry9bc7CS7XX7qjHt8/mxSrs13Db7H0KKSwTLv7o
gXeD+Dj2BNXgR8GH7G/Jc3+XveyRKbS9IWFXOoyr4hSc6g+IqlB55SP0c+uMzFhlufVQvuPOPDLC
qvfKKXpI9sFGleF2UKL2/MmGJTPBGiaOq92W4o1+UY/GXfGYNbCd7QjGLvx8fnXapv7B1gD45L7e
Ss+gPuczW7oTMwylEPaI0XuLMVi2rcALOVgNDCVOqjpEa5X+js89c9Xnak8Eaon35VlSPEXhZ2Ce
tNappRWC4d7fhMKG8BC+J5zfvJciuYjjocDyR/CrYfdUFLpVfqSsMhQsFg7sKqUfTfXOqsIiXqo9
qJfwXgCvZcPsuMhr604iOY6em24HtCXwcqCi91C91tsQQGlnj4doE7EisE7VCeOCqJ5wqWPnNb9I
kVO2/OyCp/kjO12HOdULdtnrQqcA0fuaBZsFTuBNN9maEvwliHaK9A6SKjYvwXCMXnHdDrSza7r4
dE/2JsbgVD8y+GMeD5K9PyDf55cufNl9tTYNr4hvGH+sBRpg3Se7/m7ywg/pifQedgTDMX1Z8HvP
0pkCCPpYVNXbeVVdyI3Bu5RdglfmJQYDRXmDFdgd+3NxCyFQ+0B53jjZEyA0olwImLEWKZodM5Ux
PmJbZR7WJY8k5fIhwH2nO+jaLOaWYsWkIjHavcSvS2PgLLMuvZCB598JEdUwp90q/GJjGeev23kz
QNNXJOZ46XBmlu/VQ/Fa+Af1sYxu4xuz3FvaRtvEL8vCU1hFb2Nho0PrI7eW7GQXn2dlMzNRPEmb
cqWuO2dCnk5BZCOu2y3b0w7suhvWa6gk3adJEkRuM2wGlU1aavcCnWU++Xf0fjz/pfsElV6yCriH
Grg0sZccChtQoZc9kHfr3xQXDM635SGbneRNT+zqS1l1r/hsg69pl73JyiWLnIZN3czH3u+HgZ+0
nd4x50UXAhhvenGtEQS+i7zpVe3c6oFRXckYJp2A2tgJVdsdfWRmEWVjPuqUKSHbnSkovSkr8ZML
krYegu1InZkS60Lws+PKSyXHvycGI99rt4RCaSHRKZfsE3e22XvZp0Y+TQL9bp9IKzpF+UoxTsAr
+xuyCXymxUl8VSm3pOp7P4tsTsjoDZ5nPaPHwwRFOnWzWtKHIza2iB7saoDS3MGLYwlURTUbdc8o
ByZdgE8k89jqcWKD/ozj1j/WyldTf9ShW9/wnuCAGr3jb4NP1jD5uWaRALARmK2TskrYGTiiag8V
O4j4jjWurYKZY2O906C+8dN/GDBRwDu57w9YNT6GV6LtyZCe36tPdo1A0Yra8b8afUUGmj2wZybS
z9aeAghZyyzk4ErezcfJJXVnnbG6dAfdHk4Jy4waQ766LoSV1LvlngBmFOUedH26ZeoPccsSEXh2
5pDqdKw2FPwYXiovOKUv+TZe47lq3knvo8MW3lfgTiDh2MwUZ3NdnUxzL67Hz/7TPPGrFCBk3c/H
8Jh/WPfBuT0Sr6m+W9vosT70/Ap8u3ocp9WUf0nzDSYwYJZsvQjHAs4e1avxwzDXJW0KYjXgnZv8
0IXGHSPauL0ZkNs2TuJ+ljEH2CP8lR1AWyfUDHE/BKkExHO5QRLbI5gEYS02U+0RFNzY3XLr9eR6
v+u5678ZQ8BAngCDDguMwtYYSZA3lnsXxozMFr5/0G6GLA4vjQhJC/aJq5giOA7GmbZqVNcUa9kz
ZD6vUgnGdVaSGRQTLWYDQje0+ByEIwc2XAfETFLkakZyiaxwr2smr81qqdyqmbjCA0DymiFatp9X
qkuGIFq/PsmoH8kMHiQfo+5hRSUY7cqfRK8xzNpGHEcxytJ4y1BfvTZuX6REJ32va4Y7aaGrZzmZ
TjIVdpTgvtPS2HKJwhnZCdd3TaMQQuKbbxjsmbiE0g0mxTUgDbhBDXFFtozaG9KaornsZyslGsPH
KFqRdqI6AiFmqyjA7d4rGEErDalFlTMVFlXR3lasjkziGWBdAdobAzZro8p2DV+T2jGvl8lMIcUc
9mGcXgS/IuJFlPxj2Cgvujr39sz4EHdwmvOJSqYqxLclvA+zNPYGkxM0k32vkPY2Q2SsKlbIA4Hr
aYQ+UEmaXSvnFOtHts8x4x9Jc6s0WQ0L7w200TYJ9uyvb9pShMquzpTE5YycyChjJzKxqMhadRsM
1kOYISSNo24V9ibho8HBL6HCJbm87Qcwd1mr3/jxW9rV9Y4G+KdapmzLAJOD8Y3jtejDEacAEmPE
fiH/lwUA6ZSkhZWCnc1tDc94vJ2DS5bnGvTDZ7jr+HTE9iXvZsrLgxvF/n2lfeEbqck5SR/7MGVe
rUgJGGrrq8qNvdSMdKJxFroiynk/A4lZjQgkZVNg6zs/kZrXb9oRlBX+4K+Z1EUJn01tkjobDpBt
fGp5EEseKvz8S+IhrG2B/LdAH+gwBMMTELGRNSe7U2lyZAsO2Eg8E0Ht+KvCdqVKwA+iGEd9E8ob
saQ8HSnWek7A1CZ52II13Hfz01AJT0jZYfOzp7awEtV98dS2bMau/ws27ks0t4lESlI5sH+nnhYZ
I1v+1DynOjTgehLvW1F9zsdks4DpiR5VWd5XzDpATh4ZlUMb3y2vwPiQ/Oap0Mh+go7jljlLVKVo
H/IKzkGuKqy1B+udCHgp8t9VnaVx1Hd7o2DBXGZ0EEhSsNQXK5We646KY0J3vmmjgfji6VD0Cy6c
LQOEEVZWVYQ5Kk3XNPuD7W2o0VQqJnZ0SVitCyliMwPDVa6MizUZj0I8sG0yatbTIkCg4T2G1MOq
2Ed7Qj0oa7da1KLcJRXCinukVvEDKjwkFApDSgptwAubtHBDAIxtpkwwO+R2A5FHR/0Z6bteYgIw
gvtuxGtgKOvFpRW3PXEzgngZmaaaxmodIVp0+qS/LejIBbdltu1WTpUEilfJvChblqP01C2EQCGT
rqKiR5LrMrJ6ylTB74PkKCr024KuPMMlvERD/SBV01Imm0x7aoCrS+2tNRDkVonDA3i/GN6dzk6G
PF4bf29k++T9DQXtZBEjG1wkLQAHVUoFeS4lI1gt55taZUmLUJHgyqR7iouU9UhKL4YxPCMN8hGo
ZsO+P34xWov2VexPJzVfmEDmfT/Eh1lvXF9Wk5WJ+aoo2EuPfShDqRQmclBw8Zb0AQUYzivdinQ7
NRRsd4SWqBBOYxMAmpRab6j5MVWH2cOIiBHvIKtKS4GLOYJ8UfFhlZQZ2tb/DCFmwuZ+KouYjJYJ
GIKexrD+JhproooTpt+Zjfwajixky/ZF1PeBVJ7oa2xKo1qiEppPa6Rxn8H/AuRsCPmRjAxqM1lw
dG4LU9tmVXUnWuZpLOt1P+h02lpx2GZ1/aNMd9YkvgUBPhyq8jj0Iix55NlQbDLSl0RYNQnd31oL
j2kBUIheAgsetjjTy5s+WXCrKhb2TVg5eU+dVBHkQ9tRFamFZa9qDreRmbPwiKOLSNC8luI6Vyra
vmOBsIW4kKAGt592ExNrUm5Iz92iyd75cS3ui1ogm05Mb8e+felLYIdVNrM8kYkQ1FkTZXl/KQTh
bVzYUyGJkn2+RzpxHkYr4NvokGfGbCWJMzAFY1ylGIqg43JRz+R64yfiOjTYE+dB0LCOSg23sLKH
Yhy4qqSsVg/9Pg2DB7CoblPAzGg0aV0NaUprdaD628vrhtHMJiSKckevnKRZfiToUF9HagKHJN1p
pMS9zVq0l4JZ2MaidMlM1qDovx6GMV3YU+3dqFDB9cnA7fidOpAXYedZa0VtEtfsUvZN9FoD2Dgc
HVi0/XKVVArqqhJPJsbPkkKfkgI2iMCWKgQ692Z0J/D+HyOK50mRPKOZB8uUhqwWmcgkQoSW2HNx
q/biXrQIHZGVjBJyrDBO4WjGDMDG3mhqNpi+zrSP/nYLxNXt5ih3xCCOVn7e9+cERWYfE2GhE8nN
V2LBrhyklUJfB70aG+BIZmuoT28qJlhnGLOFmZdsZ1EimNHcqnHbeaZA0EXYkeGYFzouodEdUGy4
A+ilZCZLpQE76ujEgCoh+zIJEYvjx8LNpLbZVivV2K3BR9ldVgBENfJ1PMhfQ9VTxk0bZ7jvBVFD
PqU71RSzdWi6I8myEZ3d0JvVfDOZ7V2TmdQ123pLEPgmNQBoG7V2GTKm3HLuttFonRI+IuzgxqEE
ZEgWJpMNTas0je6IceWIabQneYQzKibZS+KLcAZDiAq6RqPOejLg0azknkxwZfCdyALz3Af6swrS
3mliAcWZktCkyQ0bfMuKr3tYQZZ5RndMHKBOTcBcataanN7OgrAPy/muTuhAMLBr4NRLDuNMhaKW
g+ENTOlHl3X1UY2bNXV8ECW4t1a9394C7AYT+67LuNCbXN8F2fQFmwpmrg4zw+cTKlTV60bqa5gK
AkrOgHAQxTsV6CaQUR9GVTGz6fwkwsbP3HZsdDdBH5hUjtznkpPL0oMvdsGh79goqKgjCh96QRpH
d0kWdysaNB0Ih4UqRit7SYux51WU+pY70tEAEk+2cmscZYWVAQPbkYyyiTzAi+83BaFn87yO8v7c
KyvBlOnLL8TFuc7VHelq6u567reLY1pM27Bg41ol7xGdIWIHgDMOZvjryfU6s14SIMXg9Squu55U
PUcAA5bkZYBGVr4kv4hdoewaPf/QCrFZwb6W3X4BuYlV0MIP6KnwkYXggBZGLIEI3R17gcwTnZpm
ys5tkfT3QUCaClUnLUW6f2UvXk9gi10I8jRW6NL1XRNPQLVlrTCQzSv6z5M8R3/SvuDNNggF/vtJ
hLxAnbVqGy9mgXQ5IbaCl1ORZmIAWs0Gk6qYouGx9wd53XdackirRF1fu93/5+r9TyJBSbIQLfxD
GOC+tW9/KgFPb9nnf/3tGH2EUfCW/5M+8Oc//akPNOU/VGz94K0s9mgLmucfGkFL/INoHQkfraWB
zMDe/7f/96enVzX/IONQlC2APrqoXHEaf9cISotGUETspkqGpSM9+99oBLHt/rOETcYbrMAugdht
iqqKguKfZQxAGUe4iY20F3zprq2r4ujTkNwVirYqWAGDiqp3HBvLBNOKNHei+VxXRAdZs3S6XiJD
CqR/al2gIqnkHmTPVTGTBrlc0sZUglIaEuBRBlh/xc9cbpYJXT2EObTtWSpTN8mJjZMHwrzAA+6D
hJG1qWiMkCNPAVbLYBNUeXU7jv0LeXT63tCZAOomOMt1rjz4MQtfYRQXC485boshO/NZ3zStMN6C
w4lWOjblBqAsFcm6g6zfxuNGC+XmrMqtfvLFdSYHwUXSuqWFw2QTaQ3p0fii3nTgTtnYD0xOvehO
o5TfVQkNg8k3ZVpPwFbbEJIPOk/1MosdHVtfv+l9Wbhjp/KmaA1LakCO+0gTeNHVh14Ew53BeI6O
L+3cOCuIbZWn1wDOIUi8CPZVrAGIyfR6pcrjvl0g3imHvTfFYn8HvXCDntM6mN1SQQ2TbOv3wkys
Maa1FknpyZzQU7GvgZMvxeHBVHuYCBp9r3baSq3Qn4puXJVqkH9OUmccuqFBiUiRspNl/LV9YkBB
jcVzIcMHZpYjY7dn3RNETX/QW/1OF0N/LatZDMNLys9Qq53EyGh1tdAim4h0m2bc5aGiEZjO0hk0
uX8CydILQX0TyV+QHhF3WLGqubKgNOyO0P2ZgX5D7LO/D7XgAkokOWZGfzv7onGrQYAkDqk9qVUw
egJuaVdAWH5h07XutTg+hq3wmk5Qm9vWqvb+tLTrqscga4u91GPVCcXydqiswdGMoiVOKjH3I+gm
B08EG3PiUzZkSHlmLCeOOonSTWONgwOz2VwbOS6zSTl3Ujn8FFz/W7WS9JsqFws7x5nJkCCayJbk
3w84dOlD6tdzvR90A/U9rhYX7uxBaSniQqA5NmIXbjUlumvDQNrmUfMCTr1BpBUPC5HX934ZsP5K
ySTJyyH+i4qVVwSlUTJUDbGWbjES/PMQIOCHKVkDBnsrIOYzZUJfaVqJx6wcbjuSnrcipSWOSdrg
ZqdjzheFi19q+5qMwYrdzlMRU+j3IYm1aUY+TgqCKcr84HVQh4NODS8Dafpi8L3ZOKGCe+sDNzGp
UgSW7fuOIFwUthRuKEatc9CJBGFodtcilehJ4WrIGTjqEJGqwppWbcc/BjpqpMCyahalBI0opdaR
6SBQYdO6+WwAHWOVwp5xMrbVAk/Ky7OUqvo+7JUIKytJcXFNkKcqbuEDZe94EDRagIKx1oXwiHom
vg8gXk5SSAXJNyATin3rJYmkbNUlYleQgqMuiQkZxoudlTwlIJH5nTwJr4MVTLdmTU+9Fh8JuwKt
qzQ7csXVm7n216EvoesDhryyrN5t41K+B8ZTJLmjxqO4lYLhFlFLvAlbGMBBnKpbNRy3kmBkm374
ysgWWldx9yDVOgd3RK+/UoSe0IDwNOWsnDtYWeTcxAc9ji1PyV6yrMVoB0WTNYpFSFcmvQGQpm2J
xGiddN2TseDIpjZJtvFQuSXY663A0pSWWruoV0NXyBrw23O2Vxv61uaC9aoTpb/kRuc1cg7vhSYw
VY7aM5PJi2McklpFbsMIEMvzkYjZZVd1G+p/tixRo7bQ8ZAaIODSnB1JAkOEYG9yRME4LHKWfU8q
imk0zT5MqO/0WrKVNH4gXVu/GChNEIqJ6G8DnXiekASxtiWLSxMIiiw7HjRejpFaEzazSJRw409P
fRihlJjiVdurNFpaoNf7SrUIdWhk35kadmpWCV6zIZ5aDVV1D0bunvd0ng3/TtV7y4uXyLRG0k/p
kiqZdqN0AvbES6LoAo5DxPIBTSq22FfJPlHdkvzYV2g4SLRAvzH5xgrBD/mKbezIhdX+N2Vnthu3
0abhKyJAslgk67T3VWot3nRC2JHNfSvuvPp52MEM/sgzMQYBGoriWFQ3WfXVu54jIqtKX6iLDLyn
yCV+JxlIVPcz4mTrQC0EdvyowctWrf+pltwDmQIsosLouyRwh4TKcK0rK9qjweLQDX/UGQh7SUC+
OggYulylz2RURwQXcQqk3VONfbUphIaK7/x+Pzo1KczNa4Pd59lHNesZ7ABEh07XiRrwgozAI01x
nEor+SJGy3mcO3CXGQ5Y2H8ZtY3gdqkkT+PglTy0z6Wka4h29L0mxm1bJ2V5mfSmImTIIvH5ljk0
Vk9p8VAlaPUC21TboIg/25xS171Ljj5bMXxoQjyzRxXmiiB8oHFd7crWUmBZYG1GHxd7MkTRJVLy
3PpBuqNBKKLplkVh1BJ8gTzG2lhku9kTMwkhxpbpbFSM4GCaRoUXqPwU9tMPp0IX5ojwlmhUTW1t
0retp+cxRspYO9mbMpyee42Vh+S1tyWIaNtHBp0UUn/uC/Wp6eSC/5EhNRaG83c1e6nl2UyMcZOW
xSHJZnsvg1ev+6pVT2+VRaQv7bHLSL+iU4AgU0ETrnLbbeLah45orksZIQmKMgMeq3L+quLMeRB/
0ZtRMjMgV6iHHYDGryHOuRebABFe9B6Tnry9Z+wVQXCLXE1FWwLy1FNp2sX4D5Y1rkpJZNYOQ0bj
iUsFwHKe2viQjTX1dZasT86g38phSA4G9XRVA6Fjtm9VjhdE+3hAyCXyVwkISDolJD9Nkh7p5cmF
NDlNNqUZ1dIDEgzFTubPMuB405no9udRPpDj6e3uTyTGeZKPo/LB8wiNbxiodOPpQ6+7h3Iuic/W
BM47s77Q6D6t6naqt2wcdCfW7c+csvOHvOt2ltcZdFpVD4G2/BstSOrm+0gBqnBoOIuSoN+L7jKB
AHBtiNlzLFi1+0ZwFvnpgUhJMDbOiG2b89KzTWtndGwJSVx7FFpSaYNgkbH5NciEe0BsSFbujIi9
3NR1bG+8BPye7D77GkwJsiPyxkAvjOic+skR34l5pqZW4gTwfg0Dz19EqdjG8WPz3Bfip8tqfEhH
v9461kgtkAq9nRz4E0wlwTqhruiUhT5O8y58T1VaPNVpbK2CsvxmBk5y0qJ7IrOqPRcsJg86k/Y5
7jhKG1VrXTg9HDNnJH7cBK1vKKUuwqWCfHAfyuIhNWPi5AiAF3l2ajI72BJhWp5bx3F2rsi+k1g4
7RxXLMHxXnjzQnUl74yBLHObC8fOgd7rls3oESEspSWNjWzGrHlMOkfC9hWoHfOp3JaAlAOF2Ve8
+866CYfvXYvks6btcAu2DJoaOtM59tuLy5q288FdiZROh7XZ02zUBG2zyelXOCT0V61qgfTEMHgY
HaOWmAx0BnVUg9UFY38BGX8yytjb3P9tSOEgHK+K92w1xaZli33JyJiW82weatnH+4Lwmz6H6+Qe
I8i8Zy23wvGYkP76BIkvTXMvfD/4kledWE89VYDtaD6aJtI6Sp3Vdpb+98yrMjiasCOxhWNJ34Dq
FqHzadJvVYAWrVwW2HhZarsQ2aA742BUPEpHq5u+inyOLrYf0DpWWbuhQZJDJGC6ceuOLR4QaR1F
z+RS/kwz9u3Upre+AQXAgz9cMkZa5hb9Tjnp2vc966ES1iuXk1CLHP8cQ7OFrJZHAYmw6kay6cKw
/kQpwYJMtj3EZ9Duh7qZN/3ysRO6HT/Mw/g5Hbpqw1Jk0mwSolt9aGvjWJKdBhn2KzZFdYgAt0zu
VYd4mqcxIh61AelE4ftX6GZnmfo1bef2FjzjxEO44ULHLapQpBtJssu8wnhm63LcyUJ3Zt5Mlt2D
Qw3kBqvpvNIQU0ep8m8evYPnOnYpgEaDVmmEDv7YwaznXc3cWXEKIy6NJNAGFxmLhSCpD6+pi40h
1DtbheJTg/BVacgvuipu+ahRP1MuuSOZsDjfX7rCfAdt548bEQcwHU7nCO9ESq180iFCmvgb1vbc
H7sWrsYYF6EsRRLqMCKRJu6jIEvCleXl7wOkjr35GX40juXC9rMvU3KFgm6eu03MNAixRtomym9n
G0T5eIiIxgcoQjMLQPeY6ajYVUPbbrwKpZVdjQmZpW57mHNqcQNKCoy+H/ijaQ+fFjlHgkbm1WhT
7Rt31bf7XZmHIXKJIbqkpnxUVV3dopqUt2aU1c6W44+IE9I6aalLIuHF3g332jm6anYwCF9ghz3y
/8kzYLqmqCYurTXFTM53rozLa2mACpnpN9Qt5wQ7TvRIZtMiGxpO3rL0t35DK1gH9VLY6ZH6eJdj
aLWBrwjYt0R5vmffe0WFEi1CAhom2A6N/EdgquYBWL/zXFYw/0h1V70VVCEfm959JsopASPOqLxR
f42dbZ4cHf90YpRvY0ThWVN7B8vm3ND7/japaiSSOslouBrcnYpE+kYiItJeSYExPBGbHI8y33f3
uoV5w1SAo0kYkM2SoMfQPoq+t4Aw7R/WxJQT0mAu0CpvuwppQ1yA7BWxgtSOg3rTR1iJDFoz1tIH
UyblGgdZb2fbOvKfAge2yBlUvm+aPrjIN5+V7WEorGcBEGFYqFuygNgdExw8k2X5WVLvtQ4KE6ed
9sTjOL7ZbbYVT2Xr+lRt41ksR/tBIVWUuYGMyIFCsvJ6F2vGD/YKcfrLs0bzIeupQHUUZRmFy9pu
d/MxJokXiDf8hjNBv6St/dL6077roNXDafAugjdrywEfij4hdDNM0Fd6YWIRBuv84lOJT3WVIjim
9B0m/+jMFhB1BzJtN4RpySh/6mryuWNKAuy+levEXZ4CRU2eY7EAqLz+EaSNuMgOAwJJtmcrTaaH
9tAXhX/Nhoxi00iJg6mN5mJJ+1p2QXrmwr4H4+w9ycDOySolAiW3pXklHa+H/mC2Dp1bu5RjxHQ2
bTFswGznsfOZKfcFLTdhuZoOk/aBGSC9YDNCXNc8TpZA6SPT6WYC5FhenZ2o8BDrqEBLzb3J+T+7
ylxX50GqdJOrJVPWQc1Hhfjf01xhB/SQJeE1C1DhS5eTg6EBD1pm921uEgNEsKS6mKmxHhKype8v
MyIwx0kfA4qHtjqxqf9uy7XvlSYaXg61iT28p+RkLj75GAClpOU2Mp6HoivPgyYnrVlgt7hagC+q
s5gVAG+URqfOwHM0yqk/4wXx1wGFbqxTbnSmZDA+37+qrXwT9DEMn9O6m6pEMhD5ZX1hQvMPwrIe
Y1o4nsEni0fZ5ZzQWAhwNpYoFfkefUXddxEk6Y1nJb2NZoRQr+PwWNnpzgvt6rFOh+AS2C0yJvKw
mUWNKDsz6qf0YbHZUX2BNNScA7IqLbUe7JYk/9ZP/iJPE3+BUeTPAKDWwZo6a2u3yH1KyPwal5BT
BN9oyaKiggxATqQI7J0u8U+d5BjRezW5zdo2Xoe0+MKk2+2JIoI7yOsj3oSczrcy2NZVPD1a+ay3
YUZodj/X+RmGdh2KMcXRgIAbylqsTUXlCT2eFDnZuAwX0MsYxUM/qnHVkRe7j7swfg3HQp6Klmsx
YjN6ZZWeL1MZvl8GJ/ZezNrzXqJasyRYhXuMJonHz2vtPdt48lRO6TrGOXU2S9IpbM3aOFFuKK36
rZxpAIql7MHM+nJvxLl96/zgpefEvhNSJYcs6oz1RGvvMU1hzZZfOhHprgwV5Zwat6avLSrtuFda
y0IRnz9BoVW3qspoylxAyMp20zOBw+jfAhwxbh+vmJNpRQj6xznYTmYx3Dh9YVRE72IlCEHiwZ+Y
lz10DxR/enljXqP60+zp+aJBA67acKlVYUqrUVU5pYFYula0UVzb9mcyR+UlHliWiNGgYMaw2Xip
WNlrRq+NjGPvXMoAk6Q6diQpXdHewOrn6cWzk3Gd+mmwHiGiNqHf2kzw/EpEO1N0V/JJNX7zWjBQ
HPSYtodGzw+u11DSlQXDNZ+7gM7gOn4wGhqC7l0Mwkwq6PDFpjwPKM5j6L25D57zDjAydRx9yFjQ
2W3NcY8C62dByPQZ7hBRS8wxKetpYgwI5y8SRR/fSLSMY2OlGrLWO99fnNJu9/MwvMje9s79gAq+
z8fucB9AfIMEkFDnm6YZLeSqLT98to6lTbdQU6AYQpjBemGDxCTWZp6Hn5UqnkevPg8FamJW1O+h
aEqmB9SSNjvUTrU+3ovw0AB6rJxe+EdDgv2YCSEu/dxTPSlkTWshVtq0+ayy+pOuzGtnoUAq8qvt
RkuwMh6rvLCsqzRiyhYNj+jlCDH4xApap41/m9sMV0XvP3WemjdqaR1RMxYHPxbnWlePOqIMeKyb
r6KyeL7VcHVjL1sHY4gfw5lPjixf6fEiXZyDZNmQigKs/rX1AXSoWwOjzbEFOG2BFohfv1mi8gju
+R43888y8vVONV+M8e5Q846Clp6AcK0dVC3iloy4gSRx5/1cGu56yjoi1cvTPaWaD9lY45I6VoYp
LqXRP7VFFF9lWHyNYmNg8lTf5XLEg4XOllF6LBaBM0apM6iGdoNNwC5/Ks6NHMAUEs7qTm2DN9H+
J3Pc4xx5AfOganYsNM0uYxlfMUqjcIxlhjTPJkLERzDrVxknwMzYElE8fUpQSSUWJLpbCvM1lCiT
mgrvhK5KcrOXz5/RbdoExqzWrlN9Mfq22FNGwFEo65MdjCtzs/g85QxhU5499KCgF+X5nO5D+zJn
0AvThO2zyhpxnQry0brB2RuK3mCn4pCvU6qAG6upCBum3oe98jGatkOKOpv3URyZBMdbU/CgG5p6
XO3iHHGnX4Pt1teGlanp/HJngXTuCegON5E5yBNtBlvHzxO63ch4iAYWQo13gZEAyaku9MaQBYEA
fu+u+wCgsorFq7sw+mOFMSghq3sdknQOX20HULnkbeNUqXUOUoe37BBPXBxWr85U/akJCt6FEBST
SSc+bYnXD49DjxY6RYSsHfe5yFMNnhd+lpEkycVGwS8M0L22RG/tNMF7miBRXcCiysz1ATdnQEx1
TYFNAcy1AmyndiehOwzIgkMGyPAvDyfcxchC46WD3HFL6OE7mNIF9Vdoj+dqTPvt3Gf9Iadghxok
ez25tMjln11aG48h7xI6aEYrxy3fhcb+NtmoxAWni8IwPOjZlvraqDooQtUWFNQ8RGGADLC0bsij
oo2b02nONEMiKnXHngts4zrgO+DvOCXrCHN6Rd+P4b6lA9HRTcm6M9he8dQPNcoy6gfJC99lQdJv
zZ7A6PvVJxaWlaEmXKH8HrX98KZa+VqycswFRFQSXMXUF0/mHGKBwSwn0hpfSmtV33x7wIGmimFb
ZEhO+z5kmLJf28pSx9Bp4/PY4bYKhtk9cZ9+RWtrxKCgd+RecF97Tl0/iDZ+blwO2mqmKbzlmKtK
Cl6jOFCfe1RJOp05OwQVC6gejHNXNmQwLkfTTrCGewnTlp/MtFhmgz4M8F9h+CWJG/fgmYRJUv0L
4j1X88r0VHyg8ig4qZ7Bj+ULjMuNXooQo4GoiTYIA5wjruiiF2RWJWZieg4Jjq/QDfEiY++amWG7
vw8tkT0+eWVj7FTmhWebW6e1fCSlftDmu9DCNqU58J6TCvEzmAAqe+WmCFPIUFE2GrPlpXCNzy7y
sVWro3BtIbx5KGu16yKW6ra1nlJrafMQv3yjFYfC698EDYugGQ6np9qbt0OLZyRrQu8MTHoL6AQ/
jWlVXxrbXZlThWg5cd9MI0QsWFYJ6MEYPDVD/IX9H/tYq14QUWbwJbVHL1lXHmgcowQ9GrNXF02e
0VIFNCdUruhM2XtET2gnBReqvV58ieb2r7Th8M1UZJ3sxA0pXc9JDEi7YatQVuZ+5yM6tBr2cTff
OnqqkSuXaLbN/FTbfn5sDQzl7YiWYwqgWNOqlJ8YgQ69R+XR0PfBds7M4Jp0GnzGJs+/G8SaCsP5
tfEZ+gmR3ybK6w8DuTi3NsnfdDXsIjLkX2vnvUEQRAOYZ97mpKbwJF70yXG+S0tRrp0BFEzM7SdX
FksoXAXYYQ3ibNnlJ9PndlaC7BNqFv0VDuWvWU0vnZBfRZm6bKkDhvcgl1iZR5ujOAMKFaH7HDLw
ZGKGT8A1BR1/btlCR8LSXmbl3MJFapll5ohUNfgVpDPHQVC3i48AyGQp/VrQ/hUmYDdpUSFCGthY
+IgWFVfc3HqnZ0SRF54O65ogu9pQypzuooKpdo7xhGYdCtoi8p/HUOGy64lRnlO/2iUjPpYkib4S
Qk8jCuWr+J0ybAEN2ZR9hiPzvkqqlgnTLXA9jkFdfcPL7GOcnIfN/b+yZ8KLEjWWOMXFNcp0U0I+
rquZ84SDkcEX02OHfP6S0KpWy+lGZx+NmUZEvESG6cadhhvPYbznUV9Di5lrx5fdpyD6Tthau7at
wDkGPqAJZyK9gcKqro6cwKkVs3xXRM3KC5rkiyzfp4hqOK4AEDxwSMXGgH8OO4RISZKP5xHhXWnU
/hPHN0BYKMCZuOStm8/OtXDbXTYECdqhBF2b45neZtT5hYKeFMpmYuGa6XTWtW4eh5wsEdP6Zavs
b1o7TZjwVdq9Bm2sX/zhC4lON7eLoTZZRiiz8v/q6RnY6Hj2V5EWCPfcWp0Bc27GNL8PXYHQCqNV
i/VHOvVADCnZZb2V/BpZqDa6Ft8L23x1Qzp4pKnS3WZ0QkSUyqjJ6p7CdTuKR6eJd20Wmfs4IWFX
di+OTQsjh49t3wWabP4avMl4D0K8ApFhYcroOErUtBSWRnNtOdvyXhIIYRxM0/UICOfxiUzrzPkm
5m3DoFzeFa15s/eGgw76J9J48YQVCVfS5++WaYVwD+uFSnGteSBw1UfknBNZZDCaQ7776zFBpJvH
PfSBkdFcU3UIc3dlnFVvRhXbPDKMLk66Tir8R+5QX0h1QI8fuep6/yoMDcyRg0LmOXbmhojE/oC+
4+sQ+p+GEJRAChxuLnoqqH1e7l/dX4y5MU8kJByKUYcPYZFHh7GN3mtBGsCqyerooQqGI0rNCYHK
8j1SUKOHoekR2TrsE7Ctydpd5OND6SF2E0xgD/cX0xaY/dHj/P29YMbJolsYEvpokgczxI3M6D8f
EcneUnI86If47+/fv7LM0mUm0C6O650ZG8ApXeUTP+eWF3KjOKGVmG6GmCW29ohfZuxdt0ZhbJJ+
NHf8/d467DuiXgCEMVWIHowlNU9KOW82LlHbspDamSYBEUaK5xPB38aea721FBUtJgHPW8PHXmna
wfCSAk1e+pjUC1M9u+4coimlRY+aVvJdwfvA4m857+zaYBGkVPohLkDIROC+DZy8CL+NP5Vm9asY
4s+CPl9O/gTcAk3WCgdqWAPltJPYaxEDv2vnbKEL3+QCa2/Znrwyh54e3ovim+v23y3IP6qyrcNQ
722LrInM+5JhySIer9np0L2oCbCYsx1Tm0tUTVSEzw08akq8yCpUNQXPIGc4j6CO1KorXXQaBiVJ
kYzWZWp+L0hYWUVvnfXDgy/iJOWcSmIVtkVtwtr0Yb5VSfog7IKq5t41V2hTyY1NiMmg5cJC0H1w
HJqVHY3vw3G/kd50mmjLWM0WQurI954yN4PirfSDnPsdx1ZyhFfaBFujqxg6WhnHIEDz3C1IdCQ7
PKSMt34b9JxKuwcMltkYfRGy8tCtMB8kDI1G64DjtdnFi/gL0TB8K0ihMKeiYdmtt2waa6BjuULv
TV9OtpwKm0NqTMR/lj8yqlFWiRTlpp+Llto4ski8LddBRoRFD7E33Ub1Ix3R34YlftmpRDdMBYS1
HlQKbLODtWIezuk4tFFH2/B5HHLE+zwEn5jzZmxC8kWR3hjP8TuBT663PBfaXOwrCKkdjBFzjBS3
JK5wH6Htzqr0gZyzJ7hjtKAtFg4zHeudq4OzLTyeglBtSdOnDnRRANS1fPWhiZTXAvFEmIu9SP5U
6XvaebCmTbgAejjcwI7jjSzpdQ7FtBFBsSdIo11PQ1Nuza498adfhr4mrayriXPCOdAUjebc5bxE
dkx/iUsqeUUdHXs0+ShSf7HLdD9KYjbYOzD4mQfG9p2dLjlaLVWqiigOP9rZRcEnUFjFNp/rZ1vL
epfj+fEDiCRheE8K3fcmDmnU6nGlhD1JAZwz3+lLvHUa9NEJio3AsLI1ZYvwKv7pORYfJI2tkJX+
zhuTTafoX28Dk6ZPT+9tWTw2ADzCHV1YesJj2tR8g5T8xvsaV49iNLjBXW6qEgvO1mwh6AlBhrVm
jymBUSrCNrJwYKo3+HwCJBFb2i+gBlIaXNvmwJmzgGWTkDAVoH2Kfn8uhkNplNlumJJb4y5n0pRs
hKpWagOCxoZjlzgHRaNfXJuxuel3ReK02z4u4Q2JxiqajsbcHGFSxnY4hBqCnpCDamSrCL36Emos
9jUegpR0jZWZkcGBjQ1NHYkLTbdNfDLljPSJ4GFnHchsJt5Sbb0YWmfqDDS0fQFXVoBvKUs8QIcu
LhPivAa3ileDMn+0pG7grGO0T3UGIYxV0ajeyb0WuOIA7WcXOXwefCqVfchysBRtIWqGcH/prJqy
iV1eOn/lYQa7Mn1H2fQ9ZUWjhBnPRoSgJms0+W+B+VZPQD4gGKt6FJ+7gUQA7zXvrHY3Fzu6SMaD
57XXMoeqDVyAOGKN14VFGtAybzqDbI+xi1h5ZohH/5zu++pNI3lZD21EB+TcvExDjHa/QElZ5uFJ
IjbHM+zuEP4fOdh9SZL0hxWR1idZjAs9bVU8RHvTV6/TeK4FeSSsRGix63Hnj86zCVwf+YDLDg4m
J06/lnMdEcpKIkoZfu546hJyhFZJOjKol/NbrvKfXt9UewrEgt4/hpX+llOpt5lFD9UwX0otgE5p
a9n5GJ26vJUYC/ub1eQRx/ggvpp8FnmQEAbiwJtXeMTBS99RB7yFZT8c3RZn96x+BpINt86M3aDx
Ov67PO1eHPdPcZrnCf6xlKeUoN/mn+K0usyFn2SY3jER0KDgf6ncqsU0hvQqGkKxtwW5E5228c92
wZYmGoJHjGvKQX/TeSDzTuoSw8UTtg+Zjv5wcSSGflDOeZ4k6NN2Efl6jvqQ/0gbX+RFcAmnpPHF
US/wF14htNmRswWiB8/P1FWJjqbCEl9Z70eIwEkDciFmDYu5bJgDjii5haEGJao9Pf/hAj90nto+
Paeux+UplIa2aX6Q9vVR6XaNCoOTwzEP35lmmiiiXUp2Ez4XqdZRMxDvF8A4mhmWugzPuy3Kh3+/
jN80xlyFZ5oWn6Ml/N9azCzKXI0Q6eEJNQ0kxUwLV+xuyly+lS5DZ7Z8mFWEmIQ62j/IGz+Ew/EG
+Jie+GR8YZI//DGDrg6VV6EOdk9ioaQb6MIkJrtKDmpxEvMbY2EcUMiU/h9S6ezls//njetbkvWT
O9ekGdH/EEtn+YRaFVkuoaDi+hHZ16kdDCLlG+vQhkSnDTnLVjO+FrP/C/ew3vjObbpPezkZJYER
/8rHLCWHtQd/o1wUDr47Z4nur1KW33OXIR6tw5/kqR87PJc3TJi+6Xu2cLhlPspTpxzIRzEZn0Sn
wVeMmY4DYJoS0oF0Eae/CZJlkGYcEOg55MytA3vOLghwsZrX/bRDlZgMNmkSKZy7gb1Qd810SG39
VLVVe+7Mattp9Hse3iZ4Y0Tk8zs2BjKSmwTCAWpilSO4uFA/jVbOc4nsaRLUEwnhI2l+ZfC2Xv+/
d6ePW4e7xKQTGJLxwwdVFk5t8k67pw7ceNXwAK9MQVlV331tBJNgrAGALS/5ot3U3P37z/5desvP
xrBGbybcJ5Lgf65uWWAPqN8b92SZ7raYx2aHSLPbVl6w8RbY9N9/2u/LlS89ZflSuorA3I9rqdsK
u0Yt6VKxbfwcyuoTGu/VHd1PrfzXWAV/SklclpcPz4BUjjAFMYk+loUPb21a5zXIRylPaRBggqW5
jpF4bzVOQXbnAnYsFEFcAvuHxnNV6QKZl2C3LX1AwIXyqrXnHHF8Pt9Fo3mF0awQnKrI7TRK6ewo
7l7PbSgfw4Z+YwMk99/fMfv3BdR35bKIchITfPXhAyriPpiGzHVOUWJ4tN8A3yeNvlm4iE+jp8YD
TbtfBUSYq7hcBFXYoHIcvtUiRxx8FCJVgaePmJrMmRR0hnv1jeqzjWXpdS4+BbKe/zbr/J8C898X
W1/ZCmqXt539/uN7ruyBrshK2iegBgB+Cdsh6e4kmLI/WpT+borF6AAUHubm+d/fLet/WfO4kz1X
AEB7zm9pzB7gLT87t0/j4h6oC9LrLB/lTq/TM0Y44gp0P12t1if2MWnhuhZNrR7NcYXGr//D3W4t
d9eHuw+DDBXPjkkKsvyYztybcSEi5VqnzK1Zrxb10Lxofm7cf9F+XiJaPB445kPDM8o/PNne74+2
wqUjEdR5EDa/LytwXb5ZROapMs1vYIIVyhExfZX+Phe4/WIoaCFx5ObBQuGY9DMy50OSRO6bF9sH
nMzWD215h7krJc64E8g9FlBd0WyKmiGkAXoXQ1w+jo51myNGjCpwTvf++rSve4yp86qzSVdpJebc
NoJyq9DUPoRxuBXgLCsMI3KX18TXNJOLQa7M1CZx8udetIeuVsUZUmIh/uRkkyDECnZwKlSz1hTS
zxZh4swaxnSlLfYyq3hLzPDZnv1mlyiIwsEKDmG79rlRNjElv5Th2u5+GOuKXCfjYol+esOFeyAZ
Yj0YefqsDQY3htpL0w8zvJiC7Gw4USUdgVuO3/uXwste2jC9dQ0tCn1UWH+4Xf6XDZt6Q46sim2P
A4T9YVYqYk6PkxEQ+zs4/pk2gj1Kgx9J1PhPfWue/RAZRjqhGUgsDjKNbElLLnDSB/JozhpyGaIq
rNEV2122p+4PnAAtI2RJRQYkHnk5F9TrdrP9hwuXvz/xyvRYZRmPlS/8+534H0m0YdYjW2EGJDkN
mSjp7PvZmH51YSh/5Ll+842JZivpXdN5JlA0yuCki+7WKkzonB6sVyQ0OfPXUghvXoKMakflCtSD
elxDdgpSMIg9cJPPIWzVtofl2zvB0iJUwTU00FqW+iqSAXm9ZeTOWWQw+S4y9ZM1Vrf7ZNVy7r/k
N8QKLIxqtLeZTdxCALd8dnLxNBpwIRmpOAGi582YxTCFLJmHGgRPD5PaGW++oFVE5rRXo8Pi92O6
F7zDjwSw5yuNG+xQtui8pD18+8OS9rtdh8pNiTuOBZWH2P6whZl1E829zxaW+QcF2PPQeG29Rc6G
v0hlRFrRgQgQByWYlg4VYrVHCmGEKCJVVbjX6R9Wd+u3LZVSgWV9xULE2uZ8vJ46biAu9TSf+HiH
o0ccpe9527E09QOBDMj+n9K2KNcezfH2aFa7aEapXngQb3FUNpeO8tnNH96i31Z9LglXk6CzlCT+
31Y6f7bRZAMeYmWNBTJTshLAK4IBviGNLOAZG3md55rTFbx/OroEseRY68/CIlLhD9fy27y/XAta
Y7pUl+FVLtf6H89CjjunagJzOt0je5kRyKdo630MDUjHIx9aYJMuGcJ7blrXsDZex7UZQ/UYpllB
HlN+g9cP+H86Z1Nz2uUwGZM2Os5vf7jQ33cnl4FiOZRgbuKA8PFolokoHt3KG06GttUKt6R5zEPz
gjpWcU5L/QMA7MAS0wSPQaAOhtrXJY+2ivPoYsTPYsaEMnjyUxRqfdR9TA6b9vNLNg3XaDci9H2u
6jEnjMV+IDioemGFyM8wlhiOKLe2O5bhMiUFfnJSvSWm4VtQtD/NGfknwRIBwRfkQiPFLbD9FwjC
ZeIALi7C6qgm36f3JcpCt9kLlPpO48mjrAlN0RPFAq1dN+RyhuWZ3FYugMITp/O9fddki4rMKw6A
BQJ5kKt2M0Famy6Zp0ee6QJUcjiBjQbIG4kvLIllPo8CWvj+UrU0f/dT6ezvB5ASQg/1q2gvM25J
3CGF+zhPSBCI+Oo8+5M1Mc4nafgpt6mWbzjihnG2NZzWOuLg/KVN9CC9mP012Ms1jEjOc7tOPd4X
0QTQ8Gz6/ctUd9/McsYbQcQoSqtLbBnPjd1ixKHRMfccqgeqLxD+CZ4DpU6ung73k3Qc6F9jgYI9
UTRoV+wE62IOrQcri9nj8uDQOHL8w8zx+80vLU76+I2VFOZvh92YuOwKNVdzilPBaU0TxMxQWg2E
9Aqs9TUEwjD9/59+afHYO54DSeGRZvXPJ64NTbvtx0ifyMhod0bpXLOuV+fEKLJj0rvxZvYFESh0
EiyqrBwzz996Bdm5/uXfHyr7wwHHYUz3fJudEDOYXEqR/3ktBdYPq9bSgZo2XmvPLy48RGzBEsAW
2e8e+4ZzdKPgajgdKRT4NWaPOxEvvvqckIMS6QGqzCdwMC5+MIgAHNvGukLoOBo5s5OCyp+jJwH9
R5JIvMSb6J0kDqwcR/tPK71v/fbrsMYL1xX8LrbgjLrsTf+xmDkZTKWDaPsUjXW88Q1Cmedcmqe8
ScC17/+OZdE63b9KyUZrqik+DkvZYNLihF7dv/QDJE+rzM+zHcVIn8cxpZVweYmZ4pG4jwyeWm7u
35JGCXgIdEGuQjuf7DGFUGjbg0AIBwlCLkmaYqB47Kajrok/mRJXnGKZkP0dVeP/fGmiTDFCgGec
4+KURP60lW7zX+ydR5OrWLul/0vP+QJvBj0RICRkUpmptBMij8N7z6/vB07d79Stvrc7et5RESqQ
Tx3Y7P2+az3rV27Ngh+XJNlrbQs6Jm8DYMfTihkNBmRLmZIfVC0luauir52oZL4i1w7Mij97MgH7
rJszZiEaEn6x3mxbVhuzoBQLkVvcyUxWFfGx0DrMMk3y3AUqbumgDg+sRbPDpKuebIIvBH3xXEOP
lBnFUMzV97zLERrDD6JltXhG9BLloeYZNXY2egnoxQU9JuYtum/OzN/2K/SCWO7A4WkTfqB+xaJU
mVrfhPhL6gBtKXl9XdSICXgTT3sFmxZcsxLy6ZrWPqElkWluPCXSIN2LiOgXtCzuFKS0CjIarNKs
NieIGrGXMUoDt4NvawBcp/Yc7CvyQ7fp2TxWNzUJAaWFqbnP1C46dBjFtm9JD/xS0Hs/9jEUctEo
tOculWMHWnq2Z/lCZx6JEGkkQncWlLI/J4ifWFxUSO4BntlNR62pK4ZbENTiPQlFywvRDjeqFTzj
+bfTmnNIFGqF61JbCQ60nVXtp17CIsweiL8ywY6iwNJHIlY2uw6XLVggI60roSEiLesK7O0zdnnc
WgeOQShMhFkfcLYWXkS25C5sWU5bWljCpvqOd/bQKaN0H1WwPmkdCnhAKcnPpZafUbmsaiftrKUo
z0J8FF6HyJUco0SChsT6yapbeo+BfkcwJrsJ6hqvzPFDkm+J3TIW6P+Er9SIHrBaUYaS1INJZttR
ztVDyGIfjfoiu13Q+DOoL1ofaVFL70WuvcKVejfblZbWR/hKccUf5b7ZCxB9DkooYeUDDaKLWPyr
aOVIDvIbwlnmzkUGhQ0oz6GN3JEPTfpmuvE1d52OPf53hVJMkR2azVNZo1LHSPa0GVPnVZY71dZd
Rt9FE4ZapsbU71xM/UMpLQC9BcK8zRF51ZDFbyhha28wOYw2d3GAwvamDnSYhFiPAVJ+ieGie1Yr
Zd4Yoe+bReIziyQqsbWyXMdlwPG6yI8Lypg7adnYceIsQpzEblb3F4w8EqOtCOmup7pg9COilkiZ
bnHDrF8Zknafx2ZyaGvxbGlCcVAGfM9JhnlxwvDnqsIc4cIOlCf0Anz80jzPMsAmURNdMvgwe+km
mDOuvGC5aXmWR3XWq2fIDKFdNXVP80TNbGWhw1rAKzwMWG8dYLGZiOUUAUF2UMPSQjQUrpfeOURs
KyKBbKIzxZIIWhGjUAsHivpSL+wbJW3BKiaiM9DAuuigikbTYP4EcOXCoQD/r1RQ6OEsOI3enP6s
UqSiaPuqsxjHqzIFw0mGsPIM/YyVSnem1Ju5FCAtuzYSZW+WqgHkswyP5kBoQ6qH9Z15rV2ahfrI
jAnLitVeiq6XroDwEjwRTxh3cvIEesYYGFqZM3QWBRV1Gk/8/ZGvFzLkUXO6JVox31BQRRwBy24Y
jXqvqZF5E8JWeqg4mWqWszYJ9Ikf44NfC7ijP9TCGfxiGoQ0yXrxvawmanLFeE/hX3GlnMm3r8IH
BMTmc5p+58JAhxUkpN/lrHpYSULbx7aJmFf1OkwWQzAghLpZk9TeKctLe7Ge4adFReZPWXjKJ39O
YwNrSfeVkd9AooECvrci/qpBlnQitPSpFSeNn/Qr6kMSR3TTTy1EcDPi931MWxuAmhTutGbIX/L0
pW8VQmPl8BSjJidlo/LpMiYnQeMS11jg1qOiQtdoqEwrK4aUJyEN9xXRYIZUWg9lB1Z6asTGC9Lk
US0o9ZEIgZa7As1FUEWN6GYZjwAyYZ/O+QuXfAYqNKr82iKFPqvtMSShb7OZE1tYkKbByWgGeyHJ
m1NYjls3NalQEalme6qQTse73vKEuuJsFrWrlSi/0lB3ZgV6OroAXNLapLkxqqkipN+NcLY8EVay
lHXg6IX6GQD220FDkPedqTFvztIHVPf8MyQVCChID3SAR5xfghdmGAVwiy1XWpIU2sSFJCXcxPsI
27KLKyYnS7XGK2FJwHbFi9yLypVlC1o1+DQPY6Pg5EfWijZJVlyTmj2hzY1TGrJ5RkDXu6VWRiQx
5qLH73oYumwm6iWdjppS4zlf35qmcGxLK60F6Y7JyTE9j4xCrsEQajIGPddymNhK2E+IJ26qpmjP
NUNlbrTFbZnLwhuHjuCGBuByM6RYfIB52XUggkae6sTVDA0v5dyulpH4DIURVd4yJV+i9aqnVzXu
jQ8d3kar1Rl+LcIDkmkcQPg19qb9LVNoyHOkfeWGjqowyaKjJXRuHQjqJS/U2W2G5saS8occ1wdz
sJajJDoqUykWRtMP5By4D/P20TDAzomlpB3U3rhmaXiVqXE/yO38MasVOVNhdpZb0TrITS7ai4LU
NlxhgGTlSB5TNLePF/3QYp6ACSxCBFVZdUQwtvWZMkPXDhGrZv0Ikktyylp93toyfaekR11ooN4l
xacCNxH3p37uivqkrmLrKUS3A428TNTmKKckT3VBiNF6gGJsWeN0UPgUKa+IMCtKLw4j6awN+mkx
sx91l1jXAFmQQoHH65bmVk+Q5bIwmIF/Lb0fS0CXl1NB4usVfRmSYrUSjnSegbyIjeUCXxRjIA2U
giAIzMlTaZnRRcM+Ic2Sea4b3TEXRXOaYPzanOVdjMaoJqOwWdpzbUI41iwIMlZHrNjaDOkqkKAw
9Jy6liRnQtrqTjE1opJCtEs/H00rxEMyhSIiWKTHiupI0n8XtX2NGEFtArDCaEp2UQAtVxMx3KsF
1nu9wvo+rhZGHKL4hBuFRl30DWkxEeWdckPRShpi0oDw0/vAZ5GHTh5rtC0RzXQOsGd6sax9xYGi
XLSlXY1KyVEWs/dgGlWSm0xglznmBQOvTywW3akx9Gcrq+xUTQRQrGQa6CUrUGCfz4XSiqdeDR2a
qDNcNLWgWEzCFLZfEoLKJ2p793yWxVO2oFcZg/SYxWBWM2yr7mwo0RU5yX5csDcDKCEHpO8wnoxD
DD9bI76sY/SlLJizYNZuuhC/Mow3/kjx6GHhYqwgbz0qZsQAQpJSv2jWA6UTPUZAGdMRRGBJ269u
h0+qf9Wj/rgBTsLUmG7bPBTR9D6zlOjMfF9hGEfSLdQrvZYz3xEa4ihyI0RT2HNwgtJV1a4/IvJo
nVAxh0fBIv9tCsULaElYjSHRH5VGGEMRGQ+JqDaekGeYZhaEdzALEKq08TdjSJfjNPY4Vq38qZFS
Lmi58CyGauVBO7QY7hPEJ9qIGTwOjtZUV0/FCn6XBH29cobktfFZ05C+DUr7XOfTqy6NwRPVIvRQ
VSo/DJisKQ8BmJmTFjFfauYHonNWwpGFNW9YSJAVlwe5BzzQ5KPwOSvZA06kXheMXzBU+Wsb8Yv1
MDlVcneOYU4mNQzRqkulY5OSriiqHBvZaqrCAdZWOI8GnSAgBX/oQa/Nb9ABZJxjp7qjS7YEc+6n
5RocqVkKxg3oTr9FwC1wAsSjtFMxF+30eh59OD4vNTzoyKqKR9TY5TGOzIlWQP9oKrnxNXKCWQu2
oD5rC1JfVPGp0tHcMJoc45BQlGnqEwzqwXrNYKk15ZGfqO865F+yIlokyVVbSU6HZM1vqzo+Rvl8
C+ul3KvqErzrEWqbCaB4mQy3cFA555JWuRoLV+UG6fccR/ItUNQHS5vwgIxKdp7xUlsxwH5TweOI
vO/S1yr1i7l51NqqfRwGFJFDtaj2un7YjtsRTbg9NjBc2h7lb28o09M0NtI16RXrlauP5WozeniM
Pvu5AkgwoI91GgNcuzXOx0VgnccK+1W1RvUk5CIGS1EuPP5l3qam0OjRMdoGiWhXFurQAoTv44qU
qRrE8XM6qQCalOk574AWjOlw0DOM3ZQNzefM/AgWDQCKZD2P4Fd+c0U4rRubrHsu62u7oJexPXG0
YV4sA9qIIOKjVq3cpICiSOEMzVUxHXOx4zrZqCBqhmECBzC4Zc98IKsVABdZunhWNkI3yEr1zKVm
hg8hI0Cqil+UMixSC1PZbpscGLI8zUdRwhURTJqyTxDpXZRS2SPmSU85zaZjZ3RnGSakP9FkMbXm
xtsh/k1mJMxpWnmdhVQD9LTgNfPceWUgPhf0AE4zBemtvLW00fcCyjeZz8zS8z5IzlisGZpl/U4L
/j4W87URcHWpzODmok1wPBLCI7RRcygbvJ4SOWAiuaAry6hNNBjieHBqWLVusLqasOq3D1U9tF4R
WvisJIIwueR5+KvNvUzxy4n79kvuegUk2bDQTUC5Q1bSOoYVs/AiIl8ONVYG+iw6mSlfaZZNH5mG
BWXe51mmM7WdXD0YkbeHVcF6q2ivY9elPsnzft5l5cmEOBl2teBl4YSjQ6ULVir0wzZEUod+1kW2
RQJPatkxJagrTJx9obXNo5IwkQR7+22OrJmpNrosMx52ADfxfsr0XfR4yhwAKd1pCDuFwHGNglmp
9T7T4fis5acqWMLLVEfjHhMAnGVaJUjAwZzoNFm1iN+wQEVlU7fAbjaNx95oiLYMpmuI4PIwyfIv
o5m1Sy6a59nEF9GqeFKAp46HCFkmqWrKp4ri2NVZUbBoGkCt8/sdjOZ1NBkaZIXLej+OTxsIirmR
yIlvwUE2f2MmkJpL12COyeCImoug9fca1aLddk3uVqZO7Gsd9+4QStmFEnIwltN51CbfZA3hVyDA
epR1LorfFKqW3pyMRH6QRrN9Yn3O4bkaZPP4Opi5b6aW+oAv91T2pJMCygpv1O+dIbHI+QlD0ekM
ZJWzENXnpq5ITmnqB6nq5zcCT2C+VGLYPED7B/kEBWZY2qvRa6dwiPiXBw+xD7Tyc2xWIn7ITFwb
yfab+uIhxSrkSCHqyxpXxS41u9e6V+4DNmRsRjOwE9U2kgBMGAwim5H/Wy5EeNAyub6MfObRGrVX
obQ+mavsatUECV5bTHMpanhZU2CgyZJL3RJwsa4ym2L+XSjNKl05FhD0W4nW66Jx7RLXqqU1ZNda
jpjw9tlzoPyUgHFhD69nplXaQaxL+c0MvqAofgsnPDOqMQZuJGf4IyWW/ZOsmC42S8kJ2i7c42w7
hLhj0kVpXXWAHRNZZJ8WyQ+1ZyJnUBgg2aQmK7bDEYRgGreafE8VSmKS1Os/FlsvPoVFCS9lRMxQ
bkp3K9N3bah/KIM2PMhxdmxEIzsldf4UNiy8VEWF+xJMj+OsCiiwBAjLqW6SFVKZx7iTT20fzm47
KtrXIMUkV83aEaS+8sBa9MwhX+rtdEQPIDsCgZm7bQZXMrpKMd2LGNUxf5KFoA0Io0H2XIBf0FtE
41ckUY/ClYnRu0cWMM6cqy2K1chg/VqODDtWq7y3HOu7KJy7o7IME84qoXAtcXYZJsg47saTPNMC
HSRyMWhrMm4iIAP+NDlJgFmPAmSIjUKFI61ReQ9mjs2hR2dclNhZUoqVefJs6au9skU4iNrXM2tV
cNC/VbYiBIR5xWR5GEFywTU2kvK3FKB3sAgty/TT0IHzLWJCfEo+RatXcB3Q2x9VEsO8Xt+VM/cb
gRZRjePHuo5yP/qQ+kl6UqLB2fBdUAVgJ03I9kOZyLBRpli7iSZpFBMAQvFyl2oAXbRw8lSDMI6A
ZZ1ZVK2njky7rYzlFJcgfUDPW2As33VD6sphWfhDl371nR5fmMpD5NfJFDCZNwHr7R7HzlKOSmtw
SZmJf6RoSiVvvU9sZlLrpNCBZTvsw3H4GNWm24+g3O001al9GsRLEALBQm9aLSrdyhuOWpFULa74
fQdJooTU3rDaqhV8YRyT2FCB2k1ZPr7rrXyMVVzPhnjFRCtqU3UsJlpmJLMJQFds4KbTDYmnsTMa
OqVi4069rBwDBtne1NvTIoqPi0mQJoEKitM3Ao7tceTcYSFqroudrAu+NSPUBLPpOZprIBum1pYk
aYyJr4L+shdT97K1mSjizWMZRR6LXNYe/RPlWGEPIseiQP+0YKySgvqTxzC/yL3bxbF0bseaaNNJ
PwozBnBq6TfLLx9siC061aKK6hROl2OSiq1DXKTpyHr7XGVy+0Qgh3qEr08pUchvzVUfNfVRS8Nz
Y5bfRTMz3WpQSUxCnEChwuz3VHyle82l6ljQ9Sib8pZpsNzGGDdfwAUBg/kRSfP8BH38oKczIWNC
Hl+Sp6w2tZPeZ5LD8HEz9BlcwFiHtpwwRC/RrJ+ZiQ7zAzVkR2lgeCTQTh/RrNKkq/V5p+ljy9mY
zg8KLjeMw1W2wwepPAomg60qt+YhADJjVz2ORtbKGq2I9citocJg9e094KcAurQipBHeqmRYtjAa
SHxw80k29qnUc10TiJUTofl/jPMPM8KdJVQBS0x5yq5ik38FVvHZaxRN5uze5rL8IpPZvRGUwHpU
J1kbfrDmjxxMU6SBo/594GrlqLpcnFtAJXvCOWVCK/CLI6N8ajTNXRg4n0sGozkyfY1J0z6a1G9V
Pcev6A3eTalywfw2PzXqnWH6Yhamcu7JYr2oDMgSmjKiGWkfmJRbDqDmf45xGWFtID8EFbf6GgQf
rIjuORWjpzJMFSeOCFLrM5FORjzvlyjCYDrGKWnk4FkLyukCMQjPTSVy+nSzhse7JiMlGDWQd9Sk
Ij1sH/F4vcpMgS5KdRbkWPSkAjCuP0dpTzeofk21vnXgfNcf5mpFCMZqeqjrUnwcpeIdP111m8v2
V9FDI5PHJPPSUTDeljXpgHFJuJYz3o90XNS9zNLr0PZWwgRKaK/hdOuhIJWekQWOYiSIgimx2RBI
GKv0FVSgdXV6blBP+0G8UACcZX/BIoOfB5nsESUnha41UjaSi+cxmd6CUpiIfsracyCNJ2Utjejz
MDDbZjGXl818RUc3X2WGMkeYJqq6/fyS9qF6G2beeKfy1ep6ZLabdTSh+3p4jrBsHvSBBLBtd66C
/lm0jqqeiQ9ZGXmlUUovYTS6hizmHw3dFS8DU7FvSql7Mer8yMTfGXTc7js3wKvM8QihBlSk8CVV
88cI/+M1Ij43Ny3THXJHy7qUcC1kZFauHY0O+hSreFPvTmVE0LfFZ+MAIf6HlnSC3wF8Xa+73hP/
/fx5G3akAdqEIdpcr120lh68kJN2lW/mPXvTf1ANlsnZG3ejgsEfksuaet8xg4gdIvuw6LgWozB0
gPkA3rg5j+ZDPD6jY69gFZN4Bd1GdVz36l4/rjjLdl8kAtjEj7uTK+81vz7Gt/g2vJrvyi+wN8x6
Kx2wIOUcG48ou8lT3bm9RuvDJb3I/DbRrjqIx+w038abfCekEtE6PhM8UQbsJ5vCddA6OMGEbt+P
HrV83KsoQXCQiNdozsmqqKJ71Ff7FiAabikalX1lVmSF5APhYL2KFb8hlVGZhaM5Fldsd+XV7KOP
scwnTlTdpW+tfEuZCBAXT4EUs65xCIvynKXD+FVWwAD6SSgvM5K7Wz+Kr0tY7NtxyN7YSFAmkQlZ
5HH2RiXZ1hokCKlGBJFcq+qbMuhUzBKmm0lxUjB8FHyJ57fGJVEPDuv+1o0Ojkz/lgKuCp5vxiO+
yroadUdr59rfbmq1qv0a3OfvXSNKqCNWuH4SOWl8A2qbT9p342+721ZKMI3X5/lZop3m0/k6C9E5
p3K7r2UiHqxKL+mXs/WP3YbuyGEhOTgBd++XuQHJIwprbiX6ZcQim0/bI0ugE06uNVSIJVJ7g0Q5
GzQI99uDQTkUfj2Epb9+g3EkkvfP/VVB4IWKB6cYpdzfbjY8fxAHf+3+eQCszTrsc83OcC2T0a0B
WeF6HSxrItT21bW4Yl1JTxdKP/nJoO78oA1Lb+6ypj2Jldx7JXi3RdP+eve2jYvfH/uP+5IagJPU
ZI1Nn/RlKepo3xjk2dttFHcOFzSIUAI5bKx8Cr/F1pkVyeKhY5QZeuQIhxCNajkT/36z3RcaTUZJ
rzwJ66++3dCPpXYaWym3kz6BuxGQSCgio/6gxVC2mo5ExPWDRtr7v7WD/5/s/38h+ytckxHs/vdk
/5fuK/o71f+vF/xF9ZdE6180HmnIiatuX1ERmow/2+5//g+Bmtu/RB34pgZjFk+BiqjjP6j+8r9E
6Nu6qYuoji1JRWz+F9VfMf7FkkNURE0yAB1I8v8T1R+V9z9kiyKWFwUBOMoybBwIBld18t+kIwSr
IfebzRlSNUk9dCMAFxjrUfm3Td3oV0YmNXr/9+Y/n6BmnpLTysV+kS65jUvlxsKKsgHIRQ8ENEam
EbwHKVr7ntpTOONBo8hyiwwJ73lvnhsWer4aqCZF4OUXjKv4VtDZRdgAybglahxUIaQfQQVApE+h
QSiyPHuJAcJoGXt/jJKPSFjeI4nRHwhUfKhUIeVqMHly3mPdNCzVtlSp9YA7wHPDUb1r41Fb7O0v
MXOrKB+2TUEqzeV521TzJRtO5kJTDjIj5kvOwr9ewEL6P36Kv73N9qq//Urbs7Y7Rd304BpJXp/Q
h3aNJSh9Lij68L5tBsBnqIVGd219YLtru0lDufSp9VX/5X3q2DESbE/MIL//takKA7mb2yu3h7aX
/9nd7vvzMcX2wm3/f9v8P3/6ny+4bYVxpR3nuJmOHUVWXzTjiu4IW8N6s239eaBNGfD+7G5b2FPX
dIL//JI/b7O9ZNtllga4mEWF/V89GacVQP9/vuPve7eXa6HB52ybMdm2OCN/f9l/fKc/n7e91z8+
attlgkfotKwCVv/331NNKr/+th8R/mAXFTZx6hBcC4vtFoM+4zMNHYyr62a2jtd6XoP3beirrXf9
fmKxPvDnKb/fY3v27yetD//Z/dvDaRvxab2acjHYNrdn/ePttt3//uHtI/72LUOagbvIiktCWbOi
3iXrNS1dv+z2TNQ1RCpYI1mPTSeRAbrtk/Tw15O2p2+7ixAl/vi0vXS74887LbhEgVGt75ytN9vW
n1cWOb51EtV5z+1OU6Bj3ucs05pIeFAqofY7CRklHtl/b7LoaPxckmt/e3xaZ9SgKKgBCSH5YxLL
oKE34HMLcKVS9THHwnmUirz1A7NvfSIVzsZMbq7RCfMBIwYMlIIvYa6zjt+b0jqR0fg1Uzq6TGB+
b273RnRoUFvBX1+fs91sL9ye92f3b2+53bk9vD3xz+u2+wI5JQE8wZRZh7Rdd0NefhvmGp1h0Jzw
fmD8QCO00zUD93fWfSInBt+63ijtxKBebkO7vt4hQba0y7LpbLWfoE1a8eSrZJIcikV00nlVotX3
UstmRx4ahFoYlXJf187o8MhSSvjrzfVv2rb+3Gz3FbpSOSWw3J2w/h5LsxKg8zphYG+UNzWpwXwa
kn6IoKB4rH4mPwi5ySgZ7uNFusf5inUhckP0gyG4k5Xz2MZBj3Kn63xwLNRcQFc5225ONLra8VfI
IKYgI6JUTOSxy3exKREXOSQ9hXJmetU6ZzWaGkma1e+7uB7BLr9qyvClmL20z9uwPsVFT1hyS3S8
ZXVcIURqg5O0PAegcvWqBxVNA9K3UPn7mkAK97bV0ms5GHJvK+sYbcKycKm4xHg+mIll6+DdVma8
5hCw+efOeBAf4Gks+2k9g7YbWKTl760/9zXIkveALAArc9BvN2nUgGsppKNlZDNKSl0UfSF8qNc+
i97olSNUI6fAnLcSzooWKoI4OEXT32RrGH8fiMp/Phq3g2y7r84arO8DpciM3FuomBlANs6CaiaZ
QmusEbrWv/e3rVruiZGbLZTMgMIcwRgmP62M9V9YoXOOnDBx420/gnvkTzXz8XSUB2IzDWQFODdq
1GMF9iNzFFjYLurk/94E/05kn3yMloXqf4NdqYGUG1Yi6x/QtGZUWHQ3JZQ+603dH9WRZY++YkG7
pjX9VqFvTNggddqOnFMcsUoLHmovkGY9uQonMgp0gN8xCoNHXKPz8wpAj47t8/RpRh7LZZOQxsJe
XrOD8IvFeqg4dW6L8o5DMf0Rs9C8xYNXhe89hpjJacTD3L+735XqWpPL0x6Y2osRFhjZXrUrLsAD
jZL8bBzgj8TLNRRvEgwM9UcffLF0562TxlYsG9xENjnd6xg5jeCK0RdkIhyB6zp+Oq25dCEQKCeB
DlC+R/MxX34CJU4AgVSRH497LTzC2hNZx5u7McVFPuxH9UVX0cpCUKRX9Gb81KvjrL1oFp1BFxxL
k1xK/TVSvDVcN3LNVc2IIuRcEHAiHivxwPK7hV8OKRwnHDTGvnMqBXWMY8iULxlwyHnN4ouE8sk6
oplSFlvAIUongLX22L+vyagL5nqSbh8wkeYFciJgHbSVgGR7Y/8GSQoyzK3qfuiD1/jmyUC3USH3
8bTYT2i7TA4C8UjQ6GeimEFHRo77kwHJDGaEeA0HH4Btm+MSOihfYwiaufTE3idgUKYe0h6hkZQs
+S27hRbD76vcY+V1yXb5DUQW2qjW8kREnb/kzBbfm1eTRpl4UH4lOv0Kr3+QLrQKhYxaqksE8grN
szzWd8NrciIwYnwIY0d66S6xQ5cEI1sa7Ev0pt1x1o+T4lXREZ2x1vwky32BXl1eTNS68aEM9vpy
NuVvycKUmmGyh+h7Fi0iryBIe2YDhtRvDNb3pyT2h4XzAl83xbwk/QXDQW0vePyWUwWXGhLmshND
Dw0nfRThV0EqC0ntKd2OZDdFPjmFwKh0/gEHrIwn7RfnrKr9oN4XTU4tO2bnS7/K5rFIj9XCcnL9
wfidhBp9NFF1BKsah9o8UuHA5oGNG5IFb9Z9lv2Jei9i5bLYg/UiCZFeYpFcaNwVAH7pcBHg3R2k
yRHP1ZMmuJJKp8eHuq+CuTvm3SFoSFfZG/SnqT02TB3OBmRt6C3UfogcVc9LOu/c6XN6iZpdQpHT
zbTHTj4Sq7AbBmp8e6jLE4CsVcJLlt6h747jgkBpJ/1MPnXExMO0G1sPOtsoP4352dD34l0WCBT6
EItLbDzE79q0UxZPH3wJ3IZq5x8WGEVOhdDLpVuFTk6MnxasYwtVKc7aJjmKcWXD1pYAaxLvixwu
R2dykkNnoOclQSLx2SbcGBVj37P6P9PH7XIvDZGTSffefOho3SYHzDvLbOs/Krp4L2Zna65ypcEU
gBbh2rwaYP0ocCt1P35Q1NINb2WZgYbPPZZF5bsACZeBs9opOrHFcHx2LbnQkW1lDr/5lYPZuFhX
5ZR7Bf3ttQrGdZy20K4D8sIPhggS6WLmxMJOIbyke2HhpCA3OfXvmvJOEo+Rudg7n+AEKy4CBL4a
BEWco/gDrhBC+U5B62EjkhUYijvLDl+qtzVPDLmRdcpOYu8G4r6UnwtQiWQdMBRL43kg5kncR996
QgYsp++PwlfGP1fdERgveC09W3yiMhVDO34p3vJL7UcP6p3a2vIUxfvF2Mn1p6I8RIHTl/1OL5jD
uSIxyEQNZBdpgm16ATdEPS+vXmaiQE3XEE5W9jhEO9Tq+WOc75BqE9ZIfXvODt3Nesv5/b+Xr8Yp
Uw/TQXWb54K+Lxagx+VEruwiudMb+gFI6SJN/tRFlphzLiPxeRcVn3STuEA2YB3ajGsdHFk0nQ75
ywKzYM6+cyXcNQFx4x0g7jw/jixK2y9LPCN3MkBDJTtF4x8ZqD+il30IxgcTa/l876M7QgnTJDu0
IwfJ75EEE3rVP4fJr3H+WEUyrCdx6r3h4tkN3UUOH+hK2yI74KIHW8w8ym5YYrP6kAZnHb0lI0uM
x9iJ66+xOkvCqU09fiFYUYjvEZfFwK9NJGI0pSj572DbrTz9H+YX3/Iheo/VE++enljQRAoFeqTI
u+gOttAbn8jNk2Rn6VxsC+TUFqyznZWMgIjom2TsSi9qiJFy7iISNlv3ZVvYJXsDrYnzfZVvvRHb
rN9SF6j8I0TrZU+SCoVdxN7KZ3AgEKnUbMPlSDPcNRHkR8Vw8BreE4wKz8Z1bTPuiB7lZIjeIOcE
wcFqd+GLejN/VAdU2JefzRu9Nu2adASjETptz3CCOGLZEVwipnbaU+ugbz7kNr/pLrJR4u21p++7
nzAovrd73TlGJG/flGtxkG8zgwITgBeYcJwxxVvyRiOXEOTmTXsaAlsxiDFzpsoN7uRU8/8ou/DU
EVvCAAnHIRu7dIIbmINBfsliaKYeQGiEx4i2NRI3JpuEe6ZQpdOtDU73mHHERbDU7PKz9aqHmI7j
Tlw1tE8sl0oyT4AiNPvZjX3VIWmVfwmS/NT9UFwXXzGI8HG+WbvaXg4JAQbyXno7qr0zfgahrZxn
NzwYBP9che/i65qPE+/aL6BBbu6Xj9ohfxRfQj+9QFMAnpOvmbvXoduVL6WHBjz34kfzQ2BlyIj7
Rt59XdoLWrt9SAga5ORdVB5Lm5UWUmVuuY+gCyd+bFF4dTuDn/0NJhfHGXeIL9JdDu3hWX5tr4VT
7Iebdia9cLilJ1AzDgf7vkeVz49mYyg8t9fhRlav9wndcTkvZ8CyexOU8EFg14rcC6d3vnCysUu7
prmjThuG3X5hgjAXzzyj3JHUel3O2j76ICwdec3X7Jp+4H+2X9M5v05gx3amx+zjLPvFGTT2sieF
nA6J4GaOtYNnt0sukBB3PMUpL9ne2st2cuuOaBOqe3qt7sJ7/AQv6Su5W7vkbuzEX/Xr6FZHbVc5
OhKlj/ANsYzmWHeFmG+DIcDhNgeF4gAd/Na9MZJx6PALI/CiW8UEEddLuI7h4215ArsS2dUxhS6H
LOms3eHjOoFdeNatsOO98YF4QugcUvEae/nobahf9HhW0a2thTv9Q0D6ZJtcXD5y/iov9JiU0FHh
cHhN7t15/JVeTW84118Zsx4qX+/ir/f8Gj/NbvAr+ih+5AeRX4IxRjtpp/5i/S/2zmNHcqVNz7ci
aM8f9AaQtEhvKivLuw1R1V1N7z2vXk9EnjnZ6jkzA+0HCRA0wUjaYMT3vQasAZpaj/ljd4JisOk+
1OfoHqQ0lmk8VrxU0eIJY88VBdVxOT2joTIunryv7gOFd3OdHKv7bOd+ms/1+3RLQ0gDaX7W7/EP
YHy3cbAaH5NjctSfkZO+q+7N52StLrmoW/3EdIlQEn/wVSZLWp8NSD4IeAvrxtnhaXwI38RDt1Ne
QePRvHWMaWFOfICU606o4LMSzs69tsvPfBIP1TfPavEMz3c/H+NN8zwfA9qY9rVI1sWJr1PyLZ/7
9jU+hyFSYQsUwIrVeATHgBU1WjatfQDaFqGaqqIvveR9jr7bedW+so2XCRk4G5sBxihcGszL+WBx
mZRFwTfja/6KH3ETiRFpRPCw3whFQnyk0QtweU2UL/VEu2wvrc24J/PI23KHj/Nu3I/ckOl2/Fm/
V4xAF8aG5x0GDl3yH4G9AIv9opxRTNgEIP6XaBOgm79QXwbjLdlCVthHe0BNOYiszbw2DsrJOLVF
tHYesu+Jrh0iiN5PNEWrAG4Tn8zxLnl1sV6HHXA/Pahb5zzfdNN9csLFlKYWOiCg7veCbGK/8+++
o/tB2A8t8YTW5tVAV/kQn6P7+XWUDaBsJXBDp1GpSM0/F9/BgqvPmVtfHTsiHIwQDO0Hn8EvdOZp
CF7aPWArhEoW7md7rg7eVwZnFymVBw/3yU/m6vfwzbrpz/YojnpGWWLZPPTtsquX3Pf+0XlVn+tz
Ar563mb3on/woX1VHxwiTKjIWlXfPWK+r3wQ+6+Z2xjjUiEaYxo2ugjDqaFZmtaoSGLBcpjWX0hI
gjBbjA/GLWpRC+gzS5Al6/pMW8pn8mPOTsO0bZ7TM01eeh5OXNdkpy6rNTLXwUI764eQN5Qu0FL7
ILVZL1DFXOMLw/0vWYkuyCrfIcK1gn51VrfIR6MbvbKegtd6Az2beNUipBl7CXZf4apcW9sx5Js2
3ts3/QK46jLGo2sxVmuNRpKs9IbR2GvFF+fL+Tm/w5uwfmrv1hmI2SreeLf5a3m09/gQNkvvQY/X
g7PuYgB/fAfpDhKH4aF9hhdA81zvYcOulKP26G6rLT1Uat7eQTN7oE8xfLvi7INDfyy28677xjVv
3oGOXlZLbRdv4sfoPrm3jvlmeNiQNNVekWjjbR2Vlf7c82be8876L8QWuYHmtxGtcsw5X6bP6bO8
q5+Sh+y2vclpBZ0f3jl8ch61M2Tqee8f7G12697DClvF71/xSnkYjz2vs7ETP3tchANw9aX9on+m
d4qFbRCGDsDWQSgtlTcUVgEkJXShIL4t3iAk8KVRXxr/xiWj/KAfMO4mT+4R3t0zXrgHmXxLN5On
Vn/2tEW6oZ0uhv34FBzMPf4JyNeDtZ2db3WCmBbcJ/bEXZzxeXpqn9BbDGCEL0Aa5k/Fg/fKQXyB
QkNCBPWWToRDk56Ola07BmMjxkcy7KaIQGQhUqJyclmHE70BXZhYAUEn3OX/ikRpIkQl112iUa7W
4dsc3zMKIQhlinCynMhI1HVRzmEP5C70wTCXMgolj8dVoQiAGF8NjvYISGPch2D2KzAe+KwOS0wu
nL0G9irvo2OjfPQEczSUU0mpIJilR7tJLYKDy1stDh9jhp3mJMVOVXFrJiYPjiJgACwmDF1sVbH3
QUUitBahPDnXyKSzMax0kaxuYhHV10QilQBQ9tds0kKPmcOB5jLFoignU6pHAMxiF0UfoKZzgLzu
kOcPCCRC8MgNBrzwFEGwGNVdbRIbjGwiDppYNQ5hfwhDDbbfhBpjC8FmRuM0DulRw5UjQQUnlU55
hrRmeppK7InkcRLVIiOgxtAirSTyoCZLK7riVjcMGtxKOROj3dVBndJwckxGAJ7QKl7H3nGWXYKS
pOWJXIoj0iNythttQhqRWdKaimydjPHKuK6cc2SyDrTTEYNECA9IeR3kZBL5O70mOn5dVypdtKvD
YBPkEyTbThvqQ1tZ9aEXE7koJ2pJ4Aqeu8NAgTionJQKJp8IubJs+/5922X9RsZlL7FaGLAp47WI
6RDayg5OdQkeFYTAKCLDsFD+mrM6kv5ynZz8sSjLyd0SIFiAYPPpA8k8At3Nd6I23+roLsmt0gAk
Ha+qyncGnu9Ra3X94NW3GJZxXiNBysME2ehQaca4jYv5NvP3A158K73DYRqMLYAHkcUZEY++zCWu
d5zzEM/RebwrUPrV1nDpqgM4KKdHpKo7gwrVEMK0q8OsC6wFUXXuhv0C4a3bX5bkBnRjkNENiNn/
tlLud1mWs/249lBfORozMVeLBl8X6fwWBVXySRZiPPT6xLxcLSc5uUpSJUyui9etVeMTce3TrSx2
XX+pBc2+GofCv3e2h/ze7ZwWQh5SK7DKMH2bVOsUeWRBMfiasK0jsumPJgx1jXcQN2pgCWaPtZ42
vhepVW8LD3jr39vkXCDAC+48c9xyB8OukOOVm+QE9QVumtmkoHSBpqxkIbkT0WssFDWZRhR1jk5K
yUtV17WXZbmD3FVWGgPH4Wr9fSS/HYRced39us+l+uvfXyoecY3Z1HX/+McussYBkhOEEmLa12qu
5f48st+W//HIrn9dWQgq615M5llcN1nlZfbPs7ucqNzTv17j3/7pMisLXE7Q6xhn2kgGXG6HrPA/
vCbyn50m+reb99t1vZ7nHycj/+vfHcH1L+aPuTWfSdO9/wGpkbiaP9b9sfhPRQj/E9eS4B+5WU40
mbS6Fpdz1zKyWjRhGIFdy1w3/9O6P/9GVvFHtZcyjjE/tOTbNp1I2rgyARvEE0YJTXyQUKBOfG/l
1j8WHZnhpH3OLwVdmUWVxS+zsrwAJumu1SGSwx/8UYVclJNrNZci16P5D/f748D+w2pkues/yfqu
60aRBZOAmv/GHv0X2CP0aQzrP8Me3X73nz8/f0cf/bXLv6GPBMTIMNBZ1FDdAUz0G/pIR37nN7iR
6hq2Zwr1WRVU0RVuZAE3smzWuqbOY4Xq8v/5X/+PwmTzx/L/yDt8e6K8bf73/9QQxARO9JvUIigo
FH5tHd1J1Mn0f6c8FLbm2IMuNk5h0C/ivrbW4OiJR3tFv8DUKF3SFUTtIVNJaX12HTK8bRKSea4G
ZzHr9bOPaytwt2Dc2Iq/zVsdQQjIb3gvblpsKnBTZ6xX6DXIDG381MIeDvjQrLuOjKhQtZ9RVdn3
yrxLOy2nz+Y815k/rT3YGIiMY6vTFNaWnGKdBFjZTHQYC0hgc11OsBciuJPqTHYxpMcWt49GN8Ib
skxoiIEG7QJeq1ZD6FCH3lljoLgnL6setNLCOqsbmxe+vU+W0b3U+Pi+Gt6wMfLx1nP9Zu91JECM
fiCCq8R8Mk2EgB20SbAPTEkdaj8cxQvWvk80PaLDffR185Cq3AkFfLmDNvjK0zv32NlVRl8zvcd3
EV5ZVq8wGnntHGcTa/PRI0VSYHr0XhTNXYTK2lyG4Qqms7bQ8+GA62HMgCho1qM63yfDuwVnGZ84
3HCqGQPtYdYevAATBrmHHRCFQqp5XuouylyO1ZGVDNNsCZdaOELbeI7FIKj95M6aIwiBRdasYaIi
yqdlqU5Hw+Ril7+6TjvUBRwPNOrRcInyDabR/sYzf9p4iCzx/kEN37CPQwLFm4AKcZMZTcXzgOzY
Ok/OZtV2iyqfoN54wy+nGd5HK6t2ih+sgxgTaOyqYPohXRPjW0DiheF8lKfNfvZNBJkISFt5nS8d
h5i9RZYzHHRzmZqEGgu1dYAXbPIGvgqS+wccweItGpXVwmhVhM9no1v1isgSDcnJmGoMamvvBNYc
nTgnMdZpgHdw3x/8uyBWohOwYFKpXJtijhXCkasy1YzFXGQlTjU974E7dWjm5AlRPMhXd2WlHuGX
kRR7dHW8/oKmwH69+4WQBVhfrfjKIzPZNio0GD32GBW64XDwS/U1MCE0B+5gcnl8CCkooJTDRLiT
DFTf98atATBgyIIaPDTqVPNgvCalu8HMYIeCcXIcNUxpHc84xkaMjr1vziS78gnRzeDZs4cecRyD
x7ZVy5Wfqbd6ODbbsNGzta+N/anmLg4RkhVhpGNqoSSEKypEVVQj3dsDUSy/qV1sV/uda+u880Mq
HAlI6qcYeBZR3Ny4RZEvG+PJwPDyHWm9xzTIn1UViE7Rp9YOsArAbux/+iE41ppCPjusnc0Q+e5y
0ob5xY4iRlBQxz4VXAO1oRlWKebC61KjDcFlG9dcGILIZN7WEdBwH2rvxo2yV0ihxQkv+QJ3VEJn
DqyTbeqHRHMy9yY09Wwnmqu8WmZCDT+YSSKm2qlV3e676srixlH9m9mFW0T301qEmh8eG5VrMOlh
AWOyLU6R4qrb0C/edasUaapoXA9jAxKpSSogRy2ptMk2V7MypmffS5qdjcPwPirN9IRY5kD+D0ZT
gBHsymqVfm01jb4KexL5FTqrK7/OnbXSE+1WNUvb1j16LHE24Nvp+y8ttjdPHVHGoiIcwwDcBLFs
u4dCJe8WNPMd54mZC1dCh68d9ZgaFnF2E6aWfZmkcXzKLQQPHZPXjVsOI5CsD4zXs2eM3/QvrMck
iMxVFrd4DWBF2+WE0C2YN5Vqf0xKaW5REj7S9hdLFLvQE9Igu0u0lZwYAnfVITNPn1fMymU5lxs2
YzgJybpsn8RwTi7L7dfFS0m50pGIFbnpt1m5abTsaYMV552sQhaR6/+osTPA5BiJ/ux+6mIc0okR
hSc72qEY11xmFTEQkstyThaSk+s+iRyQyM04gIgx3N/VXfe5rpN7yw3ENOipiz77JIc/cuU/H4Ei
j0sWuPydrOW32ctu8l8uswZDDF53zFskwlycxm9VXw/sH8/1UvKP85T7jGJENIqx0bXea7mGwdQk
RlV//tXlBK+nft1Fzv1ZXK787ezkX/92pNfdL3v+Vr28BI4cXl6PsBSjT0uMQ6HVMNCU+8uJKYes
sv7fDkJuul6jkqFvKcbANIHvgcWo+LoNv3hkm/yevA6qKDbKW0gn6L51QvVfWxZBYC7xDYdjMZb3
mRiQOxMxu7hMMT4ccwEfk2uvm9paT7e2rxz+WC8XLbGzrOG69VJLI8MHv9XohwA5S8BdY5VgNUuc
VIUYEvUYly7krCLCHZflKUI0N8QxbvXbyhwT+n1SvF6KyA1yPz/EM2tUh7NPwIt2QERIgsxDVBJM
N00/MZWU4Eol4i2TiLfIuVrEYAwRjTExnl3pQr9ivo08f9xeX9FSNgWlfquL+E5HoKf2MIRJReyH
PnC+dxuAPk3/7TTftOR4fRAuSmXgSBMBp1lMJhl/EhNMTgDm/cPitZzcjbsBExVycEl0DfG5Esd5
4ptmiei/On7loVcTJxBxRxxyjaVpDO9+Zj8WPp/5yCbPIiGIEozYCoqLXKygcJh2m++mYWvQxTm4
ELIOqqfYB8/BLdsfuw7Rn2AQUizDAZ4SfTRQnATXs54cbQF8aep6Cqf9QRVzcrFswZkjRLyXtt9y
MuCPvgwmvuZFrxHG5guMv21qk98Ut/Qa7XVm3NwH30EU7d+QiRKP2EXKr1JDegjf8AJ6lo+/OT5F
d/XQRMfJmPXlBJ8cX1dsTVJf2aWEQhWYonvTxDGPOJMFa8zGSRC8tbZoDRhhla4ZB8fBtVRBpniR
DUiohTJWWesg7QaN9EdfvWulfarpkfA547rF40OmoQwclmGKXXJiWiiYtD4qH7a/Vw0UPGbt4Aml
S808OuYA+YwAwSoW6MpYxMPl3GCjJWQYxe6CutRF2B7btnXOuOWARqPOF0v5a86zQzpZhXXqSwMX
WnEPeLKrdhd0FYCxFKCPvP6OuAkIpWj7Kn2QUXfVQVvMkWh8PzWg2TfDVh6DBIImjgjpDQIoegGG
zjldA7p5Mriui3C8VfmIyGgY8CyjCNGzVozhJRT3Oglgi05LARIdlFzboDIPPlkib63JhROk6lO/
iwG/mQIIe30A5dwf6ybooMAjSZC7ojX0HPh0SrBp6AUi2dSbcJTEKf22bDthBBcfu6kc1UgUkkS2
4YpzlYkGecpeOcQLmBr+Sj5O8vTkU5fNAhp/Rb+6/t4MHXWvCuqVPGE5d53IdW2ioOPkGm/+3zBk
xo85qQIdIPYVm0xmAF5j21RAKXh65CMk564TeQ3kIl8TuquxuZNBdkME3WUAX06ui1Oqvg9BkC7z
Sb1DQswiKikw1ZdZw8T1FsljKOT/EG3/I/heNOYGNTt/KyPu12C7nEOTgu6QiMcHultteSwO7mCA
3QNB+92qU72W6Qo5CUMsVEef+9VUlb8zUYMKmu5XGSWgbEU8SV4/mbuRc3LddRHu/KHRa23vW6a9
7Sx7g+Iij9GMNvBEmBOyNo4IY0laNB70Kl0EFkyaiW+ePCGTV9oqSIwMao9cTcMgEJiNjq+cArwy
1erxoCvmBmGxVa/qZ9cHca/3DuYikwmoYtK7VRKqKfrN8U0QxU/D0EbroCnTtVabNbg2TqBL3ABJ
btGgi9yWPIvLW6CgvJj35SKdm3YFjTw4dg6IpmBSdvLpaA0syMcwfUoEOfFyp8Xc9WFwILEfzMd8
RFSnRpdwNYqxkZl+jhqgeq/OraMjJghCC52qZGkV0CZb+VXDafaAEgMSMyg607VGuCvc9GH30pWe
Ap4rDVZVavjoqIV1ttA16wZS0LglJxUfW1x4t8gt3VeJQkp6dsBmRLgSWvi5rZCTRuEQn8cl1ArA
/k6Rr5tZT3ahCmi5bPZGrHcMCAakVUVj0Qq+h+mrgvUkljHwsBaoEGOvLMTI8lwFTKGBkPFc8guq
6GDLpAjuPoxUO+XFgB6a6/1tmpn92mm8OzeueZfq+mmwtwbD3uWldrzmxFjNRx5V/M8w47WGUmeG
QlUAxn6B0ATJP+Cntl2sskYFbyW+840g9oRaoaCJod2U6ODDkRTr5NY5BrtWNy2EXNqaeQ6efT/1
N3GLNHhjfs1ofh70BnlUwLROJNI0eYL+d9U/W0qjL4Is9xGnagFmYTSAtxcHlrtxs+0S/abwinNN
XGCtzoCGlV8hTM9jWPVvWoNsiDu0sKsHHZ1yII6jB8pctJRygkd3QPJFRbacd9Gt8Udu1EfXr0iZ
HeICQkIqJnIOKdP24HtaeyBjaO+d/uy4Y4zlaoi+Km3Jmph3u7gU4O3dJ/an09ewEeLBArLnr/o2
cneq3/B9EecWlr0DSoa8KywxLp+Y9Bkp3J4gyyrtaGam+RUZk5dAaWcG27NwW9K4PHby0oaYVU4J
wBPDiRDTb5FpNUoHO0q+DvLqZJKMZEak2meEZpaZyMIy2MwOcs51I8Lq15We2KI00zFT1HAr1+ui
6ZVz14ksZl/3lcuy1iTCSKXUuIHij34rJ2dV3U7WOLP8uuwr1yF2s49yNVnm1g/MGVGPTPEYHBBn
QVIRBZTGih/h88wnb9aSh6n2wbcND3HtKWtY3ogrOCKEpkBz9w3QgDjHWJP3FQzZy1yiwCMFc7ux
txfl3IMZmysMpOzyNehQ0nNxqTPQ261DgEJ1jlQDEkf+KqjH45DhP4GGyoyOjPeBsjS6xRMxJb+v
HBJZ3bAgkIqUHd6XhwERg4dZD39o8XbE4eQDGVRQPHg0nh3I5Sdfg/WQJ9H06SBHOY+F/awT+9oR
Yuo2Wm/1H1hjye1ong1rFOfSQ+/X/mOldc/2OI+fZtiEyyjzndsqKEECNVDzRcjlM9SLB7w+1Jsg
LUD1NpG1b2e483IjKsDa2CWfjZekm26GERAHTo7H03wra+Wq8ahHlnkSjK+zRVwY0iV/17rKexib
OG7CbidJ6SfrbCpBIxL+J0VK+nv05vdKG51Nnlv4cjTe/DKAgZcnMbWDsoTAZdyUTaXdMfrhhaC/
fufaaMs1E/AVX639e8z4tGM3hhPRNU5lJqYw46b+liENuHXGVttqaQe0xyfgKI6qmwCyh7GtHwcn
ddEscaPL4ZoB1pxRGxl3fTBpN7kxAdIWVU6OuetHS3+Z8rjdFVPhbeC+D+8ZagWyyhBHSgj9Blhw
VG4eu378kOvVFKu+LPDHsz4hmA1lbVia4hi0EHGAVK2eiQwW+war6Q3SgcGnNVxusFnxOCHqZ+/7
Qe2eomR+kBUOJQ60veW2tyGQgVvku8LLDbTc/FlXw4ZhYZIiWYf1rmbF4+UGqs3RC/XhY7bBoiQY
Ye10RP6fSbgD9OVoMBvU8FPlEet82z/Lx06euFmpP4hG6w8mKJRjiDrWSh5+rtG91J3iJQKppGXq
uJkqMNChU3j3cUCA1ZuM/EfemQj4hvrr6M7VhoFycAjierwPRoFGFyW6IN9bthK/KZGJ8/NUk0un
QbpvkNflHcyKH9FoomEaTch/5N46NKpZGGYRpsPi1cMd7FJPNnWb0UzDd3pbEFzQfTxoGOLdTVhq
X+qxomKNlUyPIhuRMMVB82zEb/WurgNsacQ/BVmxCtTef8fStVwnZTYcGRhoZ8LEmP6Ko61HbCGK
qf0IJvBNra/zoXez6qz6YX2pAy0Rhu2W+zFXjgemV4tv8oI4dBrO/aVE1weQSOfm020sA8K/2d5k
U6TeWn5DQkH8y0gb4MXuZ1pgipqPCthVOyxvnaa2LlV4qAE2iBrKAmqJZIrT1tGpbR3vxCcCgXZx
Og4kn3hyvvrOzvimOw3Wle3MI6jFhPCb9Ef61wEV+LaM5mBgQzqASuW/MHgYtC/impfjqVR32SlK
eOsrtX8TRW23qgwzRYPsKP9Jm0sD6ZCivS37Wr3pfHQ+/TnVP3vzVRZopnFa1mpl3rbaVN6YDQaw
bdCCR+u4PX1PmFop6590yQlFDq364ARhybdtboDk5v3D7AJM7TW7+onr5SK1O/OzMjC0SiPqqHg+
j7g2o2kSR8qL0gYPl9q88LHEXufFV1JlTTYrOTqaYt7yMHk86wiYudwsWTRBFwhFwah6sAqz3xWJ
D5arKKyHwiahIYvkBfrdBGc/ETuLV2VS1be6Zg7HxGqMtd6X1auaViifchq8PU+dWrcvhFaSDfpd
3qGa3fA8gHeg55M3XwYAeVMUNRjULmzsYu61adKhTtXKdraN+NEJCEnnQGp+ZjyVqtcrH7Fi5qtg
lSpNcBs6o3lsA3dcRxmvlznD+ROXx9bdl16tI/g+bQWgbNQOepTX57FR1KVulqJn9CpLzp2PKl6v
afejT4J4mFpE0vr6iPRM94iwN8huUeEUpOvC9KYPJS4buK+tdRrUILzBfZ0cme+Eb3OXnOS5eKX3
hhWG8eyECrCtHJpQgjDBWXOUYRkRtvmh9Sd5gSpGcotgnuv7vhmSfRT207ZNAusx6qFZySK+HWxc
0lUfPppWK1f3hpOjK8WNb8J4s6KmfUPT6yiLEqn7jMKc72Q2FEfHT7Otpoxo4ueee2+jW7MIS8P8
0WX1Wvdq5T3pDGTH26K5yS0tvLXiBJuYLG2/Mvd+6jKL9w9psN5zIAlnqn4oKzPcIDbSveIYdZJ1
ha36S8FW7Yn8goPaAOrS3cyn2wlQ++eorR995O3GydfePGvu17Mdjsd4zoNz1hQqcU6OR07kIj7X
yi1yD8NRE02T3E3sL0sYweG/c+M5+s3Tf5EbR7MC6Yv/RJfj6TvPv5vm+/v39Phfe/2VHne1f8GG
dlSHV9tgVGXjl/aXOIen/gszFYNMtUuAz2X6d7bcsP9lu7hs0o9TcY9COuCaLTf/5dHyeDgQM+YX
Xlf/P9lyXdX/MGzDussTAiCmqhlk7/+dp7Ez1YaCbXAOdpLR4Uw8A680JoNptPtWxcsZlB6aoiXw
d5yllzj34O0ioXt/T5RMIPtaEUmQxUcZWPh7s9wg1+UoZqNVBdjfEdwMMQxqRNhEDQJCVXL5Musa
SISnHsoeNpxxtCcuABxHjAiuOjwdThDoEHTIpWL7cZZiPlrTMECVs4NfeDMO4AzFpeoPItcZMVyj
1BeFpdQbGwXQQzgo+8q00YYbg2RtusmLJeQHqgz+rsV4rZ2Pg5Gsx6wGpYloZL+Y/QH9LR2wnmPj
TDiTy8walC4jRnYx7r+bJAw+tRE4+TSWz7WGZmKbOD9oHEz1PUPi8Za+wMEKkcdOECfehVjOLbPO
bDZlmZ5btb8bzDBZY55VkG30hTBgTX65hvYEpy7sA3Xd1fFW1YNoZ5mE05HUPPIp33hD56+Ifb+V
tXGcBGAUI1QNstd8coI0OipGdz+mzTYyW1h027GC+qwPz0nYh5vMKhfdMAI+GFBKy8xX1UZ2bmhn
9Ge9BUEDfZnl8Pm0LLufmggGhIOoIc04QpLeoxtAIohnaOqz5r7l2AqWqBKvLfSXoF97NxMaZQst
c5WdOhUwtpsGAmLnaRuUTSFIoZvftkAm1flZCR/QHHlPx3ydR5CBTViaQl0fv99eI6XTDSshtBKH
wqPdRdGqc4YbnS9B5kC7U/kGknw5J35nbhyNSEeARlKqpc1Kd70cKK17MpsSEp6p/VJyDKBzjAUO
VVreGWjI3evJwQLZtZ7woFli6UFH0DE3bjbUCzpweNehL7oslfkBDdJ6EzZwWCdX2SITfQxaB62x
GvpfZ4zvegQnFkNZkhRERFa5b38NohZ7OiXx+Jb7hHfLiM6L4c4fka9HG80FWSLeoPmRHFG2mvSR
PIaI/luBuULnmZh/aP4IEAte9AYE5tThsfFjxCOhB26nrN42HYLIrY6BL1n7WljigFV9AJIKoL/y
m81QuYhlE5HIGoN4VcvgJnGTXdBjpdDa9UHto41VD/vZHhBDsMcbksnZyr/39GRvubD8XcAWdm09
6lH/RUAnXk1zcd+2KmJtM7yfTuf90dQNIzfi5wY5/URda35ZLQ2k+5ZO1Dzk9dCtpjFaFqi9E7+3
VrEC+Y2rkdt5s4iRbMQ/0FomZaUdlSB5qlWsTSJFO6rzDtmyn5GObnGWZNbOLtQbrQ1A75sqYZWo
nxauUXzxdOSLoBsA8EdQCKagCFc5ssILxUMzePIWPMUr0vdvPShgQnBbKXyF7cDCT3LzqKHF2rUT
ymfYnSyKYgT7LPxrdIybiPwS6wy20eztUpD7CkG6ra2m3oYH6B4FvwUaKW/NABWnNnGqmMSBVXlh
LjsjaEGJB3CSzadMsz8Sxy/hyUQWvOEq+7Abj2E6GBvyHrA/jQ16h4bzjfxju0PCaeZ2+PnK1Ina
1UnzmvKY7Ryjb1AVnWmhOoJOOVAOD6m/JosWpXfSTEirEyyavmXgZOEUrBblNvSQiER5O956NUlw
Z9B+VtM+yOq3JOispVYa8Y4GZJuavBohXPoqzM+2+JOignPRoz6ING278tWTisHm0hhr665TzZ/C
o6jAWqGLxruxj9rbCYvhZc9Qad94j/7oBS+Ng5sEnmDjbtbyfc0zxpjeBq2PqHeow+2eomDa9jEg
LMhSlsfAcejVH3rCUqYGnwF0m8hEypbeFziEJR5i/coPH6bAV7Z6SMvZqzY6/U6EDLwI7vI0hgb+
EoIwa9ovxkiAZozw1BpFbB0PL51wC2jqoMuWSo50g5M7xXrGK8gmyL9EATmCgTL4R3h5fQ6ww0Kf
d90P7rc50rz0eGHs8JvA8gezrT75gGa8R8GT8HGdvVnmLyWr2qWmWDDZ02jvF1GwLMpfbpHrWFD3
O6XWuh3YlKcxg/czKnW9zWFgMMAL7TvcXpdxjoBqovj7WaPd7H6WiLKgyWq8eJODcm6iKXAPB3iB
OZYTPNWAdGimSlNbB+m0d5yHmJF+rSAn4Wo4oQ8WWr8646J9PrXFItOy/maOvxiJUY/RWkc/RkNL
/+h7CNB1bCxMVEpXVWdMSzWBDu/F+dfoDZ/jBEMcv8dOGc9ZX2J+qnrYqlXN0YAyhIUN5Mck3QMt
Q3ESDww37PjKhIT+s3BrWWCf8H7Ab8iYEb5IJx8eRrhDCZaxbDCDNisVOGgWoARV99cZMtd79Fo7
bC7qgzceG41X0hhtf1WH8f00xv2yealJVm6IKKWrcm579COn7eiN6L5YYNUay9uRXwL+DbFyNmoY
SgM+HUn4VGV8i2aSkahiZpiX5jQaQ/LLwq1nnREPW07N5CxjtdP3zSvJqR2SsaeyQ/jOnaatPaev
9MExPai6VWoS+LUiVO49RAE8qyZ3EuInnfNRCZrpPCXzE1qhhFLsGMVoSHV0Gyo8lA3zIdAiXKVm
C4PS+Ug7fRvZZbDBsealRg9xO6n2LaZLjL/HrdKo5yiuw2XbV1DoCt6JJscyxDbtB0UBuGRJAVrM
Mem+HIoJfx7wMLGm3gq3Nd6cN2R2p0NVliN2sOElryuTiwkdiaRBQ8fRH0qLHLyZVCtL8FrM3hpp
B5AbjyukO6qhgJbiqYdCTIxQ/8j4pK/QpzuNHeggK6FRn5P0PixLnrzQ++jDDMl1mDdjYBlbsh8j
bZ1ZuYsos55UhIZxQZneMbiEAGZ6K8UNIcqUaqavAzf/LKO4O3Qmva8+UQx6mVn2oCZQlqYmRiDU
hlVYWjscWrBPLKqN7/1EobVaW5rfIGSoRUsC3HDhxnyHBNMXbX6z8ZTqHLS9dWHP2IqJR/DghcvE
Fjg0DzngunJx35kwhE6nZadH6MBZzX2ONw/6+Oke9qxqoT+sivY7xrwetAXAHT2H2Yje5YNM5Q1S
SzHrITP7kWOsBoNedWI82LEVrBTbMfhIQOlQQz/Y5/wnMDvcFKVVosKbt7Wt4RypRGqMVNvJzBI6
a7B4NQz5iN1IRSXH0PvtCOw7sENrM4xoABvFcCDpJXTtWtiBcarv8OhYtiEqnSaachsyow85zIe9
ET1O4UtQk5VRu76A0M3h2F4rWthw73hZtEl7v1poFbFPjAAPMdQ5mcDOpzBaAv6gT+jp6UZpy6dY
akZO9KQ3SJKeZi+x9lmnD7R75oWAFYAEXagTHG4t1r4rC1sj4GHhvkJjoXIqeMkVTMvU9xAkiPpq
pUaNs8JdCRkFkeeUifvM/zAb/zme6Sw3ZoZEd/WiGu4DuBfU00P1BTdtXNSJlxGdRqMS7d6OEfoi
ccx2F2vdeu7bcNPW9puUf0K0c4B0akLeFjSwQlVtMJLZR0YYdTuTspwVMlkO/agWZz4wRR9V/5jF
LsrHtBehWtzmsaZsCz09AFh8HgMQHFXyFFWKvpTJfJzAkoUR259ehP3ZbIX+wXO58+rkV6sI7IBZ
8DppQfoye1DBWoA6oFje6AeGG0+Pb4rcjv4ve2e2HKfSZu176eOfDiAZD/qkqLlKgyVZtnxCyLLN
DMk8XP3/kNrfltuxo6O/845QEEBRgyQKMt93rWfts0rf5+bwc8hCbYdmIowgFMx6/Kub8ouxUrmk
/iSJIj0R1DCfrXUSYdEFix1gGbknifuoqLbzMi59Ivy/nEa21Uc7Wh/Yc6V0qRlmn7Targ92gebP
0xG36qv+La/AUhBgFkgyVk6F/9DMoGTkuhijtxw9KSLXpdibdfkshAGgUV8IaFpFBgkRjoEWUeb0
aptoXiZu1hiLvZvLF0YUREQUXGzo0yIbbDbEayNZKhZcrVP5ueZiu3fENl41fklSPw5jnB+q1RSl
edi6FzQQc3904Yif26R7ZfTwnEOZ5GvVXmx/Cvw+pe+d7fUxpqvngGMjAbve9jFxrP1sH5I6n46t
3U87yJFou1ELn7Wsck8uUiPNmaDAkBGrvtTWWHwyaxODNaD5jbK1qZa0Y1XZYcrdmZy5ClnE8M1N
oX6FshBkY9FtjXrqrVPHpcPRSDnzTegu7+SxlFQcqlfHsDMZ8M005RpynIq+SA7MrG4S4JLn+b6w
8z4ANSYCV0RP1Rw5dPK6+NIXC55Zyl5amUIwc9Ji78fuc+QKg9wAAq+U/sGugdQs6bkuqbMmvHcv
rU3XEwcVhcyZq9Z/rhMEMJGBOkud5nMMoIoLT7bznRc3Mb/FpE1h0ZLX1KRwJkS/E81yySObgRC1
9kQuDQrlxT43OkNq157QII3XOsuHU2x9K0oIGWZVDNva+1X0PVqydaHrMSMwUlE/jcXCObrOXQlD
/GuRyx6EZzvtR83+a1ft6ODN40Hu1CJ0XMqcedRfdR3QBIP03SKMT9xI27NRRx1qSnZpXf1qi8Xf
+ElC001bBauLTUZyWQ9nZbgk5chD6OBUx5GShFPQeI/zeiIGsR723ZeEi9E5XHSLDnBhv69loxNE
xHyeSu5DJSjlFo1uScxZqVHEE1NM/mc09qRKWjvojUwrCV/1S/B8ulO7R9p/W3eNZQZX+ftC7ctT
rJeRBsrDXw+p1zxZJ00fSsMhDHCusrNIPplWAUyjDOc3izJLMPeeTWc44wZK6thtDXDwoHBtle+G
267GQ1+uSDur8TzoWNXX0aCBPK8c8bGKV0aU/lMeZSheJC5Fvi4wzzZ5E3Mye94npmLIQf4G/IXr
XdKIGe3CIwaCty5I1l2OZW9uResQV+shDpnWvF+10JZPtcBTq25rH7vNjiE6dtG5IDtYXxdLL5/K
ziKjzVthbYn1GhJouDdCc7wsLicVJPF6R7GU0XJRnZYlGy+lA5pw35cAqeSUkwfkgMYoh1OEJz80
/T3XAJ27C2ZcERfWvVrQV/6u99Wj3RFU3/nG59oXPTfOkKYZne4sTS5VAyBlMDt5aFoTO65tHVqY
8a5WLzcxZx7yhqjcisywrnrqEqaSPmeziF6m8kFLN0Dm8XuVFZFsrpG8WkMPATa32wtY6E9x2biP
UjI0oDUiYwy6bRna96GfcF2N8x8ddfzQH7xzImEY1NZS0XlMZzJgsiroGEXA6xEX240IriEGaDuZ
FdJ089uiFyd6bP0L8UVY8PmRqfjSytTcWDRnCStPqgseBP5YURaMaTsGvadPJ9uyfyLGeor1wj/a
vT7vJ+Ee4pHpWRhX08OSJKelLF/DojDeyro6UxT4MpuFeGhyJ9raKWGUZmTG59EDAeFG061M6h+k
Ki1rbjooyI5MUQo7w4Umxsmm83cz6F2194sZDAZRUNdEfqfbLC7yjlgM64EZiElQWzHum4SWYcwV
sZoX+sYmM99IGnBzon5AFM94YiZfdN+Mbn9gdrtt6nIFEDUQ4cMpvEZW+mCPr/MUZ99MC6SG3jm7
dBJPju+8el/yiBQS7ooRMDDbeIptjfabb54mSXNYxuV87dD57BfNJ295bv1rXMFoStvOCBrijv2o
gEAfT2cpbWM7yGw+uOJXE5fLybHT8bAwHGEC4gFwacOnCunRLtIZYKSuNZGn08470TnDNvbG7wRw
tHd22X6hFWwFMSq8c7gi03s/Qk9ILNpG3YQ1RpTnOcnIxNHbfSh6oPa+McK74vKfDQ4Mp6bHVauB
gFl3MRaaz/d17vfUtVgoxWY6CiSsJuxNpfdS1mslCdPIivFbiPee3+7FvGRBhY+IWB69Qk4VEUDA
RRud/0giT0yiOhI4pYObzeaeWf34vstURVdpOp+7qY72SsSnFkqh6Dn1vurQMpIewq0+vm+Taj6p
x5Xm713uV8aMFegLy8AxWwbXSun3QRMwsWTMaFeIy0EC1jur2MmmgnBWg56w5ZdWa7mR5vusNJ7V
TKdiWuMWsXGYJgOwBSeKYxg/jBoCo0yKUzE4/lFzpA9crQVXikwj8imrhIZJuYXW/VFG/POGKXcY
5fr9kV+PogjOSH0uN04Yc/3Q7icorwH8ZvINqReQZOOA9ZiMy2x5F89LDcp/C4Lnsd/l1UMcEaFu
jChpyxS6T5g9OQvutMWlepyYiI9EaICQreq7tOa9htqCkFXb95EZhbshdOA4zWN4w9kqt/lccYkk
hTDeaVmyazxCQLxuJ8eSEDJRX/CDQ99Z8aTkWm59uV5qovteuPcpeK9dn9EcrE3z5KbuQwb2i6JW
hgzwnE3TXsYEzxDtGAezHD5naUG6WB3tZg+9Cm0NbdPwL9g02gyiYi7Nndca875JwU2Jn/2Mzo2A
6WozRoQ5rxntRPdkfkalp8XB1sCnMSkucnkc9sTJO4HbTkT7HShqiKOvwb6iujjshB1OG2vlx/qw
zKmVzuUWxSEjoqUutm6bwToQ6NqFDcPIu2YQyLf94n4vM//U+fm1IHqQlga/vr98sUf3nAKQMqfs
jmAOanSOYW9li0Rdx49DkRdqkM7gJnN4NrhsXFTLpZ+N7OD2y+NkoCJl8IrgKqF63cLlIvNOXk1y
wAJXS427aja2hbnmORGQJvjjYJnkUu6Y4552xibK/PrGoVaaa+nPSaemO/r1daIfAGm8+JaMvn00
MQoSn53DOVtujVZD+AyUse60Rwr9j8TA0n+Rxtehpey7DmPL8VVndk3egt4+FEvyNWJU9ACaf6RF
A7PR6goKzswZkjx6ZCKQiptuLshwSuLHdiG5yQq54+EyhiJdPDlmdOMyJh7aLr6Z1n90PVv1FRjR
VIH3sRzzza29BVbxc7kGauWF+5nWz7NttcYu7i3r4Hb5zYhOeeM7IYhNTyIaIl6xHzXCQ1JkBHHo
kuZlmMcyNG7ylLtZqWVh0OtkFU1fSE10T5oxkz6d7w1n9jGwrS6hobnWg42wtx+PmZg6ivmG3PdG
HMREyBwxED2YID3wFPnhTgdothjODcCITdvqtE0K2ZwLckXKIg/XFIt+1givQo26w3+318Nx2OKJ
IlhVAz05ImHSbDjIuoF2PqLVU/jC35rip+Z3P4QZ35ok/JBHXeUMjF+i+J5M6PA04zWlahhtdIYH
xN+NFLBsvGD4gALem0ApAXcGiSAWbLJnmqXmj0UoKUF+ntZ8sxvr1/SG8JRSRVTeaLNuX4so/lKm
b8xUY4p3a7c94+wGqKjjet2WJNskAncf+lACy/fE/sqn1uIEcZfHmrwA5ktia0VWeekTSJqQ3qbR
CYPF+ZoaI/SUWey7dhbgPqNm2+cOSAo4j7Ka98NIScCK6ZuTB0WuFGUWVJeeXaTbxvxawYshfFR8
tjrzeyJKmEGjjnNjqZ7LglK50SeotIz4QugcjtkJtE5GNbGcjSdoWXUz76PVFiJ76ylM/OYYugPB
gtlTZkFb9el5b4kY3TqF7+3jdI65UJSvkQG0SNpkj8RI1QWdk8CoAbQax5FRT9uJce8gJyEj73Nm
0R5K5HEpq2HrudqDrofdY2yZKBn9F6yPAEWN2CcY3Nm3sXNrhsmvKLWAO4+RQJZegoZOU3pGJXej
mBFUGrUoNL0Cux6hlojIYuid9BR2Zqad+pG6sT+nxs4RVRJold1sRsNfQ+ZXnlqifW+19mCHWDHR
gu7TRMqdOxkWPk4r2bjDgfHHG1/2bdzo/BvLyaGsYDK5jgnpNZETXAaDb1pNeirzs43TyOpQ6TQr
UKo+ExSWHJgznxZPXqPSPlkET1LAy6otEtpr5i/dAeo/Y5q7FjAQESKQewUx3k5zszC74w+RPdZS
/DKb5Uhnjc/vji+jiyk1JPbnVNT5TfwEp4yr4cWxSzpAKEU3LllnFFhkfRMismm1/JtOGOJGS4DJ
9VxKamHepRQHT2mlXWqbvFBrwVQoIGLleXc3xTH2kIEMh6yoXEhgEqHVRlpAU/nWN03sBJ1bit1U
CjqDdbUfcv+tg/oQxAtOjShdTohAyLCnRoS8CGxVs3FryXTAlnxFuE+0yKTp2HBxsc1oJcAxB51J
3LIy3d15jrcdy7DfMS3nLCyDPne/Ud18qwk+3qPV35BV6Rq+/pRULu2gHGjpOkiMxFsyd5dsrvQT
1xrsocXJ0ekR+W608364BFMRpZ2vMTBaupaMiAXEcbKJEbTkZvpKhw38eIdsiOq9vbW09LGp4Fsi
/nsY0Lps9ImGHQmuYtstM6DdNUgJjTwYt3Z6stzqXBRNCoBwmrZTTAcyhgpUtB3ZeGnMRdX1qr2N
rbLzgoW+EThrd5+7IbmSM+NKneF6PRUQm4yvdW5zapoOcVKDAaIW/mtevlpvqZ2LW1MOL1rfAKxD
2HSya0IeR9dZxVAAocq22pGTBxTfa39xjXERJ7leUE7DpYvoLkxcMw7GQOU1XvqdV/jfK0pU7kIr
OB2hkbreLb1cB90ipcNqsKrcO3QD1GeVDfSxUMlBqYlV7I99H5vaYnS4OKMyCuoS432y+m9KReJW
q4leoSigilAHtHAk6YRFhMZ9NcOIVbv92/FNaNL/JltHqqerY35bfX+59eWrtZjgmHw9VNaOB5/H
WIyFLh4PqoV67sfm+4f4eL/fXvqPw9/fbx6lvotWhtUUpmOgnjiuNqlofYfRTlE2qLc2nNhA6EZw
WhGZn/UFr5Qb6eXeiro3imLzkbwzyKuVVx1LRtc7mTpvzpwdh+FLUlfcDUVCSD2CUtdtznldvqTL
OH+LyXYvY9cFGt0DMjQXKlbrrMQfVzL7n6tljcC/9pjgdH2P6mo9cJ2+qEXqrX5atYrqwDd2ajU2
/Zo2z3pUq7vpuSAuPBysU1Vc/nxcvZ5bUrF+f5V8fTd1kFo4ZvqvV3rfaS2MLVf7l+Qe/HHcx8d6
f62P7X865p/2WVrnEd5++Ii5Gik1blxrFrg5cS+CNODXWcvralOtqX0fm2qfegG19nHwH8/9Y1Md
V/TVyLiN/wU5VluNRht1JQr1Eb8tJ/i6/Y87hVxRUR+PV+uTko8nqW31sEMiWNR7p3FtHTQ9pzT9
albDyp3/WlUPqYWdoCestdPH0/94C7UpdDLc/k+F9r9RoZkmhIv/SYV2+/N789pm/53R8v6kv0Ro
vo3SzIK8Yvm2Q+v0NxEauVCER8FIESBZlArtbxGaJeCyCNMjtcl3LM8S3t8iNEv/d0RnRJX+ITqD
9GKTLmUJ39WFY/PR/nsiVC56jRZIPFzLweomBnl12NwoXdc/xa39+/tUcpuvXCIfarF/epnGirV9
FRFhbm1pX6R7ddA7uUk9c7CYnA9uYs2yODVh/inM0YzmCJEYn42H2uP+S7H3KR6fudqap5Lb5W5A
Oryh6f5SaCb9LXRE3Ft7HFLNl4IUFFApsu42FvAZknwrwu3thNmt0w/E5JJPSjLlYfTlU+gh5erB
eTRkCXaa+Nz1MZOJur+3JdPCpvKiYGyq+RyWA5Op4Zk0ilPOKA+YcoMH1k/tsxzdkykaKu2hRihi
hSCnCWFzzpjQouLZpSY2jjXNfkpn255WnGru2DqZ45mpvRQOdh7qY8apR8Y29+KH0RGlPlLz432Q
OpEya00as31yB3yNrmlWWavnwu3v9CqklJ7ANXUWpGJzCnTHaO0tPP7U64M0Y0DYyfLZTKNj69gk
bGjDL6Rv1jYay8eM6jLSPr/fhlle7KE5xx5TCSny54h/FH26c2aF5rYSo0dhZ8i2xhGKprQ1e18S
plgybIQhS4eHIHOSwH6EzLf3g+dX8HOtfL/Y0ZXgrGcKeoBYHK/eDc1T6Tg/ugh4saXr3Q0i+ykY
q/y+icFFUmNbinLcNcL/MqTG4+JUNjx/eWjd4tMivZehqjGWaxlm5AiCUIOlg7GpGwNqb09Tpt14
qTiJmqKF8AV633oGzcF5kBjWN9qn9JZHmQa588zFsyLyQGfKjSh8VbhBXXVBWvQQRl0UTyXJ5sjm
UQR429QChZpJIDkz+oYUeLMsd7Xuvw6OwS8vY5PIZ24eEp+4ob8hmCfdw37VXIwfyB7A0DpUv5us
vnoDOQMWX0gyFdHc9DlS9KSSd7Lw0cl5qcYpHdc72id3y1Q63L37iyuoPlBxPPVrNxNtTLWLHCaC
lSuPvSkpOw/DuJe5dnIKsWvrYmfVNcWfxX6YZgNNd1wFZh5bG2EDQkJOhHi6QdzvAgOa+yqidRmi
93L0dKcz9S6iZWYEpB0NJ+0DPiohCbX7PW+K7zEqjMoCIDhYKF+6/Cc4FwKa7VNfSmfn2LOEJfha
0jPcAJzDpmTOV3+0T+28/EiHKaQu+8kamKQDR0Jcg8vHAIdiRvk3HI473QCanA8v8URMt51xN5Zd
+erJGeBvZ200IT57MrQDAunRhZk1qNfuovnfJ0M+rtdXFCOWzz+NyIqhvPHrcTp2vRN4IXwabbT0
QzmF8tIxF3Wy4oHLI2G9UcoUPqp2VIYCzXE6LOj08cadRc67WcqnJsPIRcWKKBYUru8LF5A34s0E
d8s2Tcz7tHE+ZR39x5Q5d2C30LMN6v9nxzykIQl4bjYcEF2YG8PRL0vi90ETWZAy+U646ZRtmxK/
TNnfpCJ76or+LeXbZWnLnguAsI0HjYgEgXyqQP58qbHFLckXe5XgLB32Nfqhq4Ymv+Q42mBeRwhE
0bXgRtTTcb4y5jzwu/xYosG6EcV0OyVIkEyzPvY1ffBuuq/ziEly1LpHdx2xutlnGC+IMl1JuLBv
30Su992t9RFA1nHyMrRrYetuUsd7qBLmklFOC2ys0aT0S0IO+p3O/HiTUjLfRZkHV9km19xa2vlT
MozlXUhPTSd6RqdnyvjyxfKHcyFFQa0HXg0KoU1KSnEQW5KakBfuW8qtoKZ/ylWMOID5aSeXqoBl
fZPhFLT9DaGqad2IrbQALkn0ZEFc2PfM+3ujcYOkMcLAHHvqF5ld3IomeTCcPqhnTwRe38APWLTv
vYXTbJFMl0yL1Kc8TBKMzT3pVJ5/X4bbcMAhlVdLQyG0ID+DfoehoVKLJ5TOBI9Rl9H35hJ3W9HT
wJvTcL9+tSZm+1fKZvMuS3+Yhb7ass8NPsLAcEqiTSvtZz0OX7kgsRetDeKEaxVXPyRePW4G12Yl
jZIzSNaRlX/y9RweT3X1gRBum/FXYgJkLYvmZ0zsPTTakVtl92sO5/7cIrtKoXAdB3p9lREt+87p
fqVTN2FC9rad51rXxJZfMVrsMjdBzqqtIHMqtVzb8mmnhd6vhZ448xR7M2YD8sIO+gATiUKrk43h
2/x1cxsdmubcIsgvyOyKq5vYMr6Pk4l8gfYOPdoTBpKSHHkUF1G7QcPybHSWcS4RGR86NBJBmsz3
XogSQadXH6Y+350UjtfimPs5BFfqkIayluE7pgKtJ/kij/QF7WlXdZO7C4uffkKTLqtJkcEasOZO
XXxIurvSm8BgZ/ohbMRrWIcBGDAiBVyc9H5B9oiVXKuO2J6lTT7NxbNH/eLMDci11qBiPSf1YHZ+
2Tnux1XZDUNhlUDCou5s94GXBBAHQB19Wwp8DRK3YUbXbKy169DHF12igK6L2D9a2UqONvEuz/gY
63q+eN3DKBlloGilqeUT6ZD7sCf4PtHtsOGZVcNtPyMexWD7sx4IcLZMSdC7/FrUdhIMafnLHwzs
1jop8gzpgoXSAQD86DjQ89q2xTBe5oQwjcaFX98MhNmajYc6sthmrZFvvbpFWsyFLSqSSxKtHu4M
baZNrhUfOBDZcM84soX6Hifw1uKZSB0wzyRjHjtvegWCglC3at39IMaf0RnGjXtsaQPAHtNeTLhs
qKTc/sJYAbhsbklu9gCxpSE6yiJWFeRZ/d3I1yGeR2iQ5mRXTS8uVevdzYg0gkUUZMkgvHcdzcD7
w0zM8pfDHBExJKaCVF+9C9q12DRkoFg8S271Gdh3LrCH8vdLg9Srf8IajDdAQbytm5CfxLUMD9mM
o6he+ylDTZaJJTSyOlZKWIdR1DBKl1aXzgk0pTDiRfHTnUV2nfCY4SrVx+RHyX+yXsyZ8VVB3Qqp
FNUcgge8KZyvgBWIrLCRJdkaCAQHpMVc0zfAUY9qNQIgmGbgE3hff1wscBNtvdd1dLHISgn5sQp8
EpP+SWsFSqU6pnHjGA0S3fihlA0J6JoEstcyYLCc/oZzgDFIfqoXnS5LFHJ6lsMPmjQ/llT/3jbu
YxhPxKhbE0NmKgZ1vHg7pWFo0rLbzNzfd7Y9fwbJlx6dspjI2RFP/jIS9kdrJZCU1cPhB/QL5B0x
/YR+oQxJr3bTzPGBexj2ZXrdpejfzC6y73w32VG67w4OATlF4clP5MAkoX3yaqPYWCD59pHv3SAb
qrapwY18Ibp6K7wSo4tAX9K6ACBTnfpR65IuXifaJZ+XIM7Hgq6tPh5slxLaPKLUbRbG9NDahidt
su+qprnN8jg6Iu4EN55baM65r+lhtY9jyP5d2CW3aeVYwVKRo+KuLBlHK+g4SFAvcVWT/xYzshEO
nJ+0JIDLgKWC4iAaoGbUP3UfllKb0t9Ta4js7oStGycTD9u+cpl5T+44M1qwRRBV4xdtLrTDmM1X
y+5tjIB8se2kO87p3J9GbpuYZfJVHz5oOwbpt1ORiZPrrcN219dIXmIoZ1ZroloU3sw0h7cppfg9
1SjcLnN45EZxbVq3u+ThnBzbcPk0p0N4nLLQ3Yy6ixqkI60Ms8m5G9yHfJCkc4AVPIVUcJ4LT9yn
hhVMqBV3mRnFOzPFfoGlBja0uPRySm9g1NwUXEhAMV3batHvJ6qSwpjjay+clw5/xEa3SOTJpuqp
bhfvUsj60QYbv+ilS0vtodW95X7RlwTIZFHvvbIId75flYeEgGT0vaG7Hz20Ur2jPeq0ZwBKWuSA
E1Rj5rrxpTPpuzbWphmK8Xak+3NXjtcI5GewAGoIqlVTpIRFy8pvV4s/9oHXeAPOTagJ/fCz9FDE
YlEAnb7RGkAMaq+ODK+ouJ5JWU5nZwrHs56X1NU/tocCUYZjrvMHk47LUMz1riyjX6m+MF1TIi61
qIpoXnE6Jvw/8Zp0gpBKVUlTUgLfL1a/wFqve99GKxVJgdFnrWYZmQZ9xeJee0xsYJZrXUs9oBYJ
NEdtiPpjb03xcOFCbh+xQwbuVIxLoJr1hYr7VatDEXm73kDgsJYvsXD+HgIwrqVYtW/WtE+1ZTfw
jCGk9mtJ94/ev86FnQmIe/iQA7y/QUOCnDEgvFKaN/VqSCiokqrVj52+RR6eqWMvWAFH+kr+YawV
omxfV1HfLafIoAu1hqyqiAOfXt5fqwrxUmek0M2kwCq6CxMPbcG8PznkX+Diap3u7PdhwZ8LmScU
J0OnP4UYDSYK8w3ACd25Cm2y3PoYJftaU1ULbeVFOdestmNzly2MGKlP4ranoOivqg+1NhViMbDA
bAR37bPSJCp9sVqTSodsTe7Xniv4TqzpBIrTX8l+qY4zpqIo9ImO/FtCm5U5/2C1rXSMjE+Wo9AI
a4soDCtNiFqzmqw/2m7/LhhplbdvXeQNuZqdOb0gSlgbC9uuK0iG/FtGqNYSwFCcoFM5B8gxiDNa
z7aIsQ594r91Lr4vY3QxmOuS9TdWCuXetyd5hIBxiBE6H6KM8qZa2EhCz3KtYY5Q53EUlwe1a0H/
AEcKsUxWQmpZg6nfk1JXTpQKpFCbpSWb3ST6H4hbOxp23adaFfvT9czEGkOv4H113Z5j+p+ZX2Au
W8FAvoJkvzOCFChoXajNRaO/YjelX15RZa6hsEzE9KW/MokL9+rE0Zgy7OKw+Bqr0qvSWKtfSP0u
00NfGdkZOhBMmrkkd3rzIZtJzbI8wEU6q/wDVyMSFmlU3hw9C2FYaD7Y1mgQqLBiYT5QMRlfFHRU
qQEmiXNdLfhO/7U2qwTkj231sK52+kM27vyZOfLfz3P0TF92arvrTVxCf7za0ooCgd/PSa7pvyrh
4H3VQmDBVZzIGbUzHeJwU+DeCX47EkND/Z6FoNbUgcPEfZjqzQxogFPCTHu6g86qfGJLX8MV1Jov
mq9137n0p9nfZJTaaPsjXx0XiaRDAxacVoNJ7CBfInWM4in9senQrPIdriqjp/pvf7+8EK1GVjP5
supvC6aAr7fHn19tqsW4/tE/Nv84JK4W+ziUXNHtVUBJmQnsYGWE+k6LGufoUvBkmm0Vd1XMxXMy
alRNygGrzLBwjmlVqdV6NmnQpc6eMKRqtocT7FcE4Ori5K9eWE+tUsalIVlzT+iqT5r6bypk+m+r
iiTvNcykMc8faHRwkXxvKFV+aR0zGuDZqvgEfujtpKZ/4dYnzx8fX22qtHm1pha0gF+WsYdmsJLM
lI9uUKaHj+1wnPWD1wOAXW2+yoWr1kqun9Oa0UKZuNmaCLnef2H1IMLaaSOpQW3HaGaGN1P7W68v
NDzi5qhWYVxUATXtLsjXi29hTnwH1jW1OUXwKzfF6hzp8td4NIbToBwk60Jw1+fatK6OhgZbeKMC
OX47CdcT0wG+R6OFf5xN/W1vjNb9b+e3WsViDnVzdDzkmhwnBRi/HP7Qb8epF9U749awNSyXH18T
dczHe9QG9uqykDGRyrxvEq+hK1i6kl1ieX99QPWU1pG4ASfHJb1WH5dtquj/6dojTNYvebyu/bGp
HgA06wb/15H5X3VkDFs3/6eOzA3+5fVHyuR3MgDotfV5/yIDeP9J88UwgDIRRk6dnR7Jv8gAQAPo
1ghSFP/uxoiVkq8LwPY2r+KbPtT7FtVO/F//IfT/NFzfNXzfZJbjcDX5d7ozpmnQ2PkdoE+XyPb9
9ZMh6gcMYPOh5dvrQ1JGK3D//yVuQkCIbLNTPlTJ0R+7b73l3Pq0AQKLOuXZI4jT12hSFFPmHdOk
PEXTDLOui/VjY5KhackUSth8nzWiu/j+cueHHXgNTb7mU5UFkdH/xPTo4xhdqnOGmxed4PhrqMzy
2s7yLnfTKnCjjDBEBK0bgTYHZ+jsNv0OUMitIBaV5NXMNCtUGK23pahAzDOVKIpgv/jmk3puY+1l
FHHBnRrNy06X7beijrDt97VLpC/KqGXcxP1bFAvMdJ716CBiWP2l2VZEEO2A0exHcDLHYugOU08z
nbtDvKm8RENBWvl3aTZQ5NDKcp8yAfS1ML/NkI3dT3bbA9obcNlPaEmWXJ/PRhG94fb0zxaV8qcO
yeKxq8OXGB7eLWLa+NYNiXjuDJKk3HXanroLbYZh0LmEFSerEFbCTRg/a5Nq2q71JWG4tPuZ8LQA
/MCoHRgtMnkW8dELUe0lc05aa1bczP4a+5kNN9zfGiA18lCEyXgPWujRc1xi5dIse/T079NAYEFc
Dj+blGlwG76MVq/j7VqoygEgOMxpbWzrcVsnCaVfyixQuHCGZ475XIZEDJpI9gxZkjbWNrwQFqNa
wzlJ/wc8uD1cvHGc7hf493sukvMB7zc6/noO7EXLrz6TvarhhRFNi11SNa+CpoA6eu6greAzvEzJ
QxHmFy+06HYrgygvmFJ6CjzmwNsxTBAH+ykuDKn5R7oZcPLM5uAJfkkkbOcZRhHgpSjaA358G2Ib
NOK60FdIolq0cZL9tqkeVcepR/9pUz0QWql+mGz8AOsrUaW3g2KY8NKlPZ6QP95DvZ5Uj6jVhTrS
vo6cB/VktVAfw0o9DLpL/6UWbXH++BTqCPWajBDwHXW12H7s+zju423VPrVpZcLYeXqCBW/9pB8P
qM2I2gIcmvWR3z7f+5Ha8mw7+F2iiKjs3w78bVUdqN5mgRKqhbYMJhMQfOzh0VeL1jDhMCzcrx1G
BNcxysiwHyiqDetAyvbtbC+i6aksGDoP2W8LbSbXnbAC9kEeCaIcxCeDVGpgo2UA3ju49fiinqP2
9h4NImAry26gj2GP7ZdGzytEvyYiR5HW7XEerrFW3yQTtMuYjiUJkIV2DbtRu6o1vCJk6IXoRpnk
UNRwgexRHTs1KQWmrtY3ZVZhczOOTrGIKzwVcaVyzZqdmFdqaJEp5Lbt8y82ve+DetyEyXB02+Ea
utp8gVTMnxqt7X6Qo3WNIse6qjUYqShW5/nBJ58RPfsm1DixFjO1EfdpxFzo/A0/9rkxhiyoUedp
PQI64Vvjx942z8QxGUfnIovSucQjIhAjzqq9tf7dlykmGTiVXnONqaH79LvTBld+C2J2yT39qo5S
C/gfxvum8OL0IMfsq4nGkYtn/jqG0AAoiWbQJueVeN0fwWvYlxa8WTvjHiwQeHZGJPahVb5lIcpp
UeNTK3VD3hRu9lzKzjk09Vjs25qi9Fxh9tV70AvoXCYy1N3pOsPqOPhF9UQa24QRksWUmu1GGo0P
yJEjcCCAPxSXgis94qj4Nr5PRsvZaijxN/pQ2acpqTCPl/E1XRfDlALby2KKqXQXcoHesMUVUbq8
4JCAHHVQrN+I8psj9Py6hAd9tECLtlQmRsarV202lqseNsu1TYvstMjwHCP/et+/jFFNGcpL8aGz
L13PfLX2vbbOYHyqK6XREW8zIRj0DATCgWsJsKWjd2velZY+nGRH+rHuNXsjGUD0/X/qzmQ5cmS9
0q8i0x63ATjgcLRJWkQgJgaDczKZ3MCYE+YZjunp+0PklbKq7NptadGLNitjMZIxIgAf/v+c7wwt
mY+0Vm4pLKZHdjOl2z+zbN1kjBu387TggSxGGN29rANwCYJm78jJb0TuoRbu6/XEAu5DFXPF5bYq
zC+NUxWXpcNA0SEL3F9vOkbX7WfSEjYD7txL77dVMHo09oy228oujDZJGj3mUfHQwj/dVZ4KgyoD
XUJ8Tb8VcMtP9BE6XHZkgtCyte4h5WE/EDlWyhIsWpje26te7Ypknq4itmtB6Hd5Zl7VblE7AgFb
FXB/2Jpfq0TXnfmvf/x9+1rh+evO/fefr4+xV3UeLq/760vThPI29arh+73Vvz7gD0/961eE4p+6
VRVY/S4SXF/vevflKiVsV1VhJNEX/uFN/OH+7apKtNdiVoSSnILbWtC5/lCr/u33zWuR5y//dv2r
XpWRjkNRQB3sVTFJdUjuy8i7E5pA15l2WBWmXHDya1NGX/swwjRdNF/l4r2DcBouOk3JAh+S/JAu
bwAWKIBE+SmfJBeQkxVbFoJ2MKXOwbGt4diGmUfMpOQRNs7d3sl305LU+y6HJlHU1mfDb6k+0gvq
lsCB87OxY5iOrlc/DbI8ojJ+wrc8bZDT85mN+N6od5bOnCBzCVStsRVRkqTiGUkK9VFhbR1VJYwS
S3oqcvfWTcL+SP2j88IqsECsY1VjkaaaEz6pAAuVDOBnTlgdIYWi98WObb+NJc16I069feHtirYw
Yb41/rbpuxfLoSIUfo4HDZmG7vlRVmIORqeZqLQp6u/tPsvicRsXxntRo+7WiQvBflLHJs7ogLhW
EVTdkgRqSDTlHaZaBkJS0XG/WZU18LWfjFat6aOdf6r4CaUd961bhaesJ47cHOlehQ2hpStZ3U5g
6toNAnwRpbBSlDjFLsgahCbTzmo6gpkX6nKqA9fS+BPu8G78nIPV2Ya5O20z4T0Cyzi1SZeimMeq
RjAn2nRiXYi+JPzFGPOPGp1JRntHRwi0M/E9cSuEreYzQpA0iJz6MhuCKOuieyP6EDRECIY5mVEZ
z1hOoeC1J7o6hFMbxipfzl5q25u205LW+36R79EyRGdMQXCEOD1Zi8mH2dXFbZm17+Wrh4MgWPL6
MELFwcal37rVAuJPhCl7OInsCUYkzMlDTSqu8FEHqJHYJHs0WFRM0cEzMywGXf1umynh9BdPjQ+1
V4e7UPv5yZptdMjoV0dU63kK+1z1n5cl/BFrn1hs6OteKHAcaUkOrsAQMokLUN1pY55R0+aXntOx
T3xgO6PPpiFf259Rtcnd+sapzPYTWpjYh0TVVz89pyUBPdTmeSa4aiw/qjJMgs6sji0kl3guevrc
8tasdXwpzRyQDkdQEADdl4i+/GQIBtH6Z5EMJ8cmer2xxPu0zPOjhBHcxll7SUbOJSXDo+cDS3F7
TlBVm/etAVtA33hDgqacCW5LEYnqYkjEjnTWMdn/5McGQTzO5G7TlFDqUOSgp3CMCe5o4r+ldl0Y
QcmgE2TRROcX1EAq8eO7/B8/Be3gT+hlXp205ZIK6amAVzrq0T7GWiY3HqHdbuldorlsAuAerQ1I
p7Kqe2/mPboDHVV6LZZy8NZHKU0AMR4tbGRiFZTlDgBo8zik4fzqu/0nKZKPSRoEo+bYzADLiEOu
7xrhSALjGVZcfFygcuKI7n5uBPPsejvT8D9NnXhNQeXShs79XdQ22QGqgkQF5y9YMliFHdxSiG0I
dmRPWIJzTrN7aaGkb+JYbWl7Q0sqje3k4CJpE0Iu/Ogt1Ll5GrvpbWyqZgVy38WJp271VH9RfXmP
W4bI0HxVE429TW6zb3xMtNX3ZYKWbUntoJh53wAtxRakzNpXHLdFirTCjVZenGfsCGBKtnaNbcP2
OT56nnezSI0D9dqEniqE1ERFYHrC7rIucfJo3Eo3R5iGiQOzbAeqHiMYUS2Qicx5CXQNRMMNQINt
2ww6ptVX2MvH6CmUvjpXOGHrnPD62KD8NMxgSKTlVcC91MNqPKB0RF3xQ0V4w6WhcPgyhhipjbqg
9JEFmCzlS5uaVdj6J2X+tEMvPCYeYW5zhL4M9gufXaf31tCTc49qILatQ9mhw5s9+ncG30bqEvsk
kvp75N6m/VfQW7SNJplBVJve2bFOuFssirkLY5WKK2td2oXHpfYTTGcQvlIxXFqsZXZagKRyJM/a
meJiacj+vhzw79GBHLPxKV68L+UAyZZSmNoU64h3rRL2TfqGSaff5WF+o1g/LVEDyjtyMEPie2Ng
zzHKKrFzW4UuwHC+R3oNqw6fwX4gZ38oZBmewzlSQMKcnzEljI3dJ/ookJaNMX4oSSDzxv8i2vYE
o4htuuG820ab3swWIiyT5PO8+dKWTEpO3xOFEOltwYHeMK5iyVy3oxCUL7ERDww5yUvr9ewsiuJB
YLAi1KX4FlrMgL4AjdeWJMxhsDpi3dxW+PVJBnuMfOMkMkxc+dge5gF9GzwbatLAr4oOe5FVmnec
BbdCFUiboLqM2SUyn9C3XEgYQNa/MWJC4tv+XOYMJ6bzhciE19HlawDpiziSMnkevcIblXAWx+Ew
lE81O8+GVD5WmzWuyATEWKaI9qNHO3phuptL+e4Uuse+4R+Rc8Jtjr/ZaVUF2hl7ctuSc+ghoDI7
PwmAyjS4NUctHwjM2WpDxJs2VWTezfj3HmDtQp5r5HOpzMes5PIzYmIGs7L7npfRcUxy59BP7jfk
o+aTY/zAg3XUXeQ/TWhOMPD1WOTdg2isY+0Ob23KwkLNDyM0wBP5Ch+l5vQyMiSBuF5ZIi/bqifz
uHb2HPZhg4O5CJY6+TE2zhfZr7bWjGE8JQF6t6TcPQzPeUVdi1YjX6LhHX0Ft4mJcXWoMexCEf7o
C3gkldQA7dIYaob7IcqEdPSJwhag9Ze4pGgTfaqL5TvupWyXOWCntVRvINGtYxWTIGEv91XF9xpH
1jZi24CVZXrv4c4jMpvTY9dTRpiekpUlFpXfgHoEwB9VU/OsxnE2y/e+MbI1rY0xccCHkrZ3g0oT
bJbDEhSZQ562My93tLATsguq95IaDeSXp3ks3w23To9JXwfzMLeHfm4RVUXRJ5UiBbouuexMoZVo
maCtlN1pvu59F9fHyeSrG6+JDgQ+ILd1L8IfzEPeGDj83WGP5rnZ+1Gy9zN0cqXZbv1qNSh35AmU
ODUGcoHgsXVbsrP9+1lBP8pdcR687JiITG6dkdD7BtfuYRpgsHdt+ODn0/08/nRF3+J1RHE89hlo
xgV2ZFHEn7WGkui0ZGxo85W0PnFQOHD7VF+svBLnSNy4mBJO71m2hLhTWw5zC7sLh7Y9jeV5svHB
YnZ9o5WYHwrX+0GY3o/IZtgM1457HRNXHXfwwuLCrvZ5eAeaebyHYlFvDZ/A48ph9xmr5OQoMpuU
OqooYxmhMOGy4O1v28e0w32fJNjBc1UtDxoCc9+gxcNSOwdVvchzU8efjsKs3hGsRksuTsaIjsuJ
aG4VQG2Kdt2ye+6hotQBfJpQEObJkPU1cHbPie5HvGNZDRCtaOVzop2fKPsGkHcQW+we7AJDMcmK
qdndsq6rMutrzKJJh1O2q73W3aeNh/uUTel+k4Bsv0AbpXWdgaRwOuoOfPQ5nQ6j9j5noc/q2obt
opeO9bS4tfIsKJTrQgXD7FUiojgpS1xMI/pUVsjL3QWhfOvjm/Rk8cVw5+eeVjwzbWPuXL/9QjFc
nvC2p/3eyexvmspM4NpLcuqF/TrOzbldcANbrVBbFz+dhSl+xp9qx/rsp5pJ0YgufVTfDd0wo6gB
xejgX9uJurm1lXvUaYiXafFBT8oI+slM6GiGPmtoHgY7fiLVtghUajNdTf2LGd3SGhxunA6Rfzct
O9StHH3bQKvj61U2D6zRQXodGv60oVT6uQu7ndUTPZS57HBCV4JepxKInPteFiZAwxy6XOQ+YNA4
u0V/sQhopD6uLxwnZ+OF9zb+1D19u8/zhEB+qrrX2h+fstp5bYRmxdv7eC+N7Cm3wGFBRXJ3JNck
Y7iJ33NEJ9sELm2Qpc0BEExIaeMwT+NTkobqWBvxxVSNd150KgNslkV606nDnNl7U3TlSeNi2AuL
fYxs3VNjDemd1uVd3qGcX0eLup7ZzRFwceyo8scIf+03P0LCHY5FvKuFfTeVcBWHOBMspdF7+Ib9
vZaGd2YThKuA4n/dskpe3Gpb1Kd24umwLp6NjNZBEdZyE7n+60Dt+rOMe1JXAKJu9crUKcvvIn/W
TTZTko8wCqrsKbHrZDe3ntoVTA5BHf0oapSsDbxPVMpbndZTYHqFu1O1YvPV5sluRATAt1gWKOqT
41QwKcoU1aOxlrD6o6JOvmPXI7cZa2KnIO6rgYG201N1DMkZ2kiGjrCBEQRSjHyb8D7yHBiuathz
JruncBpf7HR4aFWntuFsIOD3jRfPj7pAmhWb6e5UofPBL8LqqD+NcBSWGL1lhTBwcMKCqdW+XXKJ
a7RzNGppjBvhaLss8ymRRmrxDmwrT04f/QzNIT8mhOAwkieoHLTcEMnA4mMBGKSRADuSMRht1rDz
dQZ5wO8XCjL9S0qIJw41Nj1FCsqpGNoTvQbaFAQBk6hjCAy++2ZOXywp4Fw1/ROdR7JtB8zvnYYD
O1/xqMV+8FQZdCHTu/bIqu3KPdkvLIJLBQyBEwq08tGzoScTSzvvMM0UOyyNTIF1CqOHjMnBJ8dN
M1s2eW5iJ3B/eKadnOsx+oLoT/Ur0CEm1iHW7nufV4wfOVmqWbhsEs/7mKM635JgxzrYG4+6ne98
6s3bqEvJwqpSZiwctBwxtjZCkl0zHodJvkBOJQMUKfS27kFGuQz9tVl8iVbyVFiq1yhsNceYoETb
BwAgyP/coIG8yXTdkHEVP9bWcmL9RvPIRA24NO+CkrXVEbHcoGXVXXVZEmPmK3rLZoSppMJ+bSlS
WOZEDoPVoNFath5ER1U03pORuxlXi3vTl1NNGXAOKUM4P/wlep27vgiKeMpoJ9loz8T4UdVdsY/N
9HVp7iKiii6AZqqHBLXqfmFtTuLPawkTkfmEQo5n5PveafZuDsYOjJq1yWDVBegxw8MwFi/EgOnd
1LMstc3ycyeoAS8TMTXZ8p2t4OLaJmm+xaWeYTfyjVHjTpnnH8TIErrHCQMVJN5oXz46Tfozm5z7
oRheWgO/kydpeVh9DfsnR0hAgvNOfHQhwlijkUgI6SwGi5AkUM3JS87O7GQ5/pNe7JvSmw6Jsi+t
GeJ2sAkfUiZ71eSVohFcM8d8pSqKY8fpn/r1IqUeCashN4CaOTdjHyUEsmyyr8vQrqca0nprnGnT
idDfJ3mOY8ZItjp2DhNx3EoQZ9Ub3rz3e85MEOvWwaS3P6bO6ygjgFoueBkZLz+XUXS73nC48JW5
bb6F0UB84visBuDA0fQdIvB0iGfAOKp5C6dI70BC+NtYQIjrQh/cGdrRunHfl5XdyLQJpDjv5i1d
lntOi35XzKUDrbisYWBG8RbRIqLh2Xgwacxu/OZr3kW3rapfxGAm+yTsJvBtFqXo7NE0nZcxnzi9
ug4kUu59buyMJuSanlxAJDcj9sDLV8shChOvyjlufYsVG1vFqCUKDSP4LndkejvHqNGI6NmOY3Vf
c4pwXSP7ziEPUD3O31oh6l2MQBoUELpry0YvQo3FwG3t+8dC1yaOiPAm8uaTaMlfrABhRs531/Be
2lzf54btwlidPkqIChtrxl4lwbYg/b9QngwMmApHo3geuq9pE4/nRoj3ol9hXvRerUQjkzY78ySn
76wxybaQdBtdPZzJPj7pAXUIh5tN+bgb4nQHcJRNWwIXKaIKhrx76Nau6I9lWIiqctw722NFDnuJ
ykv5YPs0nmPSvkAujLw1RmwEmerOR6BzdFM+fm6K7+CQy73VwuUC4n3EWxQGmChpMmpSVh2WlxuP
wRNqL/aNnAEtMHqDuiR0sHapin22RBdTzu2palkfWqM6YEs+cAFtrHTUN36OkNOIy71KECZmecKp
0cyf5r7DEWJb+X5u1alPGjLjhjTwC4ceVKWaQ6x5x5W7EOdVWsmtY1yAftFVaYt7J+1u55LiYetl
1cGjdHwjBqovnfhchSBNptKl/yDbO1iAjBC0x7Xh4K4YH4zE8o5cMVQN+uwRciJz5gi/Vo+ktnSF
sW/ghSBMB8ZfWf5DTzihdIl6I49oPwyVfysk0B9/3uTduj1K1bQpTR0wPh0Ks/xgZ3VZVmSCoe7H
xr+b5jqkLGi841BvLwOVgsOsgByKvLsYMobv7KfNbnblsEd0jOa7vBvK78lc4+AZT3bHvNkJ3EmD
hrHpO98SqYsgrp5F/jDq2aRIbrCeDSMwSIZHWHXphNvGncutQZXBMJ6UOI4dMO/WgrngZkVAEYi6
ufmgqJYeSsMvOaGgqPi5uCSOfMEhf3BVrw/tjImpHhagB0luHjU0U3+6lSHlzkG7VSBq67FU89lN
gbnW4JhPST5dbNXALHIoPUK5wFBBqoABRb2bkp1Iysclsz/oTdkbXJrVPO2L1qnYh4KEbEYouIn5
tY396Imx+acXI6mnchqj2reHPZylbEegYqK8/CEpqtvKsrGiRuVtqaObLjSKk7Vk7dEWwwOdf2C4
KWiTNLVYNYSSQk5OoXpoMq7F0r+Y0/A5RrG6W/qMA5xpsnF6YCRNH7+yEhGBzUltmySRNLCsl46S
6my8hx5Ass4Z3rxZHgxzGB+Szsm3juyN/WxW83YaiEoKW0BtpE4tNyP58FvaA/rALE75s5s+PM4E
GhLH3owHzo8OvYOTIwC2bzGKEeg0V59I/iJ88Kq8XJWJbjHSePx9+/pbu/75979dH6Kuus2rEO56
+/rbX+6T0MXGq5KYXAqrRtIeSDQtFhBihrKf//A0v171Hz6lykWJoZag9F93ur4OsyFN6N8v/uuR
XlqeIfymrNLIWooRrQ/X1Mm/vL9fz1OSYojmEZrh9RNfn6tt9Zk9U3L46zNfb/+64/WTdMpF+BYO
u+tTx5SeVjUjB/LXA9cDeb3f9cBd/y0uynjrQZfcXm/+PqJI9JDKC+uctMancHApNvjUKpO0fs+R
EAexSQwj4pqW4h05t0NusHMZmDEn22YnmTHp2hZorIFNMWvmxzsppBmoyfZPqUgB6DtWEPVUwuZF
f8oZ4dLeDiAtfmPLH23iCuMVU+wIsGVmmEcoO/q07+1+A9o8RfmNL06W5SdfN0fMMc/KTXEZfB1y
jBzuUvRbV2d3uFpomcyQT2fDK2G+31rlfB6a9NvawmhnY10r1Bdk8B9ZVyKqbdzb0XYOPlqSDUsM
z90TF3GHS5HxfrGYn9JoDLqhTwG/+ZuxCB9MwYCaYkfEGYnTKRyjjVpIROSCLRcfij5DZDmQkFG5
5yb1b9omLnaJcPptIg+aXjyWarBbyYIRSmI2rAvS5vri69JyeCtaXMQrInjFA+2L7lNfrrD3jHaN
x0m7Efl0YmI7GrU6UEizYGHMH4Ja3jwab+h0jG1kT7dIc7aCmi3xsaR+ukl7qCHI72KwvMAqviDL
YefQ70nMixB4ER8yddAxR3jjplO/Frn8XpEPGwzN/H30ip4NIp5CDE3gDSPmQEv3xW5Y3uLIfqly
lrc1I1kAPjgLqs/apAo6YYCS1s62zWTbGol7HDMd7kor9YkBpYGeJgtRKL46NGbN82XnMEysAOgw
xmpR5lvdM5oOOdsN7VnWqce6usHy8NaMtrnxnOxlJIcLnh9GH9/8QqDYhkIaZjaz/ToHkc6/zkxq
OwOJx77H2Gclcrz1WjtIHPe5ocTZTO1KL6QrT4rYHcPYzgd8TY8GrigmQ9584yPwDh/rDrMvErhq
N3XyFb/2micgSaEGsN3Pe/5Km4lY5Y2vq/t+8V+hrd24Wf9RTMnDMtO1dGL9xZy0hFSewwrrcRBd
NU+y9rpf6Ixv0/+OflQPVU6GRfkvpS4eqqTskejZq2Dv1z+fvv/7v16xD7YrxApxYKmEru/Pgr44
dOY80RSn5pmmSzEY/o2X0VlIrPwhN1F3JE744taN2BkFuZbYq8K9iqgKAx+xtoY4da19oIcCDSSK
9NkqDP/RmWZ4P15xn3EiVF73zFAQ/V/euGX+gzcuTU4HYvkEKUV/eeMLSWQSCCgzzqiykyFd5BqU
8zA40TnTaU9pMFX09PP43k1jqMkCe/8fpJv/4OBZ/+DgUf+QYs1IchWrvD8fvKRJUjnFRXJCrDHf
A6Q7ZVYan1j5WVt/8YxjlY9qH7I7IIPokmjM1fdLXNZf/vn7EGg///olIhWFXmbZprKkXFWbf1Bl
ZtU848nwopOuw3kfAxA7QfnZdyaD4Nilb8MSwQbL5YulouaiMgsHD8WWgZDFOuyMy+D3Dam4cCNK
NV4iBDPMVzkzukVqiBMxTKMItS6hF51Dx0VZPnaXmujbbe3RD28JXw/KPKx2hNp8SDUMx6lqYDpW
HqAxfiTrD9Cpb//8Y/+Dc9ezfeFYnmcpU3ne+vX84WNrs1dxP8TRSVqEto9dTSijn807K/L2kISx
Yy/t7YCC3pmhEbt2fSqmkv5+vrBsn27LIhqOhTk6Rwu2+Sl0SBIfotgHiBAOByjQNpyC8VmHldhf
3/n/+tNl1/3Hv3H7W1XPbULU519u/sdLVfDfv62P+a/7/PkR/3FJvrVVV/3s/+m9Dj+qu4/iR/fX
O/3pmXn1v7+74KP/+NON3VXY/Kh/tPPTD9Rn/fVdMHys9/zv/vFffvz35NGcoX/4ktdX+Psj14/w
7/96SdbYtKr/M7GGki2P+k9xtP83oqmER2KaT+UXbudvcbT3N1son3A0aYIYcCWPKqt2FUI7/t8E
Q5zrOa6NBc71/kCsEX9zfF+4viVM5fo88/9EI83L/PliNH3LU6btqfXctEz7OnD94axE6o8c2iFz
pzSNiu0hF8lA6BZZkI7YzZ3qw7Ose/EjBNVG+CNr9BXYEurYe2lSu4h+esSCud9NTEHGJyeUjSLE
tu27n9Hs5NXHQriP8X1IFaqsdEE4tIgFycRUDwlQTqXkqpml4JPSOJB599y63mwHptt1rwkpFNku
7epYH6GLNMR5R61FW0YR5vDNjfUUwRgB3Xyu4yG/zwyFXjEcjZgeaUXOAYoUgnFvte831bkpQfZu
TEVy7D3GhFAcZK5c+2DrAVApnwTdsqnz8p34DwOoPaJtGbSABaqtL12aBAiTnITGkNFbP+x5ykhD
7YwZVUkcATHkAu0lCyiKaFtyMzuJSE5nQ3yvS8eejN3Y537X8WrpbBIDE7nsYIoUNr/14cVtFsHW
gUa5MbucInszZll6wo5LszSMnSdnlCwlxYLarqo8YJ5itmtj31Zh9tXusK1sDIeGBG0DfJXFBlae
3R5Ndh8FTMWYrbpwKaZ/Ica8o4MfMoFvOopSQBQSa4aJNok0GHwI5tRdvdmnoRN74ycc5o145o5+
/Z0Mx/hTBDvtm8nKpzt0WdNlQdq2dbLvAXDzVLSz3mW8LoKEP4Z3hd/DQ7HxPZeWyxLbcsto16AH
p4pVmpXa8rJUJh3beSxljkTUMhE0YI2uShLZmtD7pNHMjHhX635iL28zZYNIhWdp27Np3bQtH5XF
k8jgClqdjRHeWdAPPqCjR62UyNkGXNN0tQxmqmXNJuxSgKCxjpcOtqAxlPThGkP9dLEZdxvDR5QD
MJG6LRlNlV/Q9E9aj3r3kET4pYtIorkqbGlGW6euwVQGkNu9fqv9jkX1QNdKHVI1Nu6mznPDxR/b
FdFdVGuiTcHsFjRFbNnR5a4H6zl1ajvFyOyOzSXvkX5cDPJKvdfSNXz7ODdobUn8cR1B3lYk9YKv
EJXOQqiWZpV7J0c97eyZfqFkl3dDicZ4ox0yPw+eEE9W20UolxN322XO+GB6c3TLFUBxqHfde+w5
0DUmcpy+546dvSCNHA9jaRNoZI/J12aQESVG1K+FqeojlngMxqooD3ZNsQ/ZQL1blCQmBkdyu4vz
XmCdtRAhR0DsoKyLe6hBBrZoY3oBq2QfxkRV58JrvNspNpH302wJIsuTFCQdGAVuND5LLPYBCHPw
sqmVHiNQTCckPe6rOTdhvIn9xL3rFvHDKcb5Q6P/vwOv5DxWegwfkc2S5AJd4BGLfsTxWAmz8dA9
KjK82DlZJFqZiXiOM5PNVaa9+KLYi+1k3kgoJ6P1VuAEPKLpzU5y5lIhLBsBN1Hex4zecUfnGjRN
l0TZEdHgvGvJqb6NqjBRm6ay2J4xQt4DFinfy8lJd432owcpW++g2zTceaSe7ZMyQSwxT+2RtWd3
dHRdPvq0hoPE69uL4FQ8DEa37J0lcx9opBgfpPRMPFVVvw5J3T8onep9W5LOjp1kuF9SpI8yRbAV
xqB0XDdxqLb2yBnd2CnuMmWUBHyn5s/CTMvnVhfdnTUp1glAnAExaeKITjQEjc9mvXSXfvBo6Y3z
LAmWgKT6EIvce/QH+jkzwYvQggsviOiJ70jI8ndpZTsLdR+qysIkD8hOucy11YPZl+Swy5DoDjmG
M4m0cz0fw8hWUJFG/5Dhj4esDX7UKjCJbhLtebCAF2KwLTvlDAF43Zo6fh6qVt61mE/uKqKaAJCU
3ZEMQvpTRTad7JqCjJOlxr6OCRwn+GOi6ji6gcI4d0EXlDNbzeVB9ZSyw8KHLgy8+Fs7OgZiySa5
NQURm0VbG9BlBRo/RWdLkHe5ZUPf3qmWDfs4070Ou5zAW43TnTV9um+WaTr0Ka1jvyrowCt242nB
NUZelR3kXEoHivPeJS9m9ao6vWbYpy7WjKm59BnNLHsZp8eQ7dsdx8BjSC7T9JCNVYUdB7dMWlvy
CCDT3vmhIgOxbfAU2Uu9NwscvCVwt70RWeWpobYWWDLs77y5pvWbQ6KJsehu4twd93hxvN0UEdFk
VoOFNmYAEW0BW5iFZ2+ZEBTwEIAAToQmnOisahs6ZkYBrLW/o+NqCQQmiLv2XHqQqioOyiQdqc5S
JzCKhfwcNU4n8OzOLqUHS49SNDvhUa2W80xSijG6x7Kg2iyEsKCOeCa5San/2fMK+SlrlX1vhLiw
mTAxqvoUpoq+pzFB/zTg8mYQ7Wc6vj2zRe3GM5JuoX7GjhmdiffI9sZitE9KwdYyXXJRUkqfgTVY
DU3sBbHAAkGORFKIboUP/2BZE10gGd0rI8fHoYsBCHneHpYQcHrurfRoKnqH1BE5WDVgRwVm572L
ABc9pSA6IokEzegSxP3Q1WwfKHQHhSXwvJMgGkx+KAJRLZwOFPEz2uLjco4qieAChc+u8fwJoeAA
Y9aSy0mnY7iTC613qOJp4MG0200WV0ZBr2OfFi0hGKXPOZy0Lck40OUkAqhtnZqaHItinUAg9c3M
d4EVQckiWp2ztEhh3k/oHjIQxQkW2B6g+0Bfr8YocpvMWhOklqKDpABwXKyKqJ056feGS4crbBZY
2C3DDBVoY61fuogXQiK1S6kPSyYHH2VT1n1Q9W8CgBrOgRBw4WzyCU701kDf8TjIvD7lSmGIpszS
fq51hfMJ3/Kdk6fAmjPHAe5NcWm0913WdSEVIYdkATOJcr2PLYmaYbKmcbllj7ggFmwW2b9M4E/j
PevLtkcEU48XJnXQ/wJeW3WW7P5pDjW2TugTYbfCStCiGQyJLYs0qPFb7SnnK/pex4a+/f9kF/T/
0/7GYc3/z/Y39xme4qr48/bm14P+vr3xnb85wrI8timWjzrXh3/5d++nZa7YTYmL0yOs2aJk81/b
G+Gtf/GY5pWllONJNkX/aQEVfwOBhRtb2oiKeez/zAJqmX8BdPIPwsNk6lu8DYvyx1+KDS1laVjk
Fm67xFtVcPaG8f3G8yAq5WH8OkJhr6fFYJib7EAbz1jwxbbSFklxuDnLogf3xB6Oghj9AJSV/U3D
1sJMHYcypUEMFEv+G8e5KduoFTttn+KxTM5aHGrTzbaCLQFky/4rpe5os3QVwDXq8khDApSDRz/2
oU6ig2VbVPjIWSKA9PFkEjdFMFkt3dfaLbJt29EnaE1DMhhNHilV/Pb7B8XayU6mm5l5xAV0c7z+
CYQTctfrrwQdephTyQusjOzVz2f7Bi3M339E2DFvwhbkR+Yisr7ezGBIb+ER2dvfd77+4fqD0Aj7
5vrb9Vmuv81lB33MLXcWYc1B0f6MOzAqhO7SkzDz4nz9YSKJRf5EDLab2jtW6PaN3xn2za/f+gqN
n0dIx0JkAUvE/hTqZUssF27Jwjerje8bj7pJvH0V3jpqIbOmY7xXIirPv3+k1pBQdc5IPc3CFAlT
AqJ88Om12VRUzolMbptwWHbdXSFpjjUdC3F8cMkmbYsHe1TfZA14g0xKrB1m/pYvRc6QX78rQh1J
OPMewzFt8SpKNOqpKs8dwXYMPl7AtvGLVv+Hu/NYcpvrsuwToQLeDIugZzK9UeYEkSkp4T0ucIGn
73WhjtLXf3RVdA9qUgMx6MSkAa45Z++1aaVZY7EfETKGRiCXY+2WqFoReU6d8La2bM1rTBPhKqfZ
nulygSULYlffZx3Mv2SmNMj22jN7FP8NsRA4r76tyqioeaFL491cp746Cs++dJklbgDR7egxfJFr
y2wloThVxGZcW42bRoeiznJq69p0jlqzTeRUFuPTXDdQIYP5xpUi2HUOho1Yc5KrOXYcncSxKexW
fyQ1/diTIXBLgFG3ScqONsgE35CeHus+p5vmg91qB2kPC9bVJN6Y5XRTeZFNFxUd+CQxVsjaudEL
mgJAmF7Xx4Jm4tvT9F2peJHrE1wohydKrgeDj35FQYl0Wr3roU9eR80kiiVN9utjNF6tq5uWdzMV
E5o1y4sbZ4g97QHEZl4tN93Ex5rclO/DQallaj+9ZYj3y9waEBKW7OCgVHNFxznfEyN2zjLL2/cu
nfx/3Dd175gbbtMhhgOUJ+VFMxV2hpR1swKE0wX1gARJ0XDWq+udfy+gjlN6puHJAMjiXOEkDJu/
DHCRPD9umbIjPFNH5CAXz99Sv5g3Whrt2u4BkOsLXRNkfbNtXlQGmQLZOJgFd63l3kO8x5dATlAK
hXSfx/jH80CehcN+PhjA/pptCiwCQJJx8uV9npjDucl8mE8EQa4soMmcx2MduOEfKFA9GeX5z9WG
+MLOINlUj5piCX8W1FjOtsqrMdUFlhzb4ZfzA2tAbg+iouxBVHTjQK4vgKX1rqBTDCMDK05nGR36
asYfoU0u+XojBhQXM4qOgmyHEQIX2V8sUOFmP3M5jrsE+Md5zSVcoT7rtfU+6Y+HLC+cQw9mD12K
Ty4r6+VycNNjgxJrZzd9i6gj+MSwgsxfUYrWt7QgnjbAU7IoVt+kIMuk9qUWgvDozpWNQ8iSE9HH
Xrs1ncXYMI11u4CQsI3kwEbblZiANOsCq1NtosZUUB7AVzBQKgQ+g94i9WQ5nZoLGHhCT4fMKuns
TXvdITeyajGKBBiXNJcokmx4sZYZBo7vy71ZV89uxJdOPigtGg0Elx4RhcUaptoxVfIzDmS1TKnb
bUx6AcQKofalJU5WRILjRPtVWWNwYgNiiArCPfsqVKjV2V0brOvVlfjTr81mdTERU2th+qeGpOkJ
flRZntcDYFbgqPVaX9ePgy6aP7yfFQHk0gBckDwrVgv49g25M0CKooyNsTfM2zQbpvNK/rLBctG7
6yQNUAKszNH8aXoeklgR2XtKfg/oOqMzKmHrKMRm7t+d/nesUCjtivhaaV9eaDqcqSiDFUoGZFzi
u9+pz2p5fSaZJdZWNvRF1mfnbjFvI0QLUC0FYTRZc/QnOCwUovbdfGqr2T+l5YRBguEQOf2MbGKx
ocE8Tq0cT//y2debY6rTV1WSl7lP6IQoLg26FEW8I69a3Vov1uwwR7o3hTl/TZVBJzRzEY2OBLw7
VHYwwOE5MssUgiuAt0Ln6MjVAZqrXtq8eORxBmxP24VQDW0Mzsut9Kz6CJFx3w+VOEO/vpkcUjkL
U0Oo5spiJwLk1pFB0AfUYnHuYupTAM0yo5NnnaB6wNvnOWAVoI/Jkz4wQIiyiXcBaRVKwiHA05Ad
0i584epikR0DGGRmRLtOkeyC0M2C5pTg41u5YCVq7yxPSSRymQuaDuqrygWG3vfPi/U+tMUPOtaM
/Tq8rRcr1evvTV0NeWVKVFEcex0SF+ovHGbH1S/6x1O6Xv3jHw0wL5aRR3yVPdxkseqK6QbmH8WR
Wy8Goj0PJuysdQwiqOeK3jYhC5ZdUG+OuDXB4g62/rH+3XW8Xd/Lv9zEGa9hFin37ko2gk0YDf4p
yhvMb/SF7c3iF2+9Y1dsTCf9vF4QEWOjJOIbqfXYvjG8tj2Yg/Ndsv7aSfwxF9PWtkvVyKNZPWuR
mysYDkdmYse7epVkrOcm2heasbYLINoHvvMH3oYXXTs1DlhfgitNhKRFS/mb/5j67bTvQQcsYWvl
F1H35LUqBcRqBi6Xmddar67O3vWRvw8b5bEXwjr9fWx96vqELLKbE3mvK2zNmzK62KB911trXuaa
nPn35p9rEOFPFtoG0bro+df7aoCwjFjqe2yomI+XrK0PdoXA32L0qEwwgHD49Jts9JYbRwSnEfLF
IfYIAU276ndajsbZ0KBbEH6z7MHDPKAgrc8rGW+9lim8XJV2KXAzdXW98+9z/m/3eVT3wlojKvLv
k9drJTb5o9GSlKX+xnrxL/9/vW8F963XhGy1UNPY/a6nXtOUKXnW6ixsOxexLfoPtWAvCRdjQEdu
vScapjhKlTzxdwr9e3O9Ni426MT14fX2Os3+vVmCJyzHZT4PErNLhdRyt045K1ONLS/24vX2pM4j
B8PiSDQXiOT/APL5uqSUg9rLP6qW4mQ14ma9kB6YOYLwGJdcWCONgY4roj/EjMwQ/SdjMcLg1h9T
YpoPc9zvkKOAx+TEb2K50J3kqoSxVmwK6LTnf33oH89KqXzg1S6ZK9dnVTuh181pIQsVGJtafdCR
QKukrq0XotT7//0IGV5Ld1nvZdfSEtqnnrXCvwx6TYjP1bw1Wxj1Nn9fxexV+ciTY0E5BgXmn/wD
Y0RLuPnz4v+85+9LrmEJ6yuu98ne9DEUhH+DFtbH1pukzfjzn0f+XF3/+p83sv7n9XaKBWUGAMd7
/vMX/74UZdkWhbY7VBfPQ+f3n76LP2/778N/X/3/4T6SaJSEp6P4l0dkW89zz340RbZmutt21yMQ
Ars7P8vKBv+TTsiujfYWCMyCKB2z5bhUr1nqj1j1mte8oRrmYH3YV51uH4zIu+9z2fxgK/zNEv1z
8MDp04HO0Ghr1b5GqhcatU1JDjdSmPbJi3QqEjuzPDq7AWl+iaCOEznWtu9BdyO6HPYD+n6Sx5hp
qJ9uFmaUjTuOz+glpq1o9TeMSctmMAwEk94lrmDUJCk9RbMKwlx9TCQ+aIQEWQAaEx9hwwNoux19
KrbtQ0Z49zD026xHGjaSJ3NoquF35FLf9OUUhYk+vpsDUkaXQPUMuoLXUCicERvb1OSIwPywEMRs
wNbWUrDQ9lPi55CTeEANS06XY97n5wSnB9pR+1LXqCytNH1P8OTeJsmvaf4qguiQWTjPxgwTbFwl
b8MI58+zkhOsfw76Wp5jy8LJ0dCkidFSxTC3+1j8cqMClHvgHMyIikTmQvvt2LlRIXvTPBeh8rZz
VQGjnJlb+a80iebHXEZ7K8cjQGJC35TkIxaw1AvrKyf5I6A08TqWXzrmW8GS624WxWfZsdZtO7BR
qX7fzsSB16llEpzodYipK3YctC7gRHwsga9vbUKxTzUJ2covHSN/k9iTEwhTXcsvCwQYO0YRdiCD
IccMn/rSJ1skSa89othLruX4Km0Bop7tI6qp8aDZ+J4lfhfZEWmREl8bGpb/mXGknzNmaqrX47Kn
Hv28SOMl8kxy6EyMxS4L0JKFWeW4hG6SQTjpFVK7RiKOjY0nf+rsg1UATylb+xHf7ZPfFLeTsqtn
aM44nuI70QOqbiWMBhOVFOWMbcRXfiBN4qBN4BniUtxUWJB+kX5xw78WHzPMiZ7AkjBJGeB624Cg
mzBMpqytaAzBbMyWg2MXZ2fR74K00095PMB99LIbfZznu2DW8lOpFbdNawPt43g1jKims+gegGdD
ZSjIeJtmDk6xQNsz10bjdG9iDyEHsT33w/C1ogl93ZOnqXnTMOstHi7VwmqofNuYy8rYZk00OFcf
OPOmGAHZmEGeXWxzhK4OwLgCeYLnRSuM6FA5+Y/Wcr6c3nm0fV3/0fT1W8MQFc5jjr+lhaI1yaVT
fYzxquuA42zsaYq5bJt1x7NQMxK6FUWdvK1JnHUx1k658eDWor+fq2+YxU/13LuQdQBKyISx79m7
Id0jfyQJ8NTG0qaApf1aDOMV3+kel/IxaHB4u5kPhSF2h0NOSCD7/D4NQVQQglI428gOnhwPFlJ7
EVkP/sOuMf26LRphIW2m/2LauDQ84so5L1S1zl7g7yYNS0g5RqSOqBSKSPxmkZtharKmLS6vDUnv
eCYKtGTCgx3WB+fST+S+djIy34wB5Ef+Uec6cwBVfoxVXWjVjHweCmPEvDneeeL38iR6K6MxCzsM
/6FTHEHZPzWeFp2LId8nnhPshtYmz9prHzRp4xQxpnzv5f2vaQj6Q8QYFQKxEbt0YI+LHZ08vP62
yqb7eLRcjLcHdPTPk8ipSrnVsPVN/VfqmheHbjdZDOnnQmIFxEWdFPE42fQcX/sqGK9IA16tjgbP
TO7vfkZ9nZiv41hg+qZB6pPyckQESSOaw7f5pEzBZxpJsbWN/J0GAT2l+tlIEJ72df5L1F4M3CEB
y4IlbJPYVvlUuv4+gEgPyVTcY+kGrEqntS4eR2yOsDtcezfF0BiGJkXKQfRYkzUDLN2l2aXyU8TT
h/Rb5GjTyxAXZ+pXcBf64gkcxQskNqzEZo5SMbnMmryrTPdrrPZDwVADXPQcjK61a0kbhB3ub6X+
PSVECwLN/PbJTM6TEZhx4OEzWDj80gb4W9+QTqu+IPgN+R400CaRijkPNnunGWUQihxKQGNBksdl
Q+NHpF8N5uwC+EJGyhGqT7D4bddvYraeNMi2xYGo6muBeAchBKEfTWq3oV4Zv+YKen2W/rBtlJ9Y
OuGk9OOX6Inj1oOG8yIHSJMYPVpc2q4fo9eaYdTk3pE6VFMjtHeFfRv3mAFJKOLYmHH7e6E7dHEY
lG4Owi95t53rUka3svEpX091erAj8W5b+RnqlL/vJuciXNe9NaoEn1INCS2wxz0JMbfUm/HGl7gu
4jiotoLyMPC95qHF9cMs3O4wGu0zL7WgmuN8TnCcthlp5KNLvHRCMPdmGlEFpFP+ALreAf5FjSSR
n+g7sNPwi/R98drh0mLNaP426/sY5XVo1/O0lTZQHu3Vzc1L/9kk2Yu9aJ9DkILUpQsUQj2BUCW7
2zlC0LnEyR1Q6qut8hmd5q6sjHt/oVeE6rjdj5okbYaOdDzEMKUIRNkkkUrusV4GmskbkTAvU0DA
gm+9gCrE+ps2+kMTV5giqgwFcKw94jfCKCuCDXJfUnsGQpET1FAbmUk4QYF+IBEGHiQ3SPXggFhu
ACDcy1qnWM1PVnoeEbozo4Nd2DvEgBetipNTXTfO0QbEQTBMEBU5JBKCFmLPe8E8chFVcg+rsr8Q
Jfllq7iLpjvXNuLrdCCWkAxFFKqZv8MhAqnM0Cus7tFPI5HPYuF71LK2DYuog9PX4mzrgr7cBi0r
2NF8NBza1XF2u3jLxtQspM6JB4u4p3uI+JOUpOqrqCecNG0HQoikKoq/KhLH/4yyMaWIyhIQr8ad
PhNTLhviwS0PpQv59U4d/2bPQRXfjkXw1mnVY9AQHmzYuIB8vbnX0/NU1ahLvOJsZinLJ10PYONb
e6yuj+xymag56zpDY4RzCJufcalKO9ZD05if2ew91Waf30ypsZsKRO9aJRnNg2uitiFL+eiw69zm
qLENP1+us9U80Ck2LhqpPXBTCBYYAngUjQh1kmQ3y9I2CBs6as2+sVtiizCMuJFhR2ORknjSRjmr
W48dofZDAwK06dl7hWAOahzm/p5qU3Ufp4F3N6d7OdTBB8NRu7FYzO+bwQh2hZDGLc3gS6fr5yBg
Bk+NWDLTVnInipQOzLTzkEmdanN+bOxZ3nuWXkKKARtMDRxdVNrYNAPq7oitLdsb4mjGlL6qkt5v
n397DtE/gjkJnVr1s87sX+Bw8Sp5QtvHLK02U6HLu0lOu3x6Rm28HEwkdShdxKmZQHzUlbEQ8dEQ
Gksm7MM0yJskb827xXdOYHmIrJ0CmADsdZ0x78ixY+5DhZHjEWPvJacNkoIJMlRTg9zv08M4IFtI
7e40GV12wBNJdkvRpAdPbhF04cgyU3df07lh7vgSbtns6ZL729SEc+r00U1WJxsWWsl32l+zytiX
zK8sI6OjUzaPlvsEU8h4jjoDdPLUI/rzGsJTtk7bvvcjhXMxmK8ImArekfVQxs5bY/VbCngPKKDh
XbXVQI99ibeyBzuk18tjbUIeBEEP4YdvHAI+GIpIkacacSzkZRTohh0PSrgNy9ydSImo0SoBTQR1
n4V2ad4PNDpD/KM/sQnP29EnX6EQ3KVF2MX0bnn1PbUviMzdBDsDyzgK3UnrP4hbwQLQLMPWa3SW
MPTFUhPsgUwIKmG2QRz4PJcd8oC0/GVVHg6T0nPZj/k9FkJN39StSdnut5mUwx6kidwOuTinc3BE
K0O6kkd3ME/q5mhELe4Pj2TmIsh27HLsTSayPb3Fa+Hyl4vaacKgJ7x8su50waQlbSxmKcLOnChp
ZifxIRj7sQ6nyyHJ3fcO7gQDnr+LavAbRic+XbgCuUA13ypb5kKNwcBVES0gMUB/WLPEBVby6czg
bUS7QrlcJ/apRXi0NGzXwE5xZE87CmlgTKGo0GKipE8BqPSDU95p6lOaWOmzu6jB/acfpr4cz/Vl
TNMvJ/XcDepUjzjk1ymbvruFWcmRzt6Nx9+KDVIqzLvtovpKMrZtNhn1JTndsLJesK+Zm7kM3vLF
ODTe+FuU8sVEjl3H9oFl/WeUJ/MpDlgsV4H7qPcVrBT5nMOnwqY7nAdHIIJw5m217J1cLzeOzwlZ
SxtjiCWvdTyRjECKhvQ+zSUi7WKKg93SmFAHiQl/jUvUZNTJjBuhmw0tylZeBvuW1hDcqIXI4WQp
X/SciHnUZBt+MmuL2OGOvQuVIEe7DKxJGYUDyjX6IF6Xyqpv2aWYOTbOfuErI5YL2U5nE+4wYDia
vxOxqIcoPMbYhR3XfmGU+AWI3dk3pXUwRkXZq3HsDdicYT34W+bn+GbURibRmDw+OuubeKC1AAgF
GkL76sb6uN9mWuw/cvZMDhgYe0LYOwOdKlEU6kuCUbV03jHMkUYHQzTvPcSAX0A5KPpxTPaeJumt
YApPR4/6CFQ6TKWsJrv6O1mgHiXJfEzS+cuoBjNsx+wUReoN6GN1NJJOIPkPyaL6gXcZlb/n3bJG
eLMG66kzx3ur0h58I70jLRKtZgYsJCunnxbslXZgfmIj3wpLhmmKltVTqT51AKs192GNDxkchYQd
chLfB2ZtHJIyYd2XAD0UBXIj5LEVK3Bs2T2j2gzCEGk+lVKcUIbJ6l3Iii8kYoq0CV6bamcghYLe
TTKjUYHxLEhUsI2bnApD6mBALrzpEyPvO0B5THqA5NKmTzbFlL3OxieIqve4RA489E6zqWZm54Ek
+NFAyeeT3a7RKJHu1UQbfmkQ/EpbRARumQvt/gvVJ6xhpBYci15vb8dCkswlXlJUMtduOhe+yzxs
ml+1UABOMYq9xjaea9Pj3HjQuXR9N+b5d9DRn9Za/QyjL973VhLvEg8/Y2CB5mTvAJV+MKgkzt62
0GqVWf4oUYCL6TtAbBm6xsvkoCZHIASb5wUaOLMc1ETWfN4RQh/YqoFGt2AEQGpNL7XI0pDm1ylp
vFunUXgCAJw31UxKu2Cl2mY2K4c8DWXdpKGB10vTB/xQfn8P0ajctLnN8JDdB/DJYqF/GcAQDjNv
AUkxIx/vObGIdGzpmRssR7tAv6o9Kky0aGNERssJyUeSunwTosPorxv7TDPNMI6hLTVua20a/z4d
iLbHmb1F5gkScgle8r77xtb/rTQlTpnejRV8MHYqqNo2fZu+JlPgb83UD/O0YHWu/bBSlJiid+ar
l/5EoX2PPAtayUIqT8m6EwrsvDFx3+i99tLPBl1iHIHbMYKs9VpGAu1XPTIYo24yhuQnCTbpHmG8
ZHcfDmUDrsO4Ws3yQLYm8rKdpX4nI88CvKoWn7HgCxxb/HZLzNGiJ/pG81JzFycY6fTgEZ/qe50V
wT5A/mK5pyZzM1gA3lNCAZossGvuIDEoIhD9cXJPPW7aOFN+7zm0T5FZtP307ALfSMflUcr0IU7n
E0im2wH0A0lSTm6+13yECKqm1/5sEjYbk3YPsZfDSyMKjCS6avH2amO6wJzmxGVBC4XVyuNPlOQv
iykUfE0cRNZ+ExUPJ4RdwlgOPsq9Fz+Yj42jX0eyWTZdCtYVfTwUyxbM1zI+mPxaVmTvAAXoif3k
L8tza8vsaLzTVLAKFojsSvH1j+V+KDliOruqQ9/pyLAPkF93H4vnfbhlSwnBuOpG+S364MMS4quq
vqaehKiKBkepRy+0kR5a8BtA2b5N3myxNN+A2J8Kp36uRmsJqVhChqu8r4DjGSm9eK9YYG+WlCEJ
8zwMxqH+LDJQbZ33VKW0iOyCQoE82XO1LczmyYH33fX6m2f0T7gX94mkVVz70YMvCddDx/Gd+/jf
41eIPndmr90kQ4YMuvjZ6HSVOo/4L41wtWX0Qj1O7H03tiWJmuRMmUb7RpZms6Tv+dD/RsFu9QCo
mgZmQzz419oEWCCSu8hAsKBZV290vsGLglaDhxH6pnU7KuQqPTSqSKy0k2Y3eCkxH2+W3WPf+AF/
SzuVw/ygEXNXeDoKtPRxSQ//LVK9/3GGJSNwjP9Kz/fvXU7mzWf/zyyHP//nr1sJjISNNy2wA9PA
I/gfcj6Ufq7hBi66PMxMOI/+Iedz/w2uJAq/PxJAZUn6h5xPNwyejTKE2ppv/n/K+Uw+zz+9g4bB
y+mW7mCKxQDBouX/NNG1aYvVwxT2yWFmCS2VXxiX/SVJndfC9tKTMOH9TK7901r2Hl6clcYVdO8e
ArydoPl6jN2ZzIDyvVcML1fxSmrF9TIAfOG5utaK+MUgg8PCSt1zwh7fj69CRyuL3Ql5niKGkUf6
FiuGGN7iXQJUrFHLiAHMGPDP5bpN/EzutRIme2HMzt40VTQUUt0GVBmYvSiDXIaPG+plycA6gEhk
9LdGSsfed05974k4yBDX9hbDUHJXgEUrFB+tEpDSGsVMy6TuHEpc6fwsMnR1V2dvmdxTlTdPhQ4G
qvw4dcjYsaq4F19x2QTaC5o69m2pmG2ZorflPRy3/iFxobppiu8GcAr5c52zsSjOc4oJKa0zXL6O
FhLd24SUOeWdU98Fhs+ShK3FLtDBH5soGDd2SVRsLOrfFci5SLHn2q7+EcwE15b0ky4IpOdlIXQW
0UGoIwbZ3BpjP51qcW6CyATv0l8Rt2zIq7UOXja/TqX5hHLG2lZl8hYoOh7uHFa3ipjnKnbeMn1H
oPQGkHoFjaVtS8bTwSZDjbVl44ZdWR5zkdoXd1o2DpXmOy+wqdP3zWYSJhOebbxFiuU3KKpfBN6P
7Ip9x8J8HwH+YyMMal6xAGuggA5wQB9IIOzZ81hbbPkViVwWbA4sxrSDoeiCetW6Wx9yUkh167lx
KghcrDoPqLe3MVbu4wKosAZYSJjTyYMQDHQ53bSkU9xGED4oONB8w2udnsgnvTXjFnR0brMyAbiM
3+aj1Y5BCy2RfoUHPBEk988MmKIAqjggy1KMRaFoi+yIPlRWAR1eI5xKFq2lbtxNIj7NitU4AG3U
O0fsC8SxuyEwfhE4+xL0uyhoQN749dkrcBRYhvfJBPlu+wztRMyB4QIT6SleZDxBjowUQxLCsncs
wUqWii9Jzzy66GwmFXnSVAxKT9EoJVhKXPC/FxNOpamIlRboSsrwG5a1ZVE022yhZpMp5tiEYms0
4V7m0b2WxXIXlPMPlGBHkzLyDCgTixWsbcXO9IBoWtpvRzE1e+Ca4MHtQw5uMwO7Ga38zQLy8RKY
D/3kPxXJaO1e68xv9hXveiN8N6F5NYVY1+87BfeE/KRYn5qifrZ0SkbFAbUUETRKfuaKEGrbPuNH
gzLMtD7szMnIU5zoMwTunopd6KGg23aKOdoCLJiqx9qFReoqKilJx68J/ubKBXcqOaETs3htAJnW
AE2TbrjEabwJiOLe6LuphrWqP9ZAUA1gqBln3OD7cMVNcre9DCXrWIWVIqhKUKqWYqqagE00XzuN
mHdsLcAFPZGiLrKjtFtBAR1p24KQIAHVaipm6wy8tQWlscNO/wzifNzGAF5jRXqlpAqQCHI3eYQ5
VKVq+tYsCrf0P98dxYolw89S7FgfiGyvaLK0SE/Re+sqyKwEN2uDnbUUfzZFL70x0MeQ5QJkHbfC
JX4kXZztBlqXJ9s8e6YHITXz92x37B1IDE4diLdsyRNy0NgPsvM7EZhyNhUfVwJAXtPBmQM4zBVF
tx4VT3fx3olaY9EJgZaTcjpR0t3gurCumbJDlRTotxYHqDXKa4xgJ5wVvddUHF9PEX2xSIDeGKH8
klsskWjLj4kWHT5Uons178tOr53T/cKwB0KQtuGi2MF1D0W4UzxhfjUZIJzF7sJiFeLwnLOHB03e
bcso044+AE2j16GEVOQlcqqAA6Y10EktvRmWOYQvTuinwtwWvzDDkis0IdODgEwJDbVboevbIMcv
0ipQckPTVlPoZAFD2RyAKfcKq5xBQdCROkNbprWz0MUlc5rknjBuDPfslQ3BtG5fEPHCkQG3uYz6
a+IDcl4U0tlXcGd8oBroVBzpAeBnQyGgDQWDBswY4y0qXyOa+ExmEMIT+hBWNJG1OKLB1hRYuoYw
Da602JsAJj+lUZhHWdVMsTrVgQA29QijOlWwanKYbqXCV0s41poCWkvxQxsqIKq+DiEE5nWywq8V
BttRQOw0v+sUIJvBgEFZQbNTRc+Ouo62CCMeZqlO5odsVgEYnSSgxXJesQC+tvAbd+0I2yWjIbrF
hUqnLaqbfTr7RJ6JWwzE1mFSYO9JIb7NOP9s0ukFqP7yuvjH3mb/JqwU7H2+I5H5iCOIuqzP9zMo
hLg7Hn2FFLdle1eNS4GLhi4+FHfUT1cc0cyI4MgjUE1dxUXepMCAp5TaXvA6uskL8Nl97Fgoi4KD
blsW/HQyaLOUtypifllgk+DzgKInDLtQy4rD6FCPGknbZQYad1P72vpML66CqzcKs94slAfGnMjH
CChdPj/llXkHuooTmIFkkyMBRdljb0dt6K4u4tMij2YSusHit9AJOzmdltQILjgzwXdSWexUp1Oh
4Wssh4aCxUdQ49MZfHwPR36AJ98osPyUtp8z2L/MvFSRR22/sb8DCzmCMcO/SvqXpO3ODax6XcFw
pMLXCwWyFxDtTYW2Ny69At2XCnkfwb6HnuaeQMOHvsLip/Dx4ZX8Doa3UmHzO6emQwpJPxnABcsC
SFSOzQoo3r1zJ2YOvNxoP8h9bDfaxASt8PyeAvVnXYOOBINvLth+mRxwtIAxZAU2sENA/4UufowK
/T+TAeCuYQA/PH34mGu7JDTFv69ZvV0w+hEfIO344uTBB3zBZt+qkAGmxudMxQ54atYWcdRCJdcD
kuwUdQ5ttBcD/rNILlhUhEFClgHwuoxnPrf4xfH7/TbbvGcyhI479qdISa/zst72DTNppaISwP6o
MhTxCVSrT74dPJgmUF2nYCWY2vPbnCIe8+hesJsmiEFXkQyQTSULHazPuA9OWadxeAgjCqPEz7em
Sr8IWgmbBOt0piIfbJBavjJr1wvGP+SswYlVoAC3c5IWv3o+axyiKkZipFAZjARLNCpiYlBhE8jn
zS1hrUes92g5rYaekJV8Iqafwpy0CtKTbpmX5M5TQRaxR6RFqsItSA16M+2Nu4jnUY5BGBHCfi0I
oU9gBo0qIMMmKYN+f7OrXGfj+9AE1zVXTq7GjF395KuoDXLdei1DRwR/zIHOVfruTWN5OOpdpkBC
fQzEGqwsIFAquToB5A6xHroK+IhU5lNyF0D2YgabeUut/kgWxHGIusdEpV+gEvc3AJC3AAXAGA4n
YVhvPTyVk5E1zR60dLHTLagBxgQccGy97SSC8Yit8UA2lLl1+THDUhJcMqsIE4AR+FJ/FCraZFQh
J8hVx6unck/IPyFYud12JKKki9iZI14RA8/JQebojMg1vswiDkKVN4DOavw2+ph6bdXXO89iUJ4n
z92Rda6WbTbLTZaakU3YbT1Zt9M3WsDPOXH3LU4LbO0YcgsfNbKwfrQ+BpN8sLd2hn+gSHsGN3/P
EtE/t3VAW4diLUEa/dRAeiNHl80QKOEpWR69Vsot9fZsb3n12ekpno8Nhs+mVeAhG3qq9LFqEpQU
dhBgCT/JH5ERuGS6Z0+oV5xtNgwzXgaW4KWZfaa6TkC1Wm6CPM69IEyLwKMghtW8Onm/fC/eOTol
oVGrOE+6be5PkBaL8VKXvxa4yxtnpMcPRujCzlV/nqeTAzGqq5FnpHX/k7XSByu9Cr0Bmx5b7AKX
zlSue7tuFlTb5ajcGQY+3DjaDC50gkRz3I3ptrS9x3rPYR1higbaMHK+pfNNPOunzBDuFQaLC44y
+rm41G5n5hzhVaQaZcQiEVFUDD4c16igxIVOZPT2WM7KcCb8BH39cIdAYAPJ3meIQ/CS19ol5wQ8
dZZ5lwjHCeNseMNoRE7wmH0g+9x4mdZcrYVCfNli43acaiS3ayJOYhM8iDm7akkgTtJD1hb707su
aFxZ3XLsGuu7sIqnsWUodY2rnxRsERFRhFlNPzPX77CM6djUkRH0N5ULRh+PGwIa0z1BWb9B0ogd
GIQboIjXmLbTphVTDVgDIi5z6MIujOiEi2vewalhKtRNfBPSxXhKGXUelm3saD+t+qAPLGWrfrR3
fV425HT08Z4Y9G2n9Yc81b6yCcY/tQAo5DUznINKMGSzY+yw8yd7U4/PNnqdZDvMyRllhk3lFVQ+
i1rmc0MRxFiIhXmcb/2+pVJcQY6ySx/ws1V8+753mxDKnRlJcIAuKMNmDt5T23wz9Gh4CjztUa9q
tv3NES0bWLT4xQPchHAAOAUeYcrz7E3aR7tRRHJAnQz8kbuNG8q4evNp5CZJqGke7F10ZeyxK8RZ
wg6LOn9GiXITpAFxhsJ+1gL0WQ2tKgQ3JDI8Y03aQK6m8C26GrdsctFFivoFuXsY+O3rPEPLnecB
eVrqfGm980JSJT87TGvCFwAAdMx7LKMsY+ugldhNEz5yowGB0YIeGAv3nOdxtxX9bG0SB4tGTnN3
rN8H0JdhndLnMaePKU3ojTMUpJUP3iIxn3wpwwKE2rNdHkaAx4A2XHAw+r3e+952XAbmvHwrnSFX
SjqaztlP1A9vmQ+FjjrPddGQrTBfSuM70LoPouPBM+l7u/tf7J3HltxKlmW/CNUGbZi6VqE8BIOc
YAWDdGit8fW1DcxKvmTletXV4x4Qy0Mw3B1uMJjde84+c7WXVF5W8Ey2RoaGydc7kugcmqU213A4
YDzjNa46A2TarFQGkltU0DzmybehndKLMQBQnof43hXDj47S64AIqRgoUYuOmjPZkWt7UPhQSrOj
Y+WbmXinzdySx+6M+pYYGJplxb0LveDJ14jURKRMbLlZrypdW2mdvBNo/Nm9adtMM7hCpbwiufDJ
cYjWlKBL6gOq9TN1GIo6Z1Ok7aW1MN6FHTWqBkSqK8WLMVTuUZrzlwwbo5b4IC+YXApfvwM+Zhxa
VjwOEIxNP6CgrAPpr4Dn3tMmT7ihsm8y0xx3nEaahCS6ox6hCvfea21ypTntm1NJLNiO8TkUAd8A
+TFZ1WWQrBzQGYXY3MatbQR3pES99Hhah4hKtOjpQdFueh7DigZiSFlmTZjGc4rBgL3YdNdWlIba
ckIegrnwSs/uHYBmc9VDOrcIND9mmyZtjJPANN8dGmwkr7XP0Ry+zCZmRgrQZ5gB5XoxljS0neZf
D5ev4+wHiM7iqEVtfFBGHdhB3HbUQXfkHrmHtV++WswAFW3BvbT8RwPxzAQ04uiHuYcPYtZ2BB09
/DLwZN2xyTDBLWYde5J4EJaHA/yDltrbPtQjZrKkg/FhkjxdE16ZBiN+I6fpn8Khon823HKT3Fhs
6kgwjPAR+8Vb19QB6mRakag+2B0rswwz8idNDCe0u+8Dhvgq9WhRNzbOUB6tRQcrOksHgA+RT+ZL
B3VRq1LOZ1B/Omg3HW2mYGEDEochDiBnxkKboarUjQQZMDtFHMLTVnsWbmjhKRweTd+9w1THGnKC
fBMF5ZF2MEUgKLqZLw5m005XXyvA5zbbXqTtVbOrT6YixF6mc2fJDB1K+s0Zhvsi0IYNZjDkrAFk
4XMdWa+DKZP9DPptVaigc1ptWSkz4iWNeS3ENzB7RLl26OjiVCK3lsY19aSxad3yK7eHsy6wR8fK
HYZvdy9t++KX8KEdLbH2dal7G+hR90nrfPVK4730sisQioZqUP/ZjV5FnME5KjIBdlXv9nEVEKbR
Qz40U6YVQgqzFRR6Bq147DwQnVOPCQoeEvVZ2p+5DqWxauBiEARlp/nzrG1Zkj31tFv35J4rplP/
nhGS65okAQ5ZlpyGoTumZAKuKhPASrhOXBsFkgSOsA/S5Ew54d4yjQvWMVjkvVWSn4n/cezCbiOU
C3BxYyyHxYxhql9ZvrRDv4E2OOZA3HFLDGPWbw2pfZZZit15Dh4ahtJ++cqvstcmk9+jnqpJBVyb
hB0idJaLw1F2K0tIyG4N+I0UsXlB2NSpPS1eJgIuqMqgqTHH6n0x4gyzR2d1sTz16TxtGotu7/LK
tXEe9tHM3m92dQzo6qW2i4/EHUK5B3exD3p0rdb8VMPpovOFmWc5EM+GBvP31zoflIid8Li8xOUw
5SPn7df1bJDjWCFyYmfUmrG3q4JNraxjMdpjjNUjwvzar+8CjNfzevEYstusjiRGLBcjPJGNSQvr
YKn3vvxJfQmU//WQ5zYTkNNkHWXdueJJUi3P9ss7tt2ObudyHpavc4zLO9eYrrbZffd649yFlE8G
jJR7u1NkrYre+S/LzWLGYT9GThMzApsxxByWR8hBlLT7xe63vNLf7r+ippEn1b6pVnHwy0uvgY1X
3K24xYAE8AxSHJzeOtBvaQ85uEHpMv2G3cCy0eieIGRbpDvHNIrHJYZxcWRpnpfvAJNf6VTkp36y
DiEN3z1rMOaEzPNwksUzZSllfclGbW86DbK9KBZnEfnWGYEOO7IRDKJXJ8NJBKAK2hot0S+T2O+w
SuwV7GXgvzJxgDRwNbc5EeyOYrohNYwQK7GmuDiVB7XCWObfxU7s5c19Oy0fYUnJv/JYjSZhdfJj
Dsuj5bCMOBFpt1mM0Oxzgh+prFBgBtZ6+HWpKP/s8shwQLqwTnd/+bQ64i7+YfLy+M/wbVGQlFHc
MfJNf42nmPQyVAMnUjGwcB/LqcJYUNr0KjvjRPzivaRSQA+560/LwXRrMCxESq5c5W8iRwWrk2uO
7jr2aupGfhNQ72a2aedT1LBUZ3MF0ij1gZzH0XnkxkarnV3PcjEuh8X2uDwKI60+tEG70eocEYOt
DN4BKLdfB2IGi9Nn53Sq39sV5gm5oXnqnFeRx+3xt0VveTRTzZE41rXeZiuIh71SZna2eoS0Whjc
0XDW+wDPOwE/LghuXPDKDi/UocIh3ymrfINnXijz/Khs9MvPdJz1trLYu8qNnyrb/Yz/Xiojfqbs
+g7efEIhHIR7/AJKv+Zs4OBffqbj6Sf98DYol7+J3d+q8f2LRJGfhgAYQJApLgAX2qpWrACYgYde
0QMaqqH6AhQgQzm8q2xqELbiDQyKPICGY0P16pnaAhVcRScw1IsWilhQKnZBpigGoeIZQKbt15o1
f/dAHVQxzIMW+EEPBIHw2DsSFSlfKD6CP92AdoQXCGDUkCi4rWZFU4jAKsiFr6BIC8MCXWCII5JQ
JIa+Rk1Jqg5avSRVasj50ClygwHCAVgn0hSgDhVwB4BOVDmxVElyNtAR135FwKj9JBDTrfQx+1Yi
Xd3YACM6RY5AGIXsAphEBFQiU3SJqenjfVexxhaXSJbzNgREodsQKTCIczKn0t44egOwogrJPTCB
dK4F7K3z74M7Gs4KcIgO0upi9K4DOdV7onALGqOfqvSc6RPgkrllDRIQURZxqyN9e2MrzoZUnI3l
kQVNQNOJcRaKy2Ficv11QLpIEchmcda5P8fJjTahDdXZw19dKFiIDgfmtDyq1JfLo98/CBUTZESh
vU7omK6XHyCzYPVX2qgx//kHlr+y/LKlR28N9fVdJRTXBBjMySiwZ9GX4yGJFkSCWSHaIns4EXSy
fPf3oVZIk+VLlK6UJhUlRe9NlmjwUfK2xbIyqzuJQqsEvpCnURjJbsgE4bDTJmVFOCkWy6CoLD14
FoorFn9AT9bZsIdfGJ7LiSuGgPottwI+F6bHwIT2wo3zWDKr4i0DgqCYMFU6OGs0TMNZnwgOjAdM
IRmLSd0fjhCQXHjshFbbzAKoqnW4lSTbOM2XqE1/Ul1ZF077bhaVYsK0O6y9L1HCHjeR3pchkb7y
8yhfxYFya3ef++GPtLT81eim4docSlpvBJI2mbPUME9mkn7Th7sYVT1iG9rUTi03mpF+joLwFpNT
ltbNp+eqjI4WILT5Envv1kRhPLJJO2mt6ZVbNgh/oBDraaDSVdTPrrLjSQfFf92yz87cbFVY+won
VihwJFPMgB8NZX8ssi9pQw63iUgkNztussx4dogZoAEeDtcrX+Xxo2xCElqxd1VJ+NJn3zD/YgUW
D+akobcR2QM6XbEpM//Vb9XFXmwJw9kyD5ZHPYfU7FUsFuZwrcc4+2s3L++JO0CZiobO9/uTNNL2
rMqyatVP8sfN1dCuGO7BqeJHc7LsDV5XBexqv3NnGHbSIOFjPNHHR8JPJlgcvlcTPTYvfVFqPwYW
7SwIL0P+UrvQCP0oAWlTMAKYKfeeNzortg6E7ZANPfPHeqqL+YgOsGjR9pQFFeMURf5WYAt0mRQR
JdqGjcCznBCrGjT2X5o2qpGQGo8zEyBXsL+t2eCujQpKhpjFXeX7X/G8o86ttkWVHUfMHXiQP0o6
AW5GtHNe3acF3RztUTPKE7aGs+OlT5W/aQFdr1of/reOEj5yj5hbfvRujo8ppqXQRx8IN1BEbbvS
7DH3P/lSJkSxmVDuUD6WunmGegiUgrwlgOtDt6EasemgceiU/IpYW1ke8cWWcaEQWLBVFXeA+vfd
UJ56U8kIswtZugBQ71Nsov0havhU7fpzLOc7maPdHwJ8L8Fb7ejPukOovP2jNu+TDP4G9b/ncaC4
RgP5WCnT4KQ548Z2sGHPPQh/rnb9vDxaDp0JB3YCsMwrjb+VM8SAyWVzl1hzuEOE8MWwyQWJnTSn
0h+GdNbDVaamAHoOFdd4J/ayieELkY3I6m2cPOx6EFNPTg32dLV83TQuuUAFq+7BwFqQjJ0KWaST
PFgVezhm3iFIzK8ha49Vim+DrRB9OLXPpFbBh9lSLT3V6mCEA2Wpcoq5Opt6G5GE3YHAjRQApQtg
k2BTSmgK5Yj1ldF/Obiu+9Rkc43dgNLxKrIh2Ewwb4HZjN+dWRDYtQQfqB0H3pWD9N1pH5a+khOQ
EGz5rL9d9cPxIW6y9ETFFTiNOozLCi0TfbuGTkX2J2pLVIs54bxcK4R6QMi10Ie7OddwooOc0BzB
B19yi0TlsO7zGTl0lnhEi9kD1KiZWK9hBGUSZc5wCtQB+CxnFMUcOJl21p5lzjvJNXXLW36pzmgY
hE6+xkVcA9gBbsFmjWST5eFImOVxrLd6kvpbMFlfjKHl7WQLEoCAS96UcvN3nBrkrqgytNQ1CZgI
WOwZHQhLTa1QzWZCL4hHkKbuP7+GT3tEF9fuvXag2/v76UnRq0809uh0M7cIBgQZlHLtVL6z8jRR
n5bvLY+Wg2YQXcKlz/oILA9LFfcwuuHWT+evptW07FzzN7vXozP3AuBVKUWmIndp0hFZQ+Zb946r
gpJwr5qFMA6cTnQnSoEd0UTmvJrIwN40js7dSB2CmQs20MY9iQzitBxs0EOSdMNDu7zDZsaHmbLk
oRIQG+s2AGus6TEpTKX5mmpMi9sxxdZB2i5pMLVgnu561Mhqrc3ei+1G5ATbpmFG5SHfTBXyB3fi
8/8X6/1f0cUFAN+/U+vdfTTNx2fYNT/b9l8ke8av//kPzZ7j/YdnOP8A6dmO8Vuy55ro8qi/QtEz
kX8v7Lv/Aowb/yEpbbsS+LhtmKA0/ynZs/QFS+4Jl3gFTzFh/zeAcfdf9XpIMHRXYMGxdRt9oPD+
gN575kTxp9TKg6ipOGEG9FE6u2FpEktToB+SYlj95ST9m5iDf/eMhqBZLlzHBPn3xzOmOSgiPOLl
Ydg2PgV6WM2vhnMZLCLPWNh1679/OhWa8NdECvUGeSLPFJZroP9RfPW/8NODVvPnukww36Q7gOek
M7nTWzknH041v/2vn0qaEsekzRMKnu1fnwpSr+6hS2BTjh0sSZObr0U3LJnIS77//TOpF/3Hm+KZ
bCwJtApp7v5xDlui45rQHssDlXAPADTxgE3opGv8C//T+dMZ8//tuVh/WNL1oD3qujrBfz2BAKmt
gkjhg5lAIGDd8CYrJiTpnEd6siu6fSi55RGcHev8qdqBf7g3uWfPRn739+/6D1SkGqtgJw3P4NPU
nQVY+ddX4vaZ1FqPVbXnaTusONTLp+sUjG+6Nr2N5XhtLKSNbJP+/mmXd/jn2XZoyTquNByPpsa/
ngFN4e5cXfm3oALEoj1SQ1zFxXCt4CrXBP+t8uAS5/MbbRSaBVr0UVusAqaB68eqyRCRzkvsJC//
Ly/LMgG8u67lOH8OAqcuoK4T/8H9BHhVkNoHx+XZWnNIVkK2Pzpx19UoZ9sYaJCAdgco7Wli9Qa5
sH+W9qRikHbkEcIX/T//leLwby7wf/sxQfNkenKFYHr519M1g8OeKBOXBw3jNfw3A81dB85nIuST
4MQbxbK1a7RfS6Oo/oe5Rf9DfvxriPzludXP/zJYpcQwjWKpPIy2+TAIPDodSz58dNrKqMe3UXic
ing8DI7zPYpe89pv/4fR8m/mG6bs3+/+j0tzSFiJ9zmvANwK2Cd3fHPG+GMGdUBNPrn9/ak2hP7f
z7YneduMS+SxhuH+MTgLPwN2XZTZoRDlDo772SmS2yBmTEai13cW4bNLklH02rW+jQIMZ1gqh6td
mwfCfuk8iYmQ2OSGm+3s+Ywdk9Ae5D+7sqF7Raqal/T3geiultldi5iaaPFlZILzoviDkght0H6k
QLXz8uJSBnucpKRFoo1cqd/vHHQ1vbk26DsXk/k8TT5meZoVjbwE+XyulHMnSfglu6WpYbKHnumM
urbOWLHXhd9T3uCCGvvhalm0tQ1nTbP1kOrUhkMoNnyi+Z0b4sLQLOxO1fQxNONjVFlrLSBOtxiP
hcdrzOmmYeLDIsqKSoQo2LKMXAYCEY5ZFRwm39w18fzWVuJgNXS84g/MD+fEDPBTezuixdpVOdAj
8OIb8MhbYcQ3NZ4MjyGs57wHEvZMu/mUaipWZ0YkrLNDo9mVbJIoDX1qLpJq0Yc3mDZ7yg53Dcjl
1cD70kfQ4mP/khIYZdskSnI+l8mjdUZk1y2NYnjosG2zD5b2b6g5IYUw4w1ezR+YpisiVD7s7mPQ
eHNyhn8TAz3owV34LuOAJSHbVn1kxejysRRjvp0y1uI+E5g6/b4d30i02BqF9mK3AWeyyG51hqe3
Dm8EbSgjG01vhN3rOBRnvy8/VU2MlbeSbjH1AFGBhN/fx97PUZZEcMsBYxX3CWAkmBeZF0tyg0P9
oSy6QYlc8MjL+Wk0JQN2fvNkf/W8+ZBl9jlEXU+ZtvG2TwnSkxWwqg/P5hTkVPTy6EfVj2dLpB/q
KfJ5uIaDGmgRvGqeL5qqb/jmWfynH+YszrY6Uyx+4C2Qk52IN2UNI5rxlhTJhx5nHz1svZU5vlXV
NBCVS7pt8AQrBPhGrV9jWW8wC6rAOdyCftA9IfPij5ukoU4e49Nq/GybFpeevIyVJ8OzRWrBhk3d
28wrWuchZuAy0kjLiD/iBIEFd0fC2fqfMuLpDJMPq3a8aV8l98VPElX1R+II/HWbOyeuq8vy6t2E
9zfq/VXdd+OqKVbRh1HK1VxVH0PGNTJZF68Fr4GeM19bhrlKQ/GmhjLkMS5l4dxrnY6fzM8Osc5n
E3GP3VsVekm/BzSihEKEBh2TeHrVycC6ELY1rLqUzFYc9moN4/g10jkBe9wowA0FZvywDMfKDm6x
unDnjHFQa+m7aQRPLmlxayjyKFvUVEKv4DY44xv5em9GcWC6BWA8vJkh9ymd4Etc7BUVsHnakdmA
xdMLP9qedQSdAy5OL9lP03MDuQfxDdNWr271IWmcw8gQKgO4ymNKu6Gd3mhsFhtkyeITjWQfuU/k
oJCt53ZXCCHhzS3KapUK/gY4jq1bJq8uVhytsg5V1H4DzdhPXAM9w0VHYCo1xLhCjKgLuWV5A0vg
UerUFLFU7Zdf8Lp9UA1cZG7/JtUbbTVe1ujw0qlp8Vd4Fp/7EBIZ876RePaJ6xyn9oK0sQD0ULsI
VMmvP4s60jaJ598JatZkd2vdfhAHmziHsXaNTQ7qHtwv87YGqwRa1Hgn7Q5X52i8Oam6usj64A9h
y2i7aW2XXOljHWbrWm/9VamwB4AocNuDqPLvZjuwL4nGiSnBJW+R9MvCGk6l0UB7CoeTaVZHV5lG
G3D6a1GMbNMFT+sI7YVrK9rHDmmbmkZkBOm61aQ1KxnmGQpm6zmkJbLSoH9u0zJ+HQPS6e1cZR+n
nLhUF1vcmgODk3PlDNMbun4MzGpALosXp4tv6nYgsvRmB85BE5wapri2JeJ7asUPaAfPMUXJXuhP
g++hrIt3KUgTUFCyJatGfURT+4VOzn7MAiBTSlKRIbyVJ7PD5qNFDKg8zj90XSV6pVQYminZoSPI
1zbDOhwJAyim7iepu97WLpxnmnzTcfDjI6aqfBdls1ilEzKOsfMbXMn1awXreg/vBV1Jdmk9zd3U
lf7dwTu68WeYTLqXQN9tDWydcEc2YmDMwy/Z035CDTl26F3gWUk346IsSUkpR/wOtUm3C2oQkjuu
Q8tvN30AtqmL5wK9JAbAaT7Es46uUjTTptJlu5pzOLMku6xC4CK0jCi9RlyEZDne5SXpmbJn2S6n
n5Vs7zFoMrlxz1z5/U9HZOQqAB/f4CMgFod+RCfHcmfaPFnPZE47p+IS7rd2onTI6rMrcNqvkRHd
cuutqbuHcWS4tFntwiAxPjDoS4AfEbDbGctpLdN1mPKxu67+wX+8Nyy4FDmJ6pYVaKtlTUTx8RM/
OJskL/Y21BBXXmK2ayDHYFptsNXU4/tVOJgbK2s1Mi1YyxJuRbrFz1Fk43qQCpwxYDYornnrvOXg
gdah3z3P+fBkqLncdu5nYWM0bbhEg8F8d+k/rJYpiEROwOI6+okSX79LTCH3trKx30ZX/kxHLltT
ild3cAXMUDxg5lwKxFdej+SeR3wq6aaV46Vie7CzyuzERrPdmKhgkbMR99F1l0Aa9oas3JfWKaOt
S80cmEhWby3ui7BmneIwBxfEKzpXOAuDjmt5k1ejfenyCOrRs9HK/hnfEnM7JWRjlp9TNjzprhy+
xzSiwsQ5BcGEOHzbCVjZxCy/xIV16XuzPLD5BgEyRO+y6cWZ3I0BG5mN2IfmqVnEZ6Pq95VfRndB
NeJgoGOKejRAWJpikTLD4pOs5YpbTZyQVrwVkf7mBUzSU+StjTF9jbiVbkgNd3G1HifcZGAA0r2o
5mrLgMYENOaU2LGz4bKiZeBE1bSZjGmLovRYh7QTG+M5HxziNL8te3KLYT/kOJ46l1qvr++CDMBL
agJ3c5gybePRHmt81UXxkDhU721NHkq8Ed7U56DzQrphhLvo0VQc26TcQLGe0U11jwLk/B5VMjXr
hjTqrEKX0EEdcnRFcZ76be6hWaPB/APdzn2Xo/MYDXKBiJ3Zj2UGFpyoe9NOrmSMgG17kwMYqlIt
GeqRCSzBCr4ufcwJYeHATe/lRmeZZ7uf7cjtQ3SDDuoQp05aPNQEr0CVztf0pZEgxxshWW/1o/Vu
aRo1xICZHCQqC62AjUkFOGHVAWtZTZ516DM8OiPJ0a7JE3qVTSBpaXfrKOEW0Bvos8lyoiTsMi6n
re1hqZknAk7dCVGtiDqlqELN3xbk0Dt2tqpjYR/Csd4N7lRdAFupnmHHHWncdbRD99KrH5KhB45G
JuEmR2Wot4kLIWKyWcf2XxugkOsZ3BzsOuqypkw3uYyIkDLygyvherkkpx2GHqiESFDODKBNgjra
D519KDTfR2NcQEoJ6fc5GK1WGpr3KGDlp2v+975JGE6cVHgEPLvTtvvWrqKt7YQ3UuBPXINYZdSd
Ds4Gm0wrWrdOo2M0CKzjXM/JPqBOwHTm7f08vxoVAUBzFp4iGZjI3s1NyF2BIK1gE4xGeOc5wLH9
4DVF7bOb+uY70WP+bgqycAPP7BtaQQ+S7nvlEOUqiMTGbMaiqI2CvUUUqWydF+kmZLeRK7rzo/7O
mZpXT8YFGjgskyEyzY0LFgawCNcTyFc5BiwQURmgOzDJx2IQzGpJKXWj3/cd7g62D9DeYO0BEFnJ
iWW6xjLZjkzm7zL9UDfMX9Wldl6BG0si1j+YYpivG9r+wvrS28ZpQhrNEprPKXFnJJmzdi60ivu7
wToL6wV2AfxsQ8IkCPZgvyxbk5CWajnxypovNEm4w7KbiXvyP+tseBw9AnKFC3lRH3mlQDfXg7ZK
WOOtl3OCovClyMGHBdOXQgaIPbhM2phtpjQwPDRR/GZIFm/gFq9QAArjZzvxvmtRfXjlXq2UC994
w6oPthC6l5MLxDWihu2hfbWZO5gE6a76Qb6dTfug/nkGbzqp49tcQ9nowzjfBqn/oKW4JLycb5WA
+HCYdTvlHYIidgsygqV1EKEHbWPKur6EcmuxMd2VUb0GlAeAFLH5bLK6kB37u8zXsDhkXLh0vzW9
2gIwJUBYbbY6VWvp1FkgJRUjUuQSTBV/nwvxZmPiWAdm8mEgVFoPSLayjH0azrD4VPGJ0R4B1cCO
ZG/knNwifXT7EQqY/Ywf4t6jclhamHPilniA6r7w1SVmz2829+l1GVV090osMF31DKsp2w5j8lLi
tTggXkTZITFAOE1xNvv8orlWtgsqOW79KP86Wfe2wf4Sfree+Oz12K4Ekq2pqc6slnD4taRq8yeX
3g8YViW3FATNNz6NI26oalvqtN43oz1oC3DF0n+N0KBrFLljPseEcmAjROOY8Vmrl42Zs1wVyLF6
nd0CukfS4sWDM5hYoyTbFycikoy8mWcsBLiwuFPrWX81Mw+kfagfgIEBv5jIBWdx3LmceFb2bNB2
WRTd0GTh/e76awJBCDFnQEOrwNxFqKDd9OfZMN6Wz6CLMsIPc9JaO/Ua1LyK/429hdofk+3xxSLJ
uiOIGJ13NNGq8XSESBMCY7VLNol5JQfzXiiLmiMoVs9ch3qfMrjUizAawPtqawuy/E4tpjhPTE9q
s1rG87mDsYKgCZHKRPSBcXEqrgkwI6Ao8ovrTuc0aR+AaMCumU/axP9MSNeksRPdVP3DDvrvQ/Fq
oVYlsjDdxIyR3AwfPUp6JmKRopPfyh6hTKmPF31msYtC5AMRDaLNgCWZ/2Upvy0vntTebF1ajFcj
o1ARc5PSI+PWOjlgHP6nlmTUeXEkUHlW+10cjg0DPomcez+jlqKPZ5npTyOZ1pRgxjsz5o6p2Q9a
D1Q2K17VhNHl5TuJvwmhkSC6dByCZs0g5fRoFRsdmTYXFhosgtnrdZKVVfW8VJOrgFNd29806VA8
M9heAng7q/uy0QaEn+Q/655rWm3q+4Ile6fTrXAL72JZNneANly3PqLcKpDYh0wYnuyEGcH8j8CM
EJHvAaWsl6t2VtWxSqQ/yha/6TLmpVmdy18X2k6Op7xrviUjGxA10ZZfwAH8qKv+qqYS9amGc3dw
CvtjTMOPWP8EorgOGjiPaZozzWgPk2ncCY84uDnibasSRN9w9QTjeLVdEF3hZ6Xv5pyqSo2Nhbs6
eTpMGbM6J73/NM7ju3qbjqZqykyKZevc25Jipqvx2avCZdcY7CbJV8zjV4Oro3IoVAwWyDAUi+Fm
6Q2YbeWS+T3yLnwIM5o+v1VacxvL9Fp5xW5GDeOFXP4IRNnch/kR46eG+Ca5xTqygroxTrGg6NXn
75ODItRK2Xeogo8dhDcEQBpxgrzqsNGOtHr2OotEVw3t5RDVqjhF/xi+UiVwKokpPDipcz+ODMGm
osFEw2LrDLD24Pdtl8JC+JLaU4kGE65sNTDwgojdXetBMSkZ4MqtaKBXVCuBrtN1VmbU2ROqHllK
0puqeJhe9pHXHWwlY9dTO3FstbdmVBpjtm80Zx81FOfGpXwGRZawx1Uo/buhLXnjzOoeJyc2eJu8
xbEevlM83Fb1sE07JM6dzh0t07P3tifCWl0PrY/b0SGBvYjYUKH62zgZ2GeobJukmnjmpAUAiJlG
fkH7f5DtzBBfLr/GfTH9nr2h2mr7UbUazRRpQXzrC/Zs05imaxrDvtrec7/vq+DmBEzc6EK33cC2
yJHJsR66K/r1/VQahKpT/F9NOmDvsCegSK2oEddel50WQW9wrUZmhrxE69BmciPV/ZGGy2qpkWaQ
7KyIoltuXwaN3WocMhvAFEsws1traJsUp0I+EDtlSFazwURK5S4LEcFHJZELFCnJSCmoDIb7Crbl
uvaQYVRT9Nw4lbfH4Gdis6iTFHcVG2RhFrAtWE3mba+R/3pvxPztium1j4HLImxDZIt8x05/kCKn
3y97z3x2tlEsEZ41nKLWzV7rlkyhWJkC/E5D7gTwgobrh6tnrBjuA9O6t8bstlRpAFFJQoOjTUWW
MZM4phk7Ems75NaWU5pcbnYsFcGSVwxbm60xnkBSNWOWp5P7ww0R1XuqJJf5FoMmlj9lwpa3ziBc
EXi5XirZJcyvdW1y7hIibFcpa2SIddhS8ZSoqWRSvYASd9EK488X0MG3bgQsKRGBFFQR0AXe4vIx
m7iFwF2gwFa8N3P7UGpsvQFisIki9hiAMlLrYCKv04zOy545NxnVy70tcVhGt67zE2spIgaK1XC4
mU9tLszcTLCZFQ9UGVY0q9HsNx1OFm+nNSxIDDvmntVlHzUxXZI8Xk12d8u1jECRPWo5PyyrueWN
svSaNqVtMTezyaMym6Hi5p0jvnIsbd+D3H0K9OrayPK7R4Nxn1a4AsRXH4HFqqQJ4AfpNzi/CORD
06fkoP+qCTgWq+uhOqJxStdq1I/JtUpA8GmSSBlGyL7Jp6+az1qldKP72XsaXHyAZei3ZyJugFJB
vT11d/C5KAb6tUHUT3aCBoFWbDwKWbIpqKcfvunC5c7LHdvzvR0QZmYhYl1XXvZeVi1i4AwCB29L
MrTsHHpADg8GLlaqIe20H/weV4wov86BRBuN53fvtw1aYBwfeeJquPnxe9lTeh6MyLgbsfE8TyJ7
zRIcJnio4QlQr9O83WyP19ILCTylfLeOBNiNDrnpuiu0+o3c2Xm0ARcC5Sxms7roZgp5sbDOGbWH
bjS6neihyJGxiqSmL3eJ0cNC7QhzLYPOXldVip9RZ9kQd+NDE5niYmBODfsQWLukM1ciyjsE8fBS
dwDFsoisWZbbbI8+8sHEcCtfbQtMfdas3KbUvsFVVTXSAFZKKb1tKZIvGWi3/dDZyQVFpbG37Pwx
H2RA7oYtrk7VtbvfgVSJkqjYs10d4x7fqIEYdDn4Oo+6r0UOZ5Kx4PzjYKOIbOOJ5b/wEKEGOXFg
iN6f0gp/3HKAnuqcbK6cIQiK4xIshbfkAbl0sJ16MmWVXSDUIczUIfViJ2Sm0StiwgbBbOcnHo7f
QjS7Jk0/G4EGt8vE17ykoQDvDtdZCOu3GFRIhDpEif/Vqydva5iVfSK096+H5XtxycojrJLvEUy8
iTjDI2fTOrXZYJ2WR398aeLo3Qd2fYogop4t3A5bxyuppOaxOP0+lAOCMt0r4ZlUpGudqzFqFKyC
hQEyL63vAK0kJGDhEMNBCbAEJMIlCcznDPPIbvA62BHjCFoYE5ISvi0HkpTNU92o64qC//b3D2Kf
J0oTKhq6Cn1ZDpT70RirL7skMTM06jx0B1WbFAawGMBPj6isaO6V0F4SHTxKFQe7BGLvJvSdY5jn
7iUxolfTqauL1bY1G8coO2gp9lA+pWvRkkYxivJZOPWFH4+IIjtEtEkaH720R+JKUPPakR6enbw2
n2xdM56iEJmbE4fRFl9Gvml1u9nhlbSZdED00PyVLQNKfUmhvXoceI7lq3Gw9S0Vfm0zeLncdx0v
J4AReJ3NrLxOFixVWVCnWL7nsg1rvc55tLSHMRHF01zdUxSbdvjvv1qiSB/gRbA1dHB84haeV7OV
4CBV57npNIfyt3po5+EPwhfJVXQbky2Abp6WR736FP7yPeE0uz6w3uWAiBZiQrcZDPcrab3tbvSS
6gy4IjhnNkATwqR6dVgeQRh8pnA2EybBHdxtxHgKnPQW02jfLorA5VvLYZG/LY8wjkCtSMt0y6SX
Hg36DAY1yZMdfuMFPiU9o9wo2pI7vnU/PXmtjyNWHUjr+uR2hHMMweLzZOyLoX62NXCNdTEdpAWG
XF3Frro6W+I5950VX6qs+U/2zmw3ciTLtr9SqHfmJY1z41Y/+EgfpNA8vRCKCInzZJz59XeZV1Z1
ZkR2Jvq1cYGEoJRCcpc7aXbsnL3Xjrj8wi3Ilw4o3nC2Z4OviAgLWWPrOLqv3R5As23SDjclylYI
zRHkZ1WfElhHGATBWmTHtYlCQHa1pcxmxsFKbi8CuCFzPKDIgvi7ixauCqt9Agt3b1pNauCECeNN
LWISijlT7vNJXMMB2zJKFEHY7WoXinRotif+LXQqZ0BBqn6Vg5tnlxbelx7ywinLcWclCxm9AzYN
iojyW9Mgvpv3FyngYEnlhOELEXwlErzUp7pn4V31ohRyEHQxYBzW0V10MknVZ5cPoSV//SwhoWxX
+B47Z3+Y3Xre52UzHGOVZzSP8a+fXb5GHOEYhcuB7jE09HCiPR4nC7BW0P0rESIhF5qN29po32aD
lzVx2aLn4aaOk5c8btq1OZFIUss5MKLuUWSkvtsTSNQZ5gEXM42HMcJE7h2FwrI6XVifa9+mSedE
B4sjTwnWawOg/WvoWfvUPbWpHsTV9AYE62mxu+dsomI0ZpI+qEs5+Yr0CNw2WUWz+WinqHZ77B+s
JPEXvaSH0WoafQ/rTRd4nwYiJBqK8k7mIBojUW8/zRpyGObazTiCxI5n4WwNFxmZgXHccetNleGw
9932BZTM19bxvnIwWdmGizenjwh4Dd9nS64nt70rkb0TAmczD5l20JUO6g/QIdZQl3ncElNsErJM
rZfOFLe9Rx4FyouHLh43NFnW9RDtCEmmgwrFP4SWYJjudQ6DJ5POW5Kbr3Lhl8gl/vQmtrkR82gS
Kx6HXTxHirBix96D8KOvpovKvTToe90m0LhQqlPB4R0T0NPly6hl58U8Lo1gGCeY9zqF3JHIzmF2
7sS5qJIXVqGrTI/lQTMYT7lNvRd9fyOaGijl1M8BMvpVITVrS84t9pqEDW7BnM8sbljJ26m0FYw8
k+fFoQPOKOozFcP0zy6PpfWbstLJg40/IR8wWE4fBvcC0HWoqPPLvC5URoS0CopQ3hqQoHqX49Ol
o5f60adqBU2XA5VOh8UrynUnwiMhjcU6tccnGK/lytYJXUBuoXchB0hzbXPQERrnFiuFStG68iZr
xq3pZO+waO5NikV6h5yZvYIEHmIuvIG+gH1pISEl6GkL5Un+TgCQtgrwvx3/XG9jKQnf76RgpL2j
y4QIw1TQNKwf9EXtskTkCSuXXEWYuiJHgK+NQc3K1cSMxK2Lr1R6IccYULxFQX9CtZoApW56QHt+
nNrblqqbBkWiqFacDC4vZUSbkZCw3BwPcL5C9Aelagu311OK1avH9bPqIbFTFqIYmT8dlVNEoIq3
0d2AOAeIeXR7qtQhn7B5dTzxroyLa9JxaB3ku4XlmpKf3N9eOzvIWP78RTGUoOunFwUNqeFattI/
/qB7dCMyUj1aIoEsjKceOZHMOLKqp5RM3pXhnpYxiHy5mabe2/z5Y4s/eGxDRxRoWUjufV//IT66
tQa7oNWfB7WaeBchHSMeyIifbNoMmrCvKwymDmoRMqLgv4uDP45k2iefjEXvQh8Ls7SgYaBrmfvu
Sub+ASj5X8nSnJ9EYb5u6C5mDY+4a5Oh4e9laaWcysxyMi4bj2cZdwoa20IGYRnmMDmr9lqJt6lW
JiQgb+9KMtaM2acScyQJ72JRMh3pc29XcSJGa/AO5IeeuooEcKvyPZXFe06rkGtiZwmKsiiN36o2
obi9uUgQI12d21U7sGus6+YlneEZThGHwotOg2PCJ4NgB/93vBIwysBpQVdK2XCjZToBBuLBTMJW
24FR3CTzqym1gnG2czIIhru5iD+Scvzy6jvkyHBgo8/z7sjxDjsTCV3Ts1BNxsRpDiRQK5FHtTB6
lOZ8n09x8OdXhGH+JI7lxbYNYdqO6+rOT4LVekoqzaP1ESROZgOos7ZoVDn9Kr2JVCuZ1SpVVFEf
6NEM+EmhYqVwxgArWDtn0iu2AzrKnptQGed1e0JNPgbtoO1ztV/PI/0cYqfd4hjDx6DhPdxZALV2
tVGdl9YvdoO+fBaLBukFVcrOaQiXVc3mKKZjYUbxuojfI4XxqA361VgQ39VAsUxokqUja7/kjKKj
UVlBT72eheo9pyKoXbpvtBkqSbvNYQsFBHUzxgymIINAkKzyF3fhRMxM+70QsJWUUaSeWXlk6L7l
nUtVqL4PQ4Y+P13/utc+QPHVO3oOmoGNOC27b4UywS1PRSGoFMxtPiZ7UG/vvaDdWMDDwsDDyItY
jDJSkAHTVaORJNqNpf5IoUe/io6PRWsuE/Ks0eRCw8Bfbfvd3aXXXmvVteXCbai1j0pw+ZQlqclV
aL/iRl1jkYY9kWYcsHR0ZW3UImQhMapsx70GBQnKOBwvxiX4TuFZ1O+ChKzjiGxqTfrwk803mRAc
o2r8ao2xpDjbhVYPcNs91Eok4CSMGqTvBKbU3qKC+1w91eZAFOGHNk53fVYNX2Yn91b4pxAD9NOT
GdqINZqaGRcBYdi4Hv/icv2DHQUfqWOQN+1AmPJ+WMCiHo2JpbVZYKo/We0GLl+jhvO/a92pdFMO
rbCEUOTAh6rU8E4NzCqlpCP5w1zhQvsL/e7Pim/fBKUkbO4jQUcSJvDvRLQYyEenTowkyO3otS7S
G8rng2p955hVNDkfQqU4q8bhSUmvCi9/D/Xm2fTsv3ht/mBxNyGQ8eqYrnJi/ig9J0xlCJ2ySoIu
nmqUN9xVPWwDQDIoWzoyGsU3yVFtWOxvjmT+EiE5b1V/w1H6MfQUKuUAvGToPUDneRBWPG/phIXr
pJ7+Qonr/yST9y2dNQeFPLknpvWjDpcC22IMPsbBRCLFRmOKjrJiow9tuvZCcsx8/hdbo+Nubd62
U6mfYkFirquTaC34QRrU5zlLxm2fAPRAP0GIgOpGJQAjPJMQC/qs5krH69lXvf9EyjaCB30sODyW
lbaqB789jNn0WMxptdEXVLGiIHQmhJrma7b/5HMWEvqdkPdalsvtpSceaQm7D6Spf+JJsX8PI421
/LkGEBTAuySIqE/iHbfFukNZ+egUYucU/rUTz8uVPyxkUDG30Ahmi6zaOaaS28Zs6pKAIGPZJb72
LOuWFG/ku1zB+ssMHsfVzED1HC9S0ZKemudrDzEDXJ09IgblMjgsyEtZ3vsx2qjILAiLMLUDoYg3
ZR992pXe7x0zwC4HmqnFSQ4uM901DjEnztKcG7+u7wgD4nCasVoVczcFMkk+ujGp/ll9/J9v039E
H9WvUvf2In3/hsxAQs3vfvjf/3yoCv77v+pn/v1vfv8T//m/jmNu2rpA1/5vU8DmvXv/28fFVHX9
Xnz84+9PH7Koyu63HPNff+ZXU5Rr/GKBG/LxyRjCoZimkB4/2u4ff9dwRVncP7iDLMNhJ3d4pH+5
ouxfdIwfhmcR9GMagp2/rfou/sffLfELTHQDKTzscwP/lfs/MUX9UK4J37YJMXZ5ghYrj6WrNfu3
LgJj6Jek8uj/OP43r3eBA90uBpCgVI0nf/PC/HoJ/a3si5sqKbv2H383f9oAHJYL/irfM32d1+OH
1Tbsh0aYVRQGiI6znfB6/N2D8qc3TCzxnUv9e9vqh56hhD5f0a56abTpkBc0HxL82fi9jxXBQVig
YSuO3bjJpjnaWFnkr7wyecTB9UDQkL3GiHZKctunBdKQ2CrZW63MQ0LrAky0kzM822BsdegDw1xt
B03e/Pkf6v5k/OIPtRmqYFfylSfrh1cVfxLTJ4zzwRxZwdRxvDZT6JZ9YoMwXNCPMO6CofyNk8Rn
nphBPUkiytCX4pAmfLBmioaKOdaLzwLSZ54P48YjLXXtSHsLRBVVNhIzFCI4Sitqaw4jz0xZq6PY
Z31uHfCrHAZGC6SKWWJbdeYVUICrPEXCpZvbC/9DEzqZh276dEmPzpcYdyoC1xGWqwn1CIRdLhkp
aC6Fjm3xtLsBiSPyQJ2pkEZYbNS9zI1Dql3UBLFnPJZK1kCWLOW+nwYkZap5umnzI8mnkc5BWY8s
d7wBcUt2lmC4uXw0eXOT6Yz6MkHoRJbcM/DfiHHCcc5qt5mt7JUygJXdH95p0KXrwsnHzV+8V+qi
+92RjveKPdc3KAKopZ0fLkpdWrVZkKwRxEyA6JiHD6mZvRHdtxrKSYdzygFU4oklWCIFatzocBAl
Ca2OHbSaWwEv7fZGHgeYb7y1y3Q2gHKzZT4g8C0jOY5LZ2s33svU4lrDG0lPDlpXGjN9Cp1oL2uJ
eCTvop033xrP6EXgAkTJp536TIETCyKUq8ZjFdd9Q5tfjhyEFsv/msfWdDRlw8GqPGOzVcpfO914
Sb8CrnOiMH7qx/KmqLjwXMby2TycEyN7Awh2E7YgY5m1DOOB3hJZG/l1GmpfetGdIXjmU3GkRGMj
HOp4xT+YEKEkn1aJMVeBPnRjZKAwG7z5afrF9+eNa+UPyijjyezIG3VX+Fwxf/E+/cHb5Lm4QDGL
UnJcCqjfLFStRcDJ7I5+kJj1uJH6Qq0Q2fPOsBiCifvOyl7+/AGNP7qJOcWauEVVyMSP5Sr+6Lao
DR7RnMxT7Tg3i8dhFvVFS7XdP9dJec0ogqRMr3/JZq7gpOIdditmqn3pHdhiP1tjG+G5GfrXP39u
f3TNKlcsVwvhGL7JvvHbVVsYbYmaAv2QK85+q4SSyhbETgbuzHbVQM0ZSLQq/uI9+IOHtXS4KJR+
ND9M64ezvS8poPMRLaoyBk02pWbNeuBV6WfbwIqI4F5nrffw538rx4Of33pb8GXXUdvUT3tUGhnC
B/TpBXoHEDCJvkTjBDNizEG66cParVG3WkPWrS0kaS4xaVa+aiYxrCtX/zQASBNfDxGTbYnbrrhy
0orGN4tMqGcziQj5GTPrfvbdCNk83BSeCM3R3IG/7BQ36LjBjs/Jcym129JyjuXASz27EcwIhxQn
HnfL0Z7hveXs0nrsuDZvHLMaNy6lH4e14sAJpKW4oxCunFX1Fs3Y2EmyKhAeg+tgrEDYBgMVx5Pf
Ov0xqzPCf/vxix/SDSFiL0eX7L510Gczm2c2Zm6G2oKRT+iDOcA7+jn19skIRUYIYgeVveBEn+XM
nVHUQrAi6jjnnl7OiLW3lW7hJJt52+pmp6leaDI5NvFh8wMqwMfeUP+WrXXl47bCo4NvRRt02tf+
A+NelUrMi2s30BXnZZWR7bW2Z9rOY4PzTgC7IruW3hjTAEi8KkAT2oMs/sJ3aIhL8/F3i7an65w9
bBdEivKpqnv3N6tBKMK8j3GV0Gyjvzua0I4HUNuQ/piVM7CARqRDaIkNaLQmUpa4c6+WcdFWeRMd
COPzN8M2B29ADAGjRWBggeGhEsiLtIf/z0ZEraIgnYBGYLpreh+dK2E80nQiY6TIiDjd9Szom65P
GbpaDFDKpgdqYH/j3N2ghVVUHxocTFyiDSRdIIauvQ0Nd92aC33dKop3cTF/KgeUKxJCzG3/awVZ
Nx7v/GpsdkSsoSJsO+IULHlVLdb3DLLqOgznhwkFNi1Ue1txObVqLLHcm3p8zu3yzgOZvHImDsvM
xmw6tkBY+3zcCctlsl26q7z3kZ2n2obIwBAFFiVWZBRgbCBwo/fZkRuPw2zQnjnC0/2KZ1io5iMA
h9eQKeFatvaznGmrkLF3n6ZaQ3t33TghUPvQPXt5Br231a6bBchvAYl96NxbHrfFKOUHUS8PaHHQ
rMXjvZmi2h+SLZwdenfZeCXntN/gcF+7OS+V9dSNebueOIqXjf2JJafaF9izylqStlf76cZxed7Q
3m5jCmt0MGpElxm7zE/rdb4IfhZp/xQibnKXacNrtcnnKlvrms2rpyjWoekfcE4GdZ0dpqngSuZn
1wJlJKUZvjNQaRz6c1WdYnkwws1MDO1qMWLURBA8+sgZgCfWyW5Y4JNkqdzgIqmAG/u4GRouCdAV
MZe/lezG1KQEZOCKbAZ6UUTAsCxt/VCrzdnE3+nlcbf1rFqh4ouX2SYLdGripyXK71O7OSW0gOAc
EkOYoVRDwRwU4GHyxtwwqULVbkNv52LgJEibXDXX7Cnjsgsa3ad6Yr7LAdsnhsup14U23Ectk5za
kI+kiaPAM8zbeHRJ7Gizk9GK5b3sj7QVCGp0bWdfhxbtJvva0Zts2xoxGmjb3Jc6u0szNayCDDX3
eKoQQaBYqXAaZ9MpNQbkFZVu0pSvHycBfHxRObT+RLei6I29WwjAihl7aZyBosZTNGFsVI4Aor/L
mRUFCDWDR/dLldSnJTa/zANHdE17L6rplqIVdSHqHjA1VE8TRm8jHF4HUd5FOu9/IXXliZyOLVxW
MVCh2lQrTA+KXdlr92bIyoxr5otvRWXQJvEaCcQtPHPuJ2+8a1EZrHvCAFaWJs6LbIl+N7irOyMN
6Fssa9Rrrya3zWrKaFeFs8Acml5lKR7sDA9yU72iiWqRgAs8JAXCJbQLzHVz893vjnAfvuNmGpGz
cR/7U7tv7fA6b5r7klnfLRKG+KpGUblidnwFXHPnwGKv3fgpK4aPxkWtNehkthj1dTudeqd57Zr+
wW/FW2YdwcYdSdVE0OVX6TZT9KgOHfh6ccfn3LaxRIQU3d0el9P1MmEaWUqi69IBgPysxMAxGrN8
cMlH8d8zr2HclE33ub8AXXLNtWMWULSrgaR2lvpSgzHFzHLZzENMcF8G1zCbjL0mUNEw2qfBnmMY
DR/gB2NjrBZEoXhqapG/piWvTmwROjMW50IywtXwRawpbZ99wW6ipXp2i2AIdwV5CyvfaG6tCEMe
ClORpXGgTV1BMPg65Ny4St0Zca5AdJ1bzCL5nY/e2CJeM4e7hkjR1OJmriukf43VPbp+eat19Rec
VyTgECidjgwiOs/bNi2i0XZxH13ONwfUqtaK/jprJJLgVVGE2b71+oPXxbkKJSnVhOs9TB5kqzTv
M4tmbN6Wka5z6EJuZu67yYr3Rpw+uA0raSrBXIOTZ1EIOwSE/rztMnQAAM83tmu526E3lWUV7fs4
PhKsBQNH9CUDyv7YGwdym9huZ22f4DRCbDd/1ZI37nJAlumYbmzffyIEEKEye3XkZ49tLffWBKu8
0xE23+qyiA5OW+yzJnG3ZozXAXUjAmsyN/VCP+sAr9fUkSuNkR8mZ/Ol9q1Xz1qJukCOQtMtp0UM
Lag81mb0zRQwg6JvhWWSkdEg8aOaeuxq4sk7LJHo5MajCNtnXfO/hUUSODVpPHOoPWUOU0DwEhvO
+gS5V1MW9Lr1Msj5oWB5QUXkfUndqYSPmwf+4EPl4hiZ5cfedz/TVOiMP2GMtkP1DP5WW7kOcdxg
oiszfgmjl1accqzIKz2zKhr2PhEhE5FmsQguPzvOZJkkbG8tMYooTpFi+5QGo2HP69heE/lKSFQ0
PhNCJnD5kkEwpBqtA5ekJdkvj0iHdsk4xEHp56St833Uslg2s09bOULdPBsDYzaeKyIdNo1ub7Hi
IL2x2uPCGkcvQpe8wd5pkv7npB5s8SputSh/iusO6T3am7mJHmPBcc1MsUyNr51GdFbovsD+t180
eZsm+l0xLnKruVCEhbaQpmmxxJeyKF7B8+8N9txxTtO9M+CCwEHB+MA3PuIURlQ/v2MbvBlH8F4u
XYSDVk8vmN7PGJOOQzmANdDApJNfOaOrPUx6t53HmrR5Cp6tYS0WekQbJZ5r3WT1SXTlwZJac9Q4
ubbWLnRsfa9rcasOgPKfH5C/YZ6viKrrHPuWcnXZVSb6CpSkxbq/iEqmIsVm5DdkVow9LAZUH5fP
/utD5CAHKVII03pPb3Vyw+U4eNGePFGg3LYHvDXX66PTUH93S3U9T9lyjBVDNUUqs/YVWfby27xO
uPs+JwfdjgLL80+Ae71VnnfXsQFRC0vFk/SKhOT1rjsmoWDnGEUMfT3GEZAa+x6Ve23rV3pJENwo
gCF24ioVGDez4pFLnG3XQrPeRZhb+4hqxB66VaMVZDeJ7rR4w65pDbI9teyjl8nNuNDyZc/5sI0c
rMNtnXD2WOboJgynK8okxAlufDMyhinb7L7JkhN+jQ85TqeEND6DybfXkyd69NTxcyC7uy+qD5FH
N6LT14YYia5yXX+dokqnyiCL1GFf7x+nHtij7E9Do8oUsJapvrD10Qzz0CdIuHVA9jIW045HWZLC
3gLHfuPcNx9tvWcEZfbldnBbfqtjFFifIQh2orQOA6LMY13vLwjZXmvKoyOmcIuH++kCqL1QkzPe
6Ky1TxGgnTVO5YQZj0dIivpQjjlUyyS7pu4mAU/jkl2AI1v5aO9p0jRHiZwLRVIhmY7J6iHNum9t
R61yeXcvn12ulWSxjU0yh9TZZtTH+wsqOU7D4nj5jHkpxo7GwQob++tW+g8O9t0N4bdfRYWiOoMn
zWjtNSLYEAlC+RR64b5UDQ09xSowhA8cmAL4StbaRz6OWePRN/tkPzs+zxejYTKxu5V6oRxv0dGb
6e9E3cjBdeig//twdQqKuKSKsT1Suq0tTMCaXtrw8JfvFtEglx5mlxIpNlQYCbFAehWilzqx8b8T
T6WOkyOizq2zXDkKJcg3TNbN7XjxBfLyIHb7HCwacratfSDM8VdS8gd0ApVQPRGgikEQ2clEhCzH
S2iSCis4i23jfGZqW1etv8shEXkko3pGrFiSQQdif7ocuZeB340pZl4VQ3eoBVrzST0cwZKPhjFv
fQ/qnmrhXdpcWuE/YD95axac5Sm5GuQupd/aMPu0pmXrdmTPTPx9qbyOdcDPCECnldDRmiSdjjsB
wXU48o/cGd/NwHipYnd1EJTj/kxI0mTGywgPU3m07DDjrIfOWDYGs/eNI27CDnX3OFPCpUn9jiTh
3pZlkM6Wu5ZmFiDbey8ICqa/TFolLfKzSM456gMmaUJ5BhGaOmIMXPqp3XsLJG+lrphpiZ1No/qY
ziKQzuK9oHsgiT3e2va0sSQ5hZHukYyl2tEI8skxKPX8MCGSXvWqrThWhC+H43TbufJ76NARKMf5
VCMCxK9Oo8JJ2+fQI3Z+psNh69WT0eOrs5DE8gqOJ2mJcIMBgAOqtLYwm+ATmD7zP1AK60zjSTla
dzMNh6o99QY39+XtiVlpkjjpSHlL3zoVcDIs5ZPQ2cpSOoMj6X6pT55Api/jRgOasliInEL0z0Bc
zWvN9G51m8ZJ0lBNe753pyWgGCefrkTHq+KmdDFyJ3lN+oRUXXq9l6sum1DcIplahRPVCSzGNf/3
uSzUDzGR2qoRkkkunsUkKS+k48j8QV/FTDLz1EKYpr7Hqa3hgjp4tsr88R/MWB2pVSeGjPdbKa1v
eU1viMnjikbSR6Lp16UiNVTkC8b+7vKSJqmSVxHbTaNyjrhH7RJlkvptMFKobRGrLUN8dgvVx9XQ
TTitTmLo0G3HLrsvpuk6rejOk7lJly2xPOTAudjgeehgTxtXeZ0FxMEpWYJJlB0X/GrqeF8vze2S
Zhyd7fHAaG6tZ3R4UMuW+MN7ERQL1NtmTLcCzPmqwuAbGF0OumgmfAsH56HvxgbHcvoWWXRhDO08
GDQlZFod88K6C70mg7+csx3H7qkZjXhbahUqeNTxPip3yPtlF/jhfdyCJIjDhZs2oVkjg7Kvio2d
Vhl8CU4Kiz8dsJQfpGa/RIweOBXU26YMCZPNvoITHQ5Z32Dk9JB8IIFQF7AdKyS2n70lY4i8KOR4
XPIgGX0zQ+q35DLtC5PuHJD+fL0Qik5fiJYFFx79C3tdqmADLpNcSz9pr/A2j95DkovrfLFv25DL
lgKKaMMOtVlPuYNW7nKNLRbhaVNq7oywmbl1pdjqfXPbkjGAMz371BdW2l5emSyV+MELsQlnlGO9
IU7Iq7QNDXu9aPZCYO+fhnxT6K0y99aHOUNqRBZ5ziLTfgtDcurp4obZuWvmu3iInvWCm3pyhLbJ
CaH1h1b10aiCo8E7OODFNzP3M39h+9HUmVzPSXyyDQIvamZ8QWrRIAVNEGisKes4Xgz6D4zaimho
0dbU4XZM7hBHviNAOLLFbkJrPnDgJ6UQib3OjaLEMhGXVbpqrTnci077EvkB8shD1QRSFw05ebvM
GvdRXVcHJgXPidXd6u0YVHSkDAExiCZ2x9StqfZGGfN+PDkdFCtiBgjOcl6lkTPoyOdHZ3EDo3Df
B6IiZIeQUhqahVRq2ZGo4BiUhUma0IqyzbXkfFOL9LnO42ydzNOba2OUbofsMJj5mfg/zjWlMcAx
hjsEb/o69EVgd+KhkSqUIrnWm/zanJPbviKMKS+S8+LDOQ6ZeftSj05N5Xw1+vwFXtMZX3G+JQk3
3aY516OrE/6qK793Yr8Y4YI6p22uNSgGe1q2Kc4RSBuazl7XAcLlQq1A01CmON1tApijxloUzEuB
2do2P8IFLeVaD5tlS58ZopRZLcfLh0hv+uI3/y9xYeRNNR61tvJOsFDk3tSiO8kzOBpFPq9dKJew
DrT5RGwimZRZszFZl1bTouvHKjbnAs8M8p3L//tx+AVDIUFOvVfQXTTLM8aHYBk9Alh6d6vTLMB2
JqJtOep7RxkRZmVJ6C7uBHZM41gry8Lls8uHTBkakou1QenxL6L8UBkfGmWB6JQM//K1y4cFpwQ9
/2mLNWYnZOXtUtwUkbJV1BvQP7gsxMVxYSnzRYkLA3iSOhq3h/7i0NCVWaNSto1QWTn+64Ot7B2m
MnrEyvKBRuqfGtX/L0p4mGukBe/f1UKctJ1MvnW/FRggx1XTqv9elHD9Mf7t+CHbj/kPfuxfugTz
F1/HZ+5bhHnavqmi0v+lS7B/sUF9WAhcQbWqb/xLlWD8YjoMtJViCpUSw5h/yxJMT7Ffmf/yHd0y
EC/8T2QJhnD5Vb+byzKNRUeKxoiodhchxA/DJsHqUJjogYOWoC8a0drV0mE9iXyoBalUbYAosTj5
mt22KeIHjcTMDTab4tgW3aYn1fchQorXR41Oll+anVHW1WSHA8TJZN6CuWo5HOVQ/tqpxtWvzlIF
qcBhol/LarJ3DKih6tnOwdBJX2p8p96bL6gW5YmJG/t0Afy+KvoEVshQ7Cx4TKTFUEn6CWLP5j00
0q+S0dhtq0yWVutel8UyniuZgQdrIJhrfnPK2yHctC1bSU5SJw1Q4rRAOt54cHuuvSF/IJ/haraH
dk+yd3uIMC5ruv6Ejkzbxhm5wfE0f3I7gk5a900f0a+ZQElo2LAsGmcM5dp9NBWEUfnhQ19a3+hT
vjUmAqlK94YbcDcb/H9AZJiFwHsA2DFnR3oD6AQEZ+crpC94Ks30CsIDRzUd0IrXqk4UhP3dTGrT
QVrlQ7oY7q4hTXJrk1EWWs2ygZ5T7GU0Ps69LIJy3FMDl3sxKhU5M3zKGq78OZmZ0VX6cdCil6im
oayKMSziQKrcB0xVVCojNi48q0fkvFoJNcipISH0VO9NYtDDrpZuq45kF+8DInDiOJlSpAaDUE3S
wIhng2EQZPiSFxHcIPCUPCKTsKFfaiUlvQeTYwRp5d0IqqZv1M7aUTzg2icwDoG/OxU7t6a8zsPs
lJvOK/aoco96vxq76o4Ni9etgPrYSurEIULMXwCQcNRPjA6SUcbqzsoD/7XyU75WcDYkmbS96bo5
0AUvB/s+p1Dil9eDFW0W+aRrMPWb+DB3PE/ThOhBHmyw9Lj745rZG8m+XuoSKjK78r7DYzIm4ZWx
uM7Zy7rzOBrEEs9i3Mw2DVnTILyUcvMosmmrTW65nwde3qF4FO5050vJzHKu2aAz+O0+3I3B6LbL
yK1Rc9ElhnnGmJyQr0zGCfi6Hs1AvDyJiUtNWvmea3jaiVyQ3rrSu8XD/QfFIwKSZDIQSCeYPJFf
YOxkJFaqKa1L3JlQB0O3l2tnNGEHJNlLuXypLM895U1CC66jGrAXUmRbl9MCJ43Mp+xssHRs42H8
6jgvNeOF+157to0lVW/qApxc4011tH0qU+9MZzsnyzR+6dtUO5rjgidyjpyDBQpqW4hqH6eiemrc
bEcErrOfkrEMpoq3wGlK+1AZku2v6c5eqJPr23mUmam8FSEHF2kQol50t5XsxZ4pJN0xi0msi4Dk
Ks+hFsWOvkG2XGO7pblPr8tIMkK/wsrc+6CtxpqLp9haA94TXMYEXxb1WcPMg03VAwA1EaJKQ3xL
+h4QNKQHWF/Rr76RXH4rTRaSROb38whIi6firqMbUJVon72yvfdMcoVInV7D0c+3IbnDOxix+QYd
5YdThT4gDZ2LxeafdWK0dxl8ln3oklQ4jQ95hBoe7SKHtDxu12RBsiy2TG+ModxDZ7mdXNzuUznC
1S/yr8kQO2vkl9+rKEvXVtQ8QFNh/7c5tiy6OvdLjnC8Cz3pv8whZTlpO0rFQTP6wPqMvCrZESd8
bXrAMLErHBdXGis78fPz3LVQX9w423nucJ/npDcTPLJsB2mZm7zynjRn5BL1jOU2U1mS2kemZ4/R
gjfd0IaDyXkNiVGrb0sXcGH14VVlUIelfRI6CLo4+apNBSPSOA8gZwma4gYGsir7Klttm4wUkENi
MkRD0n5RG9ioTddSZF+qrknWVhxyn05kINu9t8uS6ZRLt9g66h8B+GcgVJYBzRXCs0nf22c0ohgq
MRYbU2ubBpT55ZswmU1GcQ8seW4sjFDFg9eXy24057NvcimU1VY7lPiNWOM4ZUq36a8yw7/2wLcy
HAjTDaCokFaHS48lGclaqNqWzOvog/DVAJUMi2ryPYqHq6huOJ5p+oDqvSKrYO44GqIxHR1EQu1E
dONgYRyOlAdJKwEDVNF1pkP4d0qMgE7iATBmAuZUoJqW0nlta905c/YXu7ygeJ7MUL+ekgbTYdFu
ZQFcAkU52C8CFyGPkFxUiK65ETRD2jLXgkjWt5lr1V/cgbT5Mo/2cYvSfiXabuMv7u3U46sa+ebZ
i4hcMGR2K9vaXaXsKho0pz0ovfB26OZr30ybk+0m2a5MvO+TRrqLJsKrGfH0vunF5yJS8v6K/8fe
eS3HrW1Z9otQAW9eYdMyk0wmSfEFQSd47/H1NcBTXbeqOjo6+r0j7uWRKIpiIoG9115rzjF5EaW8
Wf2Tpjs3HYn3VOJ7pefxLGVGOFoCsrwxh2NXzX/EyFr8jGhpboNdQX/BmQlvgAaSOeq2bw1m6Vtp
96Auc080M1+3NKx1xkEQ4C8BRHuIQVfAWKXOD+NPdnuaPtu3m4vxNrcfI0MYe8yYpZkjDaCVcao/
tDMIhyp5stY+O0TDeYCLFlCa8YKT+N41bewXfcGRTBQmwLY8jOsWq1b3ssv4kKCbeGaSH3k14SI7
dUTmlc6rQzvtTy5HFvm31gM0rgW+7Qvhl4YzWWIHe43ecMtSI/JtuYvhLiQzNDhx3Ul6+GUiwSFL
1iSZdyL1s5w6MsNUY2dxPZkD4nxUxuSp3+AfynAzZiOABgugYqKxpFraxyqbz2xDIyC1DdFhkjE/
DFiyTbVkGpONI+oVHHcNPXTP7KS/bMwqTcOHdFgEv9WHhyKV4MrTS0r6HqFg0f5RFAJNDFbbDGMm
TfTFV812dNZF+mQw91ohkjqFlIXbVgZ4oz/IyUxXkAJJmxg9z+zmBppL1xDloFT08CAxL4cWzOlx
sWr81oKfpGDexIZk5BmI3RA/W2q3nUpjBrILL4yL6xBPDyGoEohtqtXXWtgcjwK6vIRmBlk4F8yQ
aDUkjeRcjmPMrzsWOWoTYVs6AfdZ8gAzdC9t2dut4MaLeGQvxKQI68Sua706CcuWLDNMsyNCYqJL
Yk17NsXWzqsEpl4nh0A2FutpMfsvc1Vveh2OV0lLfYI1zKeivFU942ZdTrpjJiXTcaKdZg3aqWJv
LtgbiUxlzKhkvUW7IMePD/xPpD1cJEZyrdUGM2+2sqJGjqm2MDj1EFwCncVT1ijfaViut6w6LXMn
3gZyRbpofP79MAFCXeYlfZiMbnxW5xJX8RKNO0LDc08X5dWP1lAkPRVOXALHkEHiimSvZhYrsNFX
quxWuiaxBiZcCLgo+7DuIXhXIpu2Fj5vM+IHcphFPxrjxou12XgWI9nYZyq9R5OeMmq33tgroawR
Erv+0WcNul65CF4HlPCJWtm2gC4/i9qiPYcZA2osh4//fIpBLje5WB4XWDxa3KvPWcTDAbNn3FVx
Kbrd1MgBMNgFMN4g+0Pcz3dJ4PGV8jBFVsNLiGf1S1vizI0n3lz6MryKL4wtaDlnuTyXIvP/qNaT
B6uQD63GyN1YT1l3SNYp43HN6FGL6IMjjSkBZtBSJPK+Wj2B980+NWZsPuEywAajj/c8zw27Ulq4
lbXkz7L6uBjZxcBc4wircKinNnVwGkW7TiOyeJ36Z4VsRKvpuhd9xmrRZnu9hLo7DSFYxaEO3bBM
XvJoQY8hY34rhAZnBz0lf5pyOIWV9DoxuVQJow1ymRNAOFRvOmpkT1DYSuJR3vVy0K5L7ESMOtKh
CSrrWNJfm9m19pJV3tF1zDQFIy5BDNRMDwqdKyRRLsBJlocHDhyMzlFeSdibGto7Lp0Q/Hs0DlXo
vWk9GH6cmKpPB20L9zSeixlKyZS0hrP2VRNgjPRbEJ6HRpY+cxYKt1B7XKcKFOlcV4+Yuuy+NOnT
lSsaIgDqJldE0hwUY+lbAt0UQN8wbwsrCUyASexZN6ESDT36AHyW4jx+p++dvhaP1CLYcLiZTczE
mvKM06k7GgbK236rUEahPrUYqMvCai7NCm0l1j4pzntPJR2Ht3pABjB9dlmtPLLc0DyCW5vJE+oK
s0dUIEXtidMUHDFczoqs7EZBxo9G/KBlZH+LeELXpPMI6E12E1M5kLVlb1Kb0I5nEBcp5g9ewWdR
5DRZdLPsdk29MwXTF0CpzolY7GaZR5cRe0IXylbfIk09K1HSEQSng7ft2r0ULavbUsW5WpneSOx+
M2vekSLLdG8sMAiYzDbDMTqX60y5OOa3sBpPQhu+mzqHlWTubqg+WgZ7/XfEvrtOhun0xTaYMeQ3
s+GAmtUwS9a5JlQ3Ri+YjMb7Uo+cYoG87JkTrp6mRlcmGINr5cw4zD7THciojSPmJlgXCgleXdTZ
jZwOp2Qd3WgSjH1nkp0cKU8NtQnboGwvE2AtaNJ/caL7crfCgKUrZjc5MJj42zAYLPZ5VRESIM+7
VFfHncFPzOyIrTvECWoXfSnaDsIdTjt4kIC0GN5kMVq1hvCebTScMWv386qhRMom69jODJyHuKai
FJbncTWDUFQABJIhuAthxk21VR+tqD4xOu0vU4XGQoY7lcTyAwpuY4cu8LLkubDvuv4cMu/GyrAY
rqrK8Goto7hMq35pZg59llR9UB58ZQbRCxLnB6x+pGauO2Otj6LRPSOkmmANQnafVDg7eTb0ToQX
xF5V4YWkLAH6NtXl3LBcJHLMjl/gM1eBQThpI3lphkODtrjsClEHFasGdyplBQQzsrYhr256Slk+
d2uSgW//1I2hP6oxBsTGPACCoGyQ9fihlAdGLnBo91bC+kAipbkfpmF2aS1NjhFSUpuNsKtkqrys
PwOAO8fsR3vuSAJFYqhjeGhc3HL7QWLyhbFxpPdZ84wO1p2mZeNSYP2Uaf25CnO2ZwHWHQy4ixuP
VGFTn8jMCEdCoyzxmexp4rVRza5DuQPk7uorSCih5ocTyzKoOr0NRmT+OgcZdcXiEK3iH7mUSIiw
MGZqkyL7oO0rOyLP0lNDFUGv2l0jeZCcps3/VElQAzl2wN3ihI1c2Xxahk7fqSjyvLw10ePGM3pT
FHdDFUL+WrseJDh1Ngm4h3n06kYlp6QDj8hSThUmibQJI0zKrZuM6IobvABG3gEvtWJ6wWkZ2VUn
nbMmlx4fumUOOLi+sHP9HRdeAtrgx0aBy5GKCBM6Hm64/rSoJvpUs4nqrbIUryeGktmzeivaMKJr
TUm+ijES1/kVPzYsk34OJIkOWtuXFAzrjyqTJ5HoyXtIAV4KpRVQjnyMfdXBFmdjf0yr8B2/do+I
j3GFknOY0DqTVWNVv0bO4SSmtDAOAHqK8acqFQQimrBpBoESzazm3FPAjK89pSFHP68qIjzGw0Uz
hlvfVkc9n9OdRCnkMhnsmSpqV2RsPO3ZxoFrcLN0nGUGSgOmrFl40DIGZZXxvhpi+ye7lOQZwRVr
MbfowJpW4SvuaUt10Tu+JSJHqfPBP1euNNWRZynr1ShBHI+IzNaR06su6xwOonT1zYZBcEo7y9sQ
SeWs4abGbewAR6hdpRPRuwkCcFb4qDFHZlmkFbOAoS713nKKja1Hf402Wh0+L9qqMicisHI7xaUN
3ABA+iGbWbBGy+BqvZurXOffowSsaL4rFWPc3PtWnP25MgiyjeZDvD5OMm0boRqIYcDWu2xOabJv
8cc3jFlIVgtU5Ge4TejtpCt3URMi4mk0P+x5fBuqwo0fIq5ohwtaNQV5lgStYMWN2Pq9jsEiWkZ9
3He9+plumvB+Eg9qzNS1lCsUrMXeyG8ECL21CwGNosGRuGxyemGyG22tymXEtTiLUbRbC/1m9Rlp
ANMIiTFvoJ6qzfNigvsZ0uIaLqQuQm1BRY4DA31zeMk5OJ3HaimDKIy+JsTfh7DLbyqA0KOcpo+9
Pp0GZIintosGp+fgjXaJ262cabpYwNqfCiV5HZqRV8lRI+/qYwex4VjpgJeWqpn8QRoOYViDty2Y
aav1fEtW05u4R7rUKk/RUtqtKWnH37b8/59g/F8mGJJqbu6///MEY5/nCXbn7r/OL/7jL/3H/MI0
/k3FVKkYpgUV41/DC0vaouY08Fgi1oDf0Lj/HF/I2x/xeUyIqPaISfvX+EL/NwuIwpYupMu/3/H/
ZXzBmOJ/M0kz0qCwFkVLNTTFsP6HQ4E1Uk1ziYRZdbiz1lr7JRzhpHVr6rwtKpbEseDUAwzYwOCF
hqNFMuuZjWj6apZ863P9d216YYeDGpTpkrQe2cEwoKzr0o3Fgf60xerc2yMJRkuNSdCUMQIWCU9/
HqEjSbUXGhim9AVP2LjNjXZih8QCqRnrE7nzxOkWiHmYuYdXbVgcCzR4UCAN9gmnBejTLtMuBxnh
Kx1ngPxtqupmP+GoqEf5NOcoV8s2D6QpfbUWwHKZGXEmRgHhGprK7gwzVmjRPkgAEwKh1rRTl+Yv
5hKRe6HsjbKU/TnaTb2cerTHordJP5CghQi5LNurDD1n0ThzGsa6L0K8KMDXONwr9JciIjt5+uVT
L3bKlZI+fMCwSOYLSikNOH4QJRP94rR9RTmtEgBE6g3wYDFQajbXQVOSfZxo3mqktB7C5uH3Q6/L
e5NgHC8DnWYvXA2SHPxlkKpdVlg6XctU8YpUEQJwbJKjJsITfY70QePf69p6DTRpOtbthu5eJq+R
1tCzdK1CtECJqlrl5ucf2N9FxCjlKu3g/KLjg5dnKZBWO8E3zLwK9Gq+qHO/ODm4SMAR8/VXip1O
5CGNFeeiEW1Ul6rgmgR6h+hbD6vbkQHntbg7vLrunouJMkqYoeuRCGxDnMp9YkzhXExVeFitiykd
5LZU7hT3gwdGg9x6Td+lCDRhK6xAeXLBLmBHviZxdMGSMLpVVB9nwXgTQ+mIGFd9FCaOGbEK93Kk
iLnqWwu8NMx3tA+TXyrQVJhfHRPLwNBbFSJ3JFQwxaKhoet1TqiH0J0zVDk9NAa3HDAwzAku4KEv
TuWs5/984KVxmM5vY4J+oGb2QnCPW0f1BerBnzDsXCCyhaPJDQZV9HX2FBI/vVHOaeQoyJtRbVJ5
4nofaSIYnYh8SSagBPnJnGXNORKlJwNOpBzDGjUz6mdFTs5M0/0uUiRPBgFmb+kSjbFED0VT7IWM
HnbOKOYzK3tXL9NTUevdEzAbKk2riLyEUJBG3o+NlP7oZnwuQ+lTjSscP4wBGVyN46VppavQUH9X
5QwoWaSN14uMfrBoha44P0QT+sGySB4lVPLejLDfRsj2ZVIBuQIVhZhp4ZkCaQcDvHUNAaesYqF/
WtXTGsGeciq1kpwpRBYBx4I2y7hmHjoYQmjT1s8WXTuZEnVZAS3eabTKXyKwnNTykzUeaHp76yp/
aW32jAtd8OFV8bdh1YPgN1+REnW8nWHmxKq5N9N4tRnyvVYp0cZqGbXuUldXcUpREFOSz8SGOFXG
Ab9SNQhoBo34oj7MyAtJAyfNzA9nRi1qwfueCZdYXzuXELD7WBE5QAGVO0LHS9RB1JvMsXRZqTkC
TJ9Yx19kZF5Izvud1lCjhCpyIl2YCUqbm+4hEtoHpXjElHKIa5F7m5HelOnTZq8rnNj8bOM/hqrP
/g9wB6KV5G+64XRMOQczjwOlOdcTkdPN22KuUCFNlIP5SmB6ojK+C2m12mNXqn48QNIr4/UqlqCE
ounWoEeFeeQSFk0AyBq6ZjgfEmWAJsTpaj8o8Wc+q2S1qIwZchgsNQdnuZ/+tkw0XTGrvpDNEwTT
hiIr73wAbRcx+YN8OzJVdXAXBQjgOYTBJyE8ih5LLOF/CW9FlP8l/oS/pS6am0gIj9eqvZabDW5q
rrn1HJsww2JtfbVUxrt1jokJRmzD/bZ0wwNl+D3Jm/dyTq5dDvcGk0W009HJ2PXaoU80h3c4U8mh
JhEG6R0tpzEv0fAYbFUM/RIjcjAkGMxFVtEtR9KUF6eIGnto6+/yJ56iax7n80FexAe9R4CKKx5i
vnlm+LiPCzl21EUJ0liTXTMf0b7UInRw9Fd4IZVXPH7vORwiRPnLd53gloLYQYeXOIpReYuY3tjM
ZF5nUXqI40ELpDe8H6AD2oi2h8pxs0hEBNiJgQxW714T6u+QJDj0pQTuNOKmTelWwnPGv0NpNyH0
EiUMHzVpC+iQ4XzLf1Hyk14wWYSv9Gl1sbrI8MiiOkhTTAvOfJNzPT1VBppNnnXLn+NfFMt0ERnW
9L3JgSEZL8KCXrpuv1dTBYiYpq3X82/ZJOAlcjY6Y2J+JElyRtOX0hIDU8jachfa7iZP7Kxh2v+o
Wns021R4gEHkz1Z0ibRD2CCdrUtWbtS/4TEW1t1Utpw6ZTP0czJwVgHgU8rzUeMb2lRkSI7/Jp32
AYSeY2ii3hsZol1Wdd7GMt53BVQi6y0V1aclatTzEBtUFwu53kJyY+kxO747cOvMndg3+nw+ltZ6
X7A7UzwsXrfoF2syPzRhfNHFCnOdSvhbmzIdzrxJixyVPk4iL38ahr5unS2ty/xzn+ucUDpFeqeM
qPZD+mokKe8ZqjuvZD7rLob8h5wZvE7FiGyYhqOFN5wqIzsZijjvE8msce+whk/Dcld5MNwJo1ZU
fPOornshZkhiqQOYYGqvQqaUaYzAard5LxAdqiUib1IOL2P5Myn53moWoDPJqJEMIb51ofYk0poF
xKl+NfNjyHka33+JhLcANsn5gIg3LT4OBg2YVTdO9cB0R2sdKb4sK0OUPhLp1yssXan0MxRspbUO
28xyFESadRKz8AwQbJviU7byS68RFNSWn3KvvUfdyzxyPkskQqRk2mHcsoNJ5xo+kHYf80X3BsyK
pW4EJXHe3OgQGUsYCsXZaMtDOrUfK7a0rpmvVq4+wQE+o6P+lht93zXLQYYVay4kS2n1q0Rw+8bI
OYqNgDVT2HE3+rW4xsEoKsz9qNOPSWl+lsPfPu4GGiVyiS6DYVaUV19zeFiyL2VYgzgzOTlHxltX
hucu0r51AwTCHBo/Sf5QT6Nw7teRlkU6g4nVrD+pCQhbEbliyAbrttZ2kyZEzmKW1wWGl4OA+D0p
6yPzGqbIQ880U2NglFlo9NqycgxLvsQK8ZqUftywjjx+YjH0V319NNroMxr7u87039zqSrGBQ/ut
KtEVoUhvJ13hN3FymU2im+Ku9SODjTSVVUfqhH3FCl4JyPaE2E+KN6HOrus6nIoy9LC+V+PiEoxS
hjgg5mk9ahxDjVSrQEUjipWWmUEDS8tciM/D0u4bU99nUzo7/fwK6XLYitOQUBxE7YYh7+YYojAo
CclJevxKFr0FvO4lPk+Ld5WTAM41nfrWxNJRlpMTxtJr3goM7kfJayz1a87GoFfld8j75zQSPuG2
PyGL2CB7uhNOZB9FqwZtEX9GDeIbveJuzW5yBixd0bVnqaUvO2EwJH30LHe4XHrgekDcUAer5b7N
WOjQySx+kkM9UNgHizqlG7D1BZj8BNwysLrKbZMRiaiHAdzgvdnC639/qZmD5cKk37pQ/LEZkdny
z5/8/j5pmtg1B9qrv1/9++H3D2SuPaFj23f714ffP/nXbw059kNpSXb/4/P/5Z///eLfH+x/fA0u
3KOCvQ5cStlL3u/XscOCa/j9Jet+9x8/5+/vG03amcoUU6zTU6qGW2Vktf/7jX8/SBZelX/99vdX
etX9188NrRIfGgD8OLg9azA/it9/4/er1P/+pf98Dog2dSrHZLM8dIREHobtw4p3ln4xdF8tFAVa
Xdsnf7/m94OGVPcw6zjuO/0ZpU5ERMd/+/v/+u2YSYsz9GToNQzz0e3/5xdKlZ6R1Jkym0zKw6xp
0P8aJssSs3b393NAezJnyntSAHBI+sBESDjFe+oQjlAd4oKEjS0ngZ9ZiK4lXs1iCJopPgnnjkye
8LhqZ84TaXo3vVR3KEpDj536YKbO/Gd6VG6gVy4V5hiHSJtX7G3dvQiQJ9Sv6ysVKaba6qu0OTqy
WrjrIXmW0Aepxc08bQIgDPWcghw8sD/ASR7I2lxfh/NcG4/I6a7KvNpfuOvkym+Xk0Q97OQuyvOx
dmuaQD88v5xVaCLKlVO8t5BX6RGBwdklH+TvQQMUi4D5FerbyuaX/VepORk6tcVJVbca3+dtCmfH
bC2u8tmdw8rpnC5QXllKGDL6UBkY4NjhS/2cHVHbSLE7FW6f4Lh1hRtRSwNb2jkPzN6XnlX1ALx5
ljCUeLo5PhSRc80v5hVDGwEaWdBj3pQIDeEwG19AIz0xza2e6FC3+YmP2qmMGVev8V6W32Alz8h/
zMWehTMfJbDfiLR/0P2t+kBDEwn7vOfcox+SoAhIpeqEnUWeI41Ehy25hOzCOtrDLhB2zKU4WsNK
hoXDru6ozyHsy+f5KRXvwse1q3ySONedBnb5mN+Kdxbo/EqeyY5Ry628NY94zGwaj8z3TDfaYYKk
yLUNu/iw/DfDuuDbJxErZJIthAdUJIyB9AOCDKBlgKr9mBIU85WRuDU4yw9EoDuQ2W/qpfa+OJii
lz/DhlreStMR3ol2PdEO1h5fZ0e+oCk44bWcD7UHKIF5HcdDpH3OtYGitDPda+aMfJr+3/YRjqzg
qNfw29wTIOr2O/VP+GzutcgO9Gty1vf6d/nJfyfutfZV3yOMuktNEH4Lg9+/qinpxHZ4ZdRlk1xm
bxdA2UH1Kd5jMmlRitu6+yNey9fC0a/sihXYxj16EbviMOrSY//zZd3Nq3kVt1xKp8DEsw+jg1Xh
uSe+4koTyQhtRqO1m9uBOgBlsiOvujc/2TsBkuTGu4r7Xj1coqc3LMiS2+bO0ZBs6QK2KK8alxj1
Ga0Q9nRbxW8uu5IzO5gQA+lps0Tdw5P28KM8PSXjXnB+4Ga2n8TFGnTfL4mHNdaQnOH+nCILdKXj
ynwDeYeTPJKJkuOAdwuepdKhm9NNDuxOrFuN8BM9lpfF60/1pSIgbpfdQeGNR6ZLTbAeUW2QLXPG
XXsUEn9f3bdx7Dt2rv/1WRoafnQoTA+V11I+DRVPAI6E1IW+Y0eHdXWbO983vTRB88MImXvZ6XcJ
VhMMI0790p04ocjWixrQZ6HX46xf3Gxf5/Q0+8wffXjFycNwbi/9raftnywX8zwzqkpekt28b5zY
/1H37Y5ueW65Se8a3j93yk/mBJaTc0ZFg+e2r19Z0O7w7T3T82H/Lnu7S/lRgGP1YK3c7Cw8hK7K
mNnm5im2x5k3k7vsKKROdNguZvezl/jj6Z55GYP68lKX5zDaG/Q4CP06igftS0Bv5mT79bHGnLAb
dJ7k3dzsk4f4yqTIMpzqzMT7nSYJBIDXxENJ52PV8bJDQ3fowDmneqRg4spVQW0iCgU+QCD5Z0qV
4onndR/HR7/S/VZ2i4f3qr7Kj8PfkhjG5dIKPgSFZsfwGiNla3HVKstpPrqH5AkwzMDT607tu/yd
EQspvVDpQhVoRi8J6E/izqvxWcp+jfZyPQkSk5eP8Zs88LI/N72vEtRkv6+gHR0UaOIlVexPPIuM
9lRXeNAaP7uH7vzagAtJ+AxWDQ3DPlP57TrHF9RYlcMzUfxUAQBZaivlc/pB2IkrjnEkS1jiJXZz
5mYBFOlFXnTAprzckYs+TsFoMGC1iWt3iBpU7fYTrSrRKnSLSiJSfQSOfH/u9Hg5qeOf6izxFnVO
igXXLbVgJZXJLg48hZFTzWh1TjwjiSeWT8quC4Y7xtTyoJqnHvbcE6B+AjNjHHS9zdcXwVp5M2/9
9JO6lFfbjnFTPtks2QIbB62hG7E4TNG+eoc2m2n8lmvQBNFjwkbvz58LlarozvDh2f6q2dnee1o1
1UdxwM+5Q2Epfisuh6VVP+NZ3KnbvccoThheimAMt7c9ocRL5Scal/nze8cu+BE95reVJ+qJH1H8
aW+84O1Fn1l65nCfxDuet31q2uG+84HdrA/9brT/+X807dfPyJaOked3d4JXUfeAi/CyB+AQTvhY
Xqt7dY8Y3am7cLK5EgBNJ6IkifXSg/xLHIAP/KzqhXFOE6Q+P0G2BlidKcCh/IgLWxKpnakQoPee
7sUPOwPLCHMeWyKodOLnceoL9znbGxJyW/REL9pxW6Xf5l/CJzATAkFQjj63UMezgnKF68hOygvE
lvUofZZ+p3JVpE/5pwDUg/vN+jIKQlNhT9gjQvb01m+5NpfksFfZiHw/Q6LdHfiIIz1wMQGnDjnd
uvGQRl4PiyF8XPfJDyIYJ+1qrzIeaiOH6PGC4KxnsQzWh+yZg/dn/woK6tD8xAzgWdmUY/Oeuo3D
4smaQdAmbKFP4zgxRIxsn7nZh34gjWe/vkUf4btwVPbNMfIFlwYATiSfLfZQddem4zxu51f5Izqi
BZ7pgIAX8H4XJpfFyZ0Nnyld/nJlgGvToGsgIVjjA29OdzelgEvoLN72JuJz5PWm7vN2mzbBSNfI
ro8AlZLUY3Xs/FmDjr/PP0pKNNY6GAV+F5jAIUjLudZHgbWQQ4Mg0aygHFqrd8T4FDybJL/YLXC3
xvyosn8JGQwtVw9PIxRcHH/FjlmwYQb1dItp/Sawj0VxH/HW6uleU49p4ktPmWM4P4GpO8Lu6IoB
2LqTcLMsALB+VXi9ZRNHx1uu+FFrD+/tJfZT61rvDC8IfbpZbuj3tu5wlz8pbkL0jId45hJOl6hB
XeQUX43w3EK9n78VTpOyYp2FY12KB1K7BQyXRnSVhpo0g8ITXoizftAd7uViZ35EKcYTCATCrjc+
chKtqfdqt0fjHq7PKuEk4p7RJ9sVbarZuNHi1MJTqdmqlwmBUH7Jz8i+mOIiqZeR9pq6TO/7HMLK
eFddOgkxdwrLjrTL/fKSuqu6Uz5Z29hPKKQlYyP22Dz+A+9c8ViiLbZ8ypXmjkS9IWA62lOo8uBd
WHlie4oPw0/jNHdG+NiraxYOlxKUgroeWTyeOoAQT41+oh9fageIvdHofa1HIgEgmpmEcRA9qgVw
gDJayfJd4dFmu/KQSBAlXT7KEaVxe1uJU/PVH/UH7XLn6D9ToJiUEX/qC8+58Qqsai8Sj7anYyIj
yeLnWW26K3bxJG3eBwduEk3iFmKDFGQtHWgkLe4cuWjfstWpOp8sPgYqKRo0R7+h76DekacjIAto
EFYFCnwPAN6WCZdRL7RU1hzPpy88helDNDsMK96Nt1B1TfVhBuBAC/hbkNx/rgdrX86WgruHnzlg
T8BzydXOLwIHDyJC9vWN0oX2o4iIUwUnyYVzlO299Hj8h+wlO6Spz/OMKZzBE3vvszrttOikmVTE
+nk5iGBhACSfquw6H2GaxNs71qONzo+x+COop5Skx9J9J9lNADVCWSR7YRBDiLHZp9c3GJPDQ3td
7tXkTbIvVk9gV5osGDKXpop475IdSTYI3xadIm2v6Geluy3CSzj/QWQAeZPFBf108Y7bmorwtafD
TAkeM5h35Kf1MiNE8g3LzxuPAmMJouFCgboei6DintcuNBoJu2IXwKwdEMrAoe4cblePW6m6Ixcg
yvUSHRbka9Ne++zYCaZrjrOI+QH3jy0PLgczaTfWGCUe9fgw1zslxBcOGZ0jnFO6m5INNSSrmYxg
kECY6rO1sC/lR4PTlnIdpAvlDPtjDycEJNWP+TPNbkdLtnXJNbKMoFH9DHdnXj3H+M9jwSeQrAkd
0pZULs2FIW00bpEvJmSCylZav8wOWbszimMD2i0l2fMv5wTgceaNXgimMFqNkGqY0W30U1KFSJQm
/boO8swPAc8IONGo5L3OcMsouGy33866lEzDrIBxDKQY7auOn9J9iQPX1zF3pidCLbYijH1Ec5n0
LI9R4+fxiXZ0CeR2OpFzTqogikF0DlnkDhxIhMbRQQdQI/K/NH/sGWbeeQPWT6pBUrfAEWXsy012
LbIAnQn+j1FgXHKMWQfVD9O4tqLfiAe2bEl2avVzelfpbX3WBHJzlvlhV5I150cOyQfxlmEnXjVP
Z/gFZZC9nCJ2rg90vpcfFhuR2L3Uh9LHNs3omOh0PO4L9bJw1/y+8GNrp9d2+dpuMWTfoWBTuzsk
3qfVPpmf+aFZc5C0KPUhohfCVkTBxFq35o9Ih8Zntgf2J7u/8NyYB4URtn9Bw0H92tAP96k7+lux
o38FuKt5iD6yj/70Xu8r+73+Vnbz6xfOM/2PJTj9NzlLAuc0DqUkerAwLWfehFeDmoZb9IW2AEbt
K2fZXXIuHtPaxibCuHzgePch3NLInW86F+kDHehl1r30i7LLcBS2MeP0XPs1tnHywe/AQT/HV9bS
0iUOh3sPmS2wvaADyQ+DgyP3VqXysbwU5+zAC7L7m7bbmgdBO/nbxkvXHRWOz3LDSS87lBfUOtPT
/I2tipImAYoYiaRCYBcD62sjGC26d1wHQu2FcH9l+h6mN6+MF1xWVy4oXQl+h+FN3SfmKWOee43d
ZjpvG8l849niX+LkHjR3lrHqcQh44DJ+PvB/JmvWqbzx8PJE5j6zcvoFrOkza5AtUz5Nu9hpGYLv
pRNSa+6y5Sfx6u+C/d+l+jBCtzggeuYg6zR/xbv0yOPOv1JwaLhuVs5vAtKLn+SxeDSOVWB4lHf6
+ffnicZL+iV668ny2faqM0V+Xe/ySzhcyvTPahywqvCiQObx7QrXTB8AL25Hom1gOtwVCirrNX3j
TG74ONS1nfxDg0n4zLyw+CJnaXiU8b5tC2TpQ+rjfSjnK7dWf+Gkii4ar6XT/1HAN9Iu8C/innfc
CAiTJz8P1x++Cr9sPJGKlouTMJBypC8aR0mH0MqjWc1EPw85uMSoav1KZSJsJ++bz8bnqcFMCK8l
O1M0adbzjzH6kSff58nn0D4qXlW65h9c/C6599WeY4aYeUp2afVLUvyVbOvf2TuPJbe1Lku/S81R
AW8GPSEJeqb3E4RSKcF7j6fv75y8dan/9l/V0fOOUEBwCcIcs83aa73y4924Rc5UYTqGsTI8UZtH
LRDgQfUJMjVVRA8W69zdhc6qfxjRddrqh6CJVlizpnFXBnv13Sb2Yd9RgN7+ogEdgh3PgDZKvGbI
glVwOVDN8aMB8ryqnqxop/wMKpAa6xx43OCHW+9uIIljrkFwrepNeEam4rX+ae3G8/gUnYLX5nlk
wsTpHFcgm0N3Fd2vw2792DivpbrRyvUPygyofmDWybcb+N8GTIhNsc6gQG22dbNKfwS/h0dUkUua
V7UnzAWNNCj22t7QE0v7KfY2TkfU/lwNb+MP5jN+5iMHMQ7k4f21+g25BPynDFahbyq/q5ak6jr9
yB6fSgRMzu091kj/YTNdl2tdP3UEXhEwKfcgLggzdtixRAeow4bPbk2fHa0NbATqL+O08x6wzU+5
j4dJXnTTE8PU3/X3ZMuHVNOb8AamH6oJZv2UktFdzkBF9C3OBNNz8YgtAOnSvHtyyIbRUus1ERAC
GER6GKchkSMOIoIdv5Jml22zTXuZ0x17Vf2E2GM8HeDcW9qLuhBr9pMzhBQ07tx5FhwT5h0VvNUr
MV/EQrAVJuxQtz3lL253O6EUtIfiigRwf0oHHvXWa7AEss+SiaAmBpcArq442zmr8xsROghMVecc
FMh1ffKPiIwHBEf8d2MEp9xAxql69ijuak+2sEPt+A4QHgx4+ydoVN3oK8sBzZ/4DQQV+l3wu7il
1f8kNuKZuwktGioh/AbJVOJ6+PgiPrKyqSzZxjYDa0CV5L59cIITvBxUNoKrDd6J02HCF8Q8sHjx
lghYVkdEaA686C5a1c9BR/h83b12r/wnIm5769V7qIsHmGNPAfzx772yx/G6od13GCu7AUk9v3sd
GH4W1GOoqXlNbvE03OKHCiSZqcoteAAKjS6MqPwM4Wu8NjpzxKiO+Rtvm30CPfAmtjbe+MLFPnEu
0zUNo+1vQ/x1Arr6SVCc422uplflhmkIBRRGGBAnJH4woipfD/fQEpaQwt7EKZWv22kvXsgHd9SO
DKQkwlbMlUIWhDsn0UUMw4WLnFvJLwy3j/jq1WOOV2MnN9OnQCG/YmsxrEViuIIph/xuf49dGrz3
z9FPXBfsYmK5DJDxlmHJ2evJCcfi9CurNsF7bD5iYiYE/cgJUZy/fDK6TW+5ths4x+6Jo4wkneCz
xFEmqEHXusFqz5Avvcwz0Zi9xiz9So3n9KmRxKakhdBMAIvr7oBrj2Q2WJGdam6GV3Wkp90DqXC8
VfKkkqZMfSW+bV1fueElxzWwdT9EXJgczmV8Nn2KQeoVdvWWTmZ8do9gyc4EPGqiNRig7jvWPeX0
rBL9xxXCpIDidcRGoLI1fQGvCyUf8wAwFmOvJbc9qKkVFeq/M49iihVAc0Lu5nEcfSsgBoNZAjIC
ftiBqNKv0UJDHeDZc3hMDm/KIzFRhoxdGh0JKXFbfCBzN4y/QsI5v00mxXrekZEokT2ixDPZ8UYB
psCsytSOkxS8z+PFeC1uU5+57Z3XpiavAXYW/rdLhIayowqak89p5b7HH2l4YGjgbvLn6ZMrMaxY
OOyCfQQz9TYDPfVk49SCt9665dn4NKHFYYD7iB7HGwqwaYHpS5DgJPjBJaG0yEKXEQzWI6OWzpvB
t3ikLuUxfyGTbM3nej2+UPvzwflVeK5o1J8pYOrH6URHJlgNEuzGvdDAiTS5TD5lRUSR0sU9Y1eO
iZX6OOrCHQG7MUIdtkooPp53avpiNa/5vCPVRjIU/zV94lwCO2gfIfyuW1u+O19jsEgu+RMhIdzq
GizWXYTFV/v83dhvMND3JWcjLspranZcyisOIcFR65XsjHsovPdS+d2BjkHAnAhTDGqcGpuPwgPF
v6/MA5Zza6BD+qow9HPPSrApmt0c7rNmN1HsT+OJhefBkI1rDfgFiAStsiD36/MdTErIb5cBt82P
lI3CTEBTecQwAXFuEKwo99w998qVWTE02jPxdL5uTYC0Fu+G5+2MZ36QkYz3AbVnOz1xNG/WrbUp
dJ9oIuu4XOWzOq1N7SlBbopqFhLrJd07+qqmL15qP77z5/yOcFc2vOgO97xYGSdeK0/Ec1WYOwNf
ZINwDbekka8nBcbhBXiNyOc4wx1zIW+c92UqMGFuE3XjUnGKf7XiZhwXSAPBHvziiq9IiPKD1sk1
7emeeS+g1kN946kzgo11+kLYnw1un8h6J8wRi0M6cWtGSmY+XGqNYkGymShT9UQ1aSV8M54VbzBI
heXIR2We563Cfq4Q0NAQMNny/rgKD8BXF4To0EOloCShB9tw99wjn4hRgaYUwGs83SvtI7yWu/rD
o7Jnm/yMtuAThnKvKr9NwvYXN9xrxNCGLXESQpW964tG61IL80ZbYZOQq26Ja3//Mr/gdQduwcSt
Bum24slok7gnFZVENNTR50Z51hlEEIJe6W6qDrx+fp6Jv3ic4a5UxSOQGRcfNIRjyefZk3jDZ+Rx
aPSGz13RiTjCKXyOcTdFpIbFY/O0OmWV6TqD/csSr4B7jC2EmTZLteFyPDl/xP3SCMRHqoBtbgqQ
bSvxAfFBV0ok0jfq3J6DI85GmDH3YCURaFm7/Wa+jB/88PBIlgDxxZhacfRMtvxb2kcuaBPmsag8
hnMA8x/2QPPRsW7pFZZ5oMvnxqmD1oysgKXCZO7zsODf+IhcTHQM6hvoDNAV1yTrnpyTif/jbvmw
dBB+gxP57Dwhj2mueKLB3tX3ob5XGBsWnyK9GpikyB8AA8X63QyiK681mLJgOwi2E1ldb6M92dmJ
4IlCEXn3SJvnxwNQzwpQTn927hIY2NRN6dzxPEjH4dsYFFed+Qyc6y0igIJiMbA8Xg9vTUBfibhj
7tBWgXU+j7+sBgaAFW+Zu+A8PoNGcZS1WggpONT1XyIQk8YzfxCp59E7k6+jffAphTYBPNLajl8i
5x5lGNxHONu5Tu57p1H0Pge3j7vitpcziQ26BdzrXX+ikXV3/QMJ0rBZi76YrLsnKK+IelTwodSY
LaB0doLAlmD2Niw2RvRDLaACgItrbUU+luMER27iqxSKwIfpFIeHxdswnHg9xffvCTAxyirL7JCb
FyBtqr514c3WLx2XX7aUaMBjT2qc8iIQY6nmh9ZWtV75xtwmVC30Pad9ZJPHFQiuiuqXPXZ5oO0d
pFqVDRUlWUuaS7zY8OQB0dF9nCcQjkt1kK9/hYJu4VOTT5t062dzOny/YcZSpduDqeT9pMUGXxgO
Nop03JfpANaNJ6MgmE9CX+T9WO2ODleIrNO6uTNfiOHxNtoFVr49Jdq0QjAFDiouis8LK9p9lG/5
dLwostZG5IPVoXiQoKYYgdhGm0c4UoVfcd+wYtAViyPvVEMhWxeNgw7ZUua92hKT+xJFPAj6EE8l
b2eK+OSYnbzP+j7gmXCcaIzxkReLm8ct8fwCEOQALoKQ0g8I5iNzKnxT8JEoNTb587Kc+HnRCAZC
magKo4u7JnpuBTu4Jwq8MmhKyGL5k7dzGkJqqx66wdGr1ztGz3UNOQ1VhuNDDL9Kt/ZO0U9QqvmD
aK/KmivDcDfDFlN84D3QyHBw8YFNvLZyfBI6FNNZhe61Vl5VMJ6y21Gwaw/iTRu8AUjLmCDvmTMx
LZCeZiyBNkwtDrG1a2sQFb544fbGJCPlra2XCN+BsRx4FxlG0FOwjIMIOA3GPZD++ok4G0gOzz1p
SgE0igjRvZMFO7qB6D/mGrIaRd9QdZ3dCZnqniLqDZ+6FhW3OBUbj8Q5GJab4IU3quoXkF0JkXt9
Qw+g8JriUa/d2/CqtvvG/RTt2rjnWxJoVUmIkvakdLEjUA/oRcm29Ky+3QK4JJLLCFQQJgXOlXvi
vc2zi0Y3gSiP0R8Xv75xwPfrG89bB+TIh71l7mCsSqk4A3dmHmmGPMUQ7nCgFQx1OmjjJzglH7i7
qBN60U0XAgDfhiqdx++SHaUU9DQQmW5yKMcfyk8QKwxj5i/Imb39BC8A5B+8U8wb781p7qt2AwZR
tKT+ALIcdSELI+XiKVQLI4J8MsIbMnthfRqi01xsrOFt6J5E1otQQuSjQG/QQxuYwAmkPzCY0q7p
iymyUT8II1DuZuyqek/D5FPQZEH8E5IqYMi9oQdaxPowshzq0ihTf2YyciG5VUQSb3RPHGJoFzZH
dGjvlU+2XTSrYVONnmweoTrw1ZjJqcpX3KOSPmTkzGbxFJxZQqPFJsw5PaPrrohOEWBrxF+9vbCk
6fcK2M93IiL8vKBXhGQwBpJLYLCHVIkL6LRGkv6zGEDEnJ0RSTswkgBQXuJNAQEIwSDrnm4JOD1o
X5BR4LtXw1HnUtAGxn7b/aTBkwMJjHu6bhcz2G1oUFHyMPFAgB3oFUq7Wag/VXdad6S2hOpCPhgY
mP5kIMQGP+S8VQmdh5tKuefrjJlfDScIPgjk8LqV4j7A4hJ8jtK6ATl+lyHPIaZn7oyRaIEyljuQ
wzmDESMHnyiEnjs78NEYeXJAK/aa+ZHTGC7bHwBCGKCY7xTrwOn9bsRvxl5G9BbMGnQh2i3DWB9f
GpTTCmzzTaiuMRv4MX6VuY9gGZu8Q4wzeos64aPekcGxPML2IsnAZ+Wvcig0JzDjFw8pc1GSk0wj
LNQvqKaTzxT2HpfCBEl3DCHZAouXC0A4SYkOD7T+cFyr/YE+QzwNNYUHMAGkZLDEeHrnJ4P8HbFR
nHX8VTF9gzwh/Cmo2deWgBl0Lai/A0gLgslMzg0RJjjjlmbdKZq7dSeoqtatCTGMpzJ4WF5MVKi2
y6NRdxMvU2wrTUG2aLBsaHcgFFjX9dIe+6ZGyzZMsJDs8WZxs4RKoc45WkiwhUYCG0EKknMeVUqE
bfMeSU7jKFXY4CAARgah77ow8wMFax8JOj9QvsDaCD/TKoAk5qCOEYluhaKW2G4KX2mg8wqor4Qv
JqDGdtR1etJoqOtBZRCnWFndNLY2Hucmva1iZBO0hS/SjubzCHnkOkQjicKKiZGrMw1/iJ5qyFSE
8HzJbBWUR2exvtAL+DEGTDKVwewcLfkOIsoEuyYM3eKQApqmutqDZMvRHifXoOBZ/KX884CS9W2Q
urdyV5MaOUaO+iiP5Xk67yciN4UoCyr0qTvmrd0dxzrmlfUIlOnARNO/F3q4AMSU213kAAbVK3eN
RBsM1yaE4GEa/dfCaHeWVTKVjHONuaE+XE9I7OSnO9u9bxQFSSCxaAaq7FfXbbk2QBKt5UV+mFtQ
lLFjgWKUq5lasqqUVbKDx/ek1CA7FSiL4byGmaVwHPoIVDUAxALEkeTduoK9vKlTKCzkqtz5/Yfi
r0F2cuS6s0qDw9Dgg3UtsZ7GAQkpf1kuEvFlUnk7clXutKr61VPJJE4Q6kOnp9b4lcx0lXixcjGK
zX/skwfkPr2P9kZixzvDGc+5k2nbYghroC5Q6I3o3DlRCI9MWr80qg4Hcx05m478hh6ivKgOcPfq
aKBis/aJi7xd5pS7VqmeRyIzC2AxyxXh7YTIQDH9bjO1wfMLPkMrzbAI4DKG3Mofa4vEyAKmLSGE
lkD7RHq0CG8LBaCMYS64fqKQLmqJeVZugkneUtnkgOMX1Mrp3MO8N493VceEPFDX3RdZBaZ5xiXK
bppJVBO6ZrppB3fZe5P7mbePjUVA0Gq0AoIMCJZw1yEHHrehWyc7S69IhBAkgQLhfta1u1qdS5it
AL7WI+whE+bJDOZwZzU2HOQUaOESEJ8r560RZYkfm0xp5dA/tOAqK6JWSHAFF+QzDtZwUGHSIwnX
1JsA6rxNDpVU5FnDvs1G4lCVCaUthWv5xJsO520L++Om6QsAe845DbUGj7z+mnqFCTrEDLKJtqHF
RX5MScnWMwlRe+isySpEGy3BK1TIyizIeW9rKMmqgRr2cSA+6qnGthpBhOQaHgYMLy+l2h3A08c2
bG1lgv8MwUV80CicHkuizC4BQntMYYhJ+o+h5KU19WgSeX0xPHyHYsLaVD00YdJpM+RUtE0f1Af2
QDMHEP+IaxnRW43wB45lBL1AX5o7CDc/PSJAlpZa+8lQmLwyjMeoIAHTE6yyA/JRC7EdFWocMG2C
sbjsi0te64+68LoohTi4hBCBelFB64A88m4nD6WuZlAcoUP0XkL+uVGUFFCg4p6hMLBuVOYuh5rx
YgoXDHvAnlWUvjsd1qhqfXqJZ53DngkOXbsI0cXwVYOdGwcYA0nR51MfDROKHkVxQlSGQgnocAbH
KjeZJsx7raQofyyyC+VgI1LRZ7ggjUuhV/cLHDuHmEQvJSjLSXOst1o3gBIMyq7q45IO5G5qF1ad
MLwfi9vWsCFsFiFEy/dGwz3BcnNI4rI79JUlqK/Kk6U0F8exxn1adx82fB6Q9NRgVei8CLU5970G
CVcWz/EmC91YNCL8nNgZiOY4X0W1jCtU0CBPNs2vGj5nJcyNbWdjjyhDAUtA7ABmyNvi0MeINjua
dUAKbpMscw5SaaR4L+nf01ghCwRf2TbRmH9n88sJnXE/NhT2UfZxYwypfjTQ4AjLDOt/Dn5Yhk05
BxJf7RCi2/GU1852MDXv3FT1mXoaxDHS/JQF2m9jbimgqQicMQWQawCQ1Fkny9KSnZLAFQA/dJdr
9VFdHjqb4tm2bfRjATiCMr+DOzig2PQZJ6lKED/P7PZIhVQPpbP1peZlvstLGzWIjJmgaZ/HpvgY
oSU3hl7bLUZ2I1o6lbqe6ltKpp+daP50U4St9TiCOJCSt5ESFdjvdhP2t+ntIV7ej4ivnVSbUpvC
A+vRLGN8SphHPGQHNktAsTdkhZEALQIDcWoqYGvLOSg99pall+pWhz8urwYmFieYN2i41muKhqGc
VZbDaBTzvRlF+6SCvTAM888s0C8uck56V07PWo4f11PmZo9k1kZU1/qoeTfbCW2TTjlBzBIh50Nv
ryZ4sQ23fZ7VbDoYqnGu+TSEHEF/hxGEk73xyxrxb6i4GokJYBUJjoSJ/O4YJjhCsbXcWqbx2nha
S+RjiQ9NbGATlgSimrnDJ6QIy65S8GbNMMGfaYMbjMgiK1sKYY0Nmi/LWq3tx5n61yOSuOMuDjx4
F9Avh/kROu6sPPcxjEjwyz8FmldvGYzTg54822Gp3qBxdvbCxYDCcfHtNNafunkgqQMUq20U7TQ6
H9PsfU1zH+8hjP09RzCP6Eb0jEw6JaeH0v1QIAk6e1V5gTA+2yUUHVM9oP7IBERCDchnuVVzVqsq
Pqda9FLYA34emYw50y6asjBsusO4VVIn8rW8eqGVrqtaqS42BEHMMCN2s2dlftwioNOF1qOpND4c
9jbKkNWvZArOSasbwGkRmVsqzM4SrrwzgpHAAUi71CZpIDfV7FMfDE9dosP0S4UOiQcRIqF2OGyS
+BKn9dZ08t8tTHY7CvsDitQpAh3HQ2vEqW/Z+muXh6Mfmda0G4fK3ubOcKgtSB9HU7e31oh75DTm
FjnlF20wwGi0873ihCTFjGHxczffQHRTUPjodWd9MrBtGVp6c9C3o6r3Z73K78ZxeZ/K7rbJW2IE
6WTsF3U4m3EV7ro4gnjSHh9NoobIOK15eeVO0XN4SLrQQQ7TQiVPKP9Qv05ltB4cdMj3cS2U5thZ
FCS1NkGFGs2EJ8p/bsd5OitDeqMktuc7S04VBAZ9XdU1MyrYeS0hgpIoxVeRwK+TWD72u/kjUKl9
prE/FKZGqNxxDzEW+j5H/x3Szx6CPe9Boww5LBrBDA/FulltlLJN9tXQPnu2xtCOgtlKs3G2ltD9
GS9Ym6XbA5WxiVM1OkJaKiHNtHAs1Bz82dumE86hBq/utotAmpYdsTm3ps+oWr8znRKUeTJcqHqc
0uI3hfurnnfxo1re6mZw11AdFXg3PL9NxcuyePFljm5dKwfb0L/P5gSYdcYb0E/zkpy6upnOjTKp
4Ia/QsvGMA+b7iVSHkYLPHrqtfUWmcKveDYDVOVBU5ZxD52A617CcPgZtk6wUw6GVe3RrrcpBJwI
Ayzloc4x6dEePEVNbt5baftT64Zdo2Nu1C5B8MZd3uIAIEZNlXA1z3TjD6dtfTNcOt/SBtLNKEjW
UN3faNNlNuLo3KNmiIqWsR01jwShg5ODG96VFg5vGhnrqSwjSiWdd5jbDqPevzPhPEB2C2OPYJSo
diP91K+CwDpXXnaatAUxqULEmNTycfLi8pCAg5uhBIJNhwJfiwC9gcorhWkG9c927Tf1GSnH5daJ
+/oCMQFh/RmDhQiBGw2tr03VraF19jn1SL1OFOKkUUIlaYIy5qynn24ZJOcm6EEHJenOti1CrpMF
w8OolvvR2aDUhY+E9OqktFsH5S/DTm+XfrQvWgbfplExT7qgNxMK0nWdIWeaCe7NhXeHEFpygigC
VJNurOA6IM+pjtXG1u6JmHVZ3uJQ1Dk0AXAHQjBMBLwjVmdXlp+F7TEZhvqlBba4rcivw+7wYNsN
4Quz4pNlGHSDSpa+1gpCw41ZULxXPnYJanKtRcEdFV2HuNf1g+l5d22txntkTYWdWBA5c9rhCde0
2rWUYQMHZjN3MyRuU+tj9oC7RWZzGikyJmipfTRmfZuXhgcCakFVhs5jpzNMsCEv17JNgcnFJFVQ
XbQhITU7mA/rGDNCYWTKeqjJSuIgQWJ+lNi+vpGrv/KmIGevjjmQkCY6xfXe8eiklR4yjBk08IB0
bTYiiQefmrs2ypx6N4ZJCBzhXnWplQ3aJwOauEs9ENkt9XJfxqIMAcBnoVnaaQqWG1UdNMRHO2uP
Pw09tLAKgK6nobqdoOnbZgDCcKiPWgoFLdK3yS7qSa6noiwSmjbooOzZOKtIAmr5YBM1QybQs6aD
PVJ+5Do9Th9sCNTlDRHzVUpMKoBhV1sMzJOdi9Yupd9z+OJaA3jTtKB2rNTewjeIC7s1oqqktJwl
Pbce4ZR6LJjzIJC6mZ1U1AuQPoE38VkVAti2qWl3lUsxrIlpszLDfPGn1qVS3oALwnTCLTDABAXP
pdhHHarHlvarnp346C1lTOSk/ejt6gDXWUvIAZXYpdSOQQNy23Pa4tgQRitCHlZ1w9vO4OO2iOLU
6oJjaKnEq10VGNkMNgO9RmtbFu2bosQzU+/gYbMkzaGZgaPjRRByikH9d0t3XKh/absbRYdA0FWT
W90clSfcXYO58+fStPXabE+DHROxgaDe7pUHNJcOQYGj4PRkNdWA6TvryKIXzg3O0KZIjZ9jGtng
mmM0pExUdSh5Bb/VvQ3B9ELYwcJ9chnlrHZfOk1NAYVXnYPeQMNdzw4pzv3RqRrGljo6tmT6IY4P
EEpMB2oi+ZyUNO+UBc7obrSEF6oOR8hpAU6iAN33mM5FBjJUM6g+0UZIsPLOuDPH4TAQHhnCIL4g
XQC03atr6K4dhtPEWDaJpTJ2wmvom7bypVNZcHK1+A1RjQ5iNHojrYUOjQlL+dBUbBtY3Vtgr63G
MDrbIUReoelyQvNeGiNEbnPzoY5WQ1IxpotWFZmc5U2L1ecoIVW4DKTl4ZINgP+T6g/mGW7Rov6I
Yqj+DKQF6LvU4VfA/6Oa7EcUoeRT5inszsaj4ozDTvVmh7zHsnI/RwgiUVWqgGogYoTx0GR+E91D
BPeywMi7njwCwEgL3RRt+7xExV6BlfExs17bYfg5JWinQMiDbg5hjg23C1kisVu9VY/tlFMdAoJE
KyfwCu5xQLcuas6Gpn40C5QMueGdHNgGVp5lo9CVDA+tlw/3qTr+MkbKSFxLaD/HnrVqnTR9tOLs
zR5fqrK0vuDKLeL0Pp+a+gDbNmkg1M9IOpMJauF9RjLyMjEh+USjfg9QkO47j1wevDVwDhewpcGg
JJRyQTTC3/JDWcgsaPboDzO1ZwoYPl9LXxmwhm2fBCAlC8b3aoh/xmX2VUEqSVS3vmu0oD8XYCkH
ZlVncb+8VtV8W1CDxN3y8qN3telG7RXfy3lJ8FaUuxrm/Vr3myzW77Rm2Dtpjk8zdvBe93AbatN5
GELjoIcGBn90WfJyIJbgkLqolv0EuwZa3zNlBz3EEbF9yNG52RiiMHFsCGLMXUVAvK830bhgTOnV
LTW+pC5q+m5Um2+F5/0ycqXcJn37Wdh8cR3+zN0MCaWRaUSkE2fbKlhFDr5d5VJKY6It2fcFRJ0N
gPHJhAnEo26Lr073QWywnRywHqlFqAC2NgZsSgWUdA5uBq/6iklTdl3+2wrGEIQ8NahwPCuMNIGn
/lBy4EQaPO8+KqFkgUnGKaZNlqb5LDSqoAJ3O0PZiyBFyfBq4soFQ/Tat+3bNCzLbWbdeTmVxilM
g3CZDwXYRUiVFASY+ObL2uMacBDedymU27Cs9qv/T/RWdHE3/1+I3hzbsP8nnjeGqLL58VX+yfP2
/Td/0bwhTvefqokQgEeYQDN0V/uP/5Kp0VTvP1VbVR3DtWi40MD9KVSjaoZt85cqfG+6Cj1bC3NR
9L/+w4DpzdN0z7UdyzIcLvL/wvTGbfyrTo3qYjs7nuchimNYpmdCa/enFL2awzUUwLyMFECEHF3Y
18exzeqj9ffa975qKslkzDEaHqNcl2f9H8emAGewmUmW/nFcXE9uykWp6fVRd0Mil6N316W9uQAp
ye6jwWFgEHX8aRthcbRtC5qLONBa7oznpTjKBfY7h79PQh6aOhm5W54leQCup/5xues518NybVJy
as5BFw09Dsf14D9+dTQxbf44/O+u931nMNWDtfOmGBlP7lleB77uVzUZPF/JukPlNMOuDSD0L5ax
oZLVJvtI+IagutwrF47d/st2WlrNUR5ZYBjSFCs8yL+WuzJcyqP2JNevJ8pNubie+X26+Nk/fuDf
Hf7HvrBAWqtNqbykCrC31epwvZJcMzzn4hAmgeoa6oQ/CRXENvKVUCv8vUBalQSO2Yd/7ewNFRyB
R2pHvrLrV/zHR/1+l/L7u6HOdGs7EOjYFUNgY7qUbIimlpguJT4THG5JRKiIunIadZlXwPg1odMt
TpT75Nr338kmrVsKJXqddiPb6Sz3ycO5pp1qI0p3cisbbZdkIoVsf/ytXNVBJ9s9pTty67tziDuS
m98XFZskRSdNuZEpDjPWYbmVq3IRj9pw6Ck8FJkQ5BQoeJQ5plQkmq4pJ1xissyKAfRWM9qjU2ZR
s5er3SzKceuQkjOCwJ2LakHqGnQqsejbqYckdWxIHRJuclzsWrE//vsMNUWYr2hUnOepPAaw+h8T
L00o8fp722hKw8/s4l2fmuooF1LIWK4ZQs1YEwu5iVn1ukDC5rsWb90la155hbmfLNGZEMll6RJ5
YR539qrg6kCwpziGDqRIqz9WDSCoQnwUnuB6k5YZR6UkLiyArLrkvUjCTcPByu/s0LO2taVe5INh
/PATctW1ekEUksPkVHoBSUfs1vyWCNLaSRJ4BM2Z2On19h0tcTa6SNZI/d9KPH430GDlplwQOPpr
M81rKKYiFxedLGvnVOTn9MUk1wqRY3XM4XPfLvCMyLeQ9LQBuSZ/DZOJrKLprBOtmY6zF1MzsMCO
HBVz7U+jQ4UNInTjMYxrVi2rI/Wc4pdnqe6Qs6wdQv6Vgr3SduTVxS1hfVNRFSW0UITjne/Ur/wm
RPbWqGohYCjuU36h67cKtgte9DFDMZUMVZa/VG0RgnUUm4jK1sc5KRXgvFR6tKoONyIF/aFofYFj
vXhTjfoM2Y0E4YHdovTtUR6Ta6YGBsrMsr2URVZU9KrlmjdV0FvLxGIdKXjdRv/ldoJ/R+ZLjVQQ
7jQidSq3MUsfNYLaW2swyWUPBlxWcjVIyKTKNbfNYxpTeJYJYUiHqmPahaS/rxleAk4leSGatOWF
b1Lze1YQ/pZr1013QXfLXKLfclffh+/uMNloAaKbCnzNaWExzYOtES6XHmbCo9wVhZ2+i+1yP6Xu
a2VmjPd/P6xbmLjW120ITRAKnpRqc33C78c0BH+P3c71seo0HTTaWaaKr08pN+XzIm5UH9Fj2k5u
E+ziDFYc1YT5Tz65TFqjBUQzhNiMpdxR1tXadkZ9L9Ox/QTtRq8ngBGv7VW2jjJtvQ0ZyZQyazH5
f/dg0Y29XtnlkaHtrrtMM7+pSQpu9QZR9cRgir8uQli41o4VL1TxkAwuXQiLa3W4Syzof0aRrjbF
tC83E5mtltuWZkK4tQyJ70mDoBeq3HKhuqgwK3U9bLOYYh57MDzAvx2oW9Hm7SkYj7mTUnGaD2TW
qmI6yn1BMX84ZZds9d5KTnJhZ+my6koV4rUop2BbSL73GrPjFJYQQok1xw1ppEXaTIeGouZxdlH9
BddcCuxEledoOjDvtUdPLIZpCsFfTDkssv+aJP/eJhKGUBEM6OBjtI0NcdhfDVwm/OUCLSh2Evmn
jLb2rHW4ONqy1p3hr+x/p6gwUpVIKiBsyozH65ONW65dNztQFH6pjr2Paw6tx6Id5SIMtVdriJGf
Kensqhg65cKJkRi/7pOb5VJ4VLaJI/Icefi6KfcZSRjt9Nk+yS2TGRqCBnHp71W594/rfK+6Guz+
HeOeTSoE9Zf6rBd5eyQP0hz1drIomr4vdYKJfe+YG1NLhTQFLjI8hRDjF4jS6xXtLBOmZCcMqVaD
0Xdlip3fq/I4g8ptgIoqBbWNvULbl2lCTDJNqHCXclXulItKHJZrBNYdJg3R3K5/IzeHezQd4++L
yENyr7zQbIs5K9WXgUoBu8I0EdtEsJh6/75SBPE8ek5WMQoDhQobcaSU9oxcjaSRK3YmYk1upvnI
R7huyxOvm9+Hc2k3yzPlH2Wyx1yvKc+/bn4f/sevkfnDrpYngZApIWiqvu9A7vrjLr9P/L6GUzdo
wwQuCKKUSb+cxKTXjkx6cjvQTeQtgg5wgtgnF/3fa3ITSd+/TpZr17+Vm/1CXCsDxSnOMkOHiVWu
qpa9AHcSl1KgHvjrN7/3Xq9z/SlmRCBfGQlyeVTe3PXn5dr15D+ueL2W/JPr5j/+5HpgihkpYPMl
PYglJLqtXJAp/PebyOmCw5tGC1YrTtHF3FYLa+O6MK288QNr/pK71D5meveEaXY95R+b8sB/u4/U
BdDsPlVhyOCHDGkv/ONa37/yb4/3A4VntQ0pwPcd//2g8t7lvlYOUnL1eo483BjkPf541Os5lhZa
kBDvPcAXpKZr0L68QbmQL29UOj65Q5iSXKb9WFUFzApZD82zNPLyYbhEYU5MR1hpljCEHGnyye3r
4ntnU2jBiqgm2PZ/nGSIv/y+pLyI3JZ//r1TbqskblBoAmniOsoqctE3q0Yk+mgV3rHLENpC8x1p
V5SfVpCfUp1pNcbi15UDQYehWBi3YtojXj8+ahPQ3blu94OpEn9Cepzxir5kChutl7bkIi1tNLfh
FGogW5g1QVLae+bRW1TzKNcg4oRYVewzkaTZ4ervIwFFa4X95EmrKiEKtvYMHWnvLAQMrJw06MqP
uTTxJtJMcIBkmFyxmL9DsZA7QVgo60Fvqd0jx6VHXrPN1HACNha5RxXS793Qu9ZxEosedb/D/2bv
zJbjVrL1/CqOvjY6MCQmh9sXrJHFmSIpkTcIihIxz0BieHp/mdqna2+523Hs66MIIQAUqohCATms
9a/vT4cIcmMz4LHFrEWvlbK/zDLGDJ0JamRQCyzR1lPfUTMU1+53MZrjSQpUX+eF3ucxQtg6Fn4/
+OFQ+r9SRlH3jkFHgVFfYVD/CkHv29ohpCx1dxyonlgv+hX5Ul1/RWrG19JXwlXjKn1h9Jpe6BeK
Jpaoz6m8TEtvOv1a2EVyhDe/j3TbOOiWeVXhh0m1z0hLWNV7zSq9XQT1LQueUicysSGD5pTvG3fL
8feDLdVa67fpV/QaQcXG4ceou2H406L866Z+Ve8j9l3jCT5TQlVhuB6FC0qEDGZ06GBeqvedX9Br
s7pU4QxIJlejef376rXzQqp7QP/mep/eHCwV9Dlv/1pbx4dkXcZ9/mu2oD5Qv6DfrN+XxoAHyPHA
F6LLHVXvytgQycQ/Nw3dRSZ6ster11tLdbznQ5O0wqzJRLj5p4MKJz2kKboUyVSVVFDUH9FOyFPg
E4DF9zlgcGQ1zHo9YDZMMJLN5AN9k04zXuvFSKLaH8bg6JtYwW1ii0GHXowlcSiqfTBNMcfmVwPe
aq3luQ0rLZOsrhxTSiWC5VRADJ8cvNThZU+oYlmcN8cV2yVScf/xsl7Tx+ij9WYTmcXxv4K1/5lg
reVZNuHVf+/KcfVe9e9/9eT49ZY/grWh+LuLmZXvmoErMF20wj8Fa4njusI2vUAElhAuEdn/cBU3
/26qf75nhyToXYdz+HOw1gyswLQdL7C42f9fgrWWaf7mKo6lAmJjP3Asz3UCmwDxX6O1bTSgzo5n
78qKoksnKyi8oo289odpPq2o+WIz9Q7V0hysZWzhEqrHEk2VCoKpidvoB4lFOXetxCrFpd6nn1q9
pp/a82ZtlxtJzvuoX6yitzQSzaVusHT7pdcc1ZJ14+iojvu8+/ya3kcUiHby/PJQ9/mhcfKrzrcL
uKtqQpiKeOfit1ga6assa8haIUZ1rXGp2wtccoeNo9CwhFn4LN1GVLZkTpnVlAx4bXPsQrpNFP9P
VTyDixMGczojuSrsdN55nvcpB8z9fEsm4hoB0DEYO7FdS9cES8uij5Q4Nyi+WiXItcWZPfS1XO/L
JmaoxHX0oQQYQ2AcLN0Zqx5ad9O/bc6N87b2EL36db7zizhTpowJLL3xplC9oQWEt/HQ4aFgmU96
UYD6pw63pHJAIKwinAL/0A2pIKP71gtjVZNJveqqpqngO+MuRREIM7lfowV9GnqhBwvnTc5j2Pfm
9PBvh4N4EG5ngLjHKmtJ2A0UVqgxUOZif1RD/AcFj7IUwIQjyHmpkgZPxT/0wiQRbdWZPOJa3V0M
JdZT61AY+1UmSuUyMyNgwrSa+1RFt7yUsQg9ne4kowg4md021nZEwAjPJQVAhPvWIQj7azObRvpg
5De+QzjlLjZkeApb5nKORWkR3hu4cmFMDQBGAh8wAem26HFwAr0g5oe1U6NAu21IoV1EhdlkIext
Wgv1bnANu7s6Yfv3x8IeS/NoBhRoqV1pTaA7GJObTMcW44zJr15Eahqs1+qFUYVVPEar+Oovi7H1
eKpwDabnaS0vAER1WYRQabFbPlbIJo9hNlIeRT1C5hXLdlHBMbz0UGHVAkScSQgtCRRZ3w4/w7Z0
NlkaU7qyMmVnHqmObsqY6Kc+UvQ/5/41msGwmM5RZgJvFHN8EGMk9pbvmzukXB9G74BJL7p5W1s+
BmrUZZxaVVUxluuy1SPnssmATEbdxOiVy+EtAc9Sq4bO+jK4uUUlbtM8/vbdKzQcpzjyk8MQdWB6
J4uKTdWt675dr+ln09VzUb2K2TAMpco9jsDnHBleYkHzo5NtAong2uvJodpDEG4mbDMuiCGFKFKI
qUSLWe1WlC0M8SjTS6QSCo8JteVj8+TN0K9W6UNL7vAUNajZyMeQ1GfVHlBSHLsaczE7ApukbL70
QNMrEAUBkD/PJzwdE7Pj2t4EJA7UTY6thspnBxUcu2iJmHSNDlVgWdJtW4lu2TfLbaeCQngaggKt
aCkGtdmUM5ZdVJ2UqihED3jtThFyZlDuCzdoLcN1Vwxo8HBMOOYyRXfjphUEpl65OOJTp+Jmjlro
wbde0/sCEgK7nCIQ/fQHqv6i1ZUZax2XO+lBn0gY5GwjlxRK2lMR3yJ22ZmWkLugAy3965TyYj62
Ejc21QbpXX7ooBoxLMCxxft5VJLjZXEikCEyyomqpq+PPrXMro4E6Xvh16og7lyPoExCFUGy8vot
rDAWzJ1owCL0flliGz4MEhVKeiaxHdwVpUQeEtuO5W3S0ELY5ogwkChY6gT3oUVduL6UgsD/AtNh
SmHrL2787NkPa4lzXQ2oeiiTcEswZ4E4TfurG7kqMa9m4WW/2uUgQWuDdzY9XpdWR9NqjEMeTw/U
S4AEzCFXNM1NWls9UfMRyXyUQlTwfbxBuhq56op3STf7wIWz7tqwvengRel4oh5mPOk1JyPE6lOn
W44hlGXFPj/z0/VmZI8/0PiNuwSRCe5s/CnEpTR7vvNzyZnt1CnCvykx86tmX6sUmM61zpmaeelV
vdDZo19rkO13kUez2TFRokgLAmSyqEG5cGCmFKK+RC9cXq1mUV4t1lheIeIDzmnUQDQGFH9o1AFY
LjQzcztmlxGl8WGsGpQhSjKFdV+dMjwhKwtPMXcReIrysepRJQzA0dogeKim7tithY0EncmJk/UQ
m3xCELbqC/S+xWuoCS3AT+GtMJ/6wF8OlulilmXOJ7eVIeVrPPGHKGzuqmLyL1OvuJGzOR+naV6J
6kpmVMTGZCQou++R6ESOG+OXYF0GNja5kYDWz1FXWWPLq7ANYUHuED5uUUFGlMfXBjWU6pcqO6aR
ek0vEgZCFAnNTKY35bBOuCWOjzO8I/xSb4dUxsexVYP0YXCKU9hvi5YRvF6gCs/2TlO9aEj9OS2p
c5M6DxngVHTpAkPxNcz+1wvoRdD5DmXxs5unu9IHb2dbKe3XQA2njfdE31mPWT3ZiBXlu53kpJ4N
WEaF/JrG9fvSM3hzpo7iXmMEn7CYh1lYu2Dxv5RNaB0shH140/onlCy7aJ5eCixusfsYs00+fV3y
ot+5Y4TEtiEMmXS7IOT75PgXW4ljHDu3/Yrk7ymPZhJoRr8eAsoE3KLZ9UCYJx7Gi3VJbwYkegc7
IRIeCPtQNFSLumn4UlrQx6eVoK2DpHxxPnvbu62X1b0cI4goEgMN5orrSxfGA7aLyFnXLKKBbl88
Sa1xWrz46HVvS8Z4jkIvpUV+4WYJho2rf9vn5rWZ1nIPJV0F6aFrZyHpONyksIKC0FyVx8zHK9eb
TUTeQXssWmrzCp9iI3yltnUPkdHw3psadTseq6ibaxtqQbuzSMYM9n2beM9lhfLXuPCTsrmL0gmq
1KB6n5CuRRWxVhExjQDbvj3D1XHn52gwqRshWyvKp9QOSbyl07qf19l66emTAml+egKuYVgYH4Pp
UMlVtNuuy1Q5rbcAEmX0N3s/AJEgLAiHJ8sCFjaMVEfHTFCHSlpUpxAlDufV25Vruqvr4RCj7W3R
7VFjfhllGJUUsQcm0izf5t75tiyT9SCTkkIfXEJnVbpgw0Zb5jdcsZIr2+0uwwXvXDSQFGn4/p3d
O9WlmBYubxi9B7V7EgPAJd9HK1yXabHFBq0cs8c8LUGNOgXwthIr8mApNrNrDqCMqTCmYr6Zs5vZ
w+UnYuCwN1y3uViG+NluqdrkJgDyUFG0NlDETaZpX6G739SV5+zxjtomK5VnaVJBJcGqPs3o8rJk
V/lgRDofaWuZmAU8cfkWjIPYh4n5Mrkh1GYPWXhTHkUdvKK8B+/hitsqAZDZ33i2RBju5NkO3+Dp
ZvRa/Njk1m8WC6MdZUCwhq9FMN1Q2tBcyKcxfiAgcJV4A+RlE4ucLoH65izJswjA2DW9CX0NJ4M0
re8HxwI9k4cY3EwcPs+YI7hp/+bzf8rACyzdzlV2uCjInsm9wAJYs+uBOkJSZcjGG6hWyBpXnIHl
wxInGeE96EodePbZDX/0cUdDKCYgCzhxHDxlx22Ys0ddxXGOvDuZ1SFP8Ug1S4lK0kAMNvgtxbcj
FXYj9c2RBdNoqRPmJ+DakxhIP5L+bAK+VEKTK90fhtEcGosvbuIq7VDfF4f113iuvsfJyGlPwUjp
v6GEz8iBbT/5XvvgFX05vuIfVXxHVf4u4Z1PTJf3gTV+o3aGORQ24Zuhgvkau/6WAFeyNOWlVTPQ
DssZZV/rMWdaVHhHzqBhsfHrmGK5aOD3+oDzQh903qz0O2s1tNQ7f3v5/3NfmXZQAZp0pspoUAKT
WM1qHNXjWlp/orf1IlWvnDcnbQeitz0laSGJftOpNFOuhDN6bfCQwMRoYTo0MSiIgr3erRelOup8
6HmfXvO0sOffvnz+mEwpfvTm8iVXAp/zBxFcjvGLRmKozup8oN789Qf0ql4QJ2PyuGqVkT41vRcx
sTxEqJGo7gh3KwW55xwREoEUQqFAq37OCeks0PkYvfl7ZuhfHePLCJiYMbxiN4YuVM0Vzovz5/0p
zXV+WWeozsdUI96/8H1UQuxfntkYwtzI0bz8cZB+K6br+EtN2UMjVAy+nvx7S8nPKpU9lEqQc154
SiukN1stYlNyNuoRGWtJLQc6v/5r+1+/Jv75Kfp4RJmKAVIzl4Xsx5ics/PgHEoTnbueChfI2KY7
vboKn0nF3OKbqVIErqpM12vnRaqy6OdNs5Xw0oCinHfptcqIqUjt52mT//UN+v3/ah9PDJml88ef
jzHD8KFpatAI1A3ikSNZdNVPFNRw8BojOPxXCPM/E8K0TRFgtfvvQ5g3792C+OvHnwWnf7zpjyCm
7yI4ZZ5PcFCY5i9Z6fSzH/7xN8MP8Rw2kZq6LkFEy0YL+kcM0wn/7tt4R6MCDSjTtQhU/jOG6f8d
hSju2Z7rC9/00aL+r//5Mf+P+CcOpMUSUxjx2/Z/q8byvk6rof/H3yxlHPzrsMsf//gbClOTEKpp
Buhaw9D2hIpwfrw/plWsjv7vlTkypEny9dhQarQdJTW9o+hPFCZgRARgpaZwc0vtOWwaJX6Q84SH
Tg5UI2iZ6S7ejzABhFgN0HUwDvrTpfzjZP9ycnzL30/Od/zAdG2+ZiC838SwQxEmg8HI7Wj048n2
oXE4iOY37sCzSWEfLk3dyyL8gyjlwSp9Mjae0/+SWv/liv35JNSv8PtJEIS2HYLMBIxt+7cY7+D2
pmzdZD4u+EMeTLmQpW3ISywNF8WPnhrmtmWMyXrn/fye1VWzc6WDTStJLk6xAJcpQguPL0Zz2QAZ
J0hhEpmYUQ5vwmgo9ek5Z4Ng1eb/fvVs1/0/T93yTLTJjghsfunQ/uuPO44EkeQCsBbl8jYKx6/S
Z25hO86xgPWxyWYSUEGZXvkJAK3Y7NwtE0bpra8pEx3CSMX9NE9yo6/1mkvyoNBzbW8oIH6IY+7W
kKum8lla5tNsJ90pDRF+yuiVi+Qcs3K48iv+zJCkD0MoJ2oioXXOEGljE7BhOdqY5yif3ZSaI8x7
LL8TwE9H+HoOLqpLTW1jgx5oHzSPtnAwyUB4AhqENjvBNW5h1g88nAGzuQK0FUSJ8huS/bvILCeI
TEaxsST4gwCgSYdd9jbG10WMzZc4Nu4JBDW7teaYoqQqxgaiTk1aAJfUpiqTL19EQYC5QvPmNzXN
vwvMQpaHjGrXi2F1c3Au04nwV7tlWsyVVEd3lK942X0Tgise1jE9ZAYTr7zpXDAw0bKxcqy0fQfm
pBluk94LmE59iysfIkrSAiGOBNWidvwZxnV2ycixZL4HBNmOxrd4Et/qAIxUq27wyCayiZEi1AkI
Apswa96mFBVgmV/5XvNRmIAqnAzC9GLEhCbcO96+YLPsUi5kt9PWx1+M6G618Zxm3afZC8LfFjcV
40jWkqeqdq79jMLJfm3uWy8JYS7BCQ4yUhkhAQZiBtmmf6N620mCOwFblznHchimxqTEJQCrZJGf
xDWTEiD7p+cDghiMiM8N6F2jiVod9SUMJmsGc54+4I/wOMSBCzqGCGbgT197L3vDFPe2qQBvhflb
R2G10zo+kaTwiRBgT2DS3TS+AKAu6oslNo+a47F08dUkPVwasvlidrKvs5u/6VdKi59JThNOIoLK
cX7zcMTOAK7Fps9ByeXBCDgbKlDsGVBYpv5ZmMBJlgyaUAxK1IuKvawgH4iqprqakELLtfMbHusW
USLm3NdEjJ5tERCMdxNgWCR5cJUn+Qk0Ng8Y0tmgT/zhrpgwxux8Go8uNZT9QXsbWdyIFQKzyWLe
NIiYGVBlklBCLDzVxONlQ4GS+gYxJrnUDC1fBLVEmzjkTs06sIemTO9z9buvUnxOhAFFN1072fQ0
rVSJG5aqU+Onq3MPmlF1sBqapc7o88eJsqVo3s5G4l9WEyDPyMOTwBnNi8BpqOfEZxmf+22IZyvJ
HVq9QFRbkbe7sVY3hvQBja3A2f24lPDx6mLrUtSdSXzebBOTozmRd2uqwJAzx1OIs6ztwfZd6g7b
AGcmY7mTa/GSuZZ7sifnu23ZOMAsS76Py/q564BKKrItFsA7gpQOdJfppVpghzYGsN1kpWDVrIEo
R8S/aoe7Nw0x56rS8nkowROlBW8kzHDsjAFaQh/ykwbE9XQzXpuYCPelne9NERVY89bXoRfg/SV5
yvmZodZMTKppxVuy+aAfbdIeL8IMPkZX8ASK4Lpr5SbBxR34B1rj8WW0aNmoUi4u9G/TjNwfdVi8
LatJYWNwqJ3s0PY20OuRh2RKqWRCg4k42GtwNmqsG+LE37uSLiIvFvxJeXbGpeloqnmcszvpT9R0
DnS/IufR1r/IONAwExXZrbPx052Tx27m8VpwEgwEZz0XMJXxMreaEbkn366C5EWmbqB149OTKT+U
ZbRNKn4jpo6fdaNvU4/7eOCiNDWIaL/Dhvt5nZIfAvnpOuVvlgPZR/8hRik80QQVRwfwKjc7bn/p
Sx+0dwCB4Oio24S+wQZqEj+uNvLQauXRIM5+YYXvGbYwdRt/07fIOikUnBl/4iu6wVmcITmsicCS
GZrHxwTn5Au/qd7CosupAs8/bZMOCFF0fTFmMwR9O+cRt4o716WGlRDXro9zipDVD+h4JeeLVD28
i3JghgKd1UVpbkPVVxilQrTZH7FjmkD2mRyoe9+JShoCUdR8By5oYDIjXweiAJP42hcW8SKFtVM3
ZkSaEjfB/NOIqHI2EnwqnDmHv9x/H4gLEpdV6Yrxi76LnJBmhTr3d+oX7rouADtLL2Ha/JytusH7
XNF21/IaahCk1ZaIpFcvF8GoXE867m3US+XG8Oo3uwiJCcX5vpPea8VPF9o0KqVqoutu3ZYl7sDm
gmayJVykX2swTs/j9qNKfOzVMrxYCIVGpwkucElTrGTBZsg1NYg4bkrZwklLXzz1l5e6Icmb35VO
9dbQrRIYhrYGf1Oa/CpuaTQXdUPRahTSJJsuvWGjOo5QtvuhAAAUx/Q7WZtRrL3CfsMmNs2yHyLi
GNkA0ebaRoHTUZWbN7vWZXOw4+uars9LEGSL3AExizgkDf2t7rHRBEDdDZOfWdLve7Jb26JOM+By
zl5E7rPk229lUL7pcYAxc9/PJt0kv8nFil37Lq9uGUuP+FVBzXHmrwMoFshwDg98n3/mzfjaCP++
dHF8q4frpZaUA9C6rFn+Wc1Pdl1jodZijTVzcy1ElWmjr2U94+0kaJNDTD3jGbpfQ0Nmr+VlZS74
KWVcA66ZY8bvMu2O+ovgoZHje0tWjV5oNRlIt13wQZQrDfHcUS3nOnFNU9s+ELpVYlYu7q8hiJWS
m6Guvwppx5qe22IIuu3SKMJFdtc40QG3e8gOPOYUjH6RVIXifDnzQOexuHXyapc2JNmF6TOQpY5/
I8P2KDzqKnvwYx0ZhosxMnaUBUM2zm8653ZpjR9MSsA9FTwqYzTkB5gDV40geTqKGReAjidSNatW
QheLqTpy6rp5C2Nau9bhjfat19dI2JOV9oxr0Y+U2zdlRONjUQRCdTD4McZXjsspZPMpISy/0Y+s
DTcrzlz8uHOeZSPmw4S//IgDc6R0XZWEMhXZMBBzN/A/foZkTVBJzcd8BdYpyddscFxdYwpBLLSC
sTBe6qn49AO6Vjfk/qlTo2Sw8cl8Y+82YbLt6IKXyv42dEd/oYbf9OOHPukV+7BbDghMFcNS17o/
NUax7p2FL1nV8TEZYUjatMqG63vb3MTAdBFHcIAMixIaULmkeIjk8V3tmbj7lNwwVV9+9OP4aLfQ
FtuUx9zxua4ZmHCGG9JZbyFa9KphzzLrKg1qZIvzuBzG6SUfHe+ilZ9RwaOzija+cOYRcC9tUmIP
dwMDvYuoSD4D9fdLSew+9y+AjkzUDJX3Y1e8ZVl13xjfi1lpPKPwrs50P0rgNU5MipK4RTxMLMYC
6GlNP2Tgj1Vm8PWz2oQVPoqrJaWcW4ARiS3u1R70AtZJDBFJQ+rbL5QCupmBZZPceWv7Xq7xjoeS
AjWedD2eq+fyXg+DUvu1mIB/6MY4s4InPQbRjXjW07lamfkQOVibjDnsBjPHFjKOCCIVn+MIcgUl
CZXzPCJOFTw1ZXo/V/1bRsTZsw/Sn2/n5NlB4RCvDDPCmN65RCmI21H+oce+vgceODLowx3jCgUr
IAvR4nXUjA2FUcWn2XDfqwF30eevIdObC0syhPTM6JSO6Wdq5W9JhGB08cBGRwIzbIi24mQt3T3F
HqQXF/q/gJl2lvV42OSgB9QQdVXN/5rnRwCRuL6VarQRYCzrW6+RpAnoKNZOevctL+lIxeJ9KcL8
ocq41jItIKfgROBRLw0LRvRYt0zBE5yJp7lyaCMH72pY3DfdO64GE1fbG28BG51ahuBMKOC8ZC6k
y+It7RnV1P76gwEKkXvuZipqnuyYr6y++zwlgJPkvVTjhrAUjD97Hqo6+2SUyDSEfs8VYKIWvpCl
uoAwr6+JfDAIaK+73ttRB2IS9HXf7ernmNJIrLV3VRX2PeIjI/+p733fm0hNRCmxcHVEkW4FY+WN
HBnFVGP/pWy7G8o96F/ylUFL+k2NFwhzPBUBk26ZMh6Gm0I1P9cmmNYbSJfzhTvL7/Xwlrd0mPpn
XpOHfFyo987idd+5OJxawdEQxfWU0Pa0Y/Vm95xrZ2eH1Gn8Q5+G9b7pP0zq9JfUorHOPtUUCeyu
atC+AP0gFaDmJaofboU4mgunVY4M2/PyXk7BNWmixcThDGEJ7Fp7/MlQ8014uCX30tmTIP+EmxRd
SElJeqfmuVPSY3GBmQ+zJSK08yPpcgFB7boxAa42TX5lEOhjthbsW281jobRvjqp+zyYwTuqjVu/
qO8LsnM0rD2pC6/4UcG0AXfR5/u73KSJaeVTunoNjRJIBnFpqMmfqWYpaW2byjRwnQDRk3KCIkRW
Au1nGG28kLybHlSqGIDVM12v3ZncjxX/mnTW8d5DFsAwjwGh1aQvuRt9A1t0PTqN3AYGQwvbi549
OkjIIAaueDmd5Aq2qAYieGiFQykPZjVNagH9CXFyiAQ2Kxbw4SR2yFaHn5I8CyT4Ypvlbr4Pv9t1
O+Bhz1MzxgDZpZlu5rG6prO+jgNGYv1aADUA3R12OENHLsjFtAL8UFvLO0qCgCFF9OQrvpXM/AvT
a8KLoBy+8DAS8A1Rff+qIJyLGqZyDX/DrEpq3eZVmRcHBQQJpXXNHeRh031VJDVOe2Vggd32bs/l
iXpN1y2alfI0n+wVm4i4TrE8IKhs4v8kSt+FMFMle9HKZ0f9aX0SEYAXSJS6OEDtJMFLSa1vpZD5
qbgoZHqHVMjbm0p4KxmIIbXHsCV2/HGba7Hfn4q1KP5LiyA5nnf9OiTQcXxbKQj1S4bONZh2ygwY
f9Jcubaf36PXzgefX5BKiT2rhd6nN/Xaed+f6sf0zvMx5wN/2/fbp6ZlRaSKSM0fXw8ZFSpEqctY
z39Hn17v4xwwDDmp33+eGSLfU5JB5LRKo4MQo17Ih1CUf74o4Y8awdylU2NMgr4f/qRn5P3GLEW2
szqnosZZybMcOUX9lS5p1dux7z2MTQA4SylxQqo7DxOConaoxpOZvI0DZfVcS6i7I4zjuY8gJSeF
hxhUIBDxAjzTOW/3pHfqRdsWydaJM1zOY3T2RMGQj0Q5ZfoAME5xkQUnvUZzihCBkmpET/hrWP39
0KBCq5fYhjTc2Cfop/YpWuSDvYRyj0rL3vVd+5HTbjURE47LWIabnrqBTemX+FGUZOsLqvEnE2Ji
5CIqM5mKlAY8pcirjnWIc1LirAevysHJiwbpRShU2j/8MS4Afp1T1y3gBLMAcjGm7pbdlDvXK72d
AEEna6byl6G7kuRX9KPWhngeRWoMYmDSgm36kNy6fUQwpTJwYuptlK2Bw0OfMoAArko88SnL5UMj
a2wF++rWCIp+A4rtNqIcw0+fyQee0FFiBBQhyIgmmHS9teIxGBh7akxvcm+6pmAx3xa+99FH+X3j
AAGxyLCijlmZ0hSEO/O4wohjZRwexXcUiVJyFt+vBthzox6P62h/GQPMD6cCP6KxhcXqOMFPexEf
QeXDxGwNn7hTCZ1llBd9O3y0YCVnOWMxUwhGiM2hTod7Nxtv+wbtHuiq6zhBEIOsiEPcCfy4CC5J
E9xUwDNlXzMpdaYZz5UfVJfCrOnBBzkiwqG49Hdtwil73BBB4R9r6JSXszs5mwHHuq5w6ru59GEi
WYwAl9g/ll1qXQyNlR/LLDwMHp5LLop/Yjt+tbW75HEuPY9BSy6uTLfDQ7AAvxeLcbxIejwApuAL
1c8gHcvlm50Abauk05AnoI4u6PHGCB2AlbEg5lsut7I0rKOfLf0W6uUe3RPp9sHn78WvFI6GO9Gj
I6KEclNLZ7mURbftG9y+id4iPZJvlugiIjByO4Vf7JQw9MT42J6kRdx2um4GJ9gNTQCIoWqPjROU
F6XHJLOJhh+cAfMVKwoPudNcuRhaVpISfyhb2FlPieL+HoSJlxLkj22cdAOnke3KFCv0OB2estCu
b/PVxzF4W0UkHqu8ficeB08UrxFpYj0Stv7WkRSSjn3zwdTwGDf2m6BrPOSMxCoAb7sxAm4bIcSQ
WcefatMd4VT0kTE+VWYQ3Epi19xAIKM7E1PaNt3bJix/D8PXqRZ7t0eAM7rWW+AWpLhjcWdCX6p6
SOhWD71wcKYXb0juCSM8e1FwGB0aCy9p72svvCkt/ymKCIl0QcR4FZcrY1qejN78zsSVkIqXXY1G
/dUCq4tMZbxv+plYlhJ6QoDD4BarhipsvxdTdrSmMEGS5Ixgk71bf8DhNp8QfgwdtiMxZXbS+U5o
CIeD7EZazpVReNwM1a13iy3VuO9i8iTWlNIZN4egj66NAgNlj7rrajYe+jJH94hGr+9jbtuIoI11
C2MX/2+PcFXsYU9dwe8JGJcfu9b/usx+cWe7wV5F5ypv7bE7xuszRIap5ryrvVznFVGEcp13UYhl
VIYUG46qd985TXdsRwe/vORpaMqbMIP7t4wq9hhadxOla4sSPK803OAw8RsIVx7UAkuhLLgMekTV
kdL7ADoi3ZpgKyGo3+UEEmxAotw0r6siS27sabnMZiO9HMr8fhryhrbTGne1l3RXD44U7hcjZXaW
eXgZJdG9OYQEmyiKBMDlvbjCfZ6h6EbMXuoe94YRMw57elmW8J6R3DaUHgJT11WWUYc17d+j9cYt
s6cWLjJN3VM6TRu5Evuro68+yT0K62B6SuK9rXuEd3sKZa2UpyBrUZ4oPHlex5D4nfZLU4I0JhUU
LcchrfclqYIsYo5YkutLUtxHGvkkAg/imX9vRkxxELCBy5ofEAF8OAhd06i+XUpyBuOC5OUCAV+5
aa0C/xZAcUFxmBBxmGL8yJKZ2ESL4ncooX+3lJ2pWIZBhJHQOpkSYwvUjCzZ7YolTFM3T4NnvVWl
fUduC5uYQXH7vodkCEHOPhlWnO2vZWAk1wNIDKPH0CmO6KXL66EBxtW/WhG6dt+4T5vuLhDODXiy
p8Wg2QBVegNZH5XU98RmGGy33bEyrZcpth98HGBjKuhcJ14Ia7ktODWG5X2S3s5YXORZTB5gPAqJ
azTXvOzqY7ra31BC3ltFfG2n053tET9wfQLta22fajFs0wL/UbO47mLGagAQUB/FWY7KzsJBIk8I
U4kMN7/Cf3SYcwGIHu+LFZF5Mu+yrntBeo5pYvxQCfGifhr1USnc5JaWTXHK7e4mC74JODbM2JuL
tJOvUeB9zK3/1G9FSLnUPPvPBT/HODevC8/QtK5Upj+7UfLd7b0jtMBtVLhkvHA8sAr/Ml6xhDcQ
BIG2snK87jyBmMvFuIuSsoAQ+DgPl8YMO1fWW4fQaRFgmobrhJjjd+Ipj8vjEhfMGU3UW0Q8BRLS
iwLpXbKGjwYY5guapeFQFC1T1SsogtgyceGXgpYt9R/6oHyvVrwv6/uAoE7Rd5du1r4ZGW65TmK8
97RkQ0ZkSQRwA1bLyi7I3N9Q2nnobobZvp4MxMZdZjYXVps/Qi/5SUzsK0OVbds0H12K3Qm3YUV3
tSF+cIlOWMGrr+ayPOKxTly0v1rXFm2rBcovzIOHhQCHP7kJM2zQ4h3mB1UOo76w/HuxVLhPMpUk
KFpeRz4KE1O4Vx7hNVXcZvAwT+JqyPCirIpbxtXxdkF4j6gtemvn9meDn6w3YLLSwcTeQnVrS8O9
mhcTEGJFa1DhDeoBqhiC+Xuft9+9nl6/EtyEZk6K1SWo3FyDZYdJSj4tQZNW+9dzP30msikP6GxA
d9ogzaqGaZQbv04G99q0WiRWGR4gEN9NhlRgeZz+zHGAUeInPcDQ9tLws2dnYX7UlqiPZxyh8qQC
eTszpSq74kVMjn/lWUSOM+ORCPeDZzjUT6DEc72ZGK0NNE0sVOZl1uPCIElFXjB2FxYBZaaDCSL2
ZZyOmWFeZXMuDrR+H5YVvbgQdw9DI1/HygE/XWJo0s3jW00CNZn5SdP7ul5fzZlC/qGiT28WOMIT
xqwGPbYQB4OiU2lzj0xZ+XUMCZzmDn48VTr9b/bOY7mNdGnTV1QnypstPAiQBEXQYVMhiWJ57+vq
58lSn4j+1RE9MzHbWXS0RIFAocz3ZebrMPJl3Mbmeq9PBvf8gEtuGO5wFQHUKtCwzBAfSJhQXmB2
c07S6kXpp3s7Cl8ytSXjxxlX01yjtRk6kooIo7XJ1Zr0x8RnbuKIdepQwCQN6aHNuf/CTSxdEQEz
GPgAh9fK8i5D5r7g928byQ9zpr6m1rMdplJTRi+cZNFTPFb7wTcPpl7iivWoEZLjaj+qGeSV/yZ4
EdTr624gpY5AZ9vqn1XQ95VbDtgnodXfCZe0Qp6dWVhdohpSh2Qrv+ayd+t//Vs0kjBHeV+njNFj
cCeXpDxuEJWPsHl7ebcIkiMCoX0ffscgf/PfX9XDktUIsoi8xAO7GsnD5eMK4nnkLToCQRMfG1yn
2068HZW8/FU3SCOKiJq6yPsGFSoC/i8v9vmMLnQdYrzImpWjGo38dU66dZSQUbmpCwZzzM68PNlp
bEhlSEwPfzaUeLv8Wf6N/0okLB53DlpT6Ne8hiJVq7ptHTOwUH8MCFOUlWGEy/9L4F26Cug4eyyR
+T2cQ/h9eUmpOTv5szyOHu8T59593TeEle8wGNXNR9Yh4tjA71v1Sw4sb6cEiJIxbzQ8laTPGAaZ
jfyGFp88/tpnHiMc4uLGfWlaK3mFfF4ZYvFA0I8cq9Wgvpsz/2ZE3kE+vKw7lK58AYBrIxmPYMlj
lW/k7eS45GMV+TpY3i7fnfeorH1AtyW/HbrqYw2SrWVMTHhpPfhrOT3y9eQU/verehyVjoo5YG5W
ISGzycGNANZwktiyfu+qmLuNnzUgYJOTbeTP8hrUL0xOfqi0LWbBNIOXNsnvl0cSFoSprc/bJWQe
uXq71phjMaGoQmcnPwr456JxD/KSkpijuaNDwfXR1NKf8lYqnPxMDIEZuk91/WMo8ou8pbzGKx7S
+VFeIceUF7/Ch/8eVMAP5YDRaRzlo/iI+wEDm5zmOW605ePk7eyhO/A2Ro27Sjx98+YD9jNULzFa
jeKc1e9qAYjl5vll1BksYgl71yLb3+TEtecdQRzYdQP5GtGXQ7FNBsA6HhTI+4pd7sNAVdjup8sC
4Jdt/MV2e1VGbtfMqnZzmF2DWPdOKqq3DsRcR4sQ2rHKvcQsWs25Fd2wvY99UkCgI3yVRImNI2j2
XKgEgsNGtgerOli1Bj0kxo3/e8xAj81Gx94q/ZH1Ywbg7jwuNAiz4kbtswc2SYZlAoqY1RWZDM5H
GdFSdTPhYGYS2ZDPuBVk4dEI8mdkeFd/dmHrtJo4Lg+MG9K7puif5L/Mw1K0FJqYUMEaSEN63My7
HvVbA4LFJrIeQmyb/L7YRc5PxWurdW1Nb+jV0PdbjKjViMn3TMVmGdANjNp5QanwYeQOQkeyvlIa
hgFVRV/eJqt9TnAeJ2icIbutgzYZOMkWZk8bpx6dkcj2STasOiZXPagYGtsltacbqNdl3I2agFeS
Pr1RNnWWnRXBKzVBYBjYkfKA8FOPjMOkmNHBq3EUZ8bK7c1QeMqmS9thphKnxX2QUtjaApmpLQyK
Jk9+mnXUbIuA7lEfOP78V+EWgLVG+gF/YqsqLRUT4P5xqLWDmgEg6ZGaYEC8rdryLS+1HOkwISN+
Ga1qw9zNGGuxv5MTbnbqc5ky0wZMu/kFnlVzRUisgBQFhsCHyqDXWcBJamf0jcwO4OSnax1eH4oi
Yz/7CJQ8bIVjj6HKNEx7wy7yHXb5J7VMzSMRAifEcYhshwjvYQEzSZM4LyP89JgVHObCvCqgiq3U
Ej0Oz3U0NkxKfWbZmsDQgwbvDV/wwKdIXW501wnHTZfb21rzrK05+t0uo5OZnD4i/VA8trMS02LB
nTu55UvFwXIQU+SdVZ3tyTKOk8JV7fC0HxLqRsV1D7lFcrFDtQSsYj2qzp1XKK+zP/6M3BnFp0fW
lZBkqhH+hZ0oWKTrebjuzSA/qtTXFk6y0BkgkYxG8fBJKyh9pQOPkYcVmpvQwfL8Pp4xFW8CAlMi
7otBtV/T0a3xE2Fw2qXWrveoW+bo0S+KaR9N/KZDoJ6lUlHBCLsawswYWKNJ9G5HcsKEybDPreqa
5YyawwGDEn3y7wxTT0nSwbmcaxuRHV64ZAN5z/ZYz3Chw5zUtJ9UnMV2iid9D6fh1BJA5o/6u6oB
ToRDeqYPtNbTOCe7bsgvRlj8BO8OVzBvPJIbZE5cXbomPGt2/OWm955HaVSltYlVIVNneRb8jntb
ycYXuC4ocm3WAC0hcaOnidDU9uxpRy1gTjiGsLcybO5sofT9hlMFUFxYUlnB8VDkEZAW3ezBuNeo
950Uikg7UB61MdVgw63E2CZETYKZHaWRaQ9AXT2FXhrddZh2C1y0gAZ1Ci5H+XFLKJjWRDuAIPE3
1Swu1mx9y2AQAvYA3PAAd6X+0HbGqxXTwOUKWXLFLemLc49hP9vBTkXiy+SvS3boyc8S/oO9GC4Z
l1HtGOC6JIvjSULiIFWZfMgAEk3MyFtaFrcmtZ6TEB6QsLzYOqgeAcvmNmc6xAOc2dxmqZvufJzm
BT9biDlzzzrMh54sA94Es+L7YPLBaenRzDDZuNF5cU5cMPsxYP5m9O6pipObrmUXo+RewI7sQxlC
pGmA2nqHKzICPZ7ncRu2Hbm/Pht+O3vduWnpQNXxLQyaj1DGQFYPkycKrXrlCkcGEspVm5kR5XzD
eixHehKDhNkwYMsOIFZ6QfQJQcwAVNVyXKO8vRLYPAgdnAi7JoWnw7LcrFLvnCnurrT0s5n032ag
b0aH3CB2T7MeyUUy8VRnHa23RVU0W7cwnsvGEwuSaRMVSFxsDaZHQZD00bPNR6OwbrGt/yy75oca
gyEbMzVAruJc3XMJPJP+goRdRwJK2aeqLLwLfVxywq4nayOh/g2SOlj1rvC0BGbqaroHs3N3DphU
BjhXB81rQjRpbHHmagdM22m/8ti9/iZPDc33vPxShidiH7ABPCWp8GIF8ksj+37WtTtVaJ3Y1UB+
DgkrizTmJmUPoaapIY0E+U0QO1tA9hHwZjtN0ZeAgrZbvjb68JwQUtFKv0FikbVmEEyuamk/cd98
y2vk14pJ4SrYWQdLpCRIsx7m92FkASpisM/KC1mENawOetL//p0XLI7JfxCaNVuzaUwMdh4D3vn/
ZAXXCOcKOLDtwS/hUEzdAoqC/LpunG/YQZ9nyKGHrGGMaBJbEs+S7smjjk9muc0VUHehR6ktC9/I
xi5cpQqL7E1RFxdFmIxOQFnkeyQTyd8sH/V4DgeOc4LTT2CLlNEm1IMOB81wnHb0bz1wpCcAXoXe
gwb02xxw3v79i1v/pJP//tqGY2l8d09OzN+47tC4cJ2Nq/ZAm3ZIWTjGWbv3HMijClvzaq7vk/Kr
mEZ3o2sW2RKuRpoGhpqruCA7yqaTgxVAuVLAv5uE5hPCBNiCLH1RhHyvGinAZu+HWxGR1rvkhnP2
ll2UAds6gVDQp2xrepg997XPgwAF2VeiLymbQrlPUaEw9ycM7S+uvRAc8H6H8FtNF6qsD8ysXCgP
xS2zdVqisCfkscIwPTyVv6pofqwV8uH//aQZeKz8427hi+qG7Voe4O4fJ8113MTpFYJrlciAAFf6
1xmM0pGSaMFyx/q51YHFFjLlQo8AdTkWJuM42VpoWM5O4SHmtJSXPlceAqLmF3LMQmuaZxYPx54K
2rj0lLQNZ87mpgnV8Ikx6cdvNptpvPQ6OO5MiyTkhmCIDnNSP7X9yKYaHutiF4QMpeUJ/Pev7/zz
njEsFg1UGC5Mxn9IEBAOJboXBc1BVckSR56p+ORoOCHbRKYE4FuYey5kelVHxdm40Wkh6SkGlzLK
hAQubHK8Cx6tcj4blbNl8TvMNktd1h+bEorlUjCM1fQ0wjQoZFMJzOw2uZwZLPOveZrxgRrjFjgQ
rD/Kyc8GMCIEmQt1CMkulDnairRE/pYNJIs5yJECFyZVPMLwwGnAUfMD5lgLDykeTMTvDeHXbgW3
UPY2M9S8vRWZx0KIWPhrlmstBQYyGB9FtOA4uML+TG6qD/comF4SqAmz09joAdhdgatKCvKkgk/O
FddjD+1owQDMPFYwsTb/fkV0jHz+cUs6OLcjplFdj7A39Q9ZiNUpRplOaOBjPFc2PcXqHp3ruNFN
ODv58GDPNsHnrcNWWiE+tyt9U/fhF3ty2UFs1pHJTsKpK4VnlVf5KfSye9cK7LWCAHSjRPkbwUwM
F8Cvfi9KjXY0CQzA2iTeKpr+XR3mTycKbnDPdkMTXXUv/XITFo5MeWbwwYZa62AosMqS2lbXTeHc
x2Z3mzNCDyY8XZALfVTC4zR9ZkNKTwpyOKHDdpQXvw3nVVZ2w6PnjFtCTk5K1aq7pNc3bp1bJ2JB
LOKF8NMiCxUFOZG7vPW5z0Y8x3p8AaycNJtB30RZRQbgVB6MMU0ovBoM9ooGZ9UO7uymHBg3pipJ
fGyKo17chIPvVDbDThY8YYYtdDajhYFuGZ+y4tcpNZIUaXadfqVesGtd1iYSFPmpMKmWf9clfaVW
ntQ++MozPFJiA05M87kUlEFWXmwFBLPOu2C16CyEuIXm+Dr79Vn64qCM3h0CI7zCf2GlvElrShdt
EKHEbChM2/fBs959tdwkVgelt/eRjnj1njHkuZqpuDyFGgHD01UwFx9CDKLiX5tKSJlmJV9mPz5V
WUb2W2jTJMKhjwyq8Nn7nPLgNajTw8JUbcPvRdD9IFeG9wrpIUh5dnIkERaGdrSbyrZPuFPmEMRO
7Yot+a3uJqryc20710SBwSusLqk4m7Qhp156S0jlZzcNj25g4aH2m9/WSd+R9zx0atbRR9bVIYJD
6jJEcEJGHUKgM0Ngp0RlephzuHqTzTuwJ7j3ZnntNPj8VUM4u7TCVLLbBmLkrumMJ9cv3n1ZhYgG
IeimrV6jSn9fHvCwRhRt5eMTaS4wAIgIBO/QLyXRcncY2mngKkLXtjaRW7+hzLxYhsJiQ9+zsgay
TenJXaWmlMso/zTSEbaao34bq+JbiVp7Et1EC5Tc0h57DZs/KTvDJjL9q8LwfONr2ro2cIxY2u5W
YXDSa4wCZsp7TeiPBWJ2CO/HMBrOXfCdSb+iLLdtGJ404ksbHcwoJdCylADiuDWiU81JNmeio4M8
fx/ILapchGzJAHANMv7SJYV26qCnWUqxHoYkusT6cCRKfThgyC0hS5m9Gube32ErxsiiS74Vec9+
onrWHs/pC3YL8RGTy5QMeBUA0B3OWGr9sJJJf8awODGS/qyEaMFmRCyt8+KGFctRTZKv0zJxiuB7
qiFWNU7ZMt7KGci2kbnLwwaDG93ot3To7oZkcKD1dG+3+FGOdpdtCm+UKWlLp2oC3LVC7IGkmR+c
xtouxKAWWc8UrWKuxHa0Qh+nQ5e4zLLaJQrWfjO+NvWoGqtRme91pub7kGDckIDi45IKPXvzfZib
yRYJzEXptJK3K2esjpL9bM4qhK73cqoqNm9xE7ear1Hnp5bCjKHQNeMOSppx5zjNX38CNtQSXJkU
XX2aNVvfQV87lKqhb0LbuNpeMWN8+Uo8s818CSoK6cpWRgXPH3FESbs22uOEOsJXrJST7tQnKA/Y
5PjEYURO7NzV89fyl0Z+svwJRZ2kp5N9SPBVvGUfJyDNcO9nyOsH03S8k9/Nkp9tvEWVl5zHYAxX
xkw2oZZZQFOTegqa4r6j/zkUw/wQ4MNwSONUQznSQTdPK6JElVxZF31UrhkjWqew1y+Q6PBMkKNc
jsJwyFjKjear8OGw+EVeQ36IgFRcAox82tB1MRgW8W39Xg/IordT3I3aKsFbLCaGHptw8iGjU66q
7aFMGZxrgIdbQ4PH28AQPLnZa0XQr6GjMk+c2j6VUoT4WgGfbmzGPWKzJzNo2wMGATiqMVJJqDsB
WsZXL1Z3c0S4tK5/GgO24nGn1yezauvTGGo/K8jpu2wsulNYEkUAQybYFTYpBGOvHR0zB8xhSkhE
m/jhB8CGrMXPfuC+JhGRpJ6vQmfxER1lNonJ9JCGEZ+G6clqJ/KaeFxCT7voCq0FExP4gwrJiONz
kOOk5eJCxgF0c5AzGPK1PSQnUji0lCDyqd2rmQ0MW4mntyXmZp1vkGQLiLKOJ+2yBC9AsI+PceHD
PUa5wIxQbN9pCxNEJvj5Z1wSncyA5T0CqLzYfhojxt24SqRR+BDBEKdYYQRKM4YintIsbzDlFgZw
0qBEwfwDZpaSr+smYKzuhIdFwoXlDntd0n8FNnwdCGvnZdXKRZsBvfozxdgEE5KXpbrI+qkg+dfc
DzpwXtA2730A25EAcWFypzd3YpnCEG6jip7BKhi0x+R3rvztQo1OxzHaE6cEQotavU5+TEFwWujZ
uZ7aa4dCGriu5mFEtDbYhLa6xm45yoUwLSOi2c8uY7iB1HinhdqDRi4ZD2mznjsil6PmutRJ9cT2
MQTZnhQHPFx9r14rBFMI2Vlj4L228vlJts+FQ474BVZ/zdrPt4iZUnybfaa/WZPcBqEGq9DOKdPr
61xlN+HDCvvcNmCgI2wCShw3DZKACBGkX8zFMjUnBAyv+JpS2uadygFqTpGeG5/qskWEiP0D/irV
OiH6MGauuCIpDbgX6nOCYd9K6SpaK36yiGTmoFRXt4Xbjw1XGznRzkmZEWTJsNe64TpjM3TEshxr
bSO8r9Oh2KnNbtFsLQThsUZGUKv0oliDQSOrUJZBpPwyygBOScOcMzPob6txdleRTcxLi/I1JnqQ
Z16XtOyHWvWugTWDVeoXulu0IfZwtWDuZmn0NVcpzyoQVKdck5GJg22jHainW+/CUGnVaqtP1aVy
zEM+2QhNrMPSQDvCNu4a5xG2xOOQNcaub2BxtU59TJdpmugBPeVY+/VFTZnf4FCHJAIDkK64a7xy
M6fGM1HOsOZEXaPEzGPUysP3qqNoMc6WDm+KTr9vUL7w/2hgVjk5uY+bIdHgapXsKp8pmj7eGb6R
AMigogr8X304UBfLHTGHBrNIykh8EcsHiuhhtQxbRp/+xOnTN8dr93FUvyNNOwbgK+iKE+Lf4wEl
EQfdHLMOuoo5Uj3lAXWRjWDAIAoSiW52axRl16TK2/IBgeVD6GF9MPKxXcVWcxXRjsn6wGpbvUnt
ucwPMHXZtJVF0Dz1eVPVzwnQNSIZat+MoU0c09aHSnGO8Gdau4PzLZ2Mh0pp7yMHFrRfw3Ruau+q
BhGkWvBb2+PUeWqJcCZ+sHTblfiSm9pZ10GivoPxjYxWojXI1AUO5vIEBIbCQ+CFeGnna3VyPhlu
wecfRASWFXKF7F9u7xU4x0XeuRUpKk7CfLhqcGgmON3SIiq8heeE924ffCrBfYHmnGn1i2r4XyUp
qfAmkz2edvhGOtgaIsG8DDnH6k8knruY9a7NvnhMwVtZfZC6jKQLK8EPLeccSpXKhr21J+c2D9Xt
UEzeh5plX5qOWECe21YLn2w3O/Rt+SvxEyxmGIBkTH7R9arHZKo/eyanhhzjSP1bOl28iT3yVQvF
gzlEVAOWUgW+iHV5zAwduphtqjQah0Hh0fF809ooyrAJewNxI/5feyuErWuM8dcyEXFhOgSK36wd
BoEbE9B9+bESToSyac9u4n4nrPeBGdRW6qWw77ZqT0wkXCvOgKj9iuCWWyYKyS7pGeqdElG//17L
Ai70UMQ3b0y+u0H4Kw/timl0iZK6yze+mIyO2m4K6eQhibMcNugmJtBQEo8Ra+3LoqPBEc1do0Bp
7AkjF9GK9OPSklgTjRE1GR+ShATaZndTMdEqiL4+Nr5HyYRgUBQeS39UhuzaQVginsEhxum96yKc
WhQYmtxU1aS85DrUJOTUywBumVvrUjU7DaKUdkB9g6ECvNIAyS+FXyZ8KnPIExyQOpQ/4FrdqCGz
T8LfAMCiz1HROa582F8YK0Olla7D1N111JDVfKwxYsRpq7j0mmKifX6yvYdubvdZgX2aBveEUHpC
uhvbBcWJ0rtoCnO2lpfOtLkY1ik2CT8ydWttNE66i22bfgziPyJd5aGf7W9tmftrS1RlSotdYmP8
nGSVTehBh5Y0A6WGeE6/hp7MLnmI8oM57soQSivuus4Wy0695Souilg1mtiJcm+LnHZMsfrTCLxl
KEK3txyCGbPiDn71YYYq+nQebmU0HxsyMQdZ9mOSgdaViWrfYUCrNhQHyWBuK3+6aJMGAQPVRTd7
+dEoVQebLYREiDXuFoHoEBxMq6M1ajdIPZX8cQE4lyZX79HtGc65UzA3xOpvVWfFh9Equ6CYH5qB
B3VR3foOeKVVjd3O+NF549VTmnHTmgjUojE3j7E6UJnYnwUyiF2bOecyh0BLkOuM+5tqHAv/h1mE
zB5UHaWvf1hsOqZOme518zXFSXCdDT3CEpn4WIGJ5q9x8zOz6TvHQ3swsoTW0/BVJAr8TyfhoSvi
dZpe4giWkEvVVIjEcNEsL8qTcK6OrGhXz6w+Fshtmtjr3Hb6mD3tHKvzUy9ZH1DhGYx5ibAU8k3l
xR/L2AqlKPtq2P3Adf5xhLc9FM61rcZXM82xerOvg9/f14W1d6V/7RhVwBpDsyW+Dn6gFNtMVF4C
N9sVYlkOfuknFRW/hkHB4C0sEkY+UQHhvCLYkf1u2fnisr40HegxaOZOFIjL05UYBApXzcnNdahL
yYsZ8FWKuDp6HRw6MjhTKe+w4tW3yyOXCSKzgBoCFHX9D8fWCibgaoUT2Gtq0ru33FxGfIks9TPv
eC5JId/1Niunl+F2IJNj14HrqnrQPmRLdpPgh0Lc+AJh/oakNXGDdda2aKK6WTn7ivW8IL3LNYRq
AVYfM3SuAUnqsj52DthE41wBmthZpEYqJNi3c5HLwb8+jiN+cQLGE/T1qzf799YfnhiHATgkAWHM
h8jm8SgZYCx3g1JH5XZ5LpYZggLAAuTDGzKf3E+q801qZkibyWZBLhYAq7W++277vGiJPKTN5HFW
K2uOsX53g4lB4vwajgqUBj/c5dTDzB45VpOhIfm4hOtMwqNIGEFVKY4WauijHuDkMEjExkDGGeN8
DuSGLEkspWwE+TTwU6AHPSp1fvFc0fay8Gopiy+h1kioFBgPsL0phMaDITueC+UTKXd6kXrMIB02
w7pG9IJ4Q8jsSyotjdJzOctxaL4N1J3uyMBnkXhpL86MCV+QqOCSjcIulqwCqh0i3E6TGXwJ1oe5
3gVbkoeyj/fLe1mC6s4lSGpcV1ca/69cQRI9KmSGceXJdEdYnMk6zqrP2G6fNtF+mQGNsE6WefMY
aBBOwSQEdYF/ZhOL6tcguCWJqtFXNbTzTiBMqGZgXi6XJasvyJvfSeA5zJX3gvQB4IJZBox6/T5J
w/flGao0bdg5Y41gxSnIfpi2bovCRDxqRBJnjwW3vxtcFiGtKwJ8UfM6ymfKkAIVk7dHW0KZIU+m
26c3BkfqTB+8rBQdgLY24Q1KoTTGupyM1wXimDNMCUr7Gce/7pc1ETg9muw9vvOALueW01KvPEYX
+DMAL+Xpl+HktygbLhGh67YaaAv+bTo7Mm3H9aKfVFw2Vb1k58ya/DyJmQCpU/muHPcmeoDCpG+Q
m3WKqO1bmU5J2QJGFkmI9G5RFUo9F4kVgpEhfxUF4kIbscTa0owZGVeA2tCnUGsqB8Mp1jaqoG0e
+YyNY+5aebCAfe6s0XzSA/AyVZmGnYnYeSjNgxEUXwthAIo9mGnebgYjaDe3ulawgadRi+aOAiWw
b2hhDnLKWOneCUveSTsTibbWbLJL6FAdC/gtq15cdlvY/jnNUWCshjH9lBnk0FFDLgpu9o/XAC8d
nBy4r90EabCK1kfq9JLRb4dOlFDrIxmK0Xr5CiFmgWuPKJWqIAfbCp8XBGO5N0fXvy6+Fgkya/ZI
2L9tcCjwBEhKtVsnln4j2BlQnOcqKpinu8H8bVQAzirci/h3vAVoQ0odvWrQKDZkYDQtJmpzWohq
FWjVtym1Kzpemr+Oy+KV6GM70lkUhMTcFkuxghLqkucuOtrwS86ofFpo1HRkouhodPX3TDozdaI4
5nJlWck5Z4I8W3m6W8b8Ko2ptsnr7LNLo3upnOaEEo3adpfGEarinHsHWOUVu+Kt4aMRzbRhIEHw
reoQ4DoMOmwpJCzd1PDvmE/LmtGILp1MFSBj9JNYTBsnvx53jMW3HC6NHmD6b1k8lc3YObTOLrNc
DYel2mZMWozztKbaSJBU0O0G2UacLxgTAe+IwoGYkV8qgIeCjcla71lIsi+oo5Ji7hw7zWOeQgdm
iuDWaonq0mGS21h7wcbof9pxvJfbfVkTkzji47p4t+AhWCoezNQBUqIEW8pMNXSh8ls/3QIJRJed
YzMM166b+3dgmuuhUvDGZAa+WBa4kbWjj3pYrAo0EcWHE1PewkIslVFDLs9PaDgIOBjzrrI0M7b1
HJyl9jId8NAymB9G0lbXTVTD4nNeiN7Bydl9WYYJyxxDaSZC8Xr9eTHHqNMJtm3SwPZED9QnLKOu
F9JDG85dmBZPRsidM7PZ2KTa7prrjPHlJsGFcJe5HXKNr8nEAClRkJ5WlvUcgoDjh0jAdcs9kOds
7KrXa7siOXRi85I5xb3SmXiQ2NN3d/i1qNT9KoFe4nHOO2Y1Lk2qVUbnEKWu6/ZsBTO6Lm/Qq7UQ
A1o6Isbw5TrtWeALnzFkyDpk+BXbddQCKtyFWgeOlm8EfVcdpo+9bHVD+dqyJMtkJSuYx2jloaIz
cjxIf5CHv5YGup2bZ8PoXnus0tc61ydJUsxJUQ0j+2/fFVDboTMIFBhD2nPItwMNhmMnv5KyOE6p
SglozysTp9bfg3rYZR9TlOGFzBIBOtevh1llrYOypTuQMxREOlG1NUuIXENqnyICYaDUmU+ZMD7S
oX+oan0Gr4keTBcOVj3Dg8uEPFUGFO8WTyXD2W3P1hJMtkkSA9O3iinpRvX8zUK5aG2XztMKzjZF
yrryWI/9+ZdDYQs3B9VL7uDy/Bt1nbP3rEKNYdW4ANUO7zfG1oYnFGJXYm8X8lBow6WbAtrTxmdR
IvjyfbSMhcXQaP33uG2Ij+WQnfpm6ACyFpTctezkgoktzjuRDQBSWbypYipfiqlulwEKl7qiKnlb
zFWipLpXiv5Z9s0KDjqD++6EQxUycmnhY9AhR+Mxb4L0Z9G9LUvosp7l8S2yaQqMEi6l+ZZ60d6P
mA/Y/Vitxrq+d8Bed7T5NyW0tlpWPoXVr97tvpcVuLobA66kOiUbAQTJenQQYBrJuTGFnMRCs1iF
UIyXK9z8mL/epLvLA+/gRsOqh6hj5DZDHuy857Peh2IP0DCvgb+8M0vvpCj+PtOSH4spR6awwmUy
mkZDsKqF9EHU3NUjOZCSggqMsNCNTL8cTAEWTscwh3eDG73DOGS4N66WMWcJ1LNGT7gnWz46LMZQ
C9NrqFZGwD6wEAcE/EtsSLRukPyC8kRl5Hf+yqySX4uxkGWzo3iFQdiD8dbF5q+4SV/EwEi2TZUE
DHjB9adbNPeQKD8XuA62335qyrfZpQ7CdafE20V8G5hyCmeIPJKCBLv5M5SHj1TSKxLN4wIAa1iK
k+VKoep5F7wAH3H3Z6IoQJWFcyn5Ws/SPo0j5T254fBTRW7WO+JgRXWYCcWvM7N7G4v09Zwrv5bh
sG6LnHjsGU91axASiKwW111rYMLntQvHWsx1+gCeDPgcoqJu10N+Wy83KcBov7Z6e501BE8BxH/r
Qtizcva5ueH1AEBmbXlmTHgWrhLqhcNS+y29W6E8RJm/nV0wzdSOLDQjDvqvGuIjxGwDgyYouhFe
5wnW0PabprMkwzb9EQqlNtRqIkB1IFLqEKN2v7n0tHdRX761mlttgHfWnt0+wDWDCC9WYtKljWKJ
hN7PXJnRhzCl+yzFOkBh+Cnj9aK5NmL8vrQ3rTiNLTBq1+mfpLHkm876TK0RRaHYSUhnI9PRiB2Q
2EdtbYwOskRatpR/dkQ+K1QQE2pI3LuPU6feh8UMVcCgPzOt6g63TpbR3PkuD0ScQU3T0dVIFb0Q
4JKGSsuZo4/qEZdoLrR80VAqgLZ7VA52neWYvbu4hGjN0+Lflcxs15G7gzfv0gHqePcBt25tqOFN
YYQ8y76yyyeE0zqQ1brsEG7q9lWm43PhfOZK/V0craRnBPh4QdNyqNLqIp4iRWSdZ4YeDJGpGXGf
X9feM7al76gI0WGykrPcsa5cslm9Lt6HqRy+p5xHVVG3VYKGuBE3OpxEsr1PVHTRnBhi4m3PlEUb
WTnChuhGtX4pmPMjPI2gAUbGRk7hNCfkRMT9N1fIPEXhGwAokGBotYw0f03VBVVfKJTSeC5P7izu
etKDLbMnZhR3BtVLamY/DZmfyll2y/k+K907pwSum+2f2VAhk4Giq2Zfk3geOeYnMUFPcnkMy052
IfAmwwfAADKU5WooDJnAbCqH+pBralbfkPCxoQPjyT/rlGgjKo1VJZWVnOalIpZx+tJfjw4P/eJW
JK+ecIeDLU7JvHSALfYKKI+T0yQLhezgaI6SFue9bowhSZQxpmyK6DaZbBvK1sroh+kabuiSP6yG
hVepbQpufGo4E7OU2q6M7/G6fLRH9GrC8pw7GNd15X5bdpIelg92RyqlPPh+XFKJcIt+2BgWZnN2
Z/oBnm0sUd19kncfstYse7/lzw8GxKMtPFFz2okVWwcdZ6UH0ZePD8bKUqOTVuJtGOXle1s8T4Z1
XRykpOi1jfmW5t4JBZ7YDxrRag6Ct/ZBbcKPUjE+yydzl5iFtalLLqhUFctmo7ioQadpByXS9aVU
lemF/tBglrAi+vgY58MRmdQjFP3XZvDGFer6az58CzOQZCQR10rXDYDEmKUruS31rZKbCtkfq6ix
Xoqa9Kll6qBpDAMsC2WjHhj/39H41/+Jo7HmuSYOtv/maBzlv/5uZ/zXb/xlZ2zb/4FzZZk2YLMN
mu5hGPxfO2PtP6or6Wp4E+u2Z0nw2l9+xqbzH5MdRHcdT9VdQ1eJa/srk800CHKTjDdHJZjF1D3n
/8rP+E9umAuv08DMGBTFINXR/sPPuHVipBawHQ4INNBVsahrrNqoGFf6T+2uvnVX5RhsGEvS8gb/
G6tg7U+yIGRIkuDQ3nke34Y87P9JMC1yq6hsFfWQAT8LE5q5PaXDQ1bsbABtJLc8MPYvbfh//Vix
Af47rxXDu76O+Nj6HRJRmD2SB45SgRIceeUJq02Maf92S1x++0P/3RRZGHZ/d43+84v+QQpNbK/2
Qa3mQ2vgofqkOTy528BfTdGmjV///bNMx/jHx7ma5pqOo9NumDz1f5xXcL+SmCIk2UGL/XRoO3vH
NB5HDN9AAN3qPmqSEF6lLJpknWwmYijuId+RqeLAL2Huce9kOYovuJs77lzknBOpXuw5xXqu4YFo
LuRRo4HMNzvqm+/A8y5iTd1NSCMpLT972Ep4JeM1Ojj5/6LpzJbjRLYo+kVEMCbwWhRQs1SyBlsv
hGTJzFMy8/V3oY7bEe3oti2pioLMPOfsvfahoj+5l0bZh3nFFc7byIfs94AhR4c7NV1Ngfk4Xbts
b81dtRetE4z8s+/UY9LX6tGs9SdCDyAG4GKd5yWmRLLmHYjKW0Qy0SmqMZaZ8i13u3ynpPOL4cBh
UBb7F7yD6NeVWgW7VpMeJgozP7LVmE59TGsBQ5uQH90yc+cZH8nCIQpU7IulCm+qBmaAhXXqxGh7
aJqvcCWoFq1TlQzHSe//GrV70yNGicgevyFXXdOmpRwaX6al2Xddh9d7elv0yUbSxJVdMw27h4iw
9GMPnhRzJ7qZNqY1gpX7HFL4HwK5xQ4eLcekYXqZuwweRyPf1RjZaaLXm6c2IK0t8crabnFTOfOe
aLk2/6tV+reh8HW08Hh683QvdL6VHsPQcBxUcagRaq0OoXAvzNGnyOeyHZR2+V0pJ4GGwu/7Vezh
JWhlocGwxBbYoLM0zfrdjomhT3PfHpZvhBcvHLv3Vjx7hEQjCk038UMTjpVAX2mv34ZRvsTNF1no
HwN2TNixHPrcjPjdQfGWPCt9e2reoxkNgk0sReWYgSHGF0JSvtWp9tMem972fUpjflEX62GpmVa4
5Z4DJiq7FU+A5TAxwaQtkqfYYrlqJIyAChJhXte+qXeXNSUB1y4p8gZidMCaMAwrcJOit+CqOcQ8
TUL91+m8x+PsYICn0fmtAJYPtT4FKKUiBlIeI33SsDam/7qcd1B2kUneUH/JDY2pkMGoVi/k78yg
RZrV3RcMUM4wCfrTIc9PZc7fVlbjWy3ShnYX95y+bkd88KFaDfDF4YW0poiobBjgM333MzXTr4Vr
wyOgXkEMh6+yq+6uJp/Mlduk0LRLnbmxhzK+8CH4UqsqybEvVL/SNTOYaAF5bd4z/ijggjEkpcsg
dkneSm4ZvmBsw58P2mXOi6D2w3GdR75X7NU9a3zExZh0CVXOVPnp/V5LpitQlvtip//dvpXu9sjq
678a8A1GE8U9XhB1jDEOq950nnJJyQ7vC2iLgiquXrEhGxYQB47bx+2+mZfqmeCL24ImyzNguWut
iL0Oa39dN3ThbFeBzk0w2gjIhal841XW8I2UjCM7UMVxKAMe3zMujew4qIgVG/rIAK0eAZNpYTdQ
tjb9i1JJDsgDl+/nzlPxyrPu0n2Mm3dd5zEsUnBCWRb5qYzI69yeuBqxt2eHKnl+7qgmUK94Zlsm
LIfRgtKpM1ndHJROv/J05ohRpaJ+l1r/S5+yW65rCDF5UrXtF4O+t4eYFCm3lIErppfR5hp3liR7
p5J72x3uqBtwObsLGru43fE4L974Go20SQdrsgk8K9HNtbSmtnpdi4uVwMDyuN1OTq2M+0VnMWOw
h8kqpXHxKlvdDFQH2qxVirtFPlGGh3ZMcgsG7fLaN0CBIpVHPImYp1Qs+T/LEUO6pSMlaCn762AN
qF6KZNiVEW/KbXeq4IdksfnddyxUEPwJ6HBY/CESVHr0RDXCH/Ohmqv+jSCItdh1D6shnhIGMYIX
1tM9Y8pf31MzvctxCgdZvSh6LgOZIr90U/nz9fPaMzmt6QdNL+24vEi3hBIVPai0VDw1nW0YH/PL
gMYuttNfw9r6LKr5rprMb73mdQ4MmvaLLN8lHL+28se4wQIljW8kXy+6xd3IWnZUZ+M+mcVdU0sa
Ru0/d7U3Efwu1rfn2OQTXWcuV6fQwRm3tqFDu9NqcRGAzQtNNAjR2l0HPEjIAPh0huzSJVzWeVvc
Z0i+je3UXNYk3ll51sCOZYCasv94cpkRTKGhXd0YMpbUv4HGs3Zm6XPRP4wDPaT+dckP88j6qbi8
tdhhaDIr8FBd+b5dkqVli9FNGtsxT1MJ5drLx/XnDWIWwnQzJKefG95q+ve2y06Va9NKhXXGz/QW
jX00ZShsd/0fduTYK/Vkc/OzbeGx8NUOqorZXdna3xMj/i1zfMOpbYbCXnOGHlAl7c7X3JSkahB8
+1438I4Vn4hVGy/bVjULdBgY9hw3m1xbmpO93AGJ8CPILjXS4bszESBeNx0pgg3A2snu7tlS0dZ1
JblwUoRaYl0kmA5PSyTQ/6m8y4qHQp+nR8bzN7J8ri1mmN0kWfS2nS/p4ZRk/R3TxOATGvaLPfrM
R0jwHoQemesx2qSXZrbLwLR01MaETHj97P7r4yosmb3tkxI9vEYeAAMFseUt1PvEgpG74r0mhSRG
bFnhhO6XFzREXiZS1WeVVcKmKXEVpEBa0iUKlu4skceRYqna+UOvy3jPMGZFYur8BrcEXJTA5V1i
IRa3R8bvI0PABc1eH3eFr1p8KzbVr85a/aY0H7NMx5Lbz5ecf+seXOISoW7VR/1tSpQ9+sywQJqj
RNlwnrIedoZouUux14L3uVAm4i1FL0EAmNl6k/VH2NzKLXMwX53190nDhF7nXpU0WI/kOhw3w2c9
xe7DKhG2r4nCGmt+zBHNuLwA4TZOXYSagcaxY/CmksrhctIgDTI3fx7XuqXxuUZg14tPpc4HduSV
vQLA3y4ZFICuidT3rUnyQY1fcl5j89TpvKJx6o+0dg20dxPzLPs+CGQYS5F7ea+84/regv0WrsYy
HhCq1nHbeXM50VbQ9ScMzkfpbqBj3dqBTLOYQ8yBnXGA460QByvRxuFT3dik8qKvMNUnUZ27NX+N
sRwE46wreCdhXpgYDkb14CBrDoRGAFoFy3e26f0LAIPQM7FuM5RID6Mz/V2hqJ8yJmbOaGn+SOzF
0o/PTj8ABNGVPbtDzU2kAodXndOCWtqT5qT4a/fFagdZYARRZ2C47mfM6M40PGcandPUij7qlg3o
vxeRItkcF+tgLg+6sl7cOX3XSjfdtz+cS6OYeD4SzgZ13XkQLkinS+MA7ssbsEl0DX1zEMZMCBzz
XG+T3O1muCA0z2RYU4TSXzKfFyOFMQODwu5HrFg6yQS4FzTfcKOKEGSOP81oyHCenZtZoNJK4RGy
9xKqXB/JkCWoxT7Otf0ZOSjQCqXUw0butXX+Gm0eqijRmmua0QEmpQo7UdQHiGDSXYK+9NDr9VNV
QANgGPe349H06+Yr3YY0yZj8NXVYQ8tqI2wkFnWHwgU2gg4rdOkjf96sK/PXqsKum6ti5KDFgF1f
c54WltxWQWhYGLz4nzuKhSLdJtQOAQxpLbK9O+Nkxi7BBK+Il4s20RHThwpQmKljDOhHknhEyXgc
XDmS7Qi/sRI9FtZXXPBhd6LOfDIyr1a+Fr45cKd18+rPtZX6dLta30jTz7wfwWSVKRUIjjPyFxUf
SuO4o7jlZOMwfIq2wB/6fDKwY6wXDJuNPRrCl9RQaEDpuV9QfXlu0dog8KyPshz3HLaOqyPHR1z1
LAMWSqc4CiO28CDraJMZU/8PjQQHtzn/pCraaJGVwcDd5CxcylAxBpf6IWZHXwiZcaZs3xMHSukD
xkfVXy2daVtPpvlexoyytfpmpznkx4T+Hqg/2lRJ/tSoPW07RD95PSShCwpmJ8k+2eldW4PmYz3q
IaEkOatiOWYMMY2LmeafSTVV7G3oa8hgH4pNdG2aN1FbXwMFK7rEAg2Epfe+Q7klTfurjNF3MPU/
SYujbYOnlwn4JiA1Ozec4SgJC454p6IYVPPhrRDjk73JslBWcl2i5Bg7krtAj/q7BN802trkJ3Z2
U+LhnyXniLhDHAf1AoxJLZJA0afpyBn1tk24EYZ3XuqAptH0sT13HC16LVBUQjXnmXxGzpTkYTZw
ouFpU2zQ9kvEQOijijZsSbswtqPAkDMt28753eMkgL+v/AIV/wT3TVBNlF1YGCuOGTsOTIaJY0zn
tJVQhpulgX+XHVySfq6GFf2KrkVlWU8dowVyRtAcVuMpyxAAqrW1Yd352oxgydreIo376sj/fdpr
n5ATIIIJbDhJiX27T/B29PMYGuab60z9x1wgKzGW/sjJqt6hQ4HOFm1cHiRHKPasCwfhDbPJc+1O
7sO0boGftAySYUI90knUEobjBL2qPzPDf1Cc+dNkrEwjXefzjW/Z5E7HSnLaLsQUls386VgWyuGE
50zrgItOEdEspAoke64ut3s/YaTLxN42Y/fYTzBTHVOij0U846NvuMz99rhleOrFADevHFF8Lsis
qTa5Pd088+ZYBpNtKSEzRe60wlT3mqWGBlMEfnYwJVSMoDQQkrJaeis1hpoqxmmYx+OqcNZPWgdu
/V4mNcg1oR1QHFgecjN04vQbKih6I6Y4JbOJjFRX+G75uZ6aa19s+GIBjgQjnZ02+T4xV7lXE2Qz
s7oXlfGnQgQhtTE/MbH5tJWEzE0/T/9KMt6J0eBDt9oP5ADUBbN2yjXz1CIwGfSS6dIcKihi6ZGU
d9RQ3/myHJH3VZ4rGbcQOkUoQs39S7/wAHz0j0o4JymlGvS15g6P/6OJyVLinL1h2lu2ExOzHKJe
wTEHvan71CdEwj5oOFa4Y+UXWCtMHw1zRh0zSmin4HVywqMhELjYOZ4Gi0o26sG66HX+mRkxWRWV
OTHrxfTEj/lFG3olMGA5RJE/YlrZCxRfANycM2EA4Wi9KrNdhSvZzxvd96Y7tMBSCLcJiY7EzBA5
ooAYGdKV2enwXXbN01gmv1DRv1ZZnHmioAPuJBXRlwWLqq2cDRWDbJmY8pha9VvTMx0vKlEHkQOO
gKZlC2AO4XfuydxZz81KMFDMK+DqXmZp3LvUvBrYMfEr1FmYNVowFMZ8BEbhl4VwDqZlXtzVIvk0
zq5KRCcl42PjVGsA/GfyZsbE75rQuiTEm9CkQtnbOYYgIGcq4Y74+zHyz6A28m6E2teUj6JjIq/R
TfIZt+E/GCt3P3CwB0LEIhg1ii/a8bE3Zkl3iEV8AJ8iOCQFGiaqUqKPtc1BnA1HPaaPiuqMhyXp
QcZkwz+B9HqfhXZV06BruFx6F3NGslEdFivTUHJTQ4qj0VNbjRC6COn/EIHuzquDqAlEoPv80jA9
Crb6LrdaidX2TaeD4YlsYwizvCFUCZEruJ6Z8A7a5oZiUrC6FMmlyDj+LKZyItPgqZi633bVq3tz
WRF1g6/FduWyoCA6NFIR/ohuE8tEJ0ge3dR1C6oylrAkIu4SxTHJWFirMVFd536eqdoS+Nm0BA9Q
hKZg0VAiKqSduAb/VxfNNsBGHdwy7VkZrTHOWutznc++AL5AwFGjHEFbP9mxUh5r3bobrWGcYQDl
0bbU54Bw1KgOlDnreOYI9UzsSPO6hc6vETM1a5XYOhjq3CGLMT6TTj5PXfNAzCzYWkwOnrss50Kb
ZKDbZF02lnvFQomadCqOcK0eirYGPrjqpNa0U9iU7K4Akzws1TSc2jMLDoX9tleLDSUxUaZlCVWT
67JhW13CUTeyXdppaoLRtn2r1xIrO84GqFb4FVZKeE0ie8NOwUnOjh5dA8vU1BleqfIgQT26yOI/
ddTDPE1vEV4b0E+q4xVLcmrAu3m1bchjO/2si9kLqmN5hF8bnURH11XWMfC8sfdGnahradJqba03
rEcG8HTooEJ+NaXyp8i5z7p8Lk5rzq5QWC5xu1xA3ZJHreNYoQHabwDexvliQiFO3bDCsoS0NAm0
JLKCrnJfHasD0m1yTau8I/rbgfFFJEs2mydES2dhlfdEoWvYueyY00yITE8MCp02rgwSdGHz+OQk
GS0EjNUEA4LXQSUHqTxYxgFw53Z/QbshhtB0Fgy0EOIm7pxCUTrKt78iMmnXWfqrG9O/RUfdxWmC
BT2mNPojpAY2gCzHZQ5RleD119RTT6AyBsyMZ0Ur/lVCEOK1kXoti2N5NPQ9KifueW7u+UzH98sa
yHkfCl6ZVMxrYSikI8tAzPOlqrTSW8GAPZqN8lltwtvc3uvMmV2pIgbdvNVsRdopfhfKP31t3NAu
WIDjbsHEimY1tDDEQ8NhqGDvKIFIOl+W5KrJ8gB7JyX6jL9Dt/eeGhhWTAoId9WIpXTzr2pmfV/c
NgurlxrYLzHvREZYsOFau63hQXFiQ2+zSQnB3Wob5NwuL5bLpJTqh6AIOP2W3Ro4lyrl2a7gd6TG
RI6MmmAaiUiYsxn576SgE+TW2wIU4wvHz/jzndWekBJn2XDdXF49/ztN85606vKeLh9r52YhXZSr
wEXKoRyHFbtoqrglGssJQ+SKGWOwAP2g8tk1K73xemofJt1pOBKj8C6n+mXqCdmLJeMAPJ9vjTZs
Z2tdBFITD5NCA7pXjwXs4HIsn5UvK4pAlfa2Vxar7S2JdW8XUFSNsUW+mYE1JgHI0+Ngth/Esi8S
9XHSUpJ3VvQpojSIUPNxuApcU/qrayFdSzWi24TzZiDAEAWhI+ThgDjULhi6YZp3QdnxvJMRvnNq
+ZFLwgkyl+WU3ijmML+W45e7ZRamWnET+GCAcHNwz7rFr59mcTHEotDinxW/t3D4VDZ7HsaPoBHd
JW6i2nMG7VnZuPaQl/fjVmQkCnIxK7nHSDyQfoGlqxOCxHPjLUIgZ7bthwPjng9cuXNC/WigiC/D
8pbFzoU5wb3DRq5PyqlJUauuuvyYcYZ5U1MfRMpbk3P9QWPwLZ2N51UxnwGQofEBd8vMEbO3i0Sd
0PU9d/xHJ9ZfplL9MSW/kSvy7HYwmhZL4azlNr5QmqeiSUhjZ7PMV0vxlxl80aL97rEIYZfZ0Eo4
0EHT/DVwufO+Wc+kwS/La6lp7+3icFlM3WeqSZWYb8KUmpV8KFcoMWjVKml7P/uOTKmBYXBh8jsQ
mcEu0qK6d0o0J5ier6Mb+RplbcF8aF8WduxZ5lMtTPeXESF+SCkCFVaXKmrV3dw5OaJuztwWYxaR
SeGNvZ7uJZ55wrvdKBpDVQUIj1/Y9posm+712B5se37Xswhjj/HQ0V/yIaSjdRHzI4UkWezQ6SL0
q6kurnlXr9els99WS/xWBV5iveTolCT15JvVLek3rUsi8fxmVO5qPHDobDaoG9tMIgbgvluRV8R0
EUwc172aBYmSfsp8mW+dxbKfKjBeyzjjNVD7rWhK971tN2CJ6l/aaDh3K6ejt8Rztq/E0hx1Hc+8
wId/n0rMx9/T6H5WjvGo6Dzmltv+mUdWi15S7TjPOJL4eZnMdoW7MEqOscFyMMK2qxbg6lLuehJM
6SlvhW1v4OCUSH95rAoD+b5d3p2i5yPMWCDnpD45uaDaHziWbPTIUYufZDvQQB2nhDSv08+BpUVB
vUMqDFcMUnqVSWTA9iMSl/oyMXG4C/WIuukVnWUadFIVKNDTt2xo45OiFV2QL0ag1GpyrpnV7VQp
Xqx2Mg+F+UhbIA1lJCJwd15uMmJC4q4fZJk/jfbY3oQzHHGjyXDt4iw0tTBzVuWa18ZzssxfndIy
G6Lpf+awJ2GeQUycS3cPJmpGs4nifka1ZnU1m27MB6FHgpWKa+YABaIBKJ+l9VIqaXw0TCs+KG8t
AWZaT6tAOqeooX/VbufUn70wVvgGmf6EAoDdYBa32GLLdob8Zig0gIHTIUm2rq3hELVobcmhjf1s
mehgJY4JPkQ3SAlSZ5NijKjy4f0s9CgW8JxN0b230PW0Sfr5c+sqxBOYN7WwoNW12wk0oe03Kf8K
bGR703Avauk8qshMCfgZb1tOYVt2PePAiDSyZnw3Z/vmjAiqf55z6pV/huRz17NPMhfoK7fNP5Q6
vhPxbTEnZV7WoGWMliT8uRvGAu/f9hrr7bjVknXUO7Qu2no7EdFHbLMau1GFayJZaIT2LmYVxr0I
Nw5zWvMtG3azJCOkIjNwhWiO8FLN0k965n64E2PSNDL9pnCWQ5ZzAshsWJF4V7eFCAgYvtmKDye6
D+Yvg8biya5XGnSFz/LTEx4Dc5vucOKpju/iyefWGBh9y4mSXfmXjRN5KUs6bOr7vQCo4GcGoqYF
1TrYKuCH66QcevRTbkv5RO3FyVFVfGdWsTg0mu8mrn0a7ZPWi68V39bJ6OIfHzqOWLufb+gDDKzQ
o7bnRtUY6M9p4EagmQZyhBGZYl5W2SL6mMhhE8oiPkj2kMZwwO0uzYvV51hY84M933WFZzbrSwsj
GgJHIoHq0+KwWsfam55GZ+aVxUkbFZ7khDaF7qraAzgL8FbTGJOVQGxmFlP1sD8eQAY/Wo5q07Ao
04deLb4Lk11mFnKgpeDsRaQXv9vMCFFohkZh/qnzZL6v1kIpmT4mdGaCeM2+KtVmTArhBKGNAQ8k
erdGxWbcbzheAxVqinEzTQWnRvtaJSBfBkgwos9urovMDCPolhHbvoGFpRtFMaWc1LTr9omW/cYj
GPNMDtnZktR2TezuAftCYXPqC6TmDQJj9Pi5GoxHtfgLJgqDA+RNpAbIdZHSV1NW/IGJ/ThtG9pq
PZCioLLh4TFOjGz0GYNhCE2Xfyhgz3BZ4PVk0+NIHbGz0u5PVUGxTpQvEKdXpa80rCBkDOgJxPLS
Za6RxivVYRy9xb2ivNtjYBv9ngrouW5hscx29+0yl98rHa1O+r1Nb0t4E7RaTOJmyXOphj2xMiLo
betdR899gpS28qIo9yta51ra4phMGCKVI0kRTX4rm1YPKx0VvoWboAbbG2rR+KFMVfU8AyjiaFmE
9LVeqgWp/AQkWefE6s3GlkbpMv+EiHbCcJ7y8Yw3O1+yw5YREHK62brgMwjyBtfxMPlVY4Izojxr
CH3YERP6rJFnApQBuqlbLeYx4l/AYTem46cIexO9tcw9xZVzXTRURE2pfRQ9otG5KLRw4m7cJN9m
EOXx6tf2KMMSa+liVvnFyJd/OgOR/UCq0UmntxSaefW7Shh2uvpMc4gpf5DMAQzP6ay37rGLa5Ii
rZ7TESGTc4a4Vl3XjjlRTYR2PDLeVQYVtQn5mk28aSc03zJtGqVLNSF3h3AhLLZQDjYQ65n1Ofba
PtmmnwytCIfafZx0Gp1inSnCHXEgzCcP+mx8yM1JOzUQgj06rn61RjRTqIfiljgCIgceGjvWKDvc
pDv9/FKzi58MrUoIygSL9///1FVuMK0ze5X+sCkCAFy3/76U+SF/9PN3AZ6sxu+f75CqzxkCzwKx
ApVFWp16cwS6y+dIP55vCzo9DYwseoHdbh3X6vpcAUIitxk8vFahRKSyIWhy1F0UKKt7d3kCPEIF
NyJf4x40d2Pv4KfN4gc3kcrHk1hBXnWdG90Wm5ul0j8RxX7n9yVWtGPaFyX+3eih6aZzDtXtkfeQ
ntRm4L62fNtJQZero/ug6kSjEMvgE+eU3quU6XExJDkCmG/LYh0rVdNG2IZbKOfn/dLY0FdH+UXQ
s5FD8CRx4FhZsE+zpvmTJ3lPJ2H6k5VQXWectqqAvjI5Zok6IE041xjXWJo9+Qt8hka6vszNNATM
9SvPGNL8DAcrdFOuSNkgn9ZLa7y2NZlAaTMfmppaT+fIVGZVkLrGWeKP42SdP5VlLQMlr19mAuZg
jZSnFd0XazMiXa0c3vo6uoi8+bXkCmNavX8UksCACVeqH3XyTE+KLKZ1HP2+GC0wQ7BuEy03jwa6
Pwi881Zh1SwIvZfb9T9aixzSreLNreGUp3YwWRHAyRJIzECntCX/LQO7vT3pJvI815jTpwoy8DjZ
9o6AUgJI4s49McU/tirT5UknyVPC3aumeI9VnJE70ipHLOzCLlKwKZ0gkNpGhz2eE1Tc9TdD1ctw
BVC2tdHcsGOsRvfBGl5Q6YAOB8lHnkpzpAGYPiSqewBo1VORnmpl+V4qJ39DUAF3XDuNCfE6VYf2
A2spnphqmZH408urxp5MTVcfgrziZkethXW2bM9gfxl9NXnsi0gQVaPw/OdN84VJzMY97zw1zURn
omGK2y6MprNNhjQmVnY2ZysoSilOiy4QtRMboWcTIcjQ3DafuL3W/zLDeiVx5e+QtMiKUvMCh/jM
7G1PY4hmJBFAW2fpDVle4sdD9cxNbN3MBQJdLwt5AHFn/hKPuIOG+4DfLsMq6Zeqlu0Nda1QzEdi
L7SJRHK4Qopdln7BdOsk0aPyqIz2FfP4FILMpGlGQX6QfemcM9pFx6RT3NM4Ru6xNTqsJxZvg9u/
PMauMM61WnfUIK5+gWq0hnOuG3DVGyfIjdG61RETdlJ7utaMbuihMFPomfpoa1HlV62Bh5ZpDwoX
UDk9VvgnjT7k3tKs8YkO7LCfFIvIC8gro8Jx3onL+VdvMlpHW54+t6ZCFphs1efBbRcvNu3yBcmO
9Fq75gCc4DZ2GZQftYiCyuQJ80QVydeJMsYDkS1fXSm5w60UM2fE2RR6cfXatwyRmlkUr1jhczoF
zIVV2RQQ07vstdu+qb7IhADGFtEcqXGvEcR+r+eQ+jJXiAiKzHVeWJhoyHeN/YK8qva00ZSPUe76
6VLrdLiRRzkSReLP/2bJqt8gVav+nP4eCiF2zcRsPXLxr3at8phklnVMRTfdotgcb32fTrcJ7+Vl
SJhjbr/ft1PvN245MqeyrWun9WeZ2QdtEM5rnzsv/YQuslo/i3lK9wOAnF2jkMRSOvGfbO0tgEyS
mMS4s/dixgohqmzGHJtKvxtKeusjH4Qy1xo0ofQv88olSCEV0aYWUBxwZO6kqsFD4FxCYyQ3/Lwv
P5RlvaiqVj9mmDrDtblNk1GHRZvbjyuvWMnEpYqzk5u1xVNpsRwzASZaOHJZz8YKXRSvP8qlfc4n
EOBax0QQ5xS9u8raBDtK79WkigWa4svNtI2RYLxawGpOJrDpE6IdAyvq8NTH2bmX9Rq2HekcipU/
yhRYh5yy07xpvqKVRX4cmSeDN79AC5+wQ5yi1sbllgOYizhOsQn07xVhBQeGbJ1fgmYhQYWGW05+
MKs2jmRw9uUgIbMTdtxIXGPRVtcyJYFEh0LL2E5r1dhdWsnWIJKWqZ8I1xghFkIwCLg66EEnMVwf
FaXYGXXHgb0YVe4qB76pJcQ147BJ0eQGjrEMZ82ccAHRAn7AFHZh8nXu8CUT/+OQqOqk+pEFYT5w
+4EWLx8UPG+IWNdgGlOa5za+z2rpkIKQYOXB2LGwwQhq+rnag57Q/GQdqRwIPODo99IJrX2Ml1nf
GTTFWLbX0NjCGymFMES8gppdn2LaCBe7RdtSGWp07ZIp8QyZeIOruickceQlGSaz/4KlJJZePrT2
fpnpCfAm12OR9OujvWJ+w8DiqFp+6xwRLNNgXop05JyHm/xkgvLB/oOZqVCXcNwyKISlPzAVRKhq
GG9K1nwvhXxJEDJzZy0PomFYPkMaviorK27SgQvpWLUOQDtoWtb0ageZXdSooymQLVhe3OkBocVs
sxy7Kgwq9v7IX0SyIYbGt3pmPrJgG/fSoSJDYzYnMIiUHrr90JsDScwJAxvI6ZD6EkwiIwyoGXnZ
0VnwrmZO3ZKdo93iNRrJwcFAreuYztSkfqas01AbibOc3fnUzyaRKHLsyDDBhL70wFDRRJwsW5H+
tKDEq+M/iuoie6dlHC5D+7jMJVuDBKXCHvpb1ymDEsPZmj8HacubqyuqZ3ZFFlQtMWFRbrS+GyGu
6kUMlYdY6baR986gAh45EOzLAVOWUiXGfp2BnOmReuFks3AzjhebnE3s8HDuOvHwUzhyJXeyFEqY
tOvBBqtLuwAFwWiFaFLFXRFShz9tFXiEzSEodPtq2chxC/IC/Vyljm5VHWW4Et/WUm8uHYlvvmIs
pV8Kk7ZO5NIlRIznTSW68THLXo04Kk75Wh2FqosznrjLkln9wcyyRwvK0r4qsKMarTkc7XSiFurj
QjvH9aCdVyjIfrNt/j+/9/PLuP1pBLKRukwuNKvLztqXwjYOUnSHGILOGRmbo3hCZoEZteXR2PiG
6fYHP/+lV4z5Ac9vHfE+2jtXRwbmfexDC1NivEepIE7pukMl6tzH3xNy9+d43x7TvfZY/Xbex7/u
RWNcmLxpSoAxk8ZuuTdfKRfMe8uNYPrT3Vmu0QdBzP1079rQRUtIeA5tlcXrzAAEi/YnHoMmzA7q
oQgrX/zlNx7qX4IvRUavUW+QI/Wq39Putv7BIc+DgcjOesTJBQtFvtiXNFivihooh1dZo9Knyb1b
H0qIBc+MCNVP+6jfMsMzfuWfwg5IHV+bnRrO+xYY8FfznNNoa6928wAaTtzjVxJfu/ZzbK4sCB0j
RvYRRpnVWet8QCGAK4cYJMBuuKKMLmMwHzTs9q4TpltMBzCjS1SESGH0p/azxnt1KIurgw1O+ctb
R5wXGC957yHtocc0fbVHhCU9o8gPGBXzzUSmRazEqQlJoSt/ceo2q+Oi+SpyRdaOOx6S4Vi9Zq/K
O1ICWknYHvw6HCzfeDU/C+IvVSBZ3pp891fjxT1BQC4O5E6Y9iFmmLgbzwRpwK0g9/B9/CjHnXGH
+fTIm1s88+8cTm/NfBp/J8/Dq4Z53kNqeyXbuFl3yy92NSRE4WZT9P9H2pssN45mXbbvUnOYoW+m
JEiCrUSREilNYOocfd/j6WtB/+CG03WlKqtBhkVGZDpJ4GvP2Xtt5CLtQTVm+bwkmRAd7KOY2ahJ
hHMoYLKb9e2CbEy3Pox3uFfDnZXSz6HhQ7lyBtIFW1+1GU+dg/0lW9LsIaOJ7tbW8Ge8m2GDT/BJ
utNwiM1VknNlJ0bhu1cJwZ21zaanD3ESj8ZZHmyZgSOsRcZ1YV+bDd6AkdpwOBd2yRbK6kLlInkO
13E/jQCPG8fgeBcadu0y/Sz3xbNw7DcxCv1Vsh4X6vYR4eTC3yf8mEtQzRHUUE1+rzjyvpY2tb+D
9NFT7p9pdoHN4a5kj3vBDnFhAU6gLeGdxACvrlBi1GyqB2sNmJCumbEewHQTMvJowsDmJttvDIrM
TFW7ORfL9MA9HC3BMBfEjf8UT7pqmzdS0WIh83RHeMTGO/WPwgrE3CpYG49leq8Fa51sMs++SEf5
3l1zNgWrk15IUIo+yy1Upg5orz3VVpcelnqUoM+VnV3LLdhM/9IsVVt4ABMLlLee1Q75ZqhJ/EP/
Gm+wl9/nq1fgANUOnNkCVW5hm3Z/iV4whJyMIxqX7KrOMmrR3gIqVuAtMLfXfwCOk+XWzSsM2wvl
ICr3tSNtKfp0Lyxlyht9vklQjwJ8RfUbCIZyUHgwKDWd9GTBzp0XL9mjMKdlkq/Uc70FWF50jvRW
vYjRgkartRD2EKaaOSpQa07A5LVYmyfJn3fvmEDtctXcJafJ0YMUd5yJTnSKO0c4UysKa14p5SDx
rC7l9+oavrq0qRbGSjuOxqy85LFtnrgnjn8mUF/sJDvxpBwteMhrymDueqSAfOAJcVkPNxHYgDfA
Z/WK40a6oE2kb/xNdqdfoea8uLty661SJ/9TLX13Hr4VU6cJxtPWoHvCHz4DYYIF2s0c+nTbxniI
jzG1riUc3viRuv1VJOPtjkxEjUMTThsnYQHCPIMa6I8n7lX0ug1b4sz4QMc5DBhgDh3SGjJ9WYHO
E4iSvYZBIyMHI+8MaZ4N2wDgjausefKz/Ml/JYKYkOXqnRsrSHHgSdATHC5+/qJypHsf9fEqJM1j
20BC5GUzmFJpPm1Nk/ZhZt7lR5E0ucx22bKCrdCtcFkjgEZepy+qjfuo5nN1mIvlA4LIfrwXTjJ9
x4fwET23QCkYSuKqUhfSfnAw3qkO3dh6zqr77h3MfR7arS0u6p1w6u+t3Xgn0ETlxLC3dp62dz87
3KY7YcktER+GcmZHJGg+vWpn49549k5sCc/GWvkQdpXD/Au51FMwSPCjzX2nfCo3iIEClKJz8c5a
YGaY+8/6H2+LTBw0FSXPZ4lCfzejI9HSI3WkAzguQug929pUHjqFOQJgUIyWtTBPJQTnP6K3EDbh
C/Zh94FsnLuieQ13ycVlaHMGR69MAuGcWxsymczmv2T1XcxSNrhOwXoodit1XRGJvU6GZfgHGjJg
CdPWOrZMdQ94h0avYNkebGKWQ9S1dvOcrKvcoaWEpsJgnK+FPS1YVNaDrSCWoQHijEc/XU1wjIVn
193cXxhIs48KPuBl/WTtJXGVbzFBasasWPU7fWUxTaQ74Rotaoeju3wffHr7MLPND7Fd66yp94ME
j2zZ2EayQifMIUh9T516S48z4ScWj+QmDd2ctLJ+i8zXX2SH9Nm6ckaXdoUAjQuHsC28UudHjut+
aIcI7/w9OIASRA/XlPrNEtHpITDely7Lgi0c9ZPXHvV+A0zHrlbkhWMAWhV7Ul7e0ot8Hq6gy8w3
Sj/+xtymh0RdEHrzlA+L6p0pR4ZTvVXehAee7lLauL7NAzO6Ox4EYNagsoNz5JOidwyJepTWMm00
wKECb4k5PVMuYrDRzUW/BhVE0JgjrUZEGtfaqVHukibpz/QPFyRBbxPMKW5d0Tb27Z9adFxqXzK1
oFX6VCEYnLePwvPIk24X4IGSO3MbwB3qF+nwEG/jdOs6QICRDex8RyXq9tjcIUzM+mE+LKt3d60I
cytYNg+h5gjdsnok7gL/IsHSSFQTHt4Wg+KwIKTYy53uTmt2uk+y5VzeGX8yxjbJn9rM2NOT146E
jSvCaeC8Ecy1p/LYIZN/S9FcEj066+9BDyKpQVlroEwmYHHBxExXhDI7Se2U4x0jrLpP8rWU2r44
p2GF/KHZxjUAqdmQbuQH/veGMEtxG7SL4YEoMSNaTtpKAljxTCaAh5ZKuiTGnjt7oB85KYTZo67u
69quzDMXSaHZc2DLP8uH2jrVoeNyDH0Jk7V0ZIFC/iQHj5Nz/6G6C+5SPJWbrlh4J7gpxSqi8aKx
RmEcso21ycElf4fb7rPpP2l3vYJPZcmtGGWA7njZoYg2FOc4zqFCCg7eq/ki71kk4s/w2L4QOuY7
7UJ5yXbF2t802/pZfcjj1UBHGE3pSZkSKbFNKXOfRLzEhsVkONZLnaxMFEXJNiOZIL1LDRsLIIwk
984bT9lH/pL7ODdmXP0Ck6P5p6ctsHukf/B2Jeon3rLhincRG1asz1DJIRycBN/5DAzZXQl8YEOZ
9JyugmZbneh2uhdBmI378Q/hC6fsGppz1yErgePXJn3CgzqHnNrjzdvnmp3zsrCO6POCycpbYrAd
C6ARKFDm8SPnuDp9JbYgozS676nrXfiemEMxD7B9bSJ03dHMfKDj5uYXrT0K98kJp0yvzjiO070O
kYq+IfYcP9nYCowR24nFBv1tK17QrZwqbh0bQZlp9NoPplMhmKauCB/pqO3R0YdPA3lZc/WNgS9s
2njDuRXDj03BHL5bYZef5FrZRNdiGEH5PCDIf0pZqjeuw7nFTo7RViltbZltYHmtg725y/GCmZyC
58bev+Pk4L0wZ+Jtm20I20DVCPswP+njJg+Xk982QsG+ALNBvBBqOknbaAcjmfVb6urUKVTHxcGX
LyNmBLGiJ9q/3ovEgsWJKrQxlqTbCMDHkyuRMfHxLLzkPbCZYxvbxZWqsyes3SUnKHCN4QwhNcez
vjz3arEyH0irAIcYH+uUttucJ2d98DLYVSOO8Vxo1vJM2Cfn/tEMZu2LZdjlRvVnVNk/BvAsZwwt
dCclso3vS1p+SzDHDq/RfXCRFHXsd1ufg5+8pBBsyo7/yATNUI4v1U1y9FaIbE3Wz028jnfE10OZ
3cZn7wArMyMA+dIg2PmkEPCgvtGf4SLKgdVcYJOxdiiWQaojFt8E9+kDX1u6F1/Eo3KmmMHH4o7i
jvCM16dFkYycfZvZvFxhG79Qu+OiEH9W7hYBydRlP3sfrMaJsEFRVR/MC4bdN7K6HBLEzXW+UN/d
HfRUiaRQfA4Q1PbWA15G6nr5rtskYMjtauF/JCE9LO5DTj1DJXMFvk1m5Izx0lwpFbBfN1dKH1PK
JMYWW7a9O/VBeE6W4rs4LOHCEk0h3EPewSQFuGpfv4bUl97LP+xaXWHXI0Gkdrf2W1tZuO/utrp4
5TZEzLuWd4JtbBJsbr5dtLPGXIvL4nnKNuqZoTzsP0joBW1mbfCBGGglbBeS6so6klT0iJjzYg52
hv8R4SdzFUXoctj5r5yqQaRzuoxtPbDjt4ECnzf7bHNUlkuOTeiz2eXrS3P0lV38oV0ZnQ/BK1gm
B15WH9jW1jhI+As/6C0gurAgbFLAXBgKUviZ+iLsRAcCq7Kwhllgs/rrW1ontr9nWPXVIlxXGx8L
/L10mhabSSTGHc5YS/f5dIk16TCsqOd5h+FRul4Liba8TdmHpi2eczbG4iVGyz7vl+qBgcNL8o/y
1v/E/mo+xMQH/QnP7TubgHCSlulzeh6SVcY+cXRXJNieWKOYFMYHXbedshs2IUbh5wh0QzwfT/xh
/XPt2c24VqMZxdshnPtrTsTuJ8pxrutob8NPYsRJG6fdyN7j77FXiQ+s8t6sx26xD/HAnLND9ooc
3dpN9U2Brs/CffBOPvNp5l7iT8Zwe+UIPWzQY4rH4I7lCJ6lgOWMoJp5daku2nN1YXn0H0grnAX3
xbK7cHdV93BGl8Z2HR3FhXEtmW0FglLCqAh+Rhb0zNn6sX3pHLoxl/wRgZpgD+hINySkY7e7cmF3
g1m1y9FJwglairT8aPY9WRtG01t5LATKMvMIUVhqd2fzOvRby24P7nvXX8JqKRBvLa4ylbvlDFW/
YxwiSv9MGxw+XOI6bIwz8XmaQP2h6Lb5H3epyc6oLonpgDEM9c9b8T/MVtp2OOR3rIJoDq3NwJct
V+WDtulXPAFxpywqGoKPeIz9GRAbShK9hhdoHbBR0tw6TMdnvIRvKccyf9EvxI/CXEXVggX8IrCQ
T8KFWe4Y+/y1umKnkLl4SkfhMQD3qgEqpLuvrgxE0J0VuxuB1szm6++iXm9xoOYWUDgxtI2SKY14
H0PTixe5vDwl6sgP6AKJ6IxF64vRNvj65xEirCSqC4aKFW0rqTVhJbKP43kiHjHEMKWM8VUg6Ghp
1Bq/G9K8TOJfyt96ZrTBcUjHL8RdAthrjkoZhWjX3EdiCN035fv4eYvVeWAydNNfQmQ384bOBh7v
UUEGV+1UieyOeMrV+PoL+aH7Rs31VaT78abvUlqUKgfKuIyLjfVpfWaV1e4soYHUg5yLIiz6hEVC
gPT2f/6ij4+xIXgrmgsUMREYkztXBhwffPOCyLJ0/JyDObpHLIgUnlW8pyg5KNEO44eohWchuveo
WHRkGCAakLA+l4dOlT/kCIp7GnKZ082jy+/dBAXtvyJp7KzgzuUK3L8t3N2FN3wqubt3a1fmCEuA
gdpcyXCsmCoi/mNeRKPKDnrlZCZMUfJjfzSqhhwZrBZUZmicufmTWl0GFfXq9PeB2ReoRaoPuOln
K85PZV891MDsWSNVAOvxa6fnlFCHywCMaFWrokNlfSkNxn00eE4uyAeFi6fVug+ppJ4Ml8uRIWtA
wgduLKXiyLF7dGnuLLrafMqbUVtGHmogtx8fu1G+43VwgMlUlzpR/mESwgVxvbFLsX83wSjCpfdx
9PmOq5S7Ku2rdYPLinUmjtelwdHV6J1OHPwDgDfODyVOcXiOq5awgDmRmHQxK2Nvxla/bVMOmVZL
MbBIKAcJo7qyLPkd9qGyMGUD6hHiDNuTXPyjl7HR/qgdwkeA90y3Jl5qMceFRmw2GNgPYeFzG5bM
X1L+JBBAfwNdTMRLhqZbKu5MPvQG6AIkS05bwSydToUPkVlgCqa4J9kN1lVSz5KkWJVquMkVmc24
HB7/1/9HGPo/wcl8fbolKaKp0yFSb/guRq/1tZYZpSNGHdwq1RYrj9JBSBVDmARKbqlT7RLxSv/8
uRLYoX9+tiQrhmVqNLdA2vPv/0POESud4OpeKum0QJ8qcYqV+iowuvtBxws/iqjpk3KPDW+vW+g5
aSdzs82UtWp1m1++yvQb/0Lq8Awk2ZAVFYYg3+jmDUiRJg7IQ0vHJVrDDgsBLITw6Wcmqsg7/87L
6U9OQBiGL5gtt33U3GKcW5yESZT5ZTgY33wXWUKLqpiqJv+T+aiR+ScTkk2vvCBMntjU/8EKxEP+
6uNFcwVT/eVNKN8NQBmLh4HFRNRV/eZNkI6Zj3kulI6eUu4zuuSRiEl0kpy0yBpAvMnjN6T6Jc8J
qEnSVYUTteg52iMHwGUSbxSylJAYh7ASucBEMmd9VeP/BNMX2y2Oq7J8MtGA5APK1Bp+OxA+WuAF
5AguRIjDFoFZH39+qd+9U1lRDCyy5kS9uhnXg6fm7Epe5ZgJG6EOHmamF90vk+drkN6OHPI5RVMT
4W8Zhvz3IO5xOg+1RSpEW2pn2DTHNjG2nUHxu2bG5JRgjS49jnkLjsHibzpzDSN1j/+jx74eH3Wf
ERVX+X23c1Vzx7tf5ab6adUTs4RQiaLcjwMAjRwys1i592Lj/8nKpFz+/LDkf+hZzABF1jUZqqVk
Seo0RP4zGS1N7SVPVrgOWBxNPSODVqCjcaLVMpBIRj5rkDiJoazJrliIU1nZXKZl/ORJHQLHCMKI
3n96lvxpRuVjNTEXFA9awdh5925ilr/MkW/XDkWlccfmZcj617//z9dVKkvPjICvy8iaNxJUGwxX
hMdBvZCS9jGipT55+l96EjAUapceAjhqMqDUyTn++dF9u3wrLNyiiqIeYejNEPAQlkjgz0sn0uie
GEVE7DK0kcGnJlTIxcrTmE91S4vdo41B9s7Hz1/g2+mrWJqsinDedAbizbvDb/I/Y7BHUGSXEvG0
Ecmo1Tg8mk0YzmQlm1XTzMOXFQEEmV5OK59Ck7rShJPpsclhY+8/3QmIMiL2n9eh9EmGJwVXb5/H
OeyemFu2VWPvH86t777BiQC8TWFECNvNRFmqJwzVzz/s/+fJmjrkYEVWzX/WJTSoDCCxdKpsqzWU
2HUFVyCqtWUPaqYO0RKPkrWOKZyHkF9+/vR/uWeyxQibiGciwL2vJOf/DDG1d1WosewJw8TpgXa9
6Ea6qS0hjJJnPIZaSoGkq3/5zd+tWirRqqYK3weS3Q1OLuqbtB3irnTGnneJ4OZFN7OXn3/Zb59x
s9sFWi3jE2XAIvLbj3q5Us3kl8X32zHJZJAUi3lBk/t2TFohrBa5ZlIU0lLpaAFAM51ZsMZpcafH
/gsTpAYLrWj2+GWOmJpoxqMfjmOC+YptULb7VsQfasqS3Q0xXSrQslSl/Jcg95ZEXHLjUxjJRKw8
+jl78zABozzjIQ/ctwk4ZrqoNH5+cF/p3H+v9oooauR2s/ZYSPZv9hRVyxtFABbkeIjTZzXb+EyN
k4WMCIr4GqaZAQcZdzctB3A3nlDQNck5+uZWav/8VW6TodnSRNEwLQ6rmiwZt4tOMSXzDrlSOEUK
Npdmuy9TvzZqiT7ucOzL2t0qACt8Zfvz5/57OkE1aSKsM0gU+je/nPSJeiyjuHDG0bcNmTlZ8bDn
WU4Gp86iW7q/nYemEX/zzPl9UwC0LmmKens6tqogGEkLxR2mmvAjUGZzlL3mZfj08y/79nNUWZR4
wazm6vTL/zPfde5wilUamWNSuyFUbyV0mBkK95ezpvnvsVeRjP98zs1hS1Bi3UU4kjkgKWrBUm00
39zy9ZnQIwuQMpW+4gPROeusCnvW7fxZDddGEZ75+dQa2qZdCtakuVKShYIeS1J8cRlyEiIELuEb
p0RcqZSgVJJPHeKU6GJ51IxUq8d+n4spZH7kLb0mouiF7tNYJqIK1zt5CT4w2eWaHyprrai85dgu
s8RPdp1Kh04CqD23PMIUw6xeQHR+x2curDsulHgmO+SR9PLz5r01ReQFke9xIcYvBlDktTNsrqe0
2ry+Rq9mPksGSgmwjznmpq62szUyJOmMj3FDCthzl+giwlXoOlOQh5f7f0SYeHbk0sE2NJMa5igZ
y1LTruJSDsd7Ls3FyqXCmlk0wFsdu00YIR4we/8pGMezF9z9PFKkbzYmDpTkI4isBpKi3Z6W4ngU
FK5pmRMmAAFkvzu1cXpUOvlkltYb1Yh2Jg7RETvPxUrC+8ryVSBNHVb/HUTpzZCqJ8zrV00qFpKf
P45C/CJN2eOyUpMnGcurcfAp7BQ6YWXeU9nqKS/XbYgnkla9K36UFf5qIzpia6NLpfpPWUvrVAAI
qlhvcdedtNo6jHVzksmSqYjWVQmC4zpnHcrCX6jYCElRwVoQB9C7G9vv8HKGx0RWSVEIj3LdnrDM
eeVHOJC2pUgfgyetXME4wIOJZkopv5I3usp7Wo8Bj9116WIFQUypaVGUI+IKPAvz6XvKakeKn9Gc
fF36+Pr/tfquyqoj6lu7aiFUyMj56tja9IrraLQFm1J8rcLWcXvWNEm9KnK6xmexiYN0P/ryvaep
d14EG8IvH4WR8Nia0qTi+49+Fz2XPjHvNcEpMtEtD3Va7dWG0D9Np5pvlpcMO+J91Fp4t9J7rHHZ
A3dQxpSL4eqXETKd+W4WLU4PkkTxSUOVadwsJm4CtVQuB9TRYMgyrxw2NeTSuW5Rh0xKbRkk1keA
gB1JRomcReS1R1VPE9RVOueX7zJt5zffRZENFdyEBcvDur2iUGVp2y5PMgccCPL0TSQIwWRUS4jO
MOaNLrUbhPfiXMi7196o36VMPFUlyhrfN9VF1uZ0E03BW3d1/8smJv1761C4oYm6LksmVMzbtb30
hlbwGz11PCwD1LtyE6ksjRfE5d7W7ctnNxmhExpy7FQGnC1f6NZNI7q/bGoTHPn2EcG3ZT8zTY3/
3N4VyVswO3dowMuajxABkhX+v0RYfHFDMHXM+rAftmmMOFHJ1uVE06gnz7naWsiK4xBHo/6uEVaM
nYCyfH8P72/cZ66A/AljiaxGc9lCOeuWtT3qwr3SxvyWgKxbzkJEL2Uk0TRkMCVUzH95+f9e7RXu
RwpIBo3ahizfnMOqqM7jCE8VhNbmUMsWrffyFQbVrI3Lc9Gl57gZkP4oI7CY7PXnD//3BK1Ouyn5
45S3LE27OWdGbY67SQqxo5i0m/Ar2f0wnKnWLQO92HVy8jAKiId+/tBvxhSndnDXhsHBSBH1m1+c
V1nWeG0TO1mE5BMtYR5Vr6PeAP0I72C275QUj1z/moTGERX1x88f/3UE/Hu2qaLCz5YlVdJ17fZg
5gVxTp5jETujVqv0FltGB2HcAwYpSqt3YawfW8wBtLeJEU0F0BYd1YmiJTtFNC9lo5yb6V+bQXQ3
VHj5856w3SR7HYYHpdmD8SPuFou+Uf72tv5dJvjiXDo4tGsaX39a0v5z/ik06tZ6k/DFMd37Cm7g
0fwIMeGDoPzldvDdwFAo+uk8Jk5C2s1H+UiFyamzIodgoAvZYovUM1aJ1uwNdN5YxrhR1tbl5xfz
74GZnwcxXQFyPi02t8cuNQesKZgRSiD+eCt/JUDyDJLBFnPp8euRE56+UGXjl/H477FSFbmSK1+H
dT74ZhJoFUWM2jUiR2iazRC3DlnTd4Eu7n7+edJ3z1QTKXcpJmRB+baMy7GrDwL+bMdLtaPecofP
mGgU3Ngqs+dCUHaRKi9DUVuasAVU8j5mpYLTqhnWAaJAIFXkrSmjcRHc30bWN8clnoEkcn43ZVHn
Rvj30OoFuU/DENtviQ9oDPyTovWsAe6uDupt0z5LbojIJ4QRJf021LRpp72dj9PSZ2hAwthpbj6b
DaS2oBxFjqUBl1Ax+lEBgbUgGhnretata5huMwya4BogkaSKxy5toipOvDsfE/ysa92RXNFg/wW8
NSWMgCaTWpHwHvdJBLGGnYCYGKY9BTNJLm2ccYhC8iZdulX6EKuYyPuJIPMFHatzFQM9bhJ8YvHk
aDt/sQyEwlxoHfCir/85QDyyL3Fj5pjIKbWCg+u6l7rSNmULkmHMxMkU7y19UynmsI9BcgRv1PVQ
vvXA/UhCIsoeL7YsFa8Anpf5dA34ZcBNk/SfB2taU2lGMi31dsCNIQxXX2WhGzrhxQ3RyxGQpA+b
pESNVgBEcbVmk6WQSDBNfeDOWSh5df/zl/h2chE5YFiSJcP/v1lIErXg8OBlsYOnE0kVP1uMpLNp
1L9c2r6pNzKCLZ17L4u6Tq3v7xGM201Jc5IQnU6h6YQ2kTCzfsKkVkW74Qh1hnmAHpx3Uyva0W/k
Xem2u84cf/si/55Upgq9RJvIpPjJ0//7i4yhiI0YNKsjVXAvGv5i9+Wq8l6jZLhqk5WzquK3stAO
kxE+Md/+7x84T0FlQ1dNUbytyDEN9DbyWc2GyP2YnneJviwp3V8Wa/nfSzJFMFZG+gyU7+XbWUvG
SiqNGSuGHtFisOD8z+I8Rp1lHKNBgvLAmhUqtUNUmzXrakY55PlZi8ZELqGIRxgeuDk4o8WRd2rf
Bap1SWDmyC5hA1PweyUhcPp9Gf5utSGGQuWGb31TljH10gTh10YoO5uN0NUbIc9feZQEyMi7Qfx1
1f/2OckKrDuwF+Y/nZuYh2ToVL+cob8TpAYkcpS/NpRNQUKaKGvi4K2J31TAL50ArqrjRErEdpAi
gPl5YBjTDLhdDnhRNHlVSSGc5GafsxoZwJNXRA4mY1w6gP5NwA8QKAuolQHaL0xSWV3d+5wmOBIc
LbNaieazYarnBG1N9tl7WFeCpHUqjkshGySoaZ8oB/7SWhLK9l7ba5a7H2r5bPYUM3IGg6jkr2od
PVlKfUry7JWMo10OqH5WoZxUy2eSWBcFgcWTjfKVUjUlSOs8SsWDAq2JVPkJPPwZZDTbfZNsxEzW
d3iMH1oFBExulFu/UcBbiEs6/OSRGwBP9UsacM1l2IsoTnsRrKW88xkOs0gLYO28fP29oSeLr6ec
F1RU/OwtFH/bVdVv371BhZX1D2/f7dG+dKuppJCwsxXlJgW2ZEbtpqPJaU8Touw69EH+4GhSU3KB
edN50qElncMyfQ298r3xq/Uoqmch4JRZdyzYRVmcYHHcjypRZBLVr6j038M3yQI50viIEvThHoeX
k8EiiybOlBHrKKMF/aNlcJm5Vs1bBd3jtBYrBv9KhIAPXirHrdPiJMi8h7qin2UIv2wD3x0wJFHl
GonB25qucX+virFBNlQAQMQRamkm9emD17sbMVxIXkGk0fAq5mh13PhoZcMvdxz5my1IYjGcDs00
a5Xb874sMatV7NvO6Eof4NquwP6fDMknNjQ9hflLIymO4gyf+mQs0xDu+FcxM3aEeb2abX1KC4B6
Zk7XL58qVauqR0AhE3xPvQdLlVWf/DJe/zxXv1tdqWlJOud9zmP/XLtbaKt96WWZ04Uo2ox0XTTU
d5LuVEbpesyjjdgZS8XHoYVKc0j5cuhIZp3YnOIadYThY53x72JjfA979ZqY4scICy40H6VkeI0q
8Zc71bevV5JoS9KL4U53u/uqghUGpVllDna6Q6F3JaKhJ6/Ot6IYHD0OW2ncL4bQWw0kzP6ysH13
sOazp8qzLGkWa/XfY4slr6srtWBsEZ4ylxnNUq/umDUrLbM1ITzhrN/4o/iRx+IHdeolxLZV2rkH
TW5OWPNnUW0iYwY+rYjp/uc3+d1lly/HdUbhDMbN7WbVTdxSBTjPmxzr7ApubDmM2jXUWC493yDF
TNuJKbUlT9MOumdt1N57+uUbfHOv4s2IlmLqXLDM22NgbqhBnaRUl4qhPU3vp9Mtx6uAmNdX1WpP
ohg9ZYm+6yPzEOAnQ+eRhco1rMYPQt2OhI9dUyD7gopr1pB+mZ3fbMeSgqrGUlT2pH+68y18y3Sk
Do0SuuFenX1qWnGOKwZQ4BVHs0l/awZ/cwtjQRZlWZNkJCW3CxEjw83kakwdqgPL0kMND89kBnnV
znXCnP2Bf9j/Mp2nd3yz89KvFzVFoQOtyta0Qv3n4p6PXV+KLsUrHMuXER1jjzfcqPdelv5W+Da+
e9v//ayb8WYJYRSq6lQos+BjVQS756EEqYsbjhS8Fn0GgM1E1qgqK18sDmOeGZhwzK05WExa3cay
fp6Ivgnh4VNWXpkPazFTL4DqEzr5pJOAW4rHVU7MLRgecV0J+RlLrA9CX6kp1kKR2BrbvCnPX+Rj
JJoJ7UfYfPmnmkrOoHAu1FqwK+G4rnxpXaTGIs3auyH48GSD5MwUJR2x73iwKbnIfebU2bASC2ub
l+3BSoC+CMOqHKuD0BXnCIBPI2A1xQAat/ukHdZKg0utaP6EYX1uycnGlnroUwgmiTuetJhOiWwR
aZRh0p4HBgibmNDB/M1c+xHXs0y1YL644pUom+eo0p0SZJkwKMMckLbV261ISI4CkWZJ8rT9Rbi0
+ClLFZUkbjx1o6MJMkKvWCY9Smkxec2RZlFZrMjBqrcEL8ewUFP2Eb0gySdjBIIXWKnKKANF8oIN
MxgnKK2WVeh1CDfrDjYdoKhuCAmIaKKHJuGQqNAZn/D5MX/ERN1HlggrQTv4veGvIAshGaeCPSOE
4eoW6KxDS1mlxAKZQn4Eo4dHh1E/mukR1Lmt5JzHDLFfVylboQY1LsIv3JIdZEWfFvYgI6jOhD1u
NbP8bIPs6JUp4ZM1WgoXzZOKpT17r0zpIsf4FtMoewr7NSzDmaGDu6VxcDGAI7k5Jm8gxZbv+Bp/
VuTuRUKtGsABiq8ta2E9DYleL46kpG9NfcBEypec1gEg6Sv0rSslgnvo+rsuaK6Z4fV22gyrn5fL
b+ePZBgSi4OCbOXmwqoXVVEPOguSXLl2qbMi+939kJN4gUpIHfRFM1pbfuIv6+B3hxTqH9xeEVOg
Vbr5WM0fYKh4Ay4y2j+SaB3SKKGen/6yEn27HWmcMOlwUnIGfPP3UqQiDgJeb6VON1hO0zV4oiDB
k1ssUU3JkNMB3fSPVinvA2JxCun3k8J3Kz6bqqHzjKnC3l4crTwpkrzT6Cjg4YgLFKcN+vdO0Hf8
4wNCAS59JvnD4wOL/8IPULyCRNyJJYBkk+JjQyBPXZf3kUyklqlv3YTs0EoDluwSRNNBzpwlxJsa
YeU6Xpx+ZF5N9q+3gSu+JScemAJpU61W4lBIqeZ7BIV4GIiTrrGHTD8rDRg4wjznzTD1CGNhLpfQ
Sv1hcjqJw6uSjk46ErjjG3PJMg6JLyLk/5CrCGFOiwGfXK+ZoQQPRX4szQwNu4ppQKzH1+ltZpDB
8H/1kW2G+hNXqSjRgTYM4LPCYwlvCXIvJ5EXV+gQLkwdO591Q4GjZ0teQKGmDfcmh1SyCkJwClSh
qsSobTlsPaoMYBwlEMKxG6yI/CCFAIF6HeefGKkAk4qwufsWLD/CiM5TiTSo1XPed8VyQPNv5LUH
3sHCoS3BoaD3aLT6phIxUcblFO2Kx7YNnwi8hb6RTCJxPJ+BywdMWMGf5+B3+6WucEW30LsxVKc5
+p/9MhArLUmjNoV+SI9Jfkz0eDt04iqSiKv5f/qo2ytam8MbzkA+Or4BSTGFL5xSYweTOO9q4Zef
9e0pWedehS4FORrXub9/l1jIeVaoJb8rciqfND0vXfh9tpzO7SQ7P0se8WI42cEN//Izvzv1UKWh
JMVRi3vYzRFZL5EVpDHLS0/bFwJ6kmB5qeuD4VsE4PJ++e8/P9jvP1Gjkj8Fm/5TbQBOjboFjqFT
hiUGsPIMVeZVcodLFpefNXsIVKfFzx/5tXTcnrMmfSy1TtTKxq34Z6z+N2Pn1Vy3cq3bv+La7/BB
DqeO/bByYFxMkl66KIpEaACN0Ii//g7QvvfsLav2vlX2siVRpFZAo3vOb45RQfXHoHDIxjxZu0gO
ezKODFtGiEbNZjVr/6GFzYQLbsgfwvCxllAcm4k9QjMsrT7FjLm+N7hRtQy7MmdaaHak6byPJqIN
nqGgTmAeCQrvLAm9UegSDMXNR78K/PXczPtYVHodhFxvA1NpuAaobZ97OLobrpVzmsKXonnbri3x
0OQMxmmYcEXkHFRhP41RfVcaJa54KrEEmjeJTqAJR4bc2PgTqM0OTB0v0+d1CzSJACCSMLXm9Fmu
4fh/zUKoEx5wvD9/VX/5qeUz69AKojVNBvWPn9phFLjSkqg4DHX1nk/PEbQRKeYj+Lob293qbpMx
7zj/VSHzVx8geEAUMinouv9xMmh7HNaV7RcHCNXv2czbF83t65Tr12LJYIxNdQ/35/HPn+yv7v50
nki8m8vD5+76dyuPGTWSQDLkQ8ktRIGrWUfktJZbf6O8UxZat7mqH5f9yZ//3F+teL/7uT+fn7PZ
zXvlmQWDzeM+zPmMZWF7M9jWS6P6mz//WdEvKtRYiH1CYhxLWRV+KpXrIUTogZTp4JTZZRz7YZMS
W4+pxtpNrtG4VB8eMje6T/N+MhNm2UOYGdQNLd5ogch85bUHJ/6RK+hHvj/eZrFzD6tyLASAUycn
5GdYP2KfWazWBZYnvK8ZGcmtbRPLQ3PvtjAGkwxwjjc/6Q6kySwfWBth90Ke2iXlkT0tY9FMm7RM
a2Nue/kcLvHDzET7xNhddCMV00i1wXnDAn+94uRFwVix1zfKRzQbLSMh1J2FtY97D8edbrHpIYYk
SrUtveFrP7sDEjiOPZb29sS9boQfQ3IegF/iNOEWrGFMyHVswxCWznjv5slp2TfXjfMSsiMeWz4b
KBW2cTK+uPGMBks/Zqq7QfdQbQNpnEfpbQfws6mRfBhzM229RJ9wzOobr0mwRTH8iqH3L24xv7po
okVATeOBq/XnUGeeVy25y4q6esXpSjkvPTgKbbovXuWdafi+aBRlf7HS27/68EZkMpiGCGgV//x5
4nwZ4y1kgfDz4MYGeE/sVtgbq13XkHDTxQ5lLS24No0OvshQGhbiZkyz7BBnxUPT0dasbNq+BdYO
LO6lqL6Qt0du1c8LWkKeYfHCS+gAqoPN2uY9I8CWBw3iz6+LX0wKuMxYkPOwWW6oVf50XcTGhIo9
zGEeiWJHfooJd5OK99hYN27Bs8K/Va1ShvqMCf66NBJke1FEMHtSVMhjBhGNSO/7jlVYlw9Y9chv
Meq0x1rAJC78dpQe+XPv7ITvAI+vIF5qAwFFbi5qaBPva9onhz9/Up/1pZ/uiez2PWvZTIWUf5ZP
zO9WtMifwkLbTn4Y7WxbU1QHpRY+aoXKorHHnRWJaqMK0OGFbT0m8BU4w5eM98a4QXQp96nkGAC1
MkzCv1iHfhXEILRN62jZJQT/UZiNR2+uRM9iW4XJVZfmr0Ze3yeKwWjPZRBZ4zhp4Hi33vgI/PE2
GfW1R+tr1QtOnroNnoddkZTvWvJGQakn5la8T9gKgoFv0ZXhGWkNaR/X+PiL19T8xQpKNoKoAAE3
Gjs/dzXNTMQ+ZaOCfHaDSEky79dNLBvCPGF+JiPCqzvOKj0OySkaQA+oTM7XkQm7YUh+mFNt39JA
o7udQwxyxOLn7GpSb9b0Gs9cLlP+HT9kuR1KfQsdFe4JZsWoosZR+lwtXtobmwyuKt5OLrYJ6rgX
phcWKwCVpQoOuYxcbLslZ6nQOSkbQ46TUBdeOl9wU5ITADUgfTkFir5fuKbinTnFy0tbOwlZw8jY
mnVF8tRwLqGXvpTEkFZO51qroWKvFBrhlYzegoEl2M+6H7FnboTHbqbsDwTZNrX/DWLpeyzi0xjD
foozbxM76n65n/TBExrMb8umUOfOS9s0j1bX/bDp9dE3f+lT26L7zzd2TP2YsOcfhv4YVZoGeXKG
Wt9v4nT4uBamcxNxN4jdTO6pFjKS3tQoU6LgHh0yx0eIgCyxPcyvSh/mfOGOTua3Uk1vf/FZ+NVH
gUCaYxJa4VD7c1dtopmQt9opDmOmcrCQzgq876WI23HPeY7XJ43ue9dA4rmsX8zZyML6i2TJLzYt
jCeG5My95Y7+c4EX3XVdF8sGLVK8fUNePfsBiOE+qnltiJMeoqnezsyRrlJYy391Ff9i9adUQk+H
Mi47xJ+r7yU99m4o0vIgOySSVZkdXAXDLAB0v3FqxqsUw0hXoffgcQ3sCpEAD20PolJ4nxMd7u0y
uxFdbR+daVEA9hEQQrxcpnfsu1FcQ8vcIEx6TEPEoewt9uxq2BM2zb/uYv/1Nv53/K7u/rUktv/8
H379pirEq3Gif/rlPx9VwX/+Z/k7/+9r/vg3/nmNuU216kP/6Vft39XNa/He/vxFf/jO/PR//+s2
r/r1D7/YluRqpvvuvZku722X689/Bc9j+cr/3z/82/vnd3mcqvd//Pb6g7cAGjFjz2/6t3//0fHH
P36jFb7sNv/r9z/h33+8PIV//Hbm23RvcvrFX3p/bfU/fjNC6+8R+Q6b3gvzqUv/bXj/1x9Ef6fW
tJx36X5yJltSnaVqdPKP35zo76ggIot8NhF4m4rWb39rVff5R/7f3SiMmJdaAnqmRSrx//7j/vA2
/u/b+reyK+5UWuqWb7wcT/5wA2RgYNnr0vmLfGr+P93VHZ+VL5xZi0jxZbTV4RTVlbXpfLLxahnZ
jmLqlzMorIBGdwW1jbJocjDH+9TITxkb8iMNmh7RdCZ2ZiBA40Rq3I4a0jWNLoLVTgH+rCpMqgYh
k3bZgzQ0e7+xyDemrzf5pzMZqfKRFP57Y+9Sq5tff/eW/PtZ//5ZMvH0n8+TV8r7zGTYLme1n270
Y+tNngRIfBTNbK2Vp3cj/oKDqAntCw42J24F0JIiym6RYTan2OL3YoWCJmBv0yM8PZSW+VwK5zR7
ZrWHflsAu8nScwZRJfEFWBinO3WR9eTrgCNspx5Kw/zuJuiMPx9yjvRssUdo5BGBdgoZOLOPqQFk
MeBuosus3BZ+X4A5nOVwNnJ1nGajO6RzUW+nYGxWprAHjAky5t/uvkrq0hucNZDuzOYxNBLr5C8P
kTbqE9VJbZbm6fOBUrR5mjgTIHu8/9/fjgLuAnNBlQXdwqbFonBwFvPB5wPpXk4zVgRfrgMz8PnQ
p119coS4J3xt7YSnUw40fpHtaAZ/BVEX2O+9Qss7uTEiqkbrEzvfL8rkHJAltj4lHa8ZSm6xiX3T
PAEoAH7nRzepkgR6xw7gk9PVC9ghn98st5i2Wt3nciSjNiQhmfP84iMWOVWqECfXd3DwSrij5fLL
WZvR7x4+f8+AjdG6U3CoijLZp057Ny5f1fLxa+OhO9gj4qosBwahckSmEt71NrD44pUCEnCEykxD
J0JJufDiP//fNM/WqX2RRt3vtNWNeOkx+8YlRgtGiqp4JrMyDUl/EtRSTy2XA7kVqophmvqQuWfO
XEQbbNkB6qxjXhHLaZEkWyDy+K3ZtLEnxt1VxB0Kt0VfbT8fKt/kjh+r9NwbXnruVDsyktWBN+C3
Ph/ieOQPi9nYRZ5zP5uJAaSv64zT50MVflgKi25e0vqJ3W+VzHsOc1e+x4eqNvE2MmbinRg+AF05
sIVcBgbRQMAfi7ptX8PgV80V93G19lP7W+h/NbtWbscELM9kdO3JMHkaVWox++EYzwpXJGhvPzuS
FVwVhMoV4UJkU3NG/O88THN5igME2aoPLcavo+fIz4qdKDPz1OKh0cXsH9tMJ+dyiv2dE6WPcQZi
NPdyynN3XWGlpyaV13lXANuL4k0y1uGBviIYSxkfggxXmgECHKhexI9OfZh4ctTT3tDM5pkGA7dG
DbG0mdC0im+d21m7WYQAbryedlmsmpPTcA2NZsz5uYZTp0a1lL2AQkU5fFLDJ/GsXvj7wZG3yz7N
PiTTxuvGbVLn40FP3l4nnnvKMOlsih6NvLmgpO16xzyru2OUaS389gwxnZGlSj83qX7159w4jd0B
p6F1FCEs6S7ozx22lH2SkmthVh1D0qbq3WqHZOSpRtCwqSog/q126U0G7sYtyGDGQ7Ty8+qrMyTO
zi7KU1B7aHXjBIeu4Sgq+jGzb4Q/bUb4l+dXPpccanajzOdjH7+pyQ9O9fKQRxcWjukoOYigjFuc
fstCyQ2zPrhFvxW1VwM/Lu4ZkAkWAzBDWm4XozJ9bPK2JsLkQZZREMpkCKuWIV1v7SHE2Tkk4YzW
AZnDiN4xipl/HJ3TKMuzr+VHFEv46uWpk8LYSrt/z5S5WyS8u9DOrlprQFmcR1+IKa1LsgU7M86f
HTUwhDVUq3kSAEg5Tq0mvGao6yEk2pn/ymkJUFnl9KekNux1VstHHOmrsHaeShtrI6K0ve7qG7X0
BotQvE/BgxuXyPFYfKt48/kxn/KSOZ6m3SObBJRu+ts6Z7QnjrCINWUwbPBZ8xFu/C+GPy9i5X6b
Ba7m89CR7WtzsekQeYOGBPvnt7u4tZ9FCrWAdeISOM+tBUe4z7ExRmrRlc35pZfQE2z0CLM9Lfya
Yku7NNlqG3e6YZaUVbpDlkiTATg4KnPdeTfWEhxjzmqTgXLfTMDXeHMGT3qHtIL50HndNjccf11G
MMqayT7UsHGObsfHq3Qu+ejSNvTNazJtX0GNZFm/a9Pq3YdV4oZ487CV+ZtmrHFklt61z9D6VHT1
utUdBruQtGLF34DmDVXKMRKM4GD/hJxn+kSNYLPbbonjVrtwxJIhJNPl5hR953CwSw0p7ue4IXUV
m2ITef2icMFxK4+1LSMSdfnWm4U6yWTJQ1COA9Q36AoJFWKQFSf121ygNlIIjGwrgUQdQYlj17xq
UrYvSd98D5pEM9YP2tIYjWpbGNnio6LBKg3/kIFFTJxh2oYmvawy6ayDEvP12Cw5slqCjYOy5BDm
pNI8cl5Av+zNUMYp1kNGqPDJRUwRIi7ccWbnnzEZT0HKeOlcGvApMYflUebfUMk+Ucpbh0a+Mfw3
IWL+t8KM3tpAXH2+3tIc7oMeD19QV1skBiWgcSi1QcS6FYQ4Uuvyawp9XgyXkYt55Ssy1Eko7gbf
rh/8Kr92g27LHDI+nRALY+MYu2Up2zla3Y6UjJ/Kjh8nX/wIF6H0h36Vcpzf9k1zN+O42ShJHAiy
eynjaybGN0NgQWoau3usffne6CpF5v2bp73nFJM3NxRJyTPlY2m50tiYaNTXVTTvmRojYIG/SGne
/irNHBz1fodhh02hSWGonlp5VXNqesnVrZdchNbD7RCHX3HwMF03F92WLJlUA2WY4EvOMXftlsDh
u9Zx9/YUzrQSgi8ZcYWt6AY4goVPb67N7bsigZSqxJckLUKCaQODQhl6kN79yAN2JnjKr2TI0GnE
jow9zWdrM1nnljdt2qD0j1lF4LT9MKR2z91Sp9Jir0PPOsadsy1LmHJz6qpX1ToN4d1+OTlm0QFz
BMUHKSAm5Lg1UDPSjsUZ08SxvgqimlvIo2sX9oFR3StrrK9DmxcmzWqM3O0xHKyDBZt/3Zrx8G0C
3juE03OoimM4dksfwaDfTuAi8+ZNT0flHFQQ/aL8RxsCeyOy88X1kBlWxIh9V6HmtiASGm25ndNQ
nULpTNsoSPxXsGRMdQdzfFC2C9uyxXAn6xHQ4gRLTEh8PeA6OrB2hccDmofiGj9OrckUNMV3UlyQ
Ktm7Z+0P3vQHxFf30qO1GuXFnQtgN8+LctfiPln3kVusGU5pP/d5cXZAP8UEFZklOtbf8SnAupDJ
vvScXQ36zI/d+wC00lwG1qEoTWstJTQXJmFvY1EeFuUuR17cVQKY2mLfYwK3fB/pzdexfz+PoY+X
wkazOVyHPm1rpUH46STa2aL7NuY4sRP5hUH8lRFkr75uQd26zrE3NDP7RbmRPhMlcdHeWYo6vT1A
0c3Djt50ZXbMjh7LTtT0POyUjUNCkyvvaDw16kVPP6YSYGNc+jcMzTf7viRZijzxybbH53EMvpSV
eFB2bq8i3X/XvhHsgrloDtH4XJVQ2Uc3PDiT2KeJsS6zLlkjHlsHzVF3XMHoaquVbRUbp6XF7Mh6
Xg1MbIILtVIuJ73zJgqXg4VtfcQY1FcxwYHE35VhXu4k5a+4jradAHXlee0Zctlzjbg6cFxwkuCu
TAsFGAKrK7fEyDeWNnx3d14nUfiuutehtZ+43+ydqECp43Ufld0f65lg0JwOONRnVMnsOT+CLh92
cVGenQE6nOFH15GKz4a8x/o4XFq2Y8ppfOjP88Wy00vWgEvyzVjTYniby69Vp8GmC7ZBve3zOUQ0
7FWXBN64kZtPhZAm2JPyaOJP493IXmoTgpxPRsqPw/lYLqHoSTSrREOV6UyCQjV8tSTmvbXmM/f9
6l7IG8s71rHMrvzK+T5Y8sIkj7kvcoeTnJdeiymcdp7072ztDsTMa9bh2rFZUsqTOQ9wUGKwNyXU
AD/CUxFAuqdsPe7ripy19CA2CgtLWUBbSCfp0ZbQE5BfWWsRgptn3A6ac4xpiaITNhGE4qPJRjIO
s6eaPqfjDcOxse4GeJ9Ejc0nj8mmvVsGNxHcLBZ472xUNvTLfi3i5VTlLWx78JvCT5N90KKLiTly
j868cSiwbquk/RKo+BbPqC2UWNUQuLZNwpMeC3eH7D3baHPOGWWPvrlOZV+3S4dysFeFiuZNnt+W
Y/3M/BD4ZM8Y103ssZJTGuCO+d5BEnUiuakwIe07XCNlBbOBpjpo/8i4JMJEW4h3dm9ETbGbA9pd
TeM+ynp5SVkLfYaJWlFNoDT0JigB10sJKNso/VtlOMTwcvbEXdvcYP1o1mNHr89O7de47MetY9m3
yPjYtknrXBveU+4715hk30Q83AdZFax95PRbF2T2Vsq3zAq8TZ96Xz0XFrKZFJKNFfoka1Snkv0u
+ffUI+rY0RKPGZuqKxMnq+sr6IYMoy8OIhbHOWbnGFukvlJ9k5cOW0Fsv8b40U3p1yGFQx3b1jOG
Jbra7alLhreKUMnRmA6EOtN9hDYMZHq83uosVWcxLJsSC4G5HPK3rk2uoiJ6Uwygo23ysWQqVBod
9nTEB5FRt7xM0S2R4nPQZUdLfQwYeDFEsOdgApKC1tGJNTvuAggKHfM3hjKHLQy7O4PsNBUAb2u1
gMoTz6l31uzv/XH2ViHr+9Rh5K3ETBuzIzjTCCAKaZYeHZsoWmL2CwrUgglIk34dSrbwQVHDTPRk
iiBO7rVOaOWMMPj8qMF9Ej+VTgprPVJbkj6XqqzeHb97tzmLuAW+AXPnBtO3fmwXEm7ART98y7vw
IW1oVyx6oYwsIyofyugqEmvD/0ZOfmUODrewMaCrKQx6XvOhdTk45EHJZET9wDdm25SxgCEc/mK2
wzIoG62tEeC4GbLJ00gyd1qP/lnpr2k+lMciXuSiBgZAH6CJy1plxijjAiKWyK3YFMXI1/xxnVHI
hwkLDyKZufuDQ0Z/maxVjX/DZXVHrstddslKGoQQ1yY7bC8i+QOiLNuokSbAPFePJkyCnV/YW4q0
3poBBPaAYr5Z/lsccxzwxIaIRSVlhdEQ3icF7E0/4mifqmrV+cl6gl2amMkXZeTcXw11zsM6JEu6
jBIVq3ZUTFGNXA5sCxhjyJGmVgVao2p5IWVlv4RXPZ3sjRn4KBWIQXi2AHAqaZZ47cgS4MDsiOxv
7gzvRRDqgh5Z0ZAxa75F9JEn8qFKsb3l7wa1ACKU2SpzbLSlrnfngbRY7HHhyvdmeAWFCQSgfc5U
QAVaPNGEnbZjFD6WbCLXTiMqrB7i3qi5kY1CroGl6MXrc7vM6AojNdfzJcKs3mXg1yfELLRUoP4u
dIhStkAOjXKmM8OQij6Ydq/o3gwjN8c38J1io4D0IXmq0YVLnK4z94l4HMeD8HndxGBysSmg160Q
62FyJ+puNSdysl2rsfa93dw5KYAJB4Kvl8R70UbbysEWFPnVdybS6a0m6UUsVyTT8JBgq+wMy8LZ
TyKhfGJzQ8qeq9h9zntL7ompXFWD8TYM0HeF/pYm8yatggPdlusG0qecrllD+s548Eilr8y0eJzi
2wrD2Fjg9BZ9xJcNB7sTN82ITAKUu5Ch841hSqffMas5fLC1SIz64mW4B0NvnNew/Jy1gGdXyxDe
qeFwDjk3A9ZchxeQXf7TaJUnFNMLabuhIsN1lfm8dwS8841mEZ0FK13KSQBxGfo5Ros3g/hgX9Xf
lNF0qbWI6ZoJiIYRxGejOXVNe2gjdWW77OZz1Y+HyJqfnHp8QJJ8q0PX3CR+AuUbHY0CbjRM3sXL
62c3ce8BNjte90zY77Y1ffJ+EDDZUwRjfnYD+aAdrpaeXX9S2JeigZsSqG1ZoI8QcXCORk6tMxC/
jBtDLr4KTjdGl1KqGmmAGes00e8W2rPNYJastMWxU90hMvStuVxrjnqvm/JFEedbz6AivV6/zQod
UQZKas2p/E53bbXtI/3YlPaTsB4MH0QwLZuPVk8w5+mtp0bnrvn00Dwr8C/HzfgmZwi1M1b0HiWI
hbVzNHBeBC3uX7twvrNhIwwBx7Zr4y+1nx6JVJHuHDvQ4H1613aIav0Pu5c3gZLUyqz4FUfaneDE
marq1i/dD8MoHtTynI1BP/kqQ17FQh4S27bI6q5a3ql1sMyw2rk61Zhf7Ygxj2TY9a7+YbnjMedV
vKnM6zHGmuZk1VGyTV2XTSh2TRkBIjZh0HEO3uVVOuzGhsIZ9X1OIPnIANs00++eUkqICLxPEzvJ
egABYC0+ASC8DFUZx9iIHlLOCk5tcpdGPCSs+YCeDaD5bHHoAK/tF1N3JCeAFKGtAB1L8zYuiZsG
xDwFuiVPM2wWptN6ZKICYhuZbxlzleKTXHKw7S6fra90MOE5MyS3l1V5IuiSHFIwMZvRbM/Cn7HU
+Lyhch7eCu0jvevkNlRMt1aI1liOQyQlacbu1eRMB8a2fpY7q0pRUGnL3pmp+xx67GiMHjvnWOUI
ADAcOgZSwWo0thMfo1Xao3W3OErswp7IQ0pSPZrlS5shdzTaS41Mb+MXSf4wmicWIqaqW1j+S/Xp
UCv1TeniKaJ1vyM1+8Nlr7s27nM/ubYqpsinskmJtvXjVZg0P3QSR2s3dS2w1yPjcI5EX8kmn73W
/DoWETnyLHcR//JBqMPprpjd+Yxnc2MUdnZdVRLvR1wwuM09hBW00OFtkkiOGLSaVozhB3tV+ek2
d+JhLWZrOgAzLUZ9k86aWppFS7wLQJjhqjAH95oYXQVp/MNJkD9EunTX+UShUrO15Hk7FG0JoHbV
mLGfptwcza69HtSjbXZiQ4QL/K6RVquiz+4mIxKcQMbHIQkoOFipR59o3sKV6resceGqLvl71TBs
4lKUpD77aoMCddwUdEoju0jOKZMBSQZUVpfTmV0yy9cECboNmu9pMf4gGq9OQemdgiq/y0tazf3c
V7tKmN4+8P1hK7Lge+PV2zYIxXMZOjdB3H0fqf2cGWiDL+jDdx4HA706eWBhY3eeBGmXsGmz65o9
km+PrIKqfc3kJFY9w6NEF4FztGHxnk1o4KA9qZUdciLAVgjBvMrvW8Nyr32YoQhb5U5mVr7nqRz0
mFeXoeHiHn0HmEE93JhG8ixKIz2F1fiqs7q+akr42iHz9JtlQn4TaLFyDJPpzWE6TuNSrHS7tWkR
W7XbrQnRCTw0uzgng9tI2PQ2rYMSXXUWcdUCH+4CouV0xaFs2d0a3+N0mRQCRfA+mVl192lpbs3G
PnKbqDeeeUxK10NR8tHExnDFm/djqDOEWmqmmREh2LGMq8Ds03MQfiF/JfbENyDPG/V83bXe02A7
6jaqgBPYG5eD8y4q9qZJO6GIJVhCRaspxKF+GvuGK/QWe58+iX8hWf0rSrMtAB9EEK1Z/yAecYmn
7FJNybWeESBx95DQpKUxevt64B0NOINGetR7P32vdeHeV3b3xHFZnET40YODzcfMxTCBL6LiSD+C
DT7FRqe2U1rMK2PuLq6K7ygdDXuWQmKtOnwAbwz/fA4fRVQma4IkGOqG9D2VTCRwRtpEE7f4gcmO
IU0oeHFJWlH7Wkon3C/dQlQ+o7dNzehL6uNB1ORWxFi1qxy0bOdM8ZdYcOIwpQtfdSppsiSoCDwb
3lmavlR0CXaArONZnnVMEXWugq9MZV7ajDRKBBTUyRe/cOc5ICVXHREtihHBRLSsvs8cc+AMxPSR
FfQHO3SnYz9cBZo6Zu6hsKnCwV0loj0FEi5qY0PWYvYTtQdzt14cMhTbYsBRSOjyQMB6KWawNHh0
NZKjJh/IYM5ck/WNdzJc8gmZYFSGOqNYMel6VV1L2hKXllB/FFAC95fTZIIHZ45hIUHMg7SetO+u
wb8zySpgxIh/fNO9bpij3PTh/Fa0ZI67MDk4Qp3LCE3G4JATEdRXCp8xbemxJrb4cDr/DqWwornk
zhvbynwaeZYBR41deQI6LMSkEyvwc820KkzxIZRVIDqqcce6E/U6eSPm4o3DVbLP0hgBTPQ6Vkwi
E0m3KSUuId4Uil3zng99tjHSVHIAizTXoBvgtL1rCodQRl1eCMii4pocLk8k5WHUfYuJ4vXtZJJx
C1/qon9VaEOvJN3uDVZYj08TISderb6oG/oeFcUdTZSJ2tKt5Ni8rVuxDxPf3DgaqZ2jp2O1RLF7
siO8eeMjwnqZzDdp4eY72m/dyfJAX3MrsWVZ74JosteOuchsCtrSTgv6f4yhhszIK/NKPXRGCt98
OEQuChMKi/mmr1gECsozWbfU7WesPXmbuDspaNf7Yyk3XxWl6pekhwJntN22MeFIpV0R3xRmNZy1
hgnYAAFnVJ47PeodIdVVYUEomVPVHpO6tjZ2OlwGGftH+ahzOW9hk5MXcIqz4EOy02bC7I1l2PdT
FgHliJ5k7rZAvxp7U5uJyciZ2tu2SefGTN/YNswbHabIjALnXtaCYBfl5lVqsQOpelQTWVBcpDGw
ufcQig5z19DWh1/UKPkjZu5uXWp4a7kOeF2C+C6Q+bANe7I1eeZxML2fC9e/ndPKXpdzcPGweJDG
QV7AgZBFu1v3RCZPDOC+lQMb9XFcdGe2Hb9Ifdt0H4K9+f1sl9FNa8zb0oGBNJtqNUn0Cp2NJJJY
VjA+OP1UHyDke8yfOO1tZ1rfi2nKt6k0btuuR2GbdeDbuT33uUZWUUGXqFHZukP93Pjz2ooB7w2l
dVvmct/YwVUOlT7toneZgDCUx8Lkaqrc2iE+j3JCuYd4YA/YWXgIJxvXKystm3+QgHsLFEriymij
VQaNEanqGWHtrnvJ5uoD3zBbZI0uonG+IgQtfzhYZL2CkF+jEPhirxicbo/pFu47UN2kavLzXFib
yhiT3ewFHIpwMPUDzvsxDLkAxKogQbM2ZpOZBBVSkU5BHQ/DRQmWHz0KBoDHdj215CTQxn8Ppkyu
dW/Zmyqbr9G9U4ZnGG+XTv2V58fJLhuLq66TjKVxcKC9MTabCb1OXnX92ZLzvutwdXXjl6ZsW+Y3
jXKtjXQ7+ol5JQvFTGax8BPgcG0qZuPPA5Q3jqQB79RkfKNk7J6GYr73B1DJ/TB/Z7dhYA14zTs/
W+th6QqV/ik2U6SgOdgwe3T30s24+U1WgVqN/Y1PSN9sm3RbDVlw41MuFxMM8qx38ttRzAE1Br2v
3a0t/QO9tbes0VhZyMwhRzMoiXH8sATTo1Fon4LWPQ4unWB+fLuryvyStvMdFI/+Fros0ryAtzOr
5++0K68DL8/eZyZTOeNxM8NclPAs2OC0F6agrkwmzCrPC75nLSGALpToZ1V847kd9z4Y1BwZrW0m
nZ1Jqeiau8aKXpu+9f2Gt8/ikpb1dZPyM1HG+S2YH4oE3qqwO3VnJwtyITWcbV6H6aEX1YGuO01j
m6p2OSJ2irhyDQv8TlbeegoeZ2s3NF+yq3y05ENAfDQd86vPB8PICsTxgpNFj4qz4rOA2RfPtdXS
lZT5Bso+PfQ0606N4jCfFnZK5yhU5zkQa/Th/S6o/G+pCujdJrNzF5k1qyZ9RVIDdCLa2jzr0fsS
65KxTHw+WRLfll5WvBQ577Wm+V4CcVnF2iNHsnQ6LfpVNsFRpK0nZ7ptaBGeopAN1wRQl5UZ/zJF
k/LcIT4H3MEo3RRs2yoyNlTqii46GS1FL2Yf97XnO+uhV3qdMstK+iQARyFHZvpgDI8Yij013hLF
VohSjN0cOcO2ZhvIJu59LGf6ltQxh65DTBbRPfCrGAWJ76ltZc1M2U5sUBoqRK41nMmlML1TFvvY
7rOb2Agv0iyoWs+9wTY5onCn/w9757XkNrKt6VeZF8AJeHM5Re+KLKsq3SDkGkh4757+fEiqm+pq
7d0x9xOhyECuTIBUkQQy1/qNSfLLRh6igAmxFnPlEB5BXcTjqrV1HC/98l42qhOtBFZknWWInVmY
AI6NUEVkk9ssOTnspbyo+hSyorLHDsNBnyxOGRozEtm/b9XauAzJrEQy9NiIkXI1Oug92Yxldp1p
N1mGdzRStgJZVl2CDnPNwd4j6BG8DQ0VEDw93CzT1xp4gjGYDk2UvAalZR31UAQbKu2oO6nJF9cy
y1WaFJAm3WBc+qOnL/U++gQoFVRxrK7KTj8OAzemvCh3ymtkgt0oFAznyTv3W1HzcNcNnx/Z1IWb
RBuovBX+JRhYeQc9zlia102PRtK4C20yjkEbO084iX9zQTDr5mthsKwtFOysCtRREas7Ro2L/BKf
jxF7G2Gn6d4UziVgj1DpLvbVRloulDJRttZQ/GHE4rtTqu66VG1kAZ3KXFlinBmTJj+BKS82E9+m
XLe+JqkH0CaNyGICP1MV51hXQFGQqdu5sf2eCUF2qfFObToFcOu2WpSBfAeOv2mTl1LDuB7wlx5B
SrGCM5UQdnSZu2Pvz1OGGz9l2FU1BdmCBwnJwnxc544+LOo02hY6H3rNbuEu6SioiYpTWnxj9AFt
7Cm4tBTISN+NtbKpS+CBGS5zPMXuqx6IetjWh2DS16Bgfeik2CxXITmUoqlMFnXLxHBRNUbKfa23
A+8UBxY9HXeUASlWszxQqOyuq/wxEP609lCT26pZqy2VMXu3sQ3UKA2pXXzME4t6TUZ2g7y6F+0s
I0s/p4nObpsckNeMj2z5/V0TUY3RPAAO0DUWhV9Vj46rsleqd2RbYJxGPX8z3dr3uUcqnnIEe+SW
9a06nqcw8eCfP+R1xk5pCPchcL4NGkhkuPsaaC9eXpoN3s8d7ibkuhZJpGLulDTvduwqWxVlDr8V
yrm0EGj3Le67U0raTHXtVY4txHNnY0HhFtODOdRiZRg+KMy8U+4gi7B0g4KdtsLHCznbDUUkNqIx
v3vopYMJyLZdn6PvYVZ7wGp4ZmXaa4zG5ZoN/Lj35kYemWqL5isqtaAc1a6+g+aGwfFQL2Nw9HvZ
SDQG0AT8+RJ1oAgdgjGqjAhTbR2U0p4dBwUfkbNgDdlPgQ7LmjJZkI2mLsSQHJdNPZRIoivuC2+d
km/EJ7r3hozUp4bg0tyToYB0dNl5/TaaoW3CBDiUOPnaTCaKVNwzSMTHzZpV52rCmI6bMtbRcwOm
EABIBA5f9AY7vrHt9mS422vzmjT8p90ZfZYp0bNTtc066vD8kyEPz4Erk+b/Y6n/DUutzjrT/xlK
/X+TL3UMsvcKzJboa3nGTxw1kgMAqYHoQjxEKQRTlD+R1Jqj/485S7V6OhpGMJRAS/8EUjva/wC8
Zzq6N8CsNdDS/+cnkNpiiDIFo7PJiop3zv8TkNqZkdI3JPX8fjSdrZU2q+sh/vaR6uA63ciyUTV/
THXzRzWMwTGcLHGPkmuy9Cpt+jJnHeFoR9/LrNWh3WrGQxXVlPUcp9vkFbZaYT8gB9RNqxYS/ApF
2vyJumL90Ap0AFxcrmQTtA3lpCS1NmEwFk9BWZin1nIvjqNFOF+QvKYOooJBnc/gmT7uW24TlKQC
eEoFWUtDdDOy586vk/x0axy2SidIWCHlQQG+qe4p19yG5ZGcI4+6zlGOPobX80VkONP918pJ8Qsn
SbSsw1J7Sxzt3iqr9ocWDwd079r3sRoyqlyWfZ8EMVrOqsHiAyTxk6miXlA6YOacKcMVUc2rU4qc
+8ls5oVi7r/cQjIum1uMpNGqLi1vL+OKsOtj3z6AeEQHISmL4ZDNDQDR4SC7fNOSLTXqf8Rdqvdz
JQyJOTlbNtd+Tg0BL6n5QsKlZJ8AIkYWmhjCofNZWcaN2EKiz6lq1pV5XT8EfRAszJENRJqY6UHp
WguGeYz7Kxhj+5+HvkjTg1koyc5bsOpbkfjrT3aWDid5NPVgk7GGqaPDPCoHmjIHSG017lpF/Bk4
T1W+CxwAlj5Jgr3pBe5bAVkz9Yp3+GzBBqAScLJ2QA4Fv/B+dIp3TRMe1QCzPrhRa75qeg6YoSjf
wYtlW8eAdyqn9UJ9yBHHeXQiGzWKv04vg85cKLDJN4XTWvjZKmB0Xbe8XLu+iM1721dmc1m729iZ
quh3psuuQff5gRQd34hSWZYQH86Olntna27gK6Bfp5mHW7wNM3/v6MGDDMmGHIV3NpO4W5Kx+3mN
0AsmHCaHFC2ZqD+iZNEfO9XqjlPaJStl4Pv1YUBOucXqORVohDVrZidyAJGY4Uary0+y104mmzd5
+LHPY54hGCvOARyUc4d6KJDd+RKyyapUD9n56j/7MgjVBSgtiPkO1sujbNQEfyIHvfo0a5HnKLTm
UGXioUy96Hun1ffQjtMvBoBrKsHAZ8c6NagUOfpZp2BNkV8jjUIN++CIYEDly2sPgVoo/UvYtH61
8vVUuQ9rwNtKOWrboRvF5dokWXzMEqjKt9B8pLikqaw48Fa3AdF54vJdH4bw57nzRNYo/swiMReR
nkNAbhCFjTTvueM/9Cgb9noK5BLsBG4xVmtHL1KME5vu5rEiQXxUXeV6ki+iYOcIIPkjcLUjSn4Z
O/SN7IhoYgP2y2E41uZx9Ap3FVTGz5F+Pi1C0ba7M0MflTWkX+6qWg3v3TFgX1iap6jlvgfJIbxv
5rgVaMR9l7pfNsbm5jqvnfyf4yn6cEaq7ccODASpAPWREsH46Czl8bXp9YJNB5CCsoy1Rxlj2/la
xT4GCnNoAC51xKDo7XZSE4Jn+HBR/3qBPOjOZcBqNVDD7EJ2fKYK4Dsz0buG4rZeR71D2niekWh1
diHxl97m3uLWmNXrVFG6BWhXHGknPPIms/NPPVDKRUh14RvpK0VJpq9qY5cwi9P45I4JE6yfT4V/
n2CBgyj+XctOMrR/fcjOQm26Bit/dib4p6lRDuMdEc7J+mGTUd6SaVSPg1Ghi2p52Ds6iWVvyrR5
wZZBbe9SEx/MRkz5ppj/5q2LgyoL9nPQ8qFpnZXv1JFKXjUPyhgsZcq2QwYDtBfWSUujXWpWsQvI
LPqaoOS5gGqzKSbUanW+oUlXDg/FCNBu7skGOiaakunPTiGOajiJSxP2yrPVsBOGEd0e5Uwgplh+
ZlW1k11yx3e1nXso87jZOUnwkDSmUQGJoUafpqS8BGEafddU8RbDHnnJbWGsMxE761Fzj2nY2QsS
SepFRKYDEsgQe7/utJOZTsXK9tXsRcsAlYT1ELPPBSgStXq81yHQ3oVdh8NxS4M+MQCA1PEpKEVz
t0vu2R8eZU9Oc0GBkTTmpceaxP512q7VyIaHupFeSN2ZmwFhk43XCOcFPvzZroLuqx/gQ8u3i6QU
/hqH1gv8pYsA2Ff/vne0dqWlNej1pGD508T2v1Ew9b8zQE2+CmQPgZRYLokTvHFmjuYvJG8n0oc0
r6vge++o7CK7Kn7sAm16MIJVHFF2X7CpYIfVlBfbHdP16MMYNkghPqsF3EwnA2cBbGug6I1uCg6c
/oH7iXKY9TTv/BRQfJl3/uE2II9kTM6T3Q+x27kfBn43+RZjhanfdQO0E6Fnq0KY1qkAdL1DuNzf
xJ3ZXVKEuAG2Kubb6LRPpIbMP6oe2araCFBMxQ4M2KFhHfswNvaWUxv7vlIRvJP9kCUC6mxz9Hoo
o3YDf4Q0Ctm2efp8omw8vQf7KNrk2Ed2tC11td4VflqcvQhUyWxG9ObmzXmkLPoD/M5G68pil3o2
Gi9gjO4TvcVcNerqRd2ldGH9gGOYD4ekPEeFHYNuZp4Mjb6dr6w04jEXOymPBuvrQGH+2Bj81iZM
flZ13uG4HanxA8kTLJWLRiXGqqAyc4xsQJk9uNDwNrFw8PaeY3IetSdlmyJkeie7sundUtm30fh2
C5lDB7JhMnYGf3Jgv72+5VWi/q6IjZe4Yu872PZBNibQiJWfzLvd+bl/G5BHMgYqHoLu74bbCrb+
oENL+3Beowckue3a+AJbuzoiHPfDJCl6P7it9eoAFAbAKJ61KeifQBWs0shSHgtVyY+FB7JRa0Lt
K6W4rR+4+ifQx9YaCYNk1wchCO6g+yYn6HHyowAm/ORZAvvj0VTXhYKPQtW6G7Pota+4LKEbr3v9
mSxFceTpMy3lQLIJ0EIgc5MuMhNuCYXw4BSPGTbhtg6L3gr1HWBi0shGGz6VfnMReaieShNNSS1X
vG3kdOFCDsqmU6rLWGnqSfZuM0pDcPp81l/XkDP0LPOv12jwub3DmUNfoVsMFsSNfXd/PYxyzd0r
hkv0l8PhQsmVZGdroHhrtcqr34HYYhtnbY3QVV6RoCVV6vI0kKM24ELFcZWnMM6Ux55CkDXP6kgP
/ovSnv53xqrpkEBnO+mhtQMSDN2NefyXu5ZPoRROTJL9iHWvu+Q6UJMencSvRRweurgaMfi910RK
Dg01ChKJjo5bYm7um0g5hok7pZRKgIX76Bis5dMNWzdjT4Uz2QNgyWHUNP1IJgbwnx1n/b+oTUnl
jF+e1Lx9dDVmoRU0+7jpftTsGbEH8MBS+t+VHsSEl+WvQP/ZtrrGW423wC6D6bG0DcN8i1AJppwJ
7GHeMD+XUB4mv8A6yTXEVuSGu5Jdv82/J0ZdXTDzUR4cK3i6ng2Ifm2iBUVCkGsj3P9QQ54Q7R6Q
qRimeh+kRX0AzDBiozkfXvuQdK9HsVUW6doqQDU1eaus8jHrlkjSUr4NPfLdFiSRqLV4E2a7i12r
Q12pi92DSBzn2kQDGgt3st8jM7WcCmQaulTBqX5++pkIagHVd98wKAFUoufDDoJX9cRv6LucUPHr
RmCS7Ps0Jc7Oz6t4XQ9e/Z4AHDOFF3+p6xDAyMAtzpoa/WXyVHWdIQKzUueCw62LAiPFTkN5Sh0z
OEWaCE/ySDYhDEYwY267/jAgpiD9F1ksexZr+/Dxs+cF2Y7bIJUCOf7Lt1dDrRGOT4S0du1W9r0l
WtT57Oo0pOoZR7zx0ZgTrYaDf1yIgPfamrtyIFGaVaTb43VaUPf+LgwSJPNBnMGY38FJaXT3IZr5
Ygh8ewe1TV+pGvoP5tT7D6NWxBsroJzYJTnEFTXr4TAjNLGRZ8iJUxB84oZtHeQZMk5NZr6qDGSB
6cqryp48Q1411UKog/Prylg4QkqNrFJs5DwRg7wLgKoYpbXX4gZP2evh3JdHsundkJSxzfofvQsO
22haqpVhbfHLyNa/5M9+w3sHFvGPj4HElwlNm+Kz+0/vLB0N97gQlv4d6SPg7n4Zo1ObPHquSIBG
BfFZNt2oxedIGNEiL9yCwhgDcq48qhrHWPVUNhYfBoayb3ZdOL59iI9DFd8X/dOHMMyo+Az74Qgn
NDzcri+n1QoFez0BzSm7vzRGF6/qFrnBX2LzG0TAZdrqzayj+td/RB5ldRCfAvY3t/jtxRQNjYxM
U6BP/fmfFGaT7kN0HzdphhsGXHOaJoYcd+1/PJQTfBvuFV6zM9f7dvjLaaGRw//4x8XmExqlUJZ2
AS25rQbnZKuJe5JH6N/pZjucKPQ/iSF4MoLKPZY5XFq3b/O1FTYjIPM8dI9yxCYNeZTdkfzUuumx
A4gj4BqeEvYvta59mrw6eCQDNYAsdVQAWZP6Tm0IeYIu1o5T4GbPRaIfZJzNdASh0i22Kcn6d91+
HPWueqPEZu8KQK1LOes3V9Wyclr+9y8uwPh/fHERmNUpaABzIqH7UaoryjHP6Ds9/U7Sg0/Yxrkc
bVPdPcV9tW78Kj7IXh5Rb1qGepqsyLg2Cxn8ZaSPtoOflCcZakZV4L+LCCRLUBTObpOHKaAYNl+e
ymZ6HCMfHo/fblSkdMHRtBsxwy60qXcfPNtl/eNg6uFk3oMMZTj17U0rpuqdue6DPjfFZFfrNFLS
pYzJeQipg9Gz7RZuD1P6JDikPI93bpVZh0zrrYM8ujUyZodhtuYWDdxnnufoZVJdD3933i/DVgyK
S/HYzArf/Hj9//hyt1cvqdIdRnhbv3lnXtNAEOdvdJjUQTnmTqYc5ZEQ9WsXW8rmQ3yYp91iRsUK
2MvNeWlCHvl2/od5vRlAIOptC3jv3y6Q5wCKKU0RrIOsXbq828UvQXlFmxQZ4G/nHuUJtFLj3jyQ
oooOFMiCOq6AQjXE5aA7xGCAU0NY13m3M8i+Pfi+OqIb/edFbqfJa4bmRvhPZHfVo8t7WalK0782
uvVuzKnveLCXDXmGL5hadQuSCJh9krm8DEGygg5Vfnahsi6TceZZtqVzDGtoS8jJ2+8eiRq57YfH
AG2RAvYTkiExxGC0rjPQf31S+mfdB+TkOsWrUtcwCaghpn5evkZBXBxbbJLJudJtRejsUlwvgPzN
c9NW31TtFK3iebSvdtSIU5HDJM7a/mIMUbUbVRshc0sRT31OSjvD1PC76iGkCRQHbhslCQVGnwuF
Y9dFbkve2Zif6O30WACHQtupUrYyZiGWfxkFulPzCTJEsr9dZyHU2yCIpkc54AfGg1fk4UnO6Iac
/yAprhXgyH5hexFZ4rEKsKeab4DjYA0dAttkgUatZCvPnVI2cvR2Z7wNxDxbLJ289C0EKpOL3G6o
t1e6xeRsvER/Xt7fajv53A4mJDN6TOAo6c5P+Gt/fqKPGqLRgeafbqHb41/7zWpAzrstDj5c7nYu
fwJYg7IPeCP8l8WC8XetLjYcFh4DFmpEKE87rN0/SAEpWqA4eeIY3wJDOdhVngDeE3G3jVOgx9e+
J8LwUpcm9eAITMg1CCmpOA0T2imzD+VdGBrhZVKRlx1HciPylCbWfNTqJhNYYx+dS+Qjlhkr8qWh
2NFZxmRjJ569qQXCmXLAmkedSg82gEH9f5Vm/CB+NP+P2VzZ8z8UkKgsfhAFMpCpqLworr+ZVbDT
bVEck8LX120Z/Riw0VHXVlkXx+th4H1qCsXZ82xQvwWK/4wUvv2qhQZ6PoPlHWrPqU8s6c1lWuU6
wjxlCGlPgxtV291pGgzvGS7YWoSq+5ZpGFp2Dn5rAxLDb43Zfin82r7A/kseAi94J63/8N+fqHMN
9O8LcsvVsA9ERhX5I8x4PyTBNC929UFXs292NJiLKhrsRz8GTByH9kX2VBV0RUbmYpEoY4nwro2S
vcZHK0fTHhPaRE8riIEOWNASEisyt/5hGEv/II8Koz936kQiao5T8bRh78+HsrHGemlPo7qHWe1T
lLD9fal01aGJGxVISNOcQzGwyCAL8eyGZbBoPdRj2gq8dVi7Cq9rieAY2DRkUpWDPJKxCZG5Xev4
m1voNk3ObeMODJQMKtV8LSG6+2AUJdz0yFo7rsCvJiqV12acdapM8NCyaxraJ0XxrLPsqWBPh6l5
RcLJuLTlBJ4fObf//jHhLfqPz8njC8mCSGU1r//DEcVXNLAUlaV8BVFSbNpM+WwkHd7Mc+NbwN+y
JLrwNrEOYPevnoQKg3W0swdhRejwtkF6jrHQgzzqBwt4W/YFYmYnEJSgqvzF6hX/LK+lzRd0zZZS
glnd317DQol5QM7yKK8n44qoXgItWyIlOT20RdDy8fveofUt7ZBHzYSGra0/JlEaAljr+i99A4E/
yc0/3KTfZIhOf9F75GYDFDmexmhq1p2W+Qc1dppZdAJ8qZ3f38pB5lTyVg0t/rVEVNmPHtJGR1ki
GrGuPiVa+duTRNugxyk4AUtXg7IfpSfFHdrT/CpNmMzqFOOMXvvrFSylvAgo2AuQ9s0jXOkWBGN1
L2K1eZQhfhTjCqxavJJdrfPQ6AqTYMiX5ejYR9OvfmRxkV96AznDwXCfen5Vb5VdT+t24Hmf4Y77
Vobtqeu86GmAGnSueszgiznepYNYmaObIEY0jncRRMwlmbv8YOKFYTe9cro1oWr/7FbN8OLHHTn2
p1DvjAN57J+NjqT+IWkBOmMTADIU2aSljMkpY4OObIizyCZWyRVUiPJ+0r9VTmd8UptyPKWlSuF6
7ipKMawrY7TXdiWMTxVLgru+y4L7n+fkQWk+akFob8Czl/cQ3SUfKPlW26cJ1YTPAgJMbyvdsasQ
Q0Np9XFSo+xzOSKzYQnF3Dt9M74Aftim1Fw+49ekrRQDY4e8FeItAoYg56chbulTVJgsKTndQzmc
k98zg3soidz2X3Ru8WRSPz4J+dU5lnwGAp91UeHjN/pL8gINpaJK2yr/6tbs4YzCtc/a3JRTCN0p
VSMkjOj2bVFRTFT1LeZOxfE2L3SL/gCB5Vj2RgPIssEX3BlQWx5b71MX9Kuo06cvkZcizKm6wRGt
khHMaAaHTq8umWXzQEKGxAlFfZGhxkQNt7NqDe+qP2NywJoAO6lYu/g+Z5YVHIwqRZwNg1w2g6kB
7IJyQX/QQndmO4Ijkd0gKCK42yhYHa6HMmrbte7jCcf8X6IFwMEkwrJEDjTz6HX2fDa89wnWR2wf
UPEkUar4xZM5hGJbIwaEAnymPgaV3dwBm2/ArzvjOqrz8Cgbn4nHschKxGHMDEERBmRMHrnz6H+M
GXEfw/Z7vs2SU6mRjZhZY5EeFrVKCbJ1VopSqkjEJg5Oirav75BJdR/8efNmI5xa+xoQlTkErhAG
VIqGwtyToboDJUhhIgFC7kcX3el57LMRxQVofC+rJNiaAcz6trDHdwwLDjoLyGdEiKCChEa5kNP4
YKy7zI3FfY944GNXmY8yDhqmX1WjE+xkF6CzG03puxW5dwCY7rwojw+RBS23G8PwuZmbTlsNoHue
rpFwJp8mQ7EP7co6x1laHEKrOcBEq/gIaBSTzyYJ+2g/aXb1VIeBuq8iNGrkKBI/oBvUEakCFg5L
3MfEPTCVal8jwbBB27h91CfVu2OL7n/tS7DIjen/sO3yEzXt6lNf99ZSnU/CjqFGvMWO1kkgWqRT
qpitoTx0sDWFhTc3CnV4VFs4NFTf3xRRBZZ8DEsoNpbpUoXCdAsjRADDQQYcVkm3sraTdVQcYWWP
KC1T+FHTrN8BgNm7oHI+sYhIEBL2kpMfutMTKdz7bE5dIBdjraCkDktzcqM9FGnnEpqNd9QsZSd7
Jb5OF3kE4w/1ity+dxNBVcJFWU8dfbQr5xsvVNRu2+jiXd53LSQvfg7Ifgq3fhoLHdWyP2/SMi4s
47FvB1DvkSh4RqWArj0YY04e5cug0sULEpkw2eM0fDdz+7sTq8W3IR/3nZvimef1D0qMEDH6Z4g7
NZ1/Lxu3tIEL+/ZKdYBYXwcUxfLv80x7ExO+7tcBpfX0+6LsgHV76tEfJxo31Y6y6zbJBPZ17le1
XW9Lp7hc582h66js8/NQr6fIeXzFLvJSQ52cBUoTSy2MzAVurt2TbNAb84B9Pdo5FSg/KpNljwbP
Ro4FeZifCq17kb3Wz7qnsoq+WglKZZpB0rNAMuAsG6+MsDEGhrK6xVob/kvveyjM1PbxFndiZ961
dj94JeWsqyV7Tu7l6YKtobaWQTlZzbpoV+HGEDt5swMIkryhYLJtrJTaF0nlC5Y5X2U4Ema8idOm
Xctuxxf9DpdgAQPbd5/R1UQJgLMb18lxwhbo/2hu8hYPobYYY1jTroY5wsXOtc+5UnjkUrkRZMPo
XYpZMooMavXFjynDA98JHsA+AVswep/3C7LeHDuxHHylOcgG+x4DAey/+oMygbbuYd11cyyVw0FU
tIfY1htMSpxk1ya6siojJbs4npIu6koR3xukhIZm+EaNd8AbSrSY19U2ldWWZ1icOK9DOjzImUJX
X6Pec19gdY8o7PnJ3kPg8e/XClwzJpleXJx+0g59ojkwzOZDnJNA1srDAdWTomiDnWq62sHuvrUO
n0zt2d3OCezypUw1qCFJDwOETeOL6otm1fMEWbNsrV7y0eUPGdbaSo56KeSkyQe6K0cdt4p3NYT4
hezWKbc0UxsUNHg4N+zU7Nh2rFNkF07X0kHP5TGYIJeZWRf+8DzQWX6PAp/qk6xBKPBz5CPOIjQ3
e5rqWllZvubz2+jyveKGwbbXFvBjtSTGt3EswhU2o/qzmTWo2TvFiACwemgrQ/kc6+aOkljwbNeh
e5kQ22L3CWIbiuI7Uo/pSVei8Bkp1G5ltWawyDMzQ20xGQ8YZzTpmB5lo1Hvux7Jbqs56bGfm9sU
xUd9UrMykl9NMK61LFohvkOBa27IfDcHM4wodTUuCpNNiq6hUpnt1iBhcJZN7qVi12XNl1tIHk1K
pa1NlF23Spo2S2Ea4+dU984AceDoOaI8yHgwxyNVOSvx+DR0lXHogewsqyD2F+EYIjKQ6Pm9PFKd
Kr9PuvHn6Dh3ZUyOoj7UHnvkeN/MOiwW+qha94Y91KeKkhd86br82lXKYirs9H0M2mpd62m3s4pS
fyqM4Is+sQIGLroNvaa6z8eoupdHOvm+JZts2Ps6G5E7xWVYjriosS9gNVXcjondBuTJY41vlOGM
2UYOyNj1CpYunhyWaBtTr48ejzEQuuIc9QU16xJiqeyOddBfuz6p+jtbKY49Ah77HG+LQwMJkoyQ
E1+mAt1vU1d562yX7+x2aC9140TLeObAzyJ5L5lrleQkU4iHf+8qlQ0ifiStl37x3ZwvcZkazyp8
nPfOMKGiZCCKzQae/VAiXJcnan3wUCnaJK5aPADXgANbwiM1BSLj/HKTMwptrxlU750x92RIZEGC
MypOzHYbVevMohTOn4XhNIzLlYtB22Ko0K7DD/JR67tp09iOiqgf2N4wTYCT2e2zJrD6KtQEQmZa
du+NA2UKVZzhJHR7emp08+RhQP6uo9K7HoQOeGQ+XeqadVn0UCrRRhbuSVC4e1msl40TZt61Kwdy
WeG/zTETP1xmMMA1FDqedDNad0nXfIKlqBxS4FYL3wybT5HRF+s+VNzrKB+lhgl677D0ZFTN6kVm
pO6z2ZT+JSvB9UVo8eWqHwHFyv0LZdnolNvUr+eeDMkmy95H6PtnE6DgBeoXAhuJd1HjTCwhqeQ7
hKbrVx3p9rsmrTAYnLuJDrkfK6R72ct8fauqZfQoe66yCpyhfVJTWyBXiohYYdvHeuzt41yj61BP
5FD2ZQPDHKGvqp6dkP6cKAc+dFsnh4RUF79c73aRD3N/d00M+PSF2rch65DEOrd6ILYG+rUwfVwF
ljjr5oUwo3Slxp9Gu7W/Nx0/K9OACkky7VyKRHmvPataTIYRPPbzt7VDZPYwJliw+HmvrTEkjrf+
QJ4b1Zr0YBWU4/FfHj8HVnRGf6B4lnERIkci45mWnC3WSY9696VJRXgpB9JuRTFUXxurvHciTGMt
v2axnrEHq5F6e63IP8gJip3Md39zOIsx0o72hIypKYL6a2bBMAOb9jlFAWZVRS5ii2HSP6L0G12v
7UYRlpxp8TQEtYGAKrQk7DSH9ynvFvLaRqX4iwGiNcVIWOKFAag6m99Vn5jbMIcJR2kTCakILLgE
hMtG4r8lVFwe3QY+zPvQlZNLgfq2aw9IIs8A89sFPlzv9ho6C3qQeRMSBbYary1kRrZ1OTbvLgKK
SKd8rnGiw3KJjynS3PgzSZ5F5zsjuVAD7b0efrqclubN0SOJ8ozmkthnSFPciWasDkOPCblQ4/pw
63ZzDJoT7iNyWPavE/865RYrZseTPK785e8mhyj6bytLzMZhSD3HBt8CdPWf2zr6FhZWdppV9p8r
fJUXcW9N20bxjTtF8MgKMcBInYVMKPHnsVBfFf4vKScXRW1c0sNrksn1yLxFtfh0zSDdTrj2IyU4
1PNkdSrUJT/pcI+AzIIKXwsHDtrm9WiOKWZU/mEaxQIQBJRG22FbMjeye2vyAOB7o/24RT7MmtAB
WUwNRPV5u1hUeY32AFukESwRcL6m3cuu1igITo9QubHxy57tys3AXSnvUU96v0SRHHWHRDspGiLC
Su5l7wlm7CFU/++oirwadtC/ZoFtrcyq1g9Qw9VTK0p1WScjoMgiVfa6k4LQ9jVxlxm2crbN7mcz
mCZSDexaNraWBBc50CBfdFbbteyMkYlBojNWM6+02ddeBA0f0VgDYaAfWrMvQi/5oxPhD6G6VKyU
mF1BOE0nNAbHfTX1iNK6ffEINDFcTDygvyZDwgxOYo10aQoPdZDajGA5W+MZajQ77cFcaaJah75X
L0Nlar6i4y4Rz6J0ncWQlgIqNqg+DVrOmE/5g6kk/R0iV/rXZlLOYRP7L1ojzI2lmqxfY616MV0f
iUu7+Dw41sukpvmjgzfjo4oTyYLtbYL/DV05oFT1NoWTcS9D2LhQvacQ2Bif2C2De9CK71pcf0Ie
E7KLUzdrAyde9Cfj6czWEFk6MWTfzPzgTnH5Pe1KitSI9D0kvlLueOv1xqNg/hwiNHgnp9SjvTEa
rX+HymEvg9LxjxM2SEekJ5zZWLZ5t7p0K1+XhDhfVNaoj4VV2as68/v7wZ5+NjnwrkMaIAX9V9xz
h4hkUgTCv2TbtLhNvs0Ze8oFaInB5YytB+Gr0SYayvCVpZ66LIYw3V67bg0BMuQ/IbsTZFRI7sm0
l10rNlTEs1XvQDItfLUa8A2lFlcnOSoa/42EtHPPrVS8sg2+LwanvVwvRKE9QGHmUZ6ooXbn9036
0I7D/3J2Hk2O68CW/kWMoDdbuZJXqXz1htG3Db33/PXzAerb6tvz3ixmgyAShlIVBQKZJ89Z3t7b
yBdC2gJZlHxpS1s3xERNa/t0N0k7ILmhwpvc2ugCjGHcPpl1Fz4A1/yK6ibw0Qq6z12BbgHA4XlL
PnN2KSp+KBXszG/dBAFRAjvh94kgsz4VgFbgLTl3eJK/RLkFhSDc3U++Lw6CsM0dbX8g7RznxUOp
5e0Vr7q6RIgcPorZhSLFn8DyVGCtS8+Kn2ThdelOBQl1vtXIVD7XtrKDRBw6RtHLVaz5AU6Sbum0
MFbDWq9YyXiShY+CIqTYoj55H/0cb2Bu9d8K3wkPQ0NSmZnM3lukT5Dp5k640UXVG3zIsFvN28nW
2ki/l7npnuVQK4UJSsVdhuOjJCHaunWy3VI/lkYyL+SYIrCR1cjyYK3CYgkDGOIag1kfh2KCkgxO
nWo9sjpBpYJ8MqdCeJvVuCArTTYVXqEtZH9D/guyCeGSIM30JZnFzUXr3H4fG9DTi1phBe3lv3ZV
h5WOvR+tepoOsq8R6s2tG5jVP+aQdmkakYg74qp6RbhnLQ9DRLH0dd8RQ3f0LHofYVaV9kwd9bVd
FPUOxqro/b/9pb2HBeylDjhy2IZ/6PoOFLm4ghVKOcBuV69huIGvcFKg3akg67w9t2LnaUHNeZyH
6iBNruN6j/KRrX2ydnHWViU0fYRXhvf/dXsnG/TW+lE2Wsi+6D/7yftWsEsGDd8zjPON/YHTZPjE
A95vfQtmFkdUyem/4B9lI5TG+iloCPVIOyntPNj1zLtNtfOXnn1+zXkj0I1XBT10ktxMsksyVflM
dOVL7ffW1fCM5Bx5NRw4wm6j07jgaF7i0PL6tV6guTuonr/n0cPR/Ttvo9Ec2EgQ0dsGIrWD/Yby
6OsVTzk1mftRxvDSQnE7rqQtcyxIQOOuWWsVNAl1rT/WY209x0ixQOVZVw/8ea1nnObqobIFAWyp
mM+yy+8BI3BOjsoxEE1PzV5GeLdm3YmuiFGR/1GzJhZZ/IJCDgoNjbMnoxi3XQ6ZyTlzUPizguxx
tMilBuewz9O0PfSBvWD/0J4mAceThS4OXonlfPhD3+ykKRYHtFAUNk6tJYjPhAANITxlhhhkVoLJ
W+VFpyHUMp5uVek/NJPyFJW2vpe1etZZUF23IgfMf2AT5D/LAkjnuzHaFWkFnv88J9q8ZvPurGtR
7eBLOJql8sVMWqcm+b/csLuaHmXfIvK8ZTx3ym02IxJ+Zwf6HMKsyrOh9/rz/G0cVEEUMhUqJOVR
vx/bwdp4tWfvzPgtB5/zU/XJVfGs9iMIkV1wcvu7HTVk/8cZx+soaQlimPZZ1eLmWpPEftXC7mbK
857zuOgB95dzlo2ymzC5PuI47lSiliogdKQDu0fHLsJ6BYHos1qrxZYNzQwWRAA9ZPOtZ6XN82o0
jGb5x0jZyQqC78nQKcsRt9pT3RjXzDSnj1nlqI/7qN/IKvkCX1IWr8cmmm+9YP96dNwW2HnEQVEU
7Gl4GOce4PBvWx7k4Y4IaUUaY2sqCzWFyVAF2zuiOFQNTYTysx0eZFUWcyF0fIC8LqqiZCssjVqq
hIIMhzEJGBx7KS/lyHZDfLPcto1dbaE3aZ6CCs2EynT670CjuND7f9QUEnaOz82lhWAfSSReT/5g
Ay3slS+EJvrveqzv/US7Zil6PlmQdQGc0BYh9Ihov5vXIZmrJhuqvpsfjUEd1ggCGq89GQxZaqmP
Vq4aryO1RNRk20DGjWxTRU/RVtaJdmv7v8fJNk1goH+PMz00qnpBcggHHYRXI3wh+eR3O1DmwwOv
gRLOenRwCgFnsiGGNvEJQnO3Rk3G/GcAFwU5cqY/IkoKnRgSLWsNPMyXir1ZORv/dIH4l6v4Mvo+
SqBM6fWlbNAgCLY1Tkz1wI+mbkJjH1ktD2gFw4ycO42HC4p/0Vuo4TbRB63Yam0CcZ6PKIERmCjo
Vpm1b4TakLwa7WKL1DnsZ0UmgD+iy71VXt2HhWapkk/mQ+NiW4uxMuyPwNGnhzKBp3z0Uv9jzNBI
yM3sK6+pdq1rWbK3WZ5f+DM92ix8iyD000UVz/2LX6PeWSeduvEmpX9R4mTEc97kS9naqw35iHgZ
jByFI3xgzXLojOTJIr32hTx5HMEqPJT3mRoHvHohJqY/fFpGfaj9pDtmHvpSQS946GS1cfjni6J3
baNdyMtbR2FMlPhN40l6kPZ7Uc3BFbQdqfZl/cay3/yshc+BzIbvbHn7RR956Utpw95khV15bMZI
PZjoqy7hozoj8jReISCdrmNasyUCKCBNsrDGaqmHTXeRNTzY4/XWKgeENTuEXm2X9zlqj+U7rcb9
fY7IdKeDF9Zv0pSxlJy1cgAkJFKBAag7B9i8nIMgHzvcq5kSvEdqGz0EMqNYNoDrV9uNKbKHZV0W
jWDl7WJYssQEf8/6Rx1au6dKN10S0i2UOcHQrTRHUd9QCm/Xdqv1aAS12luvVShbeqO1r2YthSQK
53qgg1QK86jYpHmYvYYO6h5QXWlQ/ObpK7T4+g6iEPi5BjV97a0kPNq5AZ2YrIZkKele8SprlQJ6
16tq2He9pDrUsVEd5NW9UCKXEImsx8Sy3FvPJuiqQ9zCbxiVKGXZiqCjQk0MmrrhNWriZl+PLpob
ohrbVopUbg43oJqNr0UIFYOPMtGtszOiz9mPabpIbWt4HSLXgizX/oZ06PCa4+44xzGst6IGW4lx
8aLyUU6bBL7xOAXhQbalZmRdK0fZyLaiLJ0nP4BpQIzzct54bf5DNo1mmLxqrEZBDLFtnGxzJzNf
ZL986hYxzG3P8t7OAG1eLDTyoCDeGJ2dv/qwOqEuACFQlhevc4h/svCas2xzY2DAejwmR9nIzzxD
K72OkVBjpIL2zMpkR72V1aLHT5CPIzzssUbcv3QP6AhHp/K/xQSdmTpoR2mGJA+WItucf3WLNfKn
oHBYdVAIQxImhqqxQp8ZgZdtqtfXX1U5ULbL0XEXq1D6QEqIR8bbl/ag7tkO4HPilQ2kx0qNo9FB
JKsQTF+1PqJjaI9gHKraB3cqO7kRSGp1xrkI5eTpXsxjoJ50mI/3IPx2mqjJRmlHHK+byBD36odh
ho1IGnONLHbIrpnmNriIonVTQwnIJu9nX4JuI+QLUheZiFUx2ulRFmEAMLy/YR9l6SJbcWvK4H2E
h0nwcfzuIy8lSZnDH7twpvGSOPDo61FQ7iszbt5gZIWLxrMC/DFUa716mhM1fpQ1s0tXs9FPz+xe
OGoUxyRAQGGoK0EsSIA8mhVDrFjmNaySaQN1abCKPVg0l2x1cqjCoRdOTJ65ZeYQaQ9U4ma3ulZ7
lzBz5yOkUeZVzuOWvMBz43EW8xUxOgfW5AM55xbSRMIVpM9J+1OabvY5hbMkNJul/BDS1rsFab09
ar9hrxWI9gwmuybWyGQOmksAiVFi+nCUigNXLQppV6CgCDXVOMmuZjUM1oK/1M127yZH/e4r7Zk7
VUdN57nvymj64iPbomiF+jFGTrsdOw8aH3L7pD2AGPrDred2a6lVt/FM+MPYqIRHs4qHZVtV5kOX
9f3TBHnsU6htQ7c1r9LCDkXf4udUkMzx/HSJqhbsk67V7JTA6Z8QPzYfNc7/t1YAQSQfRSFM9mK6
MEt+9ECJV3Y3JW8dqlljnulXo0sTEgttEldYKLQscl/Dr9LYRG73XEPOKgfkI+6Kwm4Pss1mv3/x
lOldtgW4a0+63uSLro30J7e33oK5/o7eR/8SQ9z+XNqbRmm9dsl0rzD2KidTtNlpA3NUUrRb2bV3
UR2GrKRhsaA1m33v+HsefWrkPHHCfnWISB1uUOAwxMmoEqelMjeeYcEyTrIWqC2+oHYc1krBYQlF
z/os+svGQvRXG+vv/vhvoaMTjb4x12dnMi8QegNaEuy/szu6e7u0hJpgaT7xkjKfoCuwFvHkFTto
p60nZMiDy1RGW9kou4UaxO5NgDv+PsoaUOAx1Ksco5ewU8IybS3vg0atfnJhPDvJMb5SuFAvc2NT
3POvG8tqEMfHpI5ebbvXLrWFxLKahP4bdCk/PZScf4TGC3omKBGUZB5rKD19tlGAfOFsAD7iNbOp
ams+JIWPY03hEFSAkLxGztQuB8e13vwy26J5Av3DmD03oqgDKL9gx1If8iLNnj2XjYQeWUdZkz2c
qoFo1zPbnRzl9Vl8rFFXc0zHKpgW3j5QyR1ILWfYkQ2MsFASJufeHfVd5vQXEBFoCNSyjNB9PWnq
p+xxM5F6iVKHGFERZQIZpx40YZJ2e+ZwkscVahNF119gO+QIkibV59wYNZSt2rRvGsN/H1AqzfTy
cx5Ufzv0bQeDXVLhg0xJikGviCVUUZeVV5ZPhShMv1UX4RyWO2kzNA2HL8egzg2eSMQrnnycsKA7
ih5VFdpkrxKiBxIzqpM19MbFEIWVW/1ysNp4I22NlhgXyCSMixM6Vw4u+v5uqozOPEfaVW/YF8DX
xvASqDg/+GzJL5qUmu+znVhHWSiuh6tLXhY9VI2LwoRYMON0BGv5v52asfvVnXivxQ7032oYwIdP
ZHZn+vE31o0fI2Q9+D3n+aj5YcQvuOifSfh1COer/tfchppVN5SfVu9tlECt/pls21hkbWY9Q+Pp
IUvn2MfYaDTY0dRewKqDK5QL+9gKwGlZiG80zmeYZu4GSZLxAT4351MheAdLkvXuGr6zi3stWBcJ
QfYCnb1FOvvG1kIw8N0L8ldSDK1Hfczjl5noqjQ3SRgflDAfl7IaGOg0ZH1m/j8HGWWCGslcg97C
OV1q4T92aEHm2rYGvwb0MAJE16iUH5wrP00VVE1vWtYTMmFHaa418hKmum7WXZRWH3liwxI4DjYB
5jF6IxJzGz3qyIGwpnePqZvtR4Ixn7hiYPAAJ7RJyyn4NKbw0R/A5Cksoxfc+BWUOthhu9FW/DCE
czMIP6t5M8RW+RHmms1GY45XYTH6HF1MbQ3e8qj6OFB6ToynXhMKYSK6XQ+4gKbeiE8gZ5MX3gcH
GeauYffezG5rPcjgOPltiENE01sL6v0wlWhAym5wdzbkvdX5xYTJ4zpN1oectioSmKv1ACiTuEu3
dhEm+2xS+Kgcu43XMrLez/4nkW1Yyokzs6LOFYz6hNjnUolWFuiAXTP9Y/VqjCiTMT3HSWhsS2KT
xUOow7adk/N0nC3iCEnXeg9qG5qkNbR9e257UhjGeDjgXNU0njxpK6JTG6QE1KhZZt9v2A8nO8We
lENdFvBoDZn3ElWTcrG89ChriWHOL4LzRDS5/dAdiiJrhduCbCJS9I5FTZw+QjHjyddMlaerCD8y
1/tWwrf+3UfIhmBFFCLyU2zcoZ6+kWmNmmE0WG9wx0QCYFQBzR2hl4/G+nlWxgkqrQrKCVHtyUyG
8TVcTRp6iyjzgtbMSVhYh8gbn0vd7Z8DoFUs5E/ROFAZsmqVGJAcyDYlLMdTaFYkadIYNgk9Eu17
4k3JEUrWeMN9CWolRrsse84Xc5WZl7KDJFSCwPSx+pmrUwZ/AEE1pOz6lbRr/bjJOfS/a3VTbg3T
AvM2GvZnXeBybZAasJD5SkPSyVlaf+p+OJEXg2I3XA41As5IHuVxgkSINjp7WZC+ASBTXtKRy7u4
69/tf3S9jzfarv81Xhrl8FtzjUBEUOX61e3wG41l0n91VGAhjlDPTM5uBbcEQO3wEnlK+FUPcmTZ
etN7qSsyvkHCqBfc49qDR8YsDGx1c1DiBhEs1U73dWb5Vyin+ofQgwhfH1v/Km1Dh8ALz7Kx6XOE
Y8hg4DlM4d/Jy7l66IA8f0y1/dWFYemxJoXhOc8MxHPTitNqNy+T2QaJzLpnr7sRJxEohu7o683g
nqYSGIMXDitrIgAJTaX/1AKS2KqhXmzB3SBsNvAbKtk3vRqJBs+r0WTE1vz6fUYJBuEnKzlBQ16/
K56CEkcRvUL5A8S0d56kuc1Hb5eUWbjy2Su88473AeUjCCJbXc/6SVqud5aN0iSrbTEcTDL+X8dx
mLfekLjoNXTaJx6xU9f71rOeazA6h81LMroO6qp9LEAO3BwK/E1XjN5aF1UwdvW29mFul60kJih7
xScSDsFV9GpEZYBsLH59xfrMi/BdRSv9pWmg0wUrhqIXf4AXwxdIWhRU4bJXrBeX4MTZLOPXdEDC
TW+HcaPUxrGznO65FwjPHIIaAL5xcpgESBQ2qWA3p2oCeoBW2S9uoyWKrPVV1oZJhw8iA3LpVt4V
kHC5B2dnP4ZAAXhum/Gb1iHt28PV6ptxuGZvz/ZGd9VzV1r6UvYoYZVTivhbi9dq2bjE43308I5O
7eir2YO2qemcxaDMZ7uKjn7d5B9OrCGioCbd3jL87GMwUerhNfSK7El/HsqQGAJ/iI8+tfw1O1H9
wagnpAYD/COQfgWLWQPiUvQhlNY85pFOmptjGso5Btm5H0teM/z+rRc90KACr8ryaqZhvM0MRTl5
g/arUNPqyYKTY3e3o9L+mJpju5vyAf5+nrFPZS4uHRjnnz7ysrWtpt/yCI+eXQN2Iusy2fQd50R1
VIeDPXNjVc/sp7bU0WKAuOUfp9Q3sW5NP43A3094Y77A5Fwv1SnwjpYVI3iXCO1d0qvfEJ2M91Dz
TIiFUa1D234As0KUTlR1VC3WYeZbG/Bp9RuB22LlaI67nUQruijKwjYrnDuilc0QecvwyJ4VnBNv
M5jXAuL6q5yp7MhBKJrhBZjO9DIZhUC8cQNDz7d+WdiXbhy/AuiCQd/dmWrb/CAYjFhUopWvNuk0
62Yy81Om4dy3UGp8mPDzXlXgkssptIqviVtvydFrf2aVtRtwtHyBw7te5nASXxM9Iqlbydp9XobT
yVSTAoKPTn81RKjWJVn1B7T+7P/anywB3zNUW96Q1HUAE3gFTxw58SnJtw8jzA2PlgcCWI+djYUc
nYDx93slfwE0qkW7ymnrA2w1jdCmdmJCJGZSH2Qhm+5VW48AVbnwlv0xJk/JqtAqT9ny+ijOtSga
MCcrrR76FZyTxRn/EhA22ayhhPdHS8SZjh07fWQrWS2vHieJdtwVLu/iW2EhdsLmod2g6AReVTQM
lQ8wI2/0Twiz/F0nq3Ucu7AQAlgVXVRrNqHH9HuCL1p0ICJeFwt5OQWauJzz5qHw+/Otper96ND3
fhVC4MvlH/1D9zLhYLl6ZrNBXTV4n1UjPxFTBFImqlEbNFvDYHHQ/D54VztUOXCazIg+0cqbGjHe
ohtOspWgOsxdivpsTVX1LKYcW015k1NGHdovsiqnHIh+rWQ1YHtzm1JWYYd4gCbc2fIbVPdNi7cq
IB0LkjJElu42eTU4/ry3hhqRK1m/F3LcvSqv7jY2LMintSciPCZkAq9tmZEQbvTuYxc47qNLLldq
F/PxbjfHEcGeFMyE7MH51n1MBSqxxRNLhOrfoXrNn0YX6qiy37g3DYKyrM/JwxB27qkWV5ob/7qS
No5Kv1r/6vc/tQJKcG/zFagJ+LC5Jonu7BExYqvQk0K8dz3TNJfy0jRndh3y8tZB9iWYh7Sq20Mm
LYbKopbj5eUfgwiXOPtSs9rVFDoZiQKopUc9QN0srYPHGYlScjY0tpU1MJ0KAVIkXf9tmBInOJM+
v5Td7nYPTfk16wVwe1zV7kI2t6Z+AlU8HO79lFiP9k00fYyWhS6I76kbp1HHvZ544763zByqNFGX
NNqRWvjm+t5ulshEc76mqzTe+t/quhno4AIBgcL6tIhRS3Pz+WtQ2PUaVdh2H0bR8Kxr7Ye0+3W5
sKZpbHRS89nmpXoQXLNGUx5zFwY1HvZ2VTe2wrYjNJotoUcVtroR0tm5au0DKMtbbzmEzaV3ScoX
WSH2x6jBUjYeIa6TtMnCSMEWA+FlVVFDxK3cRjhPRZbsYoDaHSdP4vHLypV9PySkpgbTK2pX7bVU
9eoKuf6bWZbTB5wJsBNuqrBUX9vX2nf618bvDa71pO9fJdb517VtQDyZBfOFNG1URO1C3wwGYitB
D1EUkKUftdE5Rz1Kx5cI8RFe2JyeotgfX9jqBtuOHfhKtipNkZ6a2ftHNqaVobFFOoBLSLtlNNfI
AwQXY+pBNJqVd5JF1hHkXlj+hKCp4sWLW/3eLq+cqtuq6MruERVBDhqxEB8FXLyrXlz2B6vHV7Hw
faWDTp66Iwp59ZfNTXVS6fFMshEzoBDRTfA+rhEd0WMKLp07/CosB7rgMZ6rzV8NJAzAc1W5Qjjw
3xH494JLZubxiedl+Zddzgmd/vMEV8dO1kZbH461jyNZ5AbJbJ9ZG4qdZQrFtH/TfqTd4pBGKto9
kYg+O4N+d9PtyiV76D6dtMk5f/eVpr9m18PgoNlVszXHOVHIZoasw/JRa0wyxKBg8JoI0w1FsetR
oOWSurzKYUpFVyVC2wENo8TxjTMUXubZ1NHqBV210nqlPNuTDxGxFuXaKlZi1F5lq8n+Yeg9tKt5
UMAq8+3qKXqfdB6j3OxR9xTV3IeAH/KWagduOH43tPiHLqBNsjGxnviVOK/08R8JMD5WyNq9g2X0
9nYPnaHsFIxVzXJV6aAbmJCfNaoJptscZOcx9E814eira9vE03gmpLnJLHSPJzu6fSjd5CynfLlB
H8r8s0rs5FFCGtijNFcsZPCkj3ekAxj0vyyF9hknffIIWLi54SX+93lu92msj/scw0iyGOnK+y6f
wBTgaA4PtepP9hIAPdAwUZDZ2K7yOWWdyMuOdEWli48ZCatHedVK4zzbHM71NuTkJjrJ9qjR21/9
b73kgCQjog7VGdDcvyaRzbdBsROi37MvOBEdEq9rHvrOe8HBqxxCc7Tqk7yMhjwgwwrjxA+SRYOk
BtB+KL+YComOPAeRjzcEPZ1DhHdkUeTn0fveun68Em7EElVNgo4yEvk/ByVlE4CAirwbCsUIN+1Q
53vTGyFIIUG10gWatOZ8fqNhu9V/NzfqoAzn39UxgqcaJVJI2zT4j5pVmozLobKSw6jFbfBwZ3Jr
jel2g9giynL+Xb3NAIPRCF1ONpDUOQ9X7dO2LOMqi9rWuxOiJsDtQ1avPmyUXeSg8dDnnXHNm9RE
PisgY0Tx1eXd5rEGr5rEIfAqppINhYMU3aQTYbzbVNX+8JK5PciZpJ11ddWAHyeNiJGGVsSPilPf
7idNtWvmhGe7Jzkmdki47Vt9F3HGInm/HI9Gy3rV+17PDrWKFzmEHR03HmJKtbYIdokOk4/oZRmP
+0AMLGUneekHBB612G3W991YLXZ29+pfm7N7w33D9v/u0iRNuwDQ1W3GnoPPDL4h6IL64gNnhm1Y
FPbwGEzWiGSkXVsA07BVhfOGB9bcyZqT1PUlN7Tq4njV99FCcf5ukj0m3UBFFEbf7WRBRZz0pXKC
ZRXRo7Cf3tOZdMqx89uncciQHC0V/+S1vbY1tSbd6xA4o005Bw9G0daPimkNqziLstd5rjg095b7
lnZjf1A6FXwUARIXmCZFkI3ZsawOWh55R90PaIQq+Fej7KHrU3wUotgqB2MVUcHHQgQW4whZKxc5
T1mThcIqsE+N9ns/BUkMDDVCYdGrGjIWfHvV2Km5bwKSzYMoVB7MCbXFXqk5tOb6obXAFBLSfvSi
s2NZCfSPFAlv42sLdW/mOu1F1m72wNtzFlSOBCCQyCry5otvR9Ze9lDTNL26kC8vCF1bW9MJ1GBJ
ggaQhKYOH+6zqxlEoENO4PxuK5pUWc9Gmq3kNHLCruqmB8LqfCPxoSxRIJLXonoSFovbR/BUg72B
rb2YzTwFSxtmilPY9g/3z9zZRv5Y4D7977cb0CLSmwzQvPjYsjs87Ldvdzf9/ob3TxCbLiGROLC3
t1vmHDcAqrB9uN8zdhwYeHIicPe79pHir0mF+/UN5YR1lP/6hre/VhS6UP2Kb3ebG5Eg9jt8O9lb
zi+/YQNx2v1DDuIbZu3t/3f7swwlSeDJ+OvbydGqY+2VwAUVJf4QcnSR5V9ivUbLVZhuH5+w42Ks
lXgFDK96Bnck8l3V8lTanftEqOy50R3vk+QbOPZyH4Cl5lfvhZYvS1vJzoXumWtvRkqgdYoLC5P1
nOt45MLZZ5WJEqKeqamjtWd8lY2yqABjGJY33frXPUnzLQ7QjYyHDnHYHd0y+X7v72n4D3nns+F0
1VVnoORtVoKmPUO7rYld7SkMCv0JSqyjO7bKKRa1qXIGpGr408pG2c32oaxntx3Cg0kXvw2ho3Ch
PBZzyEJvy3Gd9U75h81Pmo1nO83ldpcJ2aJm8vWFvI0c1ZoRqiB2me1lddSm5gy4+VaTo8YWOqPK
rqAj/f15Q30Qgs7uozTFED5sIZMolvfPC2f4z0JNyUYVg9I2Dk+O3tw+qTTB7Y4fdExCon18IWkz
PpOg725/EsD+5YMaZ8D4jS+jdzL8PEc6USOBdQqii7yyUoSjQBOVW1lF1Q4m9wopQRJX2xgR9P/0
9hJ13NVkO94nkD1kwR38fPp1h7vZTsqYZPx/73BvSCv0jOVdCpJQ4I9nP6T2cCSrYbYGyoxrm03H
RrcUg5T6INmxnYfMevbGg9A2Jtxeo5mGaNp6VMP2aoAuWBHPsV+U0EVC3MjHD6sZQlTTjOmfuGhP
tdv7P72ZWE0ejuwJUf6EKh1W8tTV2Z+o4TfH1H60TqB8hJnnwhDW5a86eT0rZBXNK6lLHE0NQz3z
cbUHO+ydg6P07s7L3XqHTFJ3NJDRFjIs7Lw0/xs/rukIVKvsFo0sNbb8rdFnO9kyGp7IOMqJJSP0
lE3Hm9UxvMXIi2ANoiLnX9DyX86XUYMaqKZo6abT2J4sq1yEs7VrnjTmUwX/0EPUlLuo1iJ8pl5w
UT3wIOCLFQgo+3SZ6Fl7mhtbfYrV5lXa3SAxVvFct3tWd42cSmOVl47yCZ5V23i6bxNIZvg4nAq9
g3R3MMMdPw1tLc2cEA8ocqkv8dWakZZCdVSo8HoeeZYbtok4IYn4podhNNND05QtOcrictZhrXAt
bT9oQYF/MVxFbl+u5ylHzNsmfNaNiCO4jp2+lkiU7e0CfIes9h0pV3Gh/pS1GTlhGNK9kxwJ54v1
BEv6Em5k3sWicPMtyJL2RVYGBLdhbm+vcmwWz69mEKlnWeObwETsh/FRdk0HQIAdrvod7gPlJeP8
ueMhLdWFWTYRvnoKY9SiperkxnqOkICTtjkjnwuG6wagsIXbTxrjUf+3WXS0u7nc+8jr/mFHhBZH
Q68mLKTzW4LaCrDqKn3vlUmH/p83v6waJT5PIzaDfQBI6509wJtqVfEj6erzW2etZCct99KLUfY8
x8zg6jH5TLbGTkAMSV0Eln3FByUgWieNxXFwZvckW2fi3+CQgtcJdNXVMtpz3abZu6m50WFuI3Re
xaCin4uNDcZiIwdZpaqA8o04PKCwcoC9398EImNSFrHU5fEidHhSIdkjjQZYQryjUMHMQV0/x7i1
pqTTr11i1LAtR8m64C+8kY3D5PoX4oy3mjTV3RAs83TiJySGe4S0D1prEfEaSwKQEKG+Kl0Qc0xg
JhzB3i4muQAE80/Nav6B2QHYTyTSxE2nfEzMynqw/VnkzI3wEiq8sr3Obp5b3fQWUHuXXxuH9ClN
hNG1DrEooEvfbL8qF6ibqq9laBNqMXUdR7bpbQcYonaeMgs8SRmt4ZItXpuUoxkP5fAN/9rqNlOV
J7ty6M2viUmmgk1i+HPX4vVq0yg7GWpB5C4Zg22kOv4ldIxi5WpJ9h7ZyvfMcawf6Xi9zYPo1VVB
auWzQ90O8FWvXD1YH1b+PKPSNKavM7JWLxF6EC99gxJU4pA/J0xxY84LsjZAVovGqsuqTYE7fS1b
WRuTY28OQERFawmf8kt7uM9FPE54tZL2KNsdL0OxFvX5QPnMva5/mfpsVUHg/I6Wlgb8IjIWsmqU
lrOxw66Curtt3jmJIeWUjKRPiM5G5m8IfPTPmp8hENiiHy/Mo41GfV4IdLSopgW/OdJHxodJ7azD
oCDlbFrKcBL8FCu1CYelac/jSdpkARRhPKWimOPWXiHpRBcxYoC6dwK7Sous6yoUrfdmaZOt0MGB
nsrtg9qk8bIbZv/c2IFzatEaXk7G7H7FBbcPEJt9K2cEHITW7gM5mdFHYM5oS6TuV4WE5lWuz+Yx
Qgz5MSd8Q1qv7nzN4+ldQ3wiILKBfHg+gGscosd7gT79qWGjcyCZsXIXieslu1mxEaUW/dLI+dU5
iGBdNtUcpXCymhY2rrpFZbUNv39Z53SxqTL+PJGVT48NhGb7eQDKI7MD+in9Vs8wK8nMgZYakJ4Q
NieyCtBn/qbaXXSW2QGirRU9/z/GyVlMa9y5Wh1d1JlUAaUhEO9bifcUWoP35DbAR1wbej4sk4rT
B5qcdiXbpM12283otfNF1lIrSbbNAHNZiAgccu9+8whN73iKxWSFr7ubGRWpSLfspxCNFSg0Mw4m
Rms/6cXsXlMHmAtt0tIgqr72yWdfpUUDa2OcxGuDBJCTBirbrWv0guOkftOK/NeVtJFm1T1PaDaC
oYi+eMNPwy7qDwRx851Dgttamv0gOnhOZxLsZbVCOgYqg2yIvsSz+o2U/f4aJl1xngwUSGX/Jjeg
iiic4ewZanb1dfOHtFte6bMPqGxoa/ideW51lHbW1hbuzKzbxVYWfMQmwXnxcZRBSR/+D2vntRy3
skTZL0IEvHltb9lNL+oFIR1R8N7j62ehWhJ4OedcEzMvFaisrALY7AZQmTv3jqFg24ouV2f8ubqu
s/t1Nl0FDDPHorF+XV3Lq9SyU91NBZVKWHTZe2EpFyKy2ZcxzIyVGfXy2a2d4lhkkD12XRA9jy0Q
BeI02TvV4Muo7vVLo6nJqtE1F6pLDxGQ6WhuEtSUtyYKoo7ZfLQLX13WXzzd9p/bVj8qsal+cfsC
HrI08s+F0lAeL7voqSau9dqr8cUNbOVHqGUPoOKSV83jz+rKTDqG2tidYaegclT3qzew8nuP1+gf
ipt/RZpLf5ZLKd3YOcF3Lajlu84bg4k00/0aSd5auEKHhKKTk1dPGdXfm1ZvvINMKfsF9qh+qSoD
P+JBbyEfH1xQbaNu7bXQ2bHBiARZ0OuYlvWiG4f4q5EH3/Okcr8TSbjLIOh4L9RxLXPb9xdOe4b0
JAsXjQn9DRUjC0o/NnqWlO+OL18RU2u+a23wjlKusZNMp9vIKI88uoD3svwRuojssS0LNqCDq2yE
rR318kLh2C7NuuzmAV0hGtexThgDhbkhCx78NHQueWCAYp6OqMSvVk2cBevahk5k7cMwxn/AOSKA
zrZJA1p6MIro4TZau9QlhXYdrCML8iLS3Q3r/J5ys/Gp3qaI9X0lQ++6D+pNbCOwGkqxdHHtTj3G
A0C5yMvKb234Av7Y+h6XjbuEbFw58w8zzzpEy8tyGmiGvxLqkL+FZheuvZJ9gDkAUcnlDnq1KLS+
j3pORUbjf8m7qN0EdijvpdyQH+zQRzJq8uhb80mjBvM5SHVvBz+oDXjPLJ+bRHkUDlASJQtI/YCc
VVW5VaVA5SMgXwQUE3hd9cUCk72T4iTflAjBWE3kv8D4r+5jhLLXdi8bX82hWQVWOry6Za/vbBXd
EGEv5e91H8RvDXJu2wb40VZxAvNrnCTGV80motDHsrUtmi5+G+LvYiyixnnDtlrbIdkyvg5atRJ2
xWCjGlaJSsyr918IKO/EKYjvWEjoBlvNjKVlafhInbGXOIqjfOrONjGg++X/5dLpjk49RaOvPs3t
Qdof4LFH0RKKP9GUITjlIsi1D7Y06bILFxFuySOgRfTHOZ4G0Cew4dk2fnyyqzUlt75Xnz/ZXS9L
zw2I/zYyh2VF1fKy67rX1KjK+2KqXLTh8Dn+MVH1Xt0jTnMzkWUrCSJRFSuxrfWRjV/lKOrde5mh
rWu9h/CkdZxNrun52WGnt6Mqtj/KNf9P0uIuAsVOfkwyv91VsHyeDRdGnTrKyWBIqPhFcCFf/bCC
E8AtvcdEaWGIDXkZDVX5DhhAdilNTd6YSusu0tRw2VjfPgt52MGRwM7UNNOLsIkjN3aMA5VBd6Kn
OSHK8UCdinNFQipAhfhys4VlgoRgIscrfxjkR4rBvUM9lgBYXX0o2Ov5SwDQ3b0YNeK6WFkB8qCi
q0V2d8qH7HtWJvJjpZfNHWSLp9hzYe1Vw4CMrhHtRFfXlW6R5qF7Gw26cas7kftA9tR7qtVmJbzs
kfeXUuc9XqZaEeAXXDODMZIn7Nzw5Jd6/RLo5TIaNOiYLSKFo942a9Ft6ugHtfHD1U7a6D5l72nU
MSBR9J3XuVnU8F4yKUGtKiNjspPRmEdN3ageSpsosB4H52ZipY1qIzi3PPzFmGi8ri7XjeqXa9NU
xhggdHPVDVPeeiBI9mngJhfRKHoRreTCRNBOy9KbLajHhGolz0cF1ATOODkLmziigrPcyQ0Jztnm
Sr67gu1FWYA8zMd1G/fkRiYOnsRpkkNIUdM2pn9lHnR2bdNwg3KeHRTQfwYxasm+/R4W7k+16eWX
pJRGYEmVf6mzyt7BCB/AtWjqd51C/W6u5cWLEuYB+Y2ifQfLa2ia81Mrw6fwKS1lnSfUYN6aOrFg
qGuT+yLKkDT9V3s7DX6yEdtAcaVZxIb/szC8Sr1zwDNTkiGPax1gwTkbNQVsZPgOwfkAq8swHMXR
3FiGkmyVqKGKGnk3Z2p83kOoepwOQ618alUyxLPQm7CrkwycsN2c//iJ0dm5L5ViHcu6i0Q5oE3E
VgfQRmbwqiqSBHegbOzDygte/Sj5FpgObAWQjLzqUxY8rl481+oJDSePYspYVOqBlGG3FE4xO1iQ
X1R7EIXlmTLw2Bg7KouM3tKezVBXVkk0VJdYUeOdIhcJ+AXNPBVhHG/8slceLIrElh3lJG/daD0Q
ZJ+A/Lx+kbRauFSyBy6vIb6uIe2tVvWDXvEESQpFPilw1R5SW/J2YyGPl9xPh9WAkOlL17FLzr9w
z0lOupGTAgirbkGAS45WwFvjkzeVSTkNpZAL0RcNkLwQhEMzotEY/R4Rawh34XObI/qqBGNr174N
lZ7c+xP1tdJ32alPi4swhZMJBIJxDrt6K0yi6XS1uRArWIg5s10cqRMn9s2Gx831z/pQg21vC8oJ
cbokqi62n2Yn4S+PgbRBqL0CiKU5W4PA1nEswuJQZ51DCL7xz3alaRvwbdEVXnx7xcZleMwGoyZh
rBXTMzdHnEnzVnZD3Zke6coRxhZIDJKJLUQp62gjjKGS2sXt0PZgaHaJpg1HeVCBoCnspzOvqR7b
LgYJrrsEqxM52cpNBzFin+v7ISmLfTpFJkMYGTejU8bXXBKhbNV70uUsWZpyVXxBR9iHJ5TQYgsx
KdWcKa/Kw9adNlELgIXrtiugGnMza2vZw8KYAB9tIQUHNuDovU1dy2/cBfUS0imMk/blj1tjgS60
eypmMl/75eZWpotoGW4Oqwm7WM2c3MC1fHTjLcQEJzDGp6iuy60U2yT3o0F9DEyzvPe5g5u1bxRL
V6UooIWR4FA6sfpomam6yzyDSv7J2Ubc5jGltGdy1fMkWypg3XbCVZHr+NBIwLVFV7dqBC+dQt11
FikhaIPkx8SHWdNwjOgl99j1NKNqfqlDXob59yvfohEqCb9WfkhpyztXDNE2sYqFTZgrXHjllm0G
oqvgadZVlBT3klTpy6qh1LwMWziamoTQIUmAbxSRnzO/IW4R2juvzOyf5Oee3T4s3vLEyJeWVOgP
Gji4TQ2P6tkMI23fDIm2Q4KhvRMrQvWTQsrlwprd9v63MuPtlGfXFDu+rVgkoHemFfXWyZfDRFKo
A4vaiz3O3+2CPtnIiBUHPyG0PRo7nyLFMNP7FIWdIVkn8A/B0i1peXIf1Hn2XDTFc9Zp6t3gtukz
V5kBbjSIyEyDo5RBdWdr5UGMWk0Vwt9ptDsxStajgN3JNdHnZC5hWGNTEevuq+YODE0B/l2L3+xA
PhmT6oppsT3xXOdLqpsT3WjQ3DlhBTCzVVy25zUFYVHRLirNqt/HjetJ+XsZx/1C16DEkvPujdIO
5+RK5a+mbqphHWextvg08KlrlhW7LYojhX0MMrhDHCQEk1F3Tn5NGBrydTatocEOvwj6H7yRQcjc
dz9hPnxBUNz/4iTwBFNX1F3CuDd2FXU51LrY+SUhIbyCZtvcmvrgLHm88bFPTUOBwdFUbHjkeg15
cWHMUEVFWHqIyEwbLs+vMVgEuqefuqpyn1yvm34oao0wI92kdcp12RhIXkzOqASY21HToduYun7j
QOGMGPJtKSt3mjtfap7F1JFd8QOER0trcjXrplvy6hNsYvYT1EV6Y7TKYzaemSb12muTcPupVuwb
en8BJLlH+SGAdMBY5dHQvcu58piSZfzmtma1UC3TeUHBbFiiuZs8yo0crCGePjqJBU+gP8DZGo7Z
vgeJA/OJImXLumwPvGrY4NkZVSw93kqGHa+yyE0fk6kZyCyQabgXFtn1To417mWGzr5vOmdVyYwR
3W7Kp2XTTVZAhDp5JcbLgYhw1sJXXDXuOSQuvyz03l6kvvwUWVRfmVAybAfSTxvTTculYBYSxEHh
VABbZ/kkHQ+sVR4r9FVi9cXS+fPsSL2InkwIHeT1E5qq1VWBc/hQZmm58lLLeBva7IeVGMl97lTS
HfTQJL2Njt8ROg9TNPKebHL1PfGbHwaf2RsPlwbtS2ABodYESxibr6jNd3cZRUzrwLZBEjsWkplK
V+1Lj3JrF77JAbUgBIbk8cSv5asycoNEBwTFu7r1NqYDwhK+t+CHwz9GKyVlFymhtCMA+H0oITZP
dAjIC/jQf9WywBCZqrn1qg+6u0XqJN2aRd7c+2Z+jt1BRYZMY+tfJn/JNcwuBJ39qxUW953kh/u+
D8wjJN4wQk6NEV+8/FtW+LW38DrqRbOg/dmpG1mTt31QOF/8zO3WtSaXR5sNxMXjEpdhw0uWBoPD
BtVt/VKOjbfsiEVSLVSEMEU7frSom8ii7FO+aEozflMmiVXIU9KFa+U536hhk8n2qw/X7nfbDmBW
6Sg444ESbs0SZhRXNrpXxwSuVep++5dnDNvSK0jcNdpTm+oOVXrSvWemu1qHbGGwIB0ZInVZ14hM
d4lvbyM4yY9ZX/U705YO7pila2VwjmNctQuZoAeBmKbftIFmbjK3+eJbaY3Cux0sqnQIvsPLdLWN
wnrP+fFA5YwGLDToG0eq6wPUrweH+uY7HCYxcyoU7tIBXHoEDKT3/PBeNBCUKUcpgpV+MkWSBK1Y
YhtrcjvKubMG5Sx3+Zfezq+FmRKNz8onysfjC8TO8nMmKS+wFFp3aphX58Eor10IlCdPwvAYOO+h
3KQnGdIJJ+yHvWfBrgK8P9NP0p3bUKnom8lbBypjCzYdaqapKw3mZYpsPZhq2901Zk3hugSoTZfC
YFXKjX9Uneas1I0NZ/2EOJyAib7DEa8IP6LcByM1QF8g7KKhGAs8vXARfcevvvLSn8KiPTz3qCld
ijh8rpWsuiPQyi9p7MjwdVX7IttpuKDIItmWQfvDJhNyj0ywdu57i9JG3Q+WvG1kJ47uxSCk8d09
ugjAlcfoO2F9PDrFGPZOEOWLWz9QrX4xVGoMqC5t13lvFy+FFjZrZDDzreiamsnjx1Hgl/VG6t+c
fFh2NWWgRNm09Hg7tNi1Hl2dSr/lBKo4Rp7+QCpYWvodsou+c0ir4VoMoXGxE1CtXb3WHe0H+7pi
IYf190432utYJ6SdMmg+y+BtLPkdhpK6HJqw+tnpj51twfIT+c6pIM20gIWqXfURxTNNiBR5IDXu
Dmk8Ak78nK8JTJ7XdDoiDX1N1LigiBOTGGwzCqW6jnul6MqqntxJSvk9AtWToXT2VEZyyzMIWijR
tQJvPA82wTKec09gPruHpMmWlEGYT3kmJ4sAmACJc3TfxqmZlePiSOOp65vfZtPsNvs6PB722sDZ
/2jWWTBlD0H8s3Bz+9AXcD/aDfo2VN0ku0Cnwor6TCqTS7jJ2HIPGy3XistolxbFlnJDDMe7OnWR
7TJe1Y+pTV7O5+e/4xlCci6DSgHCw/ECKXO2doNAfmjGyEJlqJOf8vi+LHkBneR679s2DHetjiJ8
6Dn1ZQim5IsTl2+qm57lgl96FPeorQNnIsqlLU0LyXWtMfRd447yDqw0SuaZGq8Vwyr2islqgLun
R0ZXkJnmvZSC5LUql+a7nSePyoBMUJXJMrI10rozwvwnu7w7n3vhm9dyhZ0fZVA0Bc2uHOo7m5/S
NlLtbtsb9nCVLdtbwQGtvsokKFUzCX+m5plMFtBxfsxXs6+tN8uH57RoleqBBFOzKeI6A+tSgo0m
jMU7V3XNKr1ZppUVfS+yfulnZfwu+yUiCGkQP5tAAzct1CfHcdRgaTHA8vpOp5DTH85qrdtPtuMo
3LI3RLmKb4FvUN5py8XB1TsLPGH3rngRN0rbAopvVCZA+CY8QkUcroncDHeJY+aL1jC+h0ruPVGK
OOwUiFO3kJ46z+zRoYpMvb+gsQBAmCbDw5DoHWU/pbwp07Z5hRf1IDwCsx6pWiM+p3ZVtm36aidb
XryHE8LcK+QfTvwvI1J/tXmBesJZBRD5r5ueoPugBsMpJey76APHfTJ0nXBQ2R8m7EmnwRBc9KAF
+zo+BwD1qKgp63VpIFPt8VmuTBQ/9zxcpJcmHP2F3dqkv6fRqrFRnDH0J1mGfJTEAy9FNQ/SEkiF
prfdvmmIXo+2kr45sfXegTS9Fk6oXzPN/4FYe0oBtLPIwVEvqeODYcGRzT0iUsO2b6P0wVOnyHXW
VH+ZkGclQaO8s8t5L+TAei6gflorSvRmD2W+Iu/pXJOpAbMMkyq5o51rSqoEv0elrMYSzJLvls5V
ODqOCTQ/JIk923KpN4n+cmOZVhFuMXGlq31b+7ZYbCKu01z6tiPYLHn+2s7y9Cx5FQIEYwzxU6vF
J1AXXy0Ak+dAM9aZXz1CQR0s1VE9jZVz1BPiuJZjK+ccUfflOPjKyqjrfufElbpHh2S45FMT7NKB
kAsog2CXe06w0s1GfTUH+PTLvv9JMdzod+zYobV6Lom3L6raydYdBEncLmNvPJBBWPq6ZCAUlWs7
eQDEFhemQqzGs3ZuJKVLvvL8XpX4i++o0MDYiMBocj6cRopVl4lGOjo0tX7VGRERenmwKKlrmnYR
1c0jZEHJTtjmhqqw3y6VrXbrzuq0BW8jZ51UwatddYRhLD14mdgoV21iaNfI8Z2NT3G2mxhbMlLj
iQKjdOcZKN50agHjT1Cfu1JLHmFU4L0alT2wV3q/FzYlAfoCuyxwUMm+shWw3hWVMNQ4yZHZD57G
WzJqE99kSRoOvp6NB/DYfDouGYyAov5TA/aIF8Hoi1SRdugowl23EDDvkqK372UETWVLbdn0oDRP
3Sux0oA9jh80y9hLghOY4XQfjAQsbGAeq8Ia1ZXmOy7kLt2DRzTcMUxS+GMomecahKJLvdq9lHnZ
Pe/SU7UzshGjyVuTB3r32UQIAHFDn5e8uC6fUfkiiB7pT3x/TDA6Sxje06vdTErKzbNFMfKVyGdy
awry0qsChrD1MHmJgbCo3Ls6/0t0kHaV1yRMo5VlleMVhilnoSl1T5ZFG683m2yYWzW2dfCvuIgB
dgv6xQAiOVnyLoyWsoGAey015al3rOLUNPGvoxiqBRi6oWGE9BqQsvC5HXIn4nsVy+0m5kl4Lg30
jCXZyLeJ4rhUVdLwNXD2TW0Rv0/Hs1GaPACS8L4upIifP7dF3mAtNHBh6EbYhBKS0rDuha22MwKN
FbSloa2yTapcknREdUH9bUc5TVdZMdw10AFdZZgNlprre/c+V70lNBeTLexgzffGqw2Y6MSPruqU
FbyCOo9pVz86uZps61B/a/02OvvtD4Lg5V3cDPnGsV3YYgIUiCoX0k1xBKcyNDnicG5q664v+oHQ
KfIjvSmbCE1Y8FVL8ZsLx8lXA3mLhaFL9Qv3e2VZh673WNglSm1h6V5MmS9FEEHaE0RHs0GNWG0M
Hi1TVzQdpB5UQTpZny3EkNoTt067ldTF6lWrHgJBziSbMfI8fMA37iaZcNyeqjDSFyNFJex61SnU
h4CbIFgSTeErvBb4ZrNRPFm7ETiVdYP8aq/CLzRROAm/Dl0r+KLNU5TBI5CHXrxqLEU/1AH1+g5g
rifFN6sHttMLuU+yJ5gf18AkpfvpRd1tKuVVi53iVCaBe+saeZIsw6ELNxC4oLGStr20Rq5V2sbA
dB8qPfuL0gkwYmnXHfitBYuOTNW9kUXg5Zx43BqOC+CqlF58tK0euiFZ6k1ZPXnDUD5liX3NIRO+
yz2pfHK0zli2w9Bwh6Vr24q7JUURrtzavTOyvDu3+eDepcjLw88ZvnpJWO4D2c8p3PCiVzMiNkkc
MtiJ0Yg6ajDypMrEqCshXJVG0qNs6/IDz4+dMPdWm55iPwPZxEYTgOToQ95ABtPQqnhFPYT5bMQR
BN4q3OFUVJnPSUXsG6CZvLKnrjHIyjbPeLxLkWU8J1QpAQlV4rWYqzqtt4Xhu1nf5jYgh3naazD8
4swbXrXJRteDJ42lorYPIG2n/kt0VUQq1zDzyxvhnHZg0nVoR2+jshelhG78fHub2/fuCsIfeSuc
NYopVqVvu7fR2KyalUWZ/U44y0EH6Kmd0rDivKMvLfW6jrbgRneG5bSX1husTRKM+cmOjhkRuifU
vlpF7p6mSpqnpOxfyM855wxmgR0MD7Dra313aep4T0m7c7Q0CTYWYauVb8VIZdbN1GpddKeDVHDl
XA2gLk31I9mRg92hry380zKIV+yfAwTbUTex0o5XvIA8sRzGCNSRu0iU/q80N9pvee6r6PhqxoW6
9HAXwBtVkw67Nkb03MhIhZlOqh6IqbfL0Om915LQ8UaD52AjRpUK2Y+6iFEXmUYzHUhflbVXL7C1
l+ZbVSTeTvUzSMs7wnZhYparSirKLchlnlu2Nw4HB5kKYx0a1u/DeDrUlaRQlx8cPhzqiZJvoqna
yzMeELf1Xkz+PIqWh5UEDdCLxrft3o0RIpp6ktHpl9AbHkQvHNPsrgCdJ3pgrIyThkLPIpjo1ccS
kie77+E7n1ZFoFPbTOxaq9CUtMvgyr8aXdpbUuddZjMv/PkhdgFTTk6zPdbhXPSHwFx+Gsi8UF4U
bjJsZ2fhQjyCvY4J1/yf07ktG0ajVJRnhAk21HcPb/ZouquxdrrToKTyWVYJdzUqwMGQPbI/QDYR
TIpCoikmWSFxFGvGxIOBMOxooSgkbMqfozibkswt8rSfBoSzGIW1F9GPaWUxDc1fDx4FiCzWIyDq
26oVsWVgTySlmgVI5lU0jOkhq4JfDbWB6YHId3oQR/PA7DcPfPL7L1zm5YGbQXgv1p/nie7sM5/p
v3D5tNQ89x+v8h/PNl/B7PJp+cqTfl/+P55pXmZ2+bTM7PK/fR7/uMy/P5OYJj4PpR3Qd/SDB2Ga
L2Pu/uMp/tFlHvj0kf/vS81/xqel/u5KP7n83dk+2f4/Xuk/LvXvr9T2/JK3Qy1DtHfg1S6Yfoai
+Tf9D0NR5TMrJUd4m3XrN3qUfezfJnyY9rdnEEax1G2V/+Q/n3W+arlDhWY9j3xc6T+t95/Oz2aG
rXenh7ydz2e8rfr5c/ho/X897+2MH/8ScfZ6GK9G0bWb+a+dr+qTbe5+vtB/nCIGPlz6vIQYiad/
+SebGPgvbP+Fy/++lO2UUOeW2rdBMoJjI7UTQyJgs2P8pxEj0TAUB1W7CrOwiKNKTJh9TbcMj2K4
JIG0d2Jk2bTOe8i0Rl96lUFtVW1I91kQQ6BW90/sgiGynXpxTiVhC75lGhdzxkA3D2Tff4pxYXeh
jdqMJYxYwiaaqoctw9QBgdWQ7Z+gi75A6hFfCluK953tIPjcUedrm9GtgaEyPucpDKSTlxZFKMmJ
0cCSgLN58ulmE8NqpL+3AKiInDVQy4ilcr+nzjlX5fXN0YVVclUZgQ1PskF9STYiscPOHhwmYqob
P0LL1YbvxqB+visuOkED8vYh1T1Tdwis4lIocXFRlEbbenoBdF3MbrVq2LkFyIYPs63eAZicNm+Q
C7KimFiZObJERn0/ryWW9jutIqjpHW/rBUnRnMI0hpb39ymFW9p3/VnlxeLmpo9s0Sx158hlTxEz
ekHepG5/E6uHHpkS9Q/C9Y1M/dU4dFuD/9sRUK538qtJy941mCSMYvo8XIATcSRHPyRdA6rCzguK
TlOYPjJrnxeWf+s4SuCAhpnsOXBcCK4IXt1mCOM8TbLGaEnSo15/mHPzrIZy3cVJevw8cVQGf9+E
0v2ntUTXyMwzkW5jr1QGWvUxQmuj3Hl3QZN4d+IIsJeHbmvpbV0gs+S1GZ0HhF/njNF5pLJ0cp1n
3hbS2gfbjmLipoF+EM1I6OyAMrJ+EEcIpg37REoWYjD54ya6rq57KQUnzMgojkZsVlq0jgy8DLUx
H+KxplDvWklS7oS1RUxuDaZWW4qB2+jkLo66USbkrXon4Tt7kHEyN1IOpQd4jV++82ik+I+IDKkE
bP9lUBszfaer9rfZboInVOHTSjOyPK68FSPzyRw0DEHVdVCYTFf957pu3ZRSPUoN7bW4CMPyVD6R
MoFhy3YPojGyDMX6Wztbu8jEmlETQrRw8k1AtiB8PaB8N8ad9GEBvcgJGMRdLN0WvE36sGDZw/Uq
wdCwUmFGP+pTE4Z5cxRdcTQ3n2zU6UEby0ZsOQ/8TwvM027nUHtnk0Ftl7LxKftTwhYRBWQ1ufqy
n15DI2V3FSIoIQaIt0VoUCNSm8GRDi+tfaAUYEwXog/29JfRMvwnhBbkjbCDHnMO84zZtxTClmIZ
MXf2+dTNvZ5qDKfej3L0JjUpmYzcgMlND6PHAIDa3rYIGsh8w16LVtsJDwq4HPbcjn+1Jhh7mlFd
l5txCaTKgsJ/gpO0E5ykGQD15GNuknqcDoWxnkbE0ewjplT9xuqRb5pdhfnvuoGAqMwrxfJ457b1
cD86xlWvk+6pYMN9yHW1XA9lnH7zdIOUEgArQmcDJG9TCkqO3C+FAXA1KqBfC+vaXUj1sBdgY4FC
Fk1d2e7SMJxkPdsEbDmlqm6dgN9aioEbPNl13HCr2Xz1P4CevbqN9jAvfr85NlRxVwGMuQhcuQen
cJwDO1c9XYhD0cDFbgAhqNC0v1lLqqD7QjU22uwJ2amLDOfkQ94ImdipEdPtog4AWBIWyM2qhzE0
hVBdHr0a2ZyguitzeJ/FkWjyIaHaNtVBdbjVr4Hoz1HsAXKAyVnfCmdZ05CDjnw4UWuruvRp/BK6
jgX5cAzkVIpRw/pjC0llXcSAPx39kz3p05f4zxpR+0TYMj/VTh6d4f6Pzk1prSqH0CekXr9MYnAs
uhE8SaXke0hoT/JoD91C+FQdCGrynijDp05EfeC0VtLWVbAVh3FjvNuBmm0/2MSpwp85vOAncSwR
Mu17LYHoTncOydT0pgIj5dwXR+gEo0tiVrvPdql1Dn9n6w3fPUiIPqHpPvncVhVW0RdzRNMOlJ4s
xUhRDPKOrHJrmMpV1/38pSbe7MsA2c3Y15+JetRmk794XiqjoN6B65ezFwUJ+YvRmY9iRpjb8bnM
eWnMdaK1ZsONRqfk+uinvnsUR0mXfx0829yIXjcU7tGrgCTzcP/tEv45mm0dMFPUcFzUJ6bReeA2
WawjVvx0uppqnVVaJxMn/r/Mm51/zQ1kVCisYCP7QbYtRt27l+QSFvrCib8QvXszel35ibi2Y+ik
fm0vfIytqH5z2oiUTtj6D35oc880Qulo1mZ8/LROA+nX0e9K+G74Ep8UubL2nZQTf4J2YFEjnnMK
kJcYzg2sgJs2BHoJFsEsX8NIctYxbF0Li0A5CdMkWsM71pyaqSFZ97GZbcJFkZV1VNrSfraLCXNX
uAlbmmvmbowctNr+ZUkjHz+eYZ6vhaQj6iS5uoZBIVSMuIMFK/lWdGM5T+6cJL4DYBvlyyZFzcLz
UdvytRqerx4FLkUL+gWkWh2J839pMvR60Xs14PZeiKGwU+CxFoe5l6ACWxBW+2B0i8xca10Iys2p
mk2gRMpUcuA/iqbRIZBA6/5e9LwCApzZo5vcOjwCa/ztwVsT+EcFeW+lSKsVaUfvXAqSpKKOeW13
s34tjFBn+udBECLFk5Mw/rPPPGf2qSbaJTEQhpq3k8HqwSCUa89whUSukj+3FUp0vzu/RwqpkDYp
1VEUw0z3Pc3L1iFUDktxG5zvitkAM64/Dcy22310GtAHl0D6dFsVzbzUPDBPm5eanTMEm4jXJin3
9Xp8pNa/X9hk3A9jhF6MmlgeuVZKimLLbYplBVeJ36gP/TQIMYa9bBSQ2cK3l0zjGFST3m2mtQVp
leBol2pwEaNBzn8kTaAxF12LzPyd7vWTkJD8WA7rlvqYCiQdkIVJ7tzOtJXbmP4+RejilFiwcLEn
yqOVOIRYfKgWdgaykzLUclMPaV8tCk3+5Xobn6eKoy6YOBgG9iqiS5SdaqYeEF4kZQ821cZ3bq0p
TwNJz6UWWfoe1JTy5JeWDdu956I4nUMVJuvd0pyyrwaSr3tDK/4qRtlmuzrZwDR6gMCacj9OeVjR
6J6i74O6/kv0milnK3wDSnf+1ndac54ujsS6SiaVe1i64mMfdQX167xPKXwOF70EMCNsrUK1Zu24
znYsMukup053PdQtanO9ly/7KlEOo2jiCoBTNskJLoThw9A0nsH1cfCS9teRcPngrUXBlzSTyx3o
nfKgyhBL/lEbFJKDopsF2ZG0iH8UplqoElYJqTNTTicK/t/6hMK5NKmck3oV6DGShR9m9Ep+NEzL
O94WECPzKmMK3fXqz2UMbUWifPTipRHk76RS80cyUMWjJMVfyfW3J33qKbLR74BMImU1eeSFWjxm
QbOC+ny8Cn+lGBEi7imREoOSYVb3ak3ofpouJrlurAA4Quv7dgI7Ts5JalDbr+X5siNUsjAjJzsK
Z1AE414dqBQS50chQt4PNmlJiKutVnttqlI7WxLwWNG1PEiVx5qqHNEtHKtayHpknVNPkl9/zWlb
RTtLCTzjbuFor/McXmLDq6qi9ufDaRlY8fcEDM4lmxpSmMrFVxNj3U/qpbNNDCR6hk5C9H9IO48m
t5Vgzf4iRAAFv6X3bK9ubRCy8N7j189BUVfU1btvZjFaVKCyDCk2CVRlZZ4PlR9ZlYXsEhjh80B0
4uFuklfkjA4Wzpn7PJwdOgcvA/n7++VuPQW55t7gEus6vwVZDLYBQT0Ltr2nNEeTvWcBbUA0RzFU
O6v3x52jNQ14WkyJsHSyVmRdXkrrbYwcbtUcIhKKW9brYCL+uW3y/xiQq+R8xqGy01q2ELJIOt8j
6mqu16oibkbSXX413zv+ZZvmEa3Vur8Gy2ZDT8RWIy7/76nNxHVStD3/NW1B6stOH+E3wgVJVjGK
M+9a6/Y8aQ1EOi0/f9ecV6DI9hugs+pcR0gG2kOSvWfeWKwdn/RyttiAnit1YeeqtnLnyHykoLOj
OUduyitpmwhEJ6x4bpFF/vtKVsGk0eyaCViefn7w5v1eZc18gkvdPmhB2j0IzfRWfY/izd1mqaV/
rgtvK009SZdQZmekqz46w14aZREBhthaBHTMnOv24V5Yz1Hj5Q9EZ9psFU2SOPO6cgm45wXLyFLP
qUk0Gymmqwi85q7gtPqtrfmE6shEcnhWYib/l+xqr22OxlztGyJYyRD2TrLVcoIv/eiOFzmUCNhr
WonyQbY5RrFtDSt5km2h0iyIwEleNFdzX3vkhyG8uJbyEkLKeyBgsz7mHhGpcy0FbXC7at0EEQKt
q/eyYTD96sGtnHYHSYv1yNz53tAGyl7VjBbBC7rJvsSx+ZvWJzDl3lfOjohcGQfBbfStLagIx1B0
ba34vrdx+wAOQeLnV1moJtJQU4OArqwiaPyroS5q0DSq6m/unbO5FcmJfhXEBei537PEg5Zf/UC4
674tEAj63SBHmD1eu0ixgTEZysYCr73ndax9pqEaM3Mp1VlqD1kutIIl1vJevzcjXAjwUtbHpil3
tUHychBP25zzfyhPfvfg6YLv23ylx+cIDcArZ8q/LJGX97PXhz+Q7DA3dEVTkcFAMCne4rWnJOTp
Ry6cQAC0+95t7IdxLsjKRQW4wjuWaKH9EKSm/WBqnr1ththe3G2GpmgnMpyO0iSHyr5gbBZNJgJi
FJlNNmq+H95e5m67v4zbkXHcwaY5uoHd7UnMJjk9KaZPFkvuVWq0+CPnqgONirR943HolPo5Nuyt
r4qJWJPOPyZEmC5DWTXseJ20fr2TrWE5fIm8+aie6JzXkm+v7AVbBfA9G0JEK5i6rLVsA5Yj3Mrq
FJVEUWqBe5ZVrSLiU8k+ZXrQXnhSJbdB6LNAHobUsJa9Ct1UFlVFPL+sZjbAToHgtlHytbWKHKUF
cED7urCzLTdd/ZnDBu7kgAS+hxb4bYD4X2EEDksbqe/rX30NOAFosdA3S1B5Z/m4InnXXTXqpB+7
uZBXsgiRojraZeCVMNBpUQi3WnR63ADcpBpX9ZPuNtGnPm7c6KXI2uZTobY/tDbcOHZZPha9Kl5I
Syc8sqpZKYaB/jIQ7bHyzd7bytbQYL8/Eu9MAAadR5S/j7FHmFQ8d67wIT6QAn6QjXJ8VH5LHHZD
0hIU0YdfKRCu595KAdh/Ah2vmqa6SvipPcmC5CvVDJ56syueSOac8CWpwC4nL06WTsJ2NTMMwKi/
+zddvtUD07wIW/zwUgTJhl5Lrn3OnZLlJHR8ohGv7VzIhiHLrL0/pK+NVf5jmgdkmVOcKyta3vq3
ln+IguncSkTpDJ+XV/ei+Q/bmJr/r373YVHE9z9XmmFlJH5MrLQHcWc0yBiec05FHQiIQRTyqis4
J1nI+l/NxIKGuyD0TtJ+m0EO+avf3fZHnwJWx4bfww9NLQWLDF74j1e6D5FXf7+bzMA3NLCsW/yv
HeWM97llPz1QzHXJXQVSNxoBy96BKs23Ni425syWlnXQJiHBwwQ03m39oKNh9Ed9HthKoxxzLyrH
jg5F0SuPBA6az12dfVNysz/JGi5XsWFvZq46vjfPCIfswjgfTlnraKjkkKkxWpFA3zQTV2mTRZeZ
QC4dka9ltVAmYnfLbtrjs+X731bBG9HQIRlqWotWYJ5tDHdsz3Fcu+SphP5BmcmvTIrjmgChYKp8
YtD94CqvTMHTJtda6Mj/bkBlDO+xZ36SdmtKIzAUcxct+Vn3HCTJOdLcCYBDDILbnGKhIEtu6G1i
2bcaOTDwviUIkxzTJsmP9hA9hoaZbqPfJmkvrSooFn9fDmS0Y+WDvo2W7X90+j2btP3vUxae+8/s
TeFvCXJy1lrvZuc6CTtAC2QaFOSYLEKrC35khHmSRPSTv8y7Dhvr06TlzcrTnOSa55AEgfuJ3WiV
2tVijbayurZYkrrvcvjQTKfAIDx7UwWkEtm1Paz+MMpLWeg+Aepdo3uEaxGzTWy3mE735hHEfbto
PT4mdJO/3BtC8LAosaF5qab5E09bbsfgSGWNTAnjWOfTh6zJoi+M+UvTV2tRj/mTtKkhIJhqcvhx
Y/IQzeaoNlzLNmM2gT8R20nR2+XdlqaNsxg7gtXvEw3xV09Du/w2K+lgB9LkooWcQ9oyF7aslwzR
RtpYHIXLUoTNDs7INS9GJD6QWXrqXGs4w808R3ONNPnyaYTCvwGaNq1kVRb48H8QKB/hnaRbUpvu
1ePEWw6SpoZs6y1kg25ZAYYmT3gYiSTzkGYcCnFNiI43iim8NHNN2kVgGUfWDgdZc9TJIEpRjOXW
RnJrIY23olbF1RNIhektpDlpC3pVvxhjtKjTKlpbrlJewsLkdBY07y6xNf3C/9sh4NnWXjuLAxS1
M4LvY6EtU2AoJHN3xiEzwvxLUJK46kClAnakKOt4Ku2TAaHk4NaqsbVxijx05EOuQLCon8w8/MoJ
V/XTjrYoavgb7jPV1iZ77qF1hbXMSx+b1bbuImdtfmob9yBbLSWGeJ+MfMXRGrV2KrGQ+wSJm5Uu
KutE2vwPkAoBCRQakt6z6V7cbRaM9l2utuSb00PalWEsOljW/wwjd/P/Z7r/elVpm98h+y6x9omU
r+bjy2Yu2vnkVRYkG60iAn5Pd5Ps4YtR27RC5Q8695U2OV5WSQR9It7d3MvafV6yZDJYINucdKlD
S1j5LLOcvpRdQrKo/RmUvXutOWEb66zc5UINL1nfkP1r6tYj3iCUp1wPuBI6pAtkMczPg9k+9zHf
YGWol2bPGSe7/OONr/oHalVejm4q1lVpkCozk1WFblLIq7mQXaaZztrOXutwSn9Oohiv3NHAXA9B
95VklUNJWuUnH7jRlvzybleGXoSMjfrV5Du2yxwb/E5u528DCUhb15nGtazWQ9OtEWrKtrLqTX20
Uk092suqK2b4FUIXx5Fb5ZsPyYp0I9BbpaoqZ/SfiWvOwK+VqiNeBy37Va1mf6usurHrgSLrfrXK
avpQGOvRV3900+RCfrVUVIcSg1jfJouJju7ZwVgaiiX8Z1ap0qlnWZNFGqQzyEL8iHo9S9eDvRcW
jn7cBjrpMKp+u5oX6yTGlD2HQCSayQZDZMatlZ+aQYrS3DupTLEuRA979nezW5p6sZIz3qYls3Yx
Zp6ybpCKWXZJlx/MOEUnELnY1UT8+VfVBMIg3M/K1JvrSQvCQ1s52bMe618R8Uy3he8Tp9P6+VkW
jjc0p965yspYl2W7ujfqiq8tzQqJpaEt+x1AwzcvK0kmdCuxcIWtXJpZMITTAP+aJdCWTE3/w16U
mW8segf4ZNi0+A3oJkdBoO32U4fSJccX0UcrYFRapvOl6X0edHEBJ74jL6Ptmw5mRO5+ARP0RSu6
6tnQx/jAUklbg3juv8QsjxPd/WLgqeOktlCJhRXakzE5P+Q49gE8vkk7eRzIeOQ8ojV47obmDUmm
Ds+GZmmfyShFu5MQkb3cOsoiZSsU2AWPqXk3KYuwJO1TbUoEwjPbgTRcTPa5cK2V3IQ60SzXlvlL
zWvUax1H6jWvvY8q9LW9rMlCNkaxt+jJjTvf7boQxqkt9KlEqlKt3Tdr0qez5YXjolMRFZyAzK1d
MThbWU0V87UT+RI1VjQxZmyNoUUBn5oITvIqnoK0XshL33fienFvUp2GTUulERnOkD86/rpE9m9h
NJYLzXEaTtFc+HhhslWl9+92brVb2YD6lof0SZh/soyMjMOiCmr+1j3RQ/IymLE70SxqMT9wTrdi
Jvnc6rdOLUduGlpfALHmmGkZFV3Dc9PYfgY2GqNwqRVcxei5TmLXzNo9NeHyPNUjfdekQryqnfer
FfRddBh7lOFYJzgLcun8r5Mdb6vIMH5C2N/XUYuTD0gD20dvb9V2/iAd+Ykop4XqZ8FRVn0tCNal
CprMie3XepjQR4qnz5bnFJukGXA+unb1PtvzUoyfSZkFy8pXmOOdZUmE1CFXh/DdcGJgxm790o5Q
INOw+yHNTtoH20IfFma6s9ijHSB3Q2qer4x/V0dl6Gf5Qppvl7fuAeFWSIcDz/095q95br015AWy
xX1O37UfbfIgtlVm9yfFz3sE75GyMnvt2qJlbiDmi022xurQn2SRV9mLMvj2Nq4jyztLG2gQYmhE
US3kCIJMQtzT86xlNsU7jfOfAvFXtL7JSSqSfhP/TubiD2hPC9lqhtFHXqvtbmo0QVbDPCIMGk6C
CiskS+93R5kFBtLHIsDsC9vYOAZt2bGgKViEVA2HGFuliq1NAc8M2rXQ1JXvNz+LAle+kpToBJL3
QmbFP2Lv/F+RfW/7Xw1SAP5mmwkZfzU4mU3y630a2VuqxN+E4/89/39Nc7fd5ON/j8hMyCr8dnk3
4fxuwlkeWva+v1czEE++kekLTanLFT6G/AGFsezBnq+ILyCBybpKiyymABW5qrfsP7q6STOyH9rd
hvyeYSjHlNuY167lSDm14ajdZcSXJU1G2gUoXpgGbuQwiDZTZPruQuO5ei6cfq3JqhyXFknOcaZq
bFSftHHS/Lr2FBIRen9n8tXJ97W54U/d9t7gNm13rHE63t6Goc4iYMoKIWf7McXt1Lo4SoVZOo9J
7Rpn4l4Osk2dTXlvA+rQR1ZHc1U2NEXbryvNdVciYh2+ZAfnLWraZzVo+9aHP+rVAt5zkrNwV2gf
UbO5txP71+yhupxtJ945YWteGjNPeL6mHIFqtUqIDmSDSzQZ5kVeOX6l7/2meb71k0P8Pvmeedm0
S/mn4/hmhM1PYtfUeriw5lllv/tUc1zoaBf54faSGqyMkKysVT+fNvZd65OCVxQ7WUXrHCFgk1Qk
WXVSUB9V+4xggHNEX8K+FX9VZYO0dW4UbooxiCAPEvunR32yQN+mekRjrnoMI868jEKQ8dWPFR8z
BXkmf9pkZ56CzSrpoXXIquwnxzYRaw8DB/Nt7F/z1XXQbIuaXGwN1fOjkXe/Cre1jz2LBlLgIS2R
TPVPwyxZXiKEAI7TjOq82sAuhzkBZrDUSn8lZ/jjUk4re8sWD4IIPzSkkSYV8SjEN5HELFI04ZvI
PZEyjZOtN1FLL/pUXd3qZKE6p1uv0fUhWFjB1z9aTDkon8dDPWf7TZ4gy/CE9YpRecpxIquQ9RWF
GRcKMsyc+gH0EdohHorwFJLnCn1eP0RpsvHxce4im7SqqSjNA2e21s43+idF78myhoq80Keu2bCB
Gj/HeBHIPx3fhQ8TgW9Is6mS7mbPrGq62ftU/GGX/SfCSW79jaRVzqgqgmQZwCf1ZXmpZnXdJGZ7
3BRjeJhm7d3eRlpAQ0BvU89iuzoblx2/qGAlW33QrCfPinlAzWPLbLQeVCXctXNfpA+cg+N7byBM
p8fa6vRFXUHtgQW3gNitf9G1FnkMvwvBmRukuIpaLJLIjS9dWCTPKC5dS2jiH4RZZRvLrxUAa27x
4ZLJjP+oINkPjXYO/FFNTM+kaFZn0NUICJWIAPVOdTP5VgCgiJP86qxVCr60lPBs2Vn2kQ2yKovC
Jo/d81Hk8YOZ+XLvKK+UGemc99/u00uznORu64Pwc2t/JEM+bSq99rVNOVkkLSps11YIkZZL7qM1
y6i5yYzi8jS0Onfx1I2SDQ6kdPE/RhFLFR10V1/dJpHz3ToZcfdJU/RqF+lReLkXVk4UdT8u7xbw
SOEFjiVaCVNovuCS9PfSdu8ir+rCmZaepimre4M2OgzDa+pvzS4l73B+sZtRXuYVkR3Qm1Z6Yvz5
LnQbV1xbtF+cKu4Pvjd2B1e1fxXSJquy4V79o0tUKsnij/rvaZTJM5YeslpL2Xof/L/OZc8vrDRF
sEOzeQ/aY9qGgx0sqhmh1UD2BwXgFKtCcfVjFrigtyRqKwYadY4531mOZoiz16tGFZVLxqg5f5Rx
EkfZBfxACFkJASbfL8zdkNg2q8dK+eh7bU/mHDRuNRg4/JrZ5bO9nMofegypI4wCcSka41AH7aZX
ukNUm/nXIHVqnpK68hpGRrkaaqV/sFQz3NqwNY4O0hPLNhkLpO0E8Pum+ZLWdvSqF4r9kJNInIF7
e/U4j3nJ/YNskgXoB0Ka1RrdQHqzrnisa2OB5u63Eq3gl1gXPD91ZSlrJmJGL/bAj8yJ29XIWntl
6wtLCeNnP2i753hIo5WTes02Sa3uWc3z6Mwd8E02ymLwvc8Oq8WTrIHjsLe1Qe5mpOIWWjKZM0/m
2sGvyaY6abc4gs9j23DgN+WsYWaITwchm5iTuQr5ZG03Ylsm0IDCUOl5CP+jxCOFcbSkBuxsEl96
byjr4gsyLzaIZbwAShpwyjTEDzLSiijDa9mk8YMMwprb6rkm2/woutZqoi7GhlWHbTYFx4WxuiBW
v3iycyN/Yi1NskQ2ZVtZlQ16Tp5wFNkXaarNrjqJxn659Z8H+cosl+qz6UnGLkqWvdF8jVy/Pcou
nGQ412aylvcBmtosVW6Sp1ozFrHNIjguws4EFZx4ezdVrlHlK2yWCPy8IFnWXdK+5vxfTUha8UB5
bnWbnAU0iqqt52k6H6JXL0sz4IhsfpgmIoZtHCH7M9dkIRvzuce92//dNnao8A01yb2xss4tBzoh
e2oH3Mh6jFLnOAxBeUWjpFyi0pp++3/3SJlj+PccrVaiSaLn/q6Mk+a5HpV3j/d4yudalbXBbuoH
bakoRv2s50PzHCfvwkjiJ2kx0RhBydDsN7ItHF37Ygxwkvy6eUwiQVhzaVzYm6LMnXbd155HdmAq
0Xtju/qmdvVwn8eqdWm5GVi94x0rHnMV6bpcDpOrrJ2CAEhU3x1wmBNiS1MjXkfQS7eq6Czx2nae
/Uf13io7/9fYDN/fDuZtOonmJAtXhXzAQzcH5fiPTV6pLcQLXMEepyDZHOA5psjqqpAlVzdjO0eT
Rq29Sy19OkwFdGwJZW9RQOKZZL902qTsxq4lVD8T4Yda6kugn8FXAicJBwudV2FHSCQWxODEHWBX
PbyYvSIuMQQZkpv4mZxSv1jfGq2osfeWr34KSGngqMd7y2tuEa41tdsOAZtV7k76SxkY9ZHjj24h
qwI4+ENYx4j0VEq71PVPmijaZ9lWAViIlTK4yJpWjMXSuUwht/IHGDjOcYyVeEkAAPIiozWeu3LS
l8gtBV9t3d6wUjI/dU0BVURAyLJGJXgrZkGwuYMcGc/CJNUA0UmOZGkdfp1Kc5ONtvmp7/ti28Xr
wAf9PRExXH0PS3QOx0ZT3qyu/1qZVXyVNVW81W2jvhJS1z5yuHZOkhzl79bjJFMk/lJWRdanW0KB
rTVxeu8p+fH7srKyiSh7ZdoVRF2LBNeQOhdmMMCc+n01pJAy2Az0G9kgC61IrFs/G+DHEWjY8j4+
qTlEQf6orSFAeMHGzlDRGpyWnXE1xhe3VQV3zER7gtTcL+OidvjQJ39R25UBjksfloXj50erLUvn
dpl6RX7UHBMXtF1AZFS+tTp0bhxuOVJDA2HgI0+pXO+RxWmb/ll4s2Z4akTfEs9b4npsf6ZR92AA
o/qYRn4whl4WD40bF7uut/ARaqm46FGprgKNA3uY3V/koNHZF1CIfthmny4CNatesw6h9cr2ukXl
owDO+WAHUZTfXD0a1a6JrfYFn8SsNUZsu2yt8sDnkMf4Jhvt3Hef+WBkkyyQO39Dv9s9y5pu1c5S
d3oizuapQRf/51yysVQm599zhQieGLrmno15sJwrEi9+khor6XbrzDZB3Shsfvnr/qh3g+Is0xbi
UD2vrRsB+2OCB7ODFWG+JFpkb8oui9fNvNbuogr0rcIduJur6qBPF7zWnPtSU7RCPA/xoxwoJ7PN
Yo+CR88zj3YEgkqytVL3KOdS9eG/X8l/LfyQR4/ue7fCF41J6GgQh5u2q9uFbHG78lezrN76qGmt
7Ynz2N8HRwU7Cx9+0EIbdW6jFTFuR2GhbUYYK2eBCffX2eTN2HM10MYQWSYub73TkOBaRYsOE4g8
1dE+TDUgzLhpvU3v5+NnfYI99Y+5LSHtSrNq/6f5X73lJNns0/tXb2kOoui7m8M2HlSn27FzMrcx
NPoXY/S/dVY1fgMS8qQAIHozRGSSXGWqZG5WbH/aaVrIHmAWN33nks3pBQUB7e0nPdKGpc4J/JnV
JORVVWnys6y3xI33MxfK7b+xtEa2Kzd+Zn5xQVfG+ehFhdpRiVfbxp+6reDsHOy6VU5d54r1lPf1
C2DzHq5cPXzLK32+8Rg/cQxtoQ4v2sydXjoCW+CTqMR4zZ+aWRHu8R92NNTOjVGoL74DC7Y3zV/9
Q4Si7v3v9rl/N/f3bPrL+eUH+u/+99f1meev/vL9/Lv/f8wv3381v397zNcDBygvumv+CPS2/9ZC
gZ7iBH0YZ0EmXQjw38x2uAzEN/TTvw+RYR+A3HYsOE1zBz0o2niON36G1waKrVI+2QLmcTnbES8e
P0PkWRq/7RmJdjf73H9yjG6H96RZpAiuHGsjrqpFkirWsex1GwGPTqxkiyxkw70qr6paZ8hfzXnU
HtpgGHZ3+6j1Jp6yQH1G1hkuUxqLj6KrXx1OVX/C200VG95YO/W7AY2a5QCGZZMUbgXajwI9reok
q/JKFkrPcblvNDUkFB5JCilaxdScZREXbnMO50JWPXMwlyBemtXdVhktfmxZ95Up2uiGPy3kODlE
NowFVFlyOivw/rb60U06Um+V/5o7Znjqelu72ccIxMmQWMhpqiiSsDcwLl0P/iVO0kNpt6ioJ0Rz
bd0M4W7Y7coJRy95czapyJM+8++y6XkI2d64Odste3xGHWR6dtAuIKW0Q3xxtpF2MyLsyoIjtEjz
s8QDyW3jczO4IHAJy4B87Fbl0h8cMgoScZGtVjjnWRElttb0YHpuAXHNu2EWk81SV3X3PQrGTxpc
wp9J/GBDMvQXlkV8xDTnCYLVX7cJ6xaRE3bQqe1nQYZbv0V5LriAgJq3mHqPlC8krmGn2gGRARpg
N7UsDrI24Bq5yqvyWnflcLtWeMauTJHwmQ0EApHDT9ZQ6pN6XpKZeK6yYsi3VTeyZAaot+Rwcjib
pG1lsKAg/ejdV6/Ol0MxGvBuC2Xtq2l4iLV+eqrNCOQsYLndoJru2mmCeuMMKMZqij+8NfEMfGyy
YC+idngbnUhbsAHM0GGgdSpjnigI4BlpOKBSUvLE+F0gAvmryv4oOihuCY8eFtCFNKjutbbbJWsR
Tk0ijdtG7KOJM1fJswd612WraND5L+n2TNfMiSXGBb+2ilq8F8qsIV7H7pUDt+poEF2CNpTSkS8Z
BBsmbxZlQ3ZE5jjiURYs7q+6qoEy9GGX3exgBwyleKiJ3H7MExJTQjGB3f5niBGWPX7D4P1umoB0
7lQdh/Z9Gs5JEbbhyXgbWgOmXCZTm600DyHkimCcczwJ/RMo/tJXm0+5KfyLA8xzIc1qLFDQMKx3
Daol5/3OBgl24qZiHIorRczhymq2r+LKVVZtVLFHyjNjM3VaenViP7sVKVInCEODwLYIRbnkRFZu
VR0dNrNux2vqdxbZN5r9GUTzpjD8/EfeN+95pQ1vhq32a0VE9QmFt/6UN3m56kXbvHRl6q04Ig93
tRZOb/gXCKPxK5Ivem18C5z2s0KsCWmC1FTfZH2T9s9G1hgvKrFT/Hmntwxlnodgcp9kp3L+ypDz
oC3sENKyyNqtog7xpjTg95H7MrzqnXtSeO5+sRw4mPpAcE4YojpJSiZcuqFvvpQjKXS5nTiPA2Sx
Y68RBzASqf2lxPmmu3bxCfJ+svNtP9zWjdl8zEdGsgMqvTBwx6w7VJ0QzyIs31r8rlsfX8CumsGv
jatpL3PE0Sau7PCAjC9JkMCsloh9ia+D8rMUyvidgFLufuSLPwWuHe70ItR3Tu2pj40P2xvw2PSd
+CEAWsq3yncS4m5q8eDbyFbXnY3kLKEOWV5HR3cmSMvCGyf1ROxPuhnn0Iq77XblAJl2Gr5QtxZz
7hhofMS2bmC0f8/DZ2MhhIq8Wllkw8GfbFyLf1/KuiyEYQwHlTSS/9lJbRSVY2e/Hw5mVDILAYwB
MUKgElSCzPRQ6y5+FZqPRTV0D5H7JTJ0ZNWTNMhO/ug9yTbbbczHoOjUXZURk9qTUhAtYzMw1l1u
aZxhzXUfyuySW3MO9o3urgHjsXC2aQnlbyyEtpsqjqRJZrdZB2uc+NQT8d8IWHbtQ12HhP2r/UXW
AN62D4Xl4GHOYrGWNlnMPAW0CrQLQiZMJW2NJ95TTWkOtx7mu0j9Ax6KCZZoR+5WTqwF2jFz/GMp
7EdO76NrorqIzATOY6qX9mOWms0BTe1wIau+PYgraoq48Dpn+lJr/WEQRLoobjztGsUwNiw61A8C
EMGfKvt6UB7xPHWPg13GB8cU7sL3/J9GEc9LvlnD2ny2StYmDedmiwGC8quIo2RVe2XN6ycIARAl
eLZrFiy2Tcq6mlbOsQ3UmhPbvLt6s1wBiNjxuW2JEhwNJX33fWSbbRtQnWVBFyDP+7Hw6vgrKn7+
oksNhD16kGqxUwvEICJCM+wufQEXixZWG9mPLY6/9TgQfkjauLZpyppsDAIPdlYm9GPHonfvd3yM
jjrfI1Sr2RlTH59J/+ZWZA3xFalFHovsAh7HWcyk9IvpGXkzFfcIgmyD7ZiwVwbtHf2EmIxDftQ2
INsmsMvvhjrui2yG8HsmGcPthMRBGowLq9Ps18lCHjdsKzbVfkWGtIhXbu1X70QgoQyh58CHdbt6
L5IFeyH/fVSt/ARKJFnKXolNzreeOMiOzINAvqycJAOLKuruYtZexW/aqpBCLZU3J3BJinTxTuSi
ezZ9ZamOp8C8dEkRolkzZAeBhNI3vci+m6oZfaga4Yth5KArq1mcuybJRKCsBeoi9auLlOsRQPtt
yykLfaH2dXd15jQymUkrM26JxezA4XdPzpyOK0197ENnSTpxcJ2keJ7IXTwgMt0tyirudgMxcRvk
kdRr3IQh/ArtImtEyhKYMheQC5ttDJ+YJ6RvROtS78VCKVLrCRyLWIyD5X3u2vKKCoTjL3jUWjPQ
llc9h1lM5kiZhZtMz3lS9nqsEByVoOkqIpvEjMY+46bSp5VPwhXrxPZ0q5adJzaNCZDJ4ViaP0MU
bZxYU9WDGtfobIEZXSTCK8+ySOfDm4pPfrgZ42wHvcY4yUY1NaCP4CNblyZiHolDVEhj+NEl0dON
pYC+H4kD42ecGw9R5+oPQd6VFxIMobr+Y6rnqwbCpDeM9vFuH2LFWFp1V2y0MPbhRCPYubtNxx2R
2J3RvE0lJ0ZytD3VVf9TqyfY+kOQ/0gvde80P5TYbBeGU47PTjW5/E+N/sDO1l31Tf6VFYCFigZH
yJ2aBZyEkWInq/eGW5XDq9its/Nf9sFo1VUEV3slu92LPMeFYWQP0mI4aeGshlFrl8Jws/XgHVTh
d0+yCBw+Wk906l5WIZVrEH8h8Qx196TwLXwCc5ltfcdBXX4eJW3QNMle1yL3IPv1DYkv8eRtbgPm
brkIsk09eeNKjuoro3uqKvUNSdL8JE2Dg9ZsV0cXOYjYvRy1kWBXcEJx0XoccaOGcqVe9ThjwfJz
9xQfip/6G8PS/QNuZe1Jm8C7yh6DXX/Fu6U+16pT7Suz7jdeg1awmkf7Oi9MHZEX4V3Khnz/1jVP
UElAuKIlsDKNGVKFNOEKDGy1x2/pvFs8XMLCNt6CUItOPTFoy8KznHc9qLkVqlXELjs330wP+ZPU
CZZNTsS8pjnxvk517UR8WriNoqi/5k1TrKGNqk94662lUdfRW1mGGnyZFC69NX5WEIT4VnfRvoh1
nWebM25Db/LIK6FoA27ObjYKdjd44y0PsH4yfnhm4iybyZ2OZdzZr2FirYNiwg5/ZatNcFPNTB8+
MoFXugPr6uGJQIVc5whkHj7mhIUFxVBc22KqHr2g/yKHF46wVqkJll1weh2H6Rlns753XULN22Lo
LrptZ+sAtd0Xs9RMUliz8EttoR4ttzxVvw+73voJ5ODVtOL8I8zzcqnWmnjKhtHfyBl7th63GW24
rRcl7RGfGqz8pRwGk9B+LfxiBt1ZxIJNFDNmRFV81zjxGr/N2jO6CJwPK9T5e/SWftLTwHgOesIw
+sT+6HVCWRToA3sDivSz6if/h7Dzam5bSf/0V/nXXC9qkRpha2cvmClSJCUr36DsYx3knPHp90HT
Y9maKc+5wEEn0CKBRvf7/gK7SAQKpkLNMPTKrig6PzPbAzNHu5QoOlCt7XLMvnlOGWJA5TnLSqv0
ne9S7LsEsaS+xzWZeA0Y6sbchgoW4bJ1iNmhBUCyl7LVKCG121AL8fYTB8XVnRWaxf63JFjz8te+
la3WYNqVqkcR1sl5VMxspqoNDzPCrMj1fVVb4yN7/eLG16NgLYFlv9eHc70Eov1eX7Be+E/1sr8y
FBUZyVTs1CTyN6mrBVjQG9Fj0BnKto3RP7C9KH7sdaW4sXTML2VrriUK+46RN9Lc6ro6bupDcjtp
cxKnqb9JuIepdMlN3yNT8IH+kHXkO0nH/0R/KIOZ3Mg6CRCRDbUgL1ADDrUNhI5dHNpunckgjaxE
+mvpMLPXuoXlSfHa4Hj9VM0C+gQBUTibuybvIt60OahGGSkwx9Y8yTN9PkPQ/zwoU3Ijqz7q88xq
tv3PUbKBhPiPoV4jfhmlB9P3aqrNna5p0blNY3uVQ/dZiQKVdVknDz7Uhp1euLhaQeI511XXssCF
+wfPy1x2U9zxF/4cgjvY1i1b53DtJ6/leZAmm5m48kulonrWyp7AO7SiDpVVZ+bVrkLodpG4dYDh
5vwJMZ8gry2vcx09f4JZdPYq9TTiTkbr3lmTBtNOG6rvrvFe5NHwTRSZseRrSM+klsVNgEHYRsdu
9xxoscAjrbbXSuqys9S67MlSO9g5pd7uhrmYiQrp5dipbmQrYg4dUKagP45qmD2JNn1zo946wenO
nsyIrTxP1U0TcNuoCZ9aT2rxCoYPeaPAjE6R4qZfYA6dZb1w8hyEBqThCUelV7svVqNrZU/YvpuH
og9/DPdSJMZCVNRPhpX8x+E+oJZXa8qvwxFhNw++7epLOzVAYxiht4xdoj2xMbIXcNrouW5fXESN
HpuqVi5+QiI9daLn1gicG0I8DZ42Rfw8sGvdqHYNWorfZOEqVr3VRw+HOaMKTkODO/uAPvSuHrFI
UvyxWzVBIZ6m0Pq7SHCnKJM7qMkssWcSBnyNRWTlJ8cwh6N02pV+vHMV9zt2HOJfFr0/q6oSz8I+
jTwgrFW7r5LyPkKdWt3CCWh+KeId0+6xirovWzU/BXEFw9Bz05Vhmiggzoc0bd8S5FL2Y1diHDg2
UXrWUBxfRrbdbmRR9lPnhnTUSSJWRna9QDVUK9dIQOF1xvgweEQRIqN+wYGwJEM+ihVopDmggOA2
mtzJ7cBL7Uk0ySIWcfNiGpZ64w2OspSjfF9vl6nAJlq2qi8j8n4vBFrCY5rgpAbHu2H1HqWrsfaK
mzpUrRVhzWDTJbzB0RjoLHiM7MBs83qaI9RdA8g9gh8iStKR/Y+DOt0bs0zOirW3s2j6ivc7GmVL
oo/Ro9PEILPwSn1Pa5B6nvU9AoZA2NievhgZNrTDYPoHU8BnQyoiXCs2nHtR5fgVTYSbyaajjyi+
9czCpAZ9pC2xTdgOXmHv4W5bpzp0y5U7JvpLpYuz/CAzDHYxXEis4XiRFuoE1CD3orM8s+ryu6IE
NonA3+rLqnExsMddPCX0uRsUNpydKrpjZ9X9UZ61WfTjzO6FclBDoOJ0+Kj+1BV39P7a2nazropV
EJiMSZvFbZDuXKysrmmznh/ottSjF9lYzHCRPFyMiZM8yOSXrZhfWSplt7IJ/4BspeNvsZWNLEGS
67XK0FVu0oF0chDr/gUTO7HCqAloUwibXdZ58xlx97Wi6qSLcSm81peeXu86srcL2eNjQBIiLeXa
QwlK818XCVP+KU6IyM/8MbJejoo7x1y5MXbksuGXq/OB5jmM1OKOrUT7WGfObTh2IEHmkqOlj4oa
uidZsuv8u5fOmhxj2j3aOLrjNVlMRzEXC/DMi9J0eqATjFQRrVnqvtvdtPXUPcZdMC5TfPL2ciwR
b6wlI3PaybGDyoQ99oG5vf4bNBRGvA7XBDnWIcm1aQ012cjWPvYE0MfZX6/EgrNKLSwUu7548qxo
N6m6/WaZirVKAD9AHgqKB/iDl2s9qhyrmP38UR2y5t4x9a+yXl4nHGvUOd1mulgZ3OuumZy3oTU1
ZtumOgdh7J4sXViEITQ0BJt0WNUDtpKlE/QXWJj9RZnp+RWvyUl1gZz9rBe6CFYkLgUrNHrIBl9o
mFVkKLDMVX6hKi7CruM5w6zkIOtSM44WzJhiVe6bCPC3xip+Xbr6uI9JbD70+XTXVD0+QQ2xwNGu
uwfLhoyIQ8Cxn0vXqgA1kwrNWVmK4KvhZZ70B1kcvShb+0kwbrwYDKLTttYmk8wdNfDaRTGfYh6/
MasumJcw1LUzu0cD11usmigAhDPjcLUp3qbudJMVtvLaMKWKlBU5W+sdIqPcXSAiX5vU3WGilj/y
kqgPKMTODrvUoxH014jrjap9EX2WB6vxEpSldghZZh8MeDJOS4RcZ9JeiH6o7jMlc3fBGA3bIUrG
h1Qf/iL0b/0VWcwj6CU854WZbByQFzcE08MLErjIyVix9ZeT3Vvq0H5rdCx+bc9KTq4GKKCuQb0q
dmoe0EaoFx7rHqY5ivLgxb15mAMzwP3nyl9OXVlrtGW6IT+M5uPc3ggtXrrzVpPl/RJDAu9I/Np0
Vr2thqtQUexVmzb2CQfvlj1PxNMSFOWuMwwbfA0NvqgBjHZigKTIZL2TlWS0nGuzCALIJq7VLQaU
ulatht6JaljTPd65YjsbS2HhNTYps/HwjrlLhU1DNN37LhtORFZOsiQHkD1UV8O8VVWVok1Z2LbL
Mqmri+zi8Q7bT7lmLQzUgO/FfPB1xDf8LHb3smh0fnIK1B2M5wuUe8L61ZNAfcFfQJy/V/knvwZ+
HGOXFOZfVLgrazXFYqBAlWVve1OwZ7fknxI3xA+J2MuXwC+VBQ9+89aVyY8r6uRA/nXFGt2srTtl
6hqrUH1najGaFlXlvSDE/F5ZRnUJYBJg9+g+yerRUAmvpJO7deZehW1shR5qD+y2J0zfdcFvTX2H
Pu5qAMt9gzNV/ZKlK/n/MDn2g2Ww5YVOZ+cFXOxk+LWIu6WyIAllLdNxwmipN6tjpEA43YzzaTdb
AclDrZU23iH0KRBAaRay8qOPgXLvVhSpugwzwo7SGVjTx13WkKiKeCYXAozm42gnOnmgCR6wn/vr
vmqcp8aa76D8GWMx9+T34d/XEqDNXc1qbxWYbf48lmnD1Ople99TwpXjed1GKcFd6y5OXWnHm8rr
uy23bP6SIXrSzoFbEwrMKi5i7D8Ror0Tvh0vsDabvrYgSXmDpcmdHscJ6VMftuJPqUZ5JgUXr6qM
1xY22qxyvc1Hvy7q02VopcYyw5uvb7P+Ms6HpHSIo/vFe5uiASJLst7wQ1ik5chaFP3lazc3qcpz
IV5kr4/qZmSBI/Q83X00lAUBrMgGwCivJj+vVjsNvKuRxV+L3l+bTA2npB7wuWrH8D4Dy7PULVCo
YwWAoQ/y8k3TmidML8P3zCAbqrfMuq62zVqtYAto+je6U2MqpYh3YwyMF7ccAyI46fCg9/GwyorS
vHRIwGz0OqpvWx1Gid6bM6Gz71YfePkuGNqlU7hQ9EiYkWHpg/pWNtfwQXGG6d9rNojbknAwUjx5
jE1cfje1Fj46GjCuTCmIvcc65m8YTfJrh81NCx7vBWae7B4RZ9nHXR0sq7rPd8xSyC7WkbkK5glX
HpomKoJrORZVVi2MGib5P/7nf/+///vX8H/89/xCKMXPs//J2vSSh1lT//MflvOP/ymu1fvv//yH
aWusNskPu4bq6rbQTJX2v77eh4AO//kP7X85rIx7D0fbb4nG6mbImJ/kQThIK+pKvffzarhVhGH2
Ky3Xhlstj061mzX7j76yXi30R25UYveOx+8iShXi2WA/4ImS7EggJytZbDWhHyrMd/jKaQWZ4J0N
LzrKUl979gO0d/BG11aDlSWSl2fZkOsD1KoyR9fMQajL7JJ12xjFi++Ezt6ZkmYli2gNZsvKSaPj
YBbFS7sCUZ2+xAbJoGTSkqXspMZdt3IJhe7NLHzMnOw0NUN10Uyv2Ll+3i00I4c+Liuz0oGuFnhH
WSKkWl0qTRnXWe3GK6dMq0tud1///LvI7/3z7+Ig8+k4pqY7tq3//ruMBWoohGabbw3KOWDq8rti
rLq7XskfpSm8kYEpyiZhbaTFfNSpT7IXu4mEzTQ7Al/L3ouZMyMPotNaPH3id6B51R0/OfVR3N78
7CXmSMnPKtW3TFR51XZZ+NHwlKBbMXmkC2QJbDBklPApaJL2PpscyLz08RWvPkXCJCpy+fOXYdn/
dpPamqPrruFouuYY6nwT/3KT6oAep46t4repqpuNZrbpxmRtuCeMmTxGfX52zEj9mjkpCZZWhMSz
g+gcuImykA2FYz6iret9gW4c3XSpO67jocRmr2q+YD6KZeWUBPddEyX7azGYUwcyf6ASkN22SoTx
TJC0cDB/tsgcw4iee9xjVfaRcZBnumLYtx9j5aiPi/7SmfHyc2WPj3pvAM6KdCD3O1COQ5GN/sGG
aZ5fy4GBjSXf1la2WnOXj34I5AXXEa4c8dGcRGlmLTGd9//LLKLr8zTx++3qGrZmCN2eN8+OYf3+
C9WqVqNnDrm7U8Jy06eqi3sQ+j+OC6GSMAP7UqzRTpFXdceicSHpd3nzYtd6eDCSLrsLRZTdaQnu
n0nvmntZdz10MD/8oMCQdO4n6xC3TYlddO1WFtvRyu76QncIoibNZpQf7nkFSd287NZQQjxkMKAp
x6aRNYuhUtBlNmJOSxD1hEidehnbWnF0kwIezC+nDYLDu2jyLp5ag3aPMr7xPhE7nk3rOA1lvB16
IzznUaKvgY32dxFPxAojxvjB7whRsUv3npSih2I2TMprEgTfFBXwuaI7R/Smpwe4WPeVqTW7CWAU
Yc42vujEOi/yDK7Mdy6AMuPPqrxB5DBq0ifTnQbnOqAofZiZKbjQj/FNB63QIwwXKjyN+Sz4Nll5
GX8lrAIx2UZkyVdLe2mKHp9fXUD7nc9ie0KqXZ7WU+heK2URoLl50/wtYnK//hKsdjyHA5O12wRA
mOXBj3emMyp7kpsxCtZKbSw1J8ACABL9EQl875goTXcg3gwBnpKst/yKNfQvp4Ca16ixTzcffXKX
RdtKli3d+haZfr318mYfqkXwGKhtsRLE3o/5ZDonl/zw0piD3W06G0om4oVXTL4he2juMeQmP+q1
5Csra7zC9CUyf/B8LPocqJwzkH/sXOKsNXAj2Qj4Njr3FXx/4U3F0qzScTGqEfZXc2ejcUmzZuEb
GO/mOLm9egIt+eOQZRjQsNe1t+xTJ31Rd6l6ijRgeci2b2Q/S3tXxyY4203s3I4Z1uyDZwVvbg/r
Ix4F242uFhd7QMfNzY3wrepyiEeek4CPMZUvpJlOZud5j8RkuoUb3ZAjGk+KV6n+usM7krQmMDK3
LM6GAm8ASVqss9OpPMi6DCwnWpdacSZS8dgXaEdU7ED9NVs8AjtgO3cjIsX+uhAs2pQMXIQcJ4fI
MzeIINIk/DUf15ocBOETHpZ1EiR8sRHYsrU5ecHKZrm81hqdNzeq8SdYDvlBeJV1rm3dOo8RaLo/
vzlM4/O8ZBi6qpmuphqmBoPb/H1eGiovbfzeFl8Hz1sbs4+CNh+IvLVs+zkTiNt5YNP+VVk6Q7Cq
SI//Uid7t6DDDnGumKiNzKNlWZ4FA7Ly6pSSfJoMpAWbdkP0O2ELacWnKmDak4duyCL8MuQ5sgqq
ihAPvWTZr1xYRX53kGNk/bULEKJH9Kx8FHVqTV3kIoPPZmB0/efvSS4nfpu/Dcs2XEdYjqvppiOX
ib+8YUUZ4W6sWMVXxYyypU1UaJuXBd6iAJleO4GCHbp2T7njtAfiyegXzPVOhFKiWojpnEyKd/GF
+b0vrBGfWvYvLCfqG6EP6nNUFgtZH3hGuCMaWmxkUcuwCAXB8UDUzjiawVBdL1tqBQvyRk1PkwjS
TaJrPcYLSbjRHd9h7o3t5x55o3gGxX6qT/2lWbT5mz/GzrrHGGifoLv4HKr5FWAcoVV6rcfNvH1O
iCdLoO+n/hn1EjDshkqEjsMhrJz8y5yXXBVZaG5kURmb/AwrdRcT7yoQXtZheAddvo/avPiCQTYZ
lqZ+H0dFW//513L+bT3Eu9YmESb4vYROGuP3u7oqa8Mhixl87YIWJ2gtf56s2ruL0tI+9XnVLxrR
9q9DG4Af8F0LtrKjPaKRs8ESu38V3ZBsnVYPt8JMm3UdgHQxwJcctPngkFk7yKI8k3WB0MnV2PZN
pMfZhfUOki4qj02JF/IFsUDsYgcml75Ui6Onjf2xwCzjsRnFOaii6YwoUf7o6uKdfEdzK0vBHKRs
iqA+yGLahv2ycu1+X80jS5+tmj8Z9la2huDG10Za1Rvf1dObYIacgYFsj93MJ7Jm7fh22dR9fQS1
B9RS1si2j15lryMj7rBbyGqUptqo/86kb835vVS3yI8R27znPVbs4qgmmJKohDBila5G3M1d68bf
2R7kzNod7VsbKbdpIczcvs0r81TlYtyXc4NslfVaY9n/5YeXP+yvj6lOjFJoqm2oJps17fNCuEeK
uutd33gbdb9a5VYBolYo/fUQc8OjRuI+5VVkbdhSRLdW6Vh36YTwro3AoiyRB0/OojOBg7IFnk2l
unXumeEiq8HVjD1SZvKAVlR2cmzmfr8xFRajeI47qE4RahlOHUvi/Z9v6n+bqnVhqNzOhgoT1jAM
7dMSMjZF6RhapL3ZmvdcQ2q+bZhlfjkMPep88B01FnKTvUgRl74FNdKvzMxzL2Wq55uY7T1GSmiQ
iiz3bkontG5UIDS7LpmmW68bqk2BNfMF+lm/6I2xORShRizeLOodoGtQQsm0drzU25vg927kWaFG
3fUs+3n2n1o/6j76kViL/8sr7d8efl24lu5opmMId968f3qlsYCb2LOP1VuUpu9ZdiY8790OUWSd
whnLI/E5Qk/jFYpHYvVRJ8/i1tGPGgZb1wElGjULeRpNM4jYKMeNvIDsLBtQspmjH95hJGk9/oB6
dygMlMEYoLXi9LdX+Lc8VYd6lmoak3VPDBTcAYRRHUAP3DC9PttSx2Sus8NWu712AfV1LRpzFx/N
lQVasyMysHV2qer0QXeEeSPNhnAizi6+KpqdQEQXAhZFeZB98zS+9k3B+zsLUQbtzleGTR/pNXRf
p9UW7VDegpR33gI1wZ7eAYxHhMRmEytezMZ336zebpYwF1AX0XrnUiWIsepzA2JDhIPzIDuDrPHP
xeQhujk3ZCNrvMYbMQMXQX7bDuocHqIhmopnE0Dknx8TWz4Hv80BFmsaF2CrbTuAEI3PkQEkKxMN
Lds3awA5XtYhwS/cBdaR0ttPpen1K1HX1i6Yi0oPhls1muxWtvLqxr2XqPBYCPGQscSU1aMFdoqX
2zfUQO2nVgP/4eSmupSNro4Ni8ejwmFudfK7oO8fcCcqT6IU9q3wQ33Zoqz8DZg7jCpjfJnqAtQf
rin7LPSLh0qpnmWHTsnqhdWOzR1yj/Eh8KdknXiD8rUJF7JDrmfuqnCD8eAVmYtPvMerf740fnoP
7AOsB1Yxxm4wFNzIJPHSSS3Cfn7P74vM0VbVovpunA/Qf37UVZlZ3ckDUim/1snOH2OVqKuv/T7q
9AilJNYUv13r8/VLG1QQ20md7PkX21ZPAZyQ18TAXiguh2yf14r90kfoxtf2a9fAoUs6tUKtybNe
7RI7cCiLLOA7cCUYjCByRj30SqgJdWZdumxA8zqBGuq65b4rSPwhFJLwmBg+dtHQ/SPoc9XYH1h4
9MGTmzdfHB3si57XTy4EgdvJbJwvwNmMde8i7hbiRvxl9KsOmzt8jyKkK5YsXECYD+1Z9h0mHLyS
SvFgrdLX10iGVfmULGTr9ZA3S9ONpruEjeNRDJqx1X8KpUi9k0/yJx8iKxhpT1usmC8fVXLAp/Gf
ip8u18LoW5VCtxZyrJRZ+bheiuXYjVpgaZTbzbrrc+MiCq0hwcHHGvPZMNfJVrVw9evZn/vlaIZv
XJUcmzdj3C0Jd5enfu49Gq1lXhuITWtHVyLkZasz95ZnxeADTqFfTI5oMiBBTKzFQFGr0Z085F6D
mIEXpssZTXOta4Q57e1shgvP/dr5oDYt/JZYP38MjexWOelTu+yjUV+jbvRoOu54Z6tTvdT6rt7K
ojwMmdYu+s5J911TTHeyTkuBByuQnmRJ1heju8+dYrz9qGpFhH5+G10yQzQXkb17GqniOsHRiFDr
+IKt1zv5Rv/iKpp5P2jBqRnt4UWUlgGaBvUmHFJ+7dXHzDRQK09jWoDLhzG4jEYjLZeJf/KQNrt3
VWX4UvsR0QZShlu/m4Yvejkax5l/6LhdVhKfxAMKnAtIQfp2ueJARuHlpMVfdN4R6PKPd2yXiy/q
kLZrS+v1tSyObhzeZWO5lKVrj7HUlqavK1sYy4QYfWIJCHvZ1cbwTOMQ6h2rvz7bYRNp74Rp9fVe
NshD0gP73LjCmLWs+mohe8uWxlZvg6Qo7zUX8eyyEf1tbDvayWsBJAEiLb8lCJClyDo+52mabTP0
FHdCzYtHrL/uZIe3UPftm8CulRA1OngdbmPeDo4zEHsahzMU2PQEGWBx7aGxkjkosXn86CG7+UWG
i5rVgEw2VYfFcuUQRQiwJh/EMH9nSXXQfETkg5RiYjXePst6Y41aQ4myJgEde/DSbwYCOmVsDd8x
KgJYjKXmfTf5yOOkjbXzInVk7nXsa5eEZ8617L8sksqSXXHJsnTc8z5OUax4bmF6YdI3IABY5z8O
7lz8qCtSk59xJlpuQLi5i4Bc7gtWfUupHJBWNrp7KkDMqMztc6DyWpaKAdOY3NtpqR+Lnm95KnoU
n1FtfJucmbKkKcMpVQnpmZiJ6CabVJDfy6LRyjd4Q6CPAjeHS9O2r1BzrSQr3yZA/luvnoqtLCb6
TTF4wMOGsdxNo1lv5GAkIZc5PLfnXlGQd/LicS3rgzrcNZEmHotJ7W6S3hQreRmtsk9qQrjQy3qk
A1p0JxNhmbAFveHVxMZ4UdrSoGga7zByf5P1mg92G3y3NDYYXuLhEMzd9UZRdy6GfWvZq1DF2awt
Ur4goG8Nq1BQ7OyH11E0SACUixi/tWUfO+LRUlt7MTT19NL4dYzbUzh+FZEPb73SvxtRtiNN4gPC
VP7O4UZGBHTOJTv2YEGae9PnafUe++mdMnTG3eSHGYxpMVwyYPNLCBPeJo71WdtXab3dqDc5a70h
qNdelCwq9BPPrlAyb2FoMAQrvtJNnPmo5EeveqC67LDKSrn1ek25HWx0wGK9PMiqj3p5pvZezx/F
gvNTgxkYynriw7bVYOHQNcVnJwmR7TEV73HMjAREs6tc3Lzw79jhOAsDCgeZWOosv89OQg/uSFEe
I9XoD8agmWe18cUZv5B4lmVbyyp5SAHaYNMytDekIolgtywZXFULHvsYwC3QlxgUSRs+otRhn+Ou
ZL6i0fLi4YtvvOdlGD4Wql6tnDHF88gdmtthPhR6hLxDVu1UL2tuVcfmMJ/JRtmtNI1iKSDxrWXd
p35lMmB7aT1A2tGOla5Oh95NSwx06uhhGkiD+4Av3kN8MxrTe+9EEC48pKfIt/rT2gcxdh0Ega/c
RIm2EEClD7aOcKwGI61DsNLodorZXK5FVOXN41ijDrOw1yZ8u8cmw8CgKnhMIpFWjyVEwTXGYMHW
8a3yMTOQs2RWt3GLoaiXJkaiTo7o5VwMbdveBWhJL2XRabvyhgVmdC2iqOge4CWCP5o7p5Ol3uqF
/z3RH7x4Ur8CBf8rAqL5OtSlt/ArYT8klV6vcscK7mD/5ZuoH9TbQSkHgvyjepOM/EiJVSCxgp/P
0lL19gLDNt6p/Le3tLE5QcoTK78aNTbZ3XdNC/q/eTSUKkn+jljZLWKsEZ7KcAzWVQFE+G8n09NV
bCU8AWpkuce+1HfYLPIAFKb1lJWZcVN443iZS2VT8E35QfYICjhZKJoxIWKqpo+2bwKJ9pXqRra6
WobmIrr2QOJp1buhR+XOnTaySNY42vYE9NbTmKWP6FGZi7RV4qOb18FZ17W/mQy75zBI810Bz2Zt
IUz57OeuRtivUFFlodXtgqMeNPl9kzGDCB9hm7naLs3qAJtZTqjdc4Pe7boYanUrW7lZULlPqgR8
Fpfs+1UFTOnJREbvbPfmL58LKTBdyzFGO2x07BkttavvcRzLgSaXWHbFVnjykVpcOVVaPyOX/gwz
ifsz6pdkvN1vzuQB1JoHCbgn2yEQWIXPgwIHpJaBrfHzFCTXQZbTL52qcL75fYpAhR3V9/78Sake
/PpJgODq56zyny3FV97Tsvvlk2D17ibFWjCXClCiczJepujloUqbzX/Z5M2xjlwm669ZedJouqla
BM4AIP17nKfNvCJQVPgUdhQYCH+28UGvMv0p1aPXyY/qM8J/+lNgxCBY6+phKFn69KO3kp3gYmNr
DNT6OiRoxpvIBFUkizNgcosKncEPxyWcQelXaJMYO3lFJCJBWRQxSbq5dQyjc4wFzUVjV35D9Cc8
5bmX7YIEnwVWawh/iCk8+m6SL4KILWUeDrBL0wFnrMR6kD384RnNt+6LbA+wHeGzm5MshRqvonRU
k5vRDZ6c2rUQTDHYjavW1qsMZQYSOke4pdCD5mKtZNEujqMIvBFFNykH5DVdeyeLZmPBDC0a/RA4
4xcm4ifdsbJ7O+6y+5gtB0hMMhldwbOw9CMe3jBLD7IVxEh7++dfUDM+Zx7mTKjrqoJYjQVLSHwK
Z0U2s0lZOz07vGHcEiCcDLK3ExOjlyKO1WCmHd22QjUPVpVxU/G3QrTzSDRbo7h42TdddaL7osrj
+xIT670Ti4Y0YgSx3EVLVEWYeFurobIe86J7UTtezG1qNGe/dlBbKaZ9oujdy9T1024SwDgDxOFe
SgPljYkQ2MkyccgBH34dDj2k2Ts1j04/X61oYci6jlXe9tiTPI3As+Xwupjym4IsOgZcdCtnOEVm
ptUxBX367Pz4TNet44PjZuZS9vIFgn4as+NBXgNNJJKa40pxomE5EAm86CjMXQrMF3ymt9NHlSvA
xBgDom2yTh48rHg2Juq616HIOWtHs7SeVUx0jz7+irvcSNF7m88+6v7T2Z/72ZH743ruz7NPV4lD
V2yBTpNrVe/qTvG2URCGSzZo07xLm+60NEg2ou3y1Uedr7XTqms1Yy2HyYbO1Mulmdrd9qPOFg6C
aaNebkQ/fQcHjjxmrQmePF/dC4Mw1iR6lKrr0LlH/z1fWlnQvuqdeAA/FgDCUdZUQGBSnfJklF39
9uf7+98S/obBHoG0mgULnbCtbP8lYZRZbHJCvQleEaoJ4xvL3tVG9gDBq3m3nHYrxlp7U31HLAPd
Ns4lmvr7KpisLWT//Jijfr/IAQ4uQFhxk88HBVn/lRWDBJVFvW5Of/4nG5+zJobtCtsguGkZjumY
4lPgzNJUPwzISr1N47CK3KkGIsLBTAo8n2272bFNjhe96v2oUwcbi2/87BZ6anavdlYfoPYBN9eg
WJFGgDyVpv2rD15/kYpUve3RDPuijOnZStX+taj4gXQsZXZpsII2XfiZfjs2FaHNwcRfO094yVuu
o2GbSIs8kwfZEaRCj29VmP8XqIbhfJqY+MMd20JE2bJNsqLkGX9PHsGiB4mRzfYDFhOmSMr8SH7G
n428ObXnQ6r7+dEr4JwTwN5/qpdF2eOjr6xLRI5Wa2Li9Tdf5FO/j+LH2NyFuAOrKUIT1uzvDcTN
D4FwXyEOEAOpzRGDBtsXG8esaZ27wARdDjDnL7IKtNawZyad0KalUV6kV7Fxqp3Q3CFHN9yrRdkj
pnERUc4llY57069aVFvmAfIiilcGC+AT/kFeBIbZeIqxjpONom7jtVf0pkyUHBJihCw5gTHE80Ge
NbWZL5BZbtefGrIUrfaF7GjxqCx1DSHZqi1s5PTiaRkYYfdgJ9Z44gu5b9MOda/5UA6vMKbiL9d2
i9Aoi+T6KNsAsehZ1hzzBM8bq2zQcvUDDc8GQz0mWvnjTNbJQzy3fuos62Rr3Zj2Xvio0/STXxxU
tyX4MCZ3QisK4uL/OsjGyUHwfpObY3GQ5Y9mNULSmKTBQJLWxW9XmZSNMb95tfmggl+JtDY9OfN7
GBhNfDs12bm/voYByW8wa23BKcyts5sPEpwZmURQFfIiXZmqd6LdyDbZK0ynao/q6shCZX6X/6dP
1bpxH3rmj0+N0kFdOoMAspFOEwq6GDQmSO691v+fs/PacRzLtu2vNOqdfekNcPo80MiGpPAmX4iw
9N7z6+8gs7qyM6tRdXGBhEBSJpQStbn3WnOOieIHV1ppXTBumpd1d5An4UUeqOIrABiu+lHOL1ne
vpIvrJyhyqvndUv3VVaApGToVamyTJwR4ax3xKzziZFoKm/d/XGzPqOG6/rjkEjzwe6kBExKOwgn
hEDA2OTc3ISiLpzWYz9uQj0InaCM0gPV4+QIw4sEwGVrvWkEfyrsdZOuVbqBjXqJuzC9ioMcApZZ
5p7J1+DWcVl7GZgNqBLwoClyjRjfuq+gKuBnDH1+17TUrYdJFr3vu03X3VjEBsmK6heOlteUXqqy
J4+OB4fW0J3zeL6i+JOeAnp4YE810/ZbVXkaR1n3Oq2Zt+tuQTigrc5TcqnCJnismbFIVqo+pfPU
Y1j+6Vl6f51hkmG62cbUBeTmjV/zYULc9+TrRb0tBpY/RRGWEC2j2/UBkN4m2wh9/XqMrP6olQUI
4dEq31CDLi9gloLp5ginjoCF5OtuUmd7vQOp2A2Vkvah94MSugxA2SRHvR6Z8mF9gFbBpBYouvQm
eaqlk2S+2t8PFotWH0YbK+d6s5hwXkcXcCIiqwQDG1NmZedHsvqoNkizlrtjM0HNrbNeyYZa98xQ
Gw+LuBjfF+g5IRSO1UqcG0U3N4BnrcaMoEz2YVNm+HKt9jgWwe+GDXnsP+gnlDdkoE3nuqpoTyHB
fGnU2ZOiVrjAW5huJ4u6UomGdJfk8ngrQ1m86dSr9b71SC0ZJeqkUHfWXWoXN6qq6gcyFcN9EynK
JhGl4nnKm836Wehj1zthOzfnLK1o4U2a9v3jBcTs5nmRv0gKP2pSecT9GI7VnUbg0/rMXEpAoJUa
noQGoZKgBpZnjVP4Da/G9y9C9oHsDSaMToWsjouYVrmj14ARhB7kZa7CNm0qfHKYWyvr+8a0bpAk
9H3jj7sm8f/nMX/+E7xO3nT1Mi348SeEQNb+5rIs//mqTDKVIiJyVQ1Ft369Kmta0FqZ3o0Pqjqb
lyTtLsR3VC9SRz5mD6Nlu+7mYDv0WqZgVtMZdIaOEuQ0uH4RCH3Cx2OUTg4QD5OgECOJ//eWoBoW
s4wp3q5b3++t9L9pTYIp+XnZusysaEvqBgG5SIiUX9c8rB2aqkRDfa/WA+BNqLtirUg7QwXGuW79
OGb9l2Pr46ziQmqoPQkZXSmYMek+ojh96OeKymNq+YdeLvdTPsfKVhp9YzN1XHm+75NOs4FnDBNl
TF/6rk1dpamNQ2UBFNWau9gQUmZler6PwihjeGY3nvoP0hela6xMCqa/6GN9FBWAzFNMkszW3dq/
N5C0PJXIKjd9Y9b6OR3zCtZcVD7JHfOPJmzJf1x2o7JwA8Wv74NsVm/4/THnWwQ6k0HyUmGRuBmy
0jMTP92GkJwuA13eK8MfN+velHTWZd2qO1OEMkaeXmKAn7bXg4KevUDQ8vc/Hrw+nyrVRlye+v2x
63PTjqvxerAfSR2PAgWXrCL52yASK+YqQ/lECdhACVCmh/V/ElvWLZ1LleJt1D/0bU6Fl/+RTl6B
g6d8hLiVG9pLmUWvYTxn79Ecv6h1oTLtH31OUBMFKOGQ98sDIq4TD5FWMdQNFpK5Zbr0fXOdQ8lT
wjcrTV3jqApv4sfEqpa60nd+TKUglJK5gDtuO3dqtjGjudozHzfvaRPfKEqkvJaan0BMDJSzooTl
OagaLkLLHV04n0t+WA+WmAd7I6r7TTUw4DTx+3o/refQm1Mi6dVWXLIZ/MFTmP6f05R5xSBZ5ats
xU+4vHqwfrJ2oJEruOtxPnUnJh74eWGpbofOaLZGaQnPIfCa9QEp+VGePCj1Ab56fJ9HFGiWFxQD
tXbMaTZPuIeVS1P2tGSWOzqfhi8kK+FG9hv/OGdZ5eqZZl3HAw4XuKSPTV004MvK4EFjbVAG0vTU
G0Z5NdUq/KQpn56weUSbNlJyFPncG5WAVQWin87rvTWeJ0PNn6Asjeea2ASWJDwqieZ5OwUCMKQu
mp/auEsckfib4/okwwq8DnTbvdAMwrWRkyS7/mF8L3vDCnt3fRKhi6nb+qa+B2nWnOoYNss8zQg7
mmXVFMXKw49dcqJ+361Kvz5SWvrP3fXeqKbksD63XdKVoiqgpJvRe7RUGv9a6B+ioNd+3+TS1y/5
1JV/kLBxC96f7lufIfiapyS6iCZkn+S+rz1XY1OD7AA4h1CVkn1Cg6aX9X1aLGg6vxTJlTLiYzn5
2l0ym7ffj6eWTtUNJbHZjv4Ns+nP9XjDlMTJGoAAmJbS66wtWztcpCbCRFxLFprqRZ+r4YxOljyI
GKxu3yGsAc7rGXlrHL5vkldjHNZ9n2bMlthNGDlcZIHhqKd8AmPZVET1fD9WVfopEmfh8B/imuVY
IN1MSNp9Bgumr6jc+jh6q4fg1oj96LMfqi1JxUVol9lbRkB4bJfdhZWxFtpFEkO0CObPZvIvem0O
b6TvfMx1Ib3IszpCBQNwN1L2tqHEg9n1DQOkYMoKAgObxXVI9OFp9iZFrmVzfdC61SgtWVGmmTnr
MaHGMmMLIa+Rra9BByHawu/8Wu/+8TxzIHosDOfC6/1stC0w53hNk8AT9Eo9s8YVcbNK0j634u6E
bgtMnBY2d0LIXNmc6/4bpLiLH6BWtAU3yPv+u7spWkxNq7NpdTEFQSYdwxnlz+J/aieiKXQlK+y+
Hg0EaNxQ7MMmUpJZZwUxExHMrDIvfw1BrT8EYfMsLfls6421OIm7IDsREC8c10PrQ/UQKKQP59T9
8VgjJHlQ0sJdGteaK8tTcJGzdia9Sp9IpkvVUxuLvSdbRX5PLpaM91YJ3pQRCUzDHNruk9JNwPq8
F2OyEPgk9cGKgB+ur1QH0u+vVCwBrYouyFtdqLUTpa1Ci8KTueykTENP2TCngN2GKto0hrDkInCP
kaoxPkTyOR2UkFRN4nbHRnY1LluxVGVXQVm3u4IEwu9b4R/Hfrm3CJrBE7Hyow4QDxa1Udw3y2ao
i+JB0LhZd9cbTTFz3fv+IMiGmkzQBg81E11yCqmMrnvQm6mppE9IfuSDqXaNK+tYneFlQAYLqQ5g
V8uuzVQhh3W5Ax5a6Q5WZx6qILQe67RzUl0dyUjBIpEP/bRZd9F97UmS0+7J9olpF2MAS6Fvd+S5
8lEz+y6ixv9GaHvkZMUCKBOUepOnUX4FlhctM9jdbTUH/Y1kzZMThrjXxZTmg7JUmIKl1tQOkbo3
8/rpx6F1y6wG1Y2WNEORwB8pycwrEslNFv345iDNaY687K7H1pu5ZOZi4zkkItIEzgcx6KamAOZI
9MMA6ZagFNb9edkfmwAV07rPVfzf+0FWP6liDvMrF59F9MNZLeZfLBCBduYa6yWEBmGi6rdohfVN
aJbRUTey4NSZS8NJaOuHrsihX0D2/eze0jQpvnIZDWldy+aDwLCHcCBtT8FQy4fCyJJtWnXVLatO
EB9Zlb71BG6uz5L68hJMjFYI93yHoXX715U/WfvZnkSXULUMWaQsbGmaInI6/VzzokYZ9qZY+u9a
seAPZiU4ZtT68MB8yU3QvGXJ7D1rHZjrmIB1J4lOk0w0ntRgKxY0Kbp08rgnCYnIv8pXmJEV5yiu
m31nuYpRRtusLMLbML9Nk/ZSKIF6EAVNOVAtINClKFMn6jsUMCqmDFZNqluIE9SvMRUZOng5HLQw
Pjfdk6QKqttO8Nuo27Vb7CeUk5UaS00bEmshHfRFfGOIuKcASj/LEnCtXHmOP1HOKtdz8UAYnYXS
B4KxTH+T5CgzvxIlX9pmdfcgWDNBRQENTLz22o5uauZgrBSORnxH0QOqtzw0F20iicvvsSNFUKSP
gmjQcoeQaufktG4ylKnu4JNPZYap42tSscHqJm4GP1U2s/beqXK+7ym1eAb1cUcDZLqhAj46Rl0y
99a6vT9H6Q4vLlqZGd1QohU2iF4MnWSoCRFvuSno8SQaDOesskcxmu8GoNGxQHrjFHLNx94LU0RO
DA8dk+AhvCs3k2LKdhIOtO6TtnJFgGwkP8CSEQb5NSlA9vV6Xnl54Oe2IFSZmwVyeRujBkRSIJ+A
WMunFi9YIkUdiQyhA+FmPCA4to4kGAI+bzCS0TMM7xJMk046ypQcyXVDhFjVezh8LjxMmvlxu5/h
2ANrKG19pGIQz917JlbKFfKZtyBUtkbInEmviji3/X6qDlTDgzbIrjJFfRxjXTkErWi4iQa+l1lL
4MSS1ZIdqTf0WO5Z1WVXmPmzq4pBegqBvnY4MurYL+9CtbzXtDY7aBGtal89Ur6+gMXSnxl796FJ
uDu542aYnwpFj59qId1KxjAQahU1TkE78kZFTNfXqp2GBuqHMiQAjgQ9nLKx3fd9e+r0w4wMwlto
nhtCfU9das6nsECgIhh0xbGwXZU+KbMizrWNMaraoazixyLzh5M/UZRNYGaYUu3vukm+MVmP2gzJ
5h5sKVBoebyT4ro7rzeyATlxrHIi+MIa0VUlKkdlapDKKcZVSTf2MqBEcSc9BN9vEEOL2NYZ/Nlu
xVNQmdojNk3bDMNjRRX7IGTCuJ+s/iXDP35S5RFttMLXqCBwdWSFYGFW9Igb0U+6fQ0gwZ9NeTsy
k3Uz2XAiQXkXh8qTI5nLyzSOJzHPrlu8i6TTo6/FJA8eY1JaN8k7gtCz0KNgYW3TwChcIMquPgav
uqz0fzOsST/XDBjVsAIomqQhBsei8CfTJZU1q0jwo31k4LUOEAD1I/oRl1TzmIigFDoT0SG+neNS
tSke+uRwpwRsyyZ+Qc10/nqQtaSfFv/ruyElHGCrZUm0Pn91ko9IzuWe0/vDYk4MhaOriZMuPnsz
XCw0U+vOqpXYegw3xBzNL0VI3ru2Ha+6wZr3hWpuK9FgBk0Ra8dMZTz4Qoj8qY2MjRRWUM5n2IZd
Hz6jSBLPzRyek8aQkBr00Snr5HTbkQuheetinODEJ6GIfFsu4/uoq+4YUy0vKIeMfK1U29ai8hSl
xA7GKgwxVU9gmC3l7rizOj4ukDhdpYueFPT7LGtkJ9TE3pkCqSY5ysDUsuzWup56zWAcA4xIpBBk
djaSTQg28stqo3CrRe2LnM+A/sritjBV6yAH0mGIhDtIVfFjwjlkS6b1lhWg65SpE4+oRNRdHjCc
FUIabzVfro9x4NWLyrbrvrRJvXB24smqU28aoJnWftJdyWLbovC0iBAQy2Nbde0pzQgH1oOic6Dn
JnYimhFVC+kalL9ANyEiN7OZ5q+//v6lP11jOROX8xF1uiobhvnLNbaA22lUWpB/5IY4Xve1VRL2
5KuDQ5fhrgllJuklNV55OTvLqghvNDP+G3+M9HMBaj0HNUPDKE4djVCkX7XxsPlyw6qt/AMhnvxU
TCgMSVMyegGLWmsIlCGw8UNV80qfT1bttfKLJBljGzLHIzkouZLEJDkk6E66qJ/w0XO1++uPSf7T
z2RpliLq4Lei0IP8tXEqCUYz4pOdP6QifScGrb1C7pCCY8sCZJ2gVdZurpzUJ5QRW5YswT6cpNGj
BoxeeCjMTaTJb5D8u9NIuiwslUk4ppjw4ykX3WHo5at5IEfzr9+29Ettj48WVLeIk9KUJWtpHv6i
Z5AS1l8IgYyPqOb3ISbaq9UNsktSH1QNP6j2uaGjKZnbRy30qHbvoY0r3wpz3HOtwwVLcB9X7XI4
C31pU660Do0xpXZsAvOH/u9InFbMHU3pPqok0ZvCYgdQSXTbJjhKJrAGn8w/vclcAkf0/RjMjUup
0dwOJsWxoU0Bk2QEbJJmtHCx0ydfGPONMYAvDmnuHiv0ll7l+6BLgqi/MvSJBgh9Vzy+ZHh2RdzY
VTy95SrNwBALoZMIU+dNwWhsCs0MWbgVvdvEfYV9cLI2QadswkKrb5ShzTDlp4Y3EnS18VU15hJu
Mb3TgoFy2NxiEFMqt1aD1vFLZnpW/IqTLmyqN0FVtVOVMiETBPJuJZOkzQr/u23E0UTxyL/HW2bt
BzX66pgoYfNZJ5vjtIdZW+7KpkV+S5liyyVWOgCdjaDsvosKObgQNZS6J4iqaMO9vjSnVNanxEVG
RDKG6r4ZgtEbYH45lq7ldxYY853Vd58a7MGMWYAs7SQcZNdlw9TugmKHBZGI0PTgT1eWXCa7sBok
e+rVaKa8kDtalToTWeHXiiGQw1oBfxxEK8xtSv3CTZQ/5yodf6IbpOxIQCWTqVxyg+ELOnd21xSq
vlP7ZnZaaraiJl1DhF9ygbDfFXPb/M2V6hcHzfdTWYUnYVCvtuDU/eKg6kTf4ndp+B96HYVMP/rc
TgzB2iRIdjaSGHV0afv+rOtaf1YDiUDMODgWKZ55xpbNqPZ3/ZLQh9XvPuNL+etfmvyz9mt9dxTQ
cfhIMs17Q/3F3CmJclpnVRl/joQpkoJBTO8gFjecJwUx79Owkw2Cx0paJ05JuXWTSo2tDIiTV/J+
OQOyiidyOJR0o0h6s0GjQKUvarObQswtT5xDeTMvy5M8GSK+/lTx1EwjNq8In1qGnL/57/xpvDNo
LmgWggNJl40/AWYUeZjnZBySzyHqLsiGpTvJQu5eozB2fK6U7tTV6XULDQ2dRO9I8oQjTTIlp9UY
sAWFVO+mkYpvo9mhoE0MBRFk3N8Zw71VmG9TMJX3AT3/vxOLWL/OZvjgFZlOjKKYlspA8vOKUZei
JmuILPgUAsA3M0jFoTAe2jRmqgC+dKOP8miHgl/s8ezQHkIWewdt+NpIrUMu6dp+XUz1onISmhG9
Xr6XB9Kyio71jkQ+hR2grjTaoTkpUrmPKRxuJTNYgCUYayCmWYd6mEVb8Zst0UDvE0qxFyUxEa60
9SnO/HpLbTi5z/qashmDaduNT3/9zf2iYFtPRFNl8WaKmozW1fpFLzNnHeSEMYk/zUxuPCvRA67g
PrbvxrxRojI56qOke3ilPieBoKhuPAhTox2zsfZwLwEgHsKTMor1lZaFJXxr6dkguP5aMYU9iYW9
0KqPmH1Jg8Ss4aJejOyqSXuHogrskzioznPuf+vEjjHaZ1GFz/XBx9dzrDtY5H/9f+X8+dP3jf6H
SYtscpLqkv7LmFAPmdaYQZ5/ppomuihphzNuYIug7T4w9hHTzEsWJS46mfxkzcGd2oZffjXLTiLK
2iZVreC03hQWpV3IPcAeNJSV2K3irktuGHn9fWk2L0Qwj1cC5V6zzbxIqM8EKo+AKiiP4m48q7y3
axXgUMS5tbPUgEz7VFCvR9p95yR/iYw91+mUNEtyHKAa5JZia6WJ3VVUHiq983x69EqiSkdCydHy
t70IaZeUsA7dTI49vjS4NFL32vlBHDodoSF2E+RL84Ml1nyrZbk9qbpAqEkGKgWDzgXsQ37VLtSj
ILMqIuwBgqOl4Y1pnfAoTGnl0qK4oF8szvJ437ZztGPJGVCn1zF1Z3lJynCfOgjBZWdWHpgSIvFs
hs9O745WVZPlw8UHGLhNUzG5pEyj7RlBqxeTeGJnC4df12qiiqv8zJzdOpp6ER1pYhV2m6jaTgr9
8TCZ09cYdTJdh1w6+Euiqy/nn2FXgbqgjmkTGjBelaR0+BW5lC1sv5GRfaMx68IiR8FDBO6zlEJV
banA9b1hEz1zHPsaqFicPupqTablksArm9Tc0AzhjZGOTTg1J7X/okHfXlImQzYYkT2st2Gr+nXy
iND/4NfUiIvpzUyF4IoRvNqMAVTvGmmdHU+wI6iNi0dtucEhbZPQWl4FfvkGo+izxge+kwrtDNhZ
vVW7btwZ0FQHuLQXOUJSOWrZe97VJ1WHSt+awfVAztY1sFSnkbJbkiOKLyPg0q6fqe0bT7k06/ZE
6+GYi/J51CT5bpLC7WSWyfXAGhPm2dTuGJaobw/hQIRQiJMWvd5Ojyj9gydlblFmlhczMzmieJ9O
QUepajat5jog/+xvZvTGn1YVhi5pisbF0LAk9Ia/jMM9yZScdWr3qRMf4yThxCwuw5dlWh1jKDOg
i2lWnJDNRibLvbTjAOCJLgVuSDDjVo/m92yMtG2aAJyPNcDj36h6GDaYLGufxEuFipUTl/MrEiIx
g4DCY4gLTngz7ETPB9JffN2WFWzSwTCZrhRM4PuzYboSm29Jmu8URJ+3IAIKAgTz7gSDRNvEhfS1
UnNwjWzJLlH22kgPCHxZ8pI1fepiHeMq0oUsQ/hbQxZpGzwx8hbzAN7QICqOA1CtZMn7zJu6u+ti
WXLm/j6j8wV3bYw9MQehFM7552iiNNLHvt0GPg2lZDmF/To693E/nSJdu27nsv6+hvk/P1HjmpUi
916AFUMM1v6y+7/3Rca//1me88djfn7G/56idzqSxVf7l4/afhbn1+yz+fVBP70yf/33d+e+tq8/
7Xh5G7XTTfdZT7efTZe2/6bfLY/8f73zH5/rq9xP5ee/fnv9yKLcjZq2jt7b336/a9HlS+DyqMH8
wddb/sLvdy//hX/9tv94DYv/8ozP16b912/0oaR/irSzQdGo/JJ1lYsQnMDvdxn/lIEeaOqinTC0
3/6RF3UbQuiz/om5BDmbyYJWtVh8/faPhszS5S7pnxYzKy7NiqYhbRWV3/79f/+d/Pf9S/vvJEAD
Tu1P10AiYHgJkfdlwVlQJeXXFXwiMTZqEFmJVo97BEOFw1Q92HfyTHUM4ZlCLEoot4f1hhllv6Gq
dKuzoj2kzJfIQls215u4WWIH46V7Umn1Yb2ZhbA5jMvNuluMRCYwppIPOMgRmkihOqw36Mvpmivy
77vfjwl5xhleH/MkKMB4Iwo4RMvNuiU3IwfV2iwXbXnlwJkvDyUS/BTFPJt+JVPqplnuqCgxKh33
hlBnHvFh6RGlNejU8NpXuQ5bbXUerQG+aZhZNmw+8iqMkpdRrYhoAiKoNq2ZnYB5O/k4JujXMhIH
WyJQulwXUTMb+2ZK3qxcJwsGhjD9LbU7AFTGXd1L0qaSm2tB41Dd5t1BpWwKu7Mqb6dAgQZq8J6C
2HxA0bgHiGRHlVjsFXmW7KTRIlaUZgkWy8pSe91sgCOgTU7F8qCwCE+YTezW9ykwrTqsW1FUGHvo
6FUazIf1RpqrcCsO0YU0omIX1dMuiP3skNT4NceA/pgf7UaQIGmp9xtJ35vtaxxh1UerLcLk37OC
Z4Qcyn0QEAKsGuNeDdS7LIsqN6H43ApVfiCGKj9Ig6I6wjhgqUtNxJx/3AR0rf5jd5qwarv5EN8A
dGaZG8jFYb0R87z8vmXM/u/HmL3puxSBryVlORHNvPP1xlh212MC1zd5zFTdZs6xZBrwfnBE9RsA
ybKwS++4zEv0TR0jQLUbO9UNHGVasqaN+0y7owI5fsCqp9c9WU7RbnJxA+uiFzaS27d2uvG3NBWc
DIzA9Nq2u0q4q3A9dd0tW1a3tRQne2Q9OcsuiP5JvLQ9oJFm4+vHxjgmEst9O39OviQX8eFTcQoj
ko89hVCBZN+HpDvIpBNclPFOLT8KhM/Jrl6qIknnkgcDDVRqDyHuf4eZyeCA0OnAUzgSkdn7+U18
CEu7m5EN2tGtmNh02LHLArPNDPxVdDYdUd9YsivUBPleGSoadqwIBzX39M/4mp6qX4EwsCsVAzB+
UDu/y+8Ii9Uf9c5lscPHVmHITJyZrtToRio+1i1EQSCZXmjtKuKREoeAqWHEtOrUwbm03sqPzOv5
+C79fXSjPwLXRk7SXrV3fQ/k2DbcoLFJ41YrRyazEHm86fiqHR2hXSZOc8txghpwEr4me4qGR+Gc
jY6q2uVLV3jYaZZI2t5mUSSTPqk6IplwTsCP9dCAB++3U0T9wlmoNsw17aF+jzOHtDb+pp7sCYaZ
30XTSdpbTDd8usuUXbczyxFfS8LtoANS3z2P4baGliLbgXxYKBW3ynjMr+UH5Ql9mqQxhuB8Ytbh
NjcKoEIm2Hf+Yd73NZdoFGR2ErBUdJNb5uhlYZcU5lNbzCiOeOmdfpXndvuUvxkPpMN46SUeSHP3
4IxZ9QtpHsZuKpCs0yVxZmKJZ7szXPKImv6dmbSVPLBKOKWTI15PlQtcGHSGea9cCc86cUC4uHtb
fVU/x/uIidJRP5R7LD6z05MeILvkwaYfTJrISo0xrrzTahMVwGZudpIVRoqd+ojEGPUQEIqbpLjr
r6rH8Vr+ZhJO+FxTkbAcTrb+yizPfKkkv6YHdWZOY1sNtk/obgTMOV3KmXAEVExwU/CtPnrRXtQ9
7PoElfBNOKNJmdXGDyp57Y0auvOXdUidntTJjdl4hoOt5Mt6D+9pAH2qH8pBe40+rBvGnYm87DvI
RKVNCEc2PxCxOCJQHlyxOJbXjbIdKYk/+S5GReugTR6UY52ovUu+8/f9hSlkyeWAeTC6vVf5NSu8
It2ZnA8QxCMv/KgoekGJdj/6U6e4YDJGT39SUbM4MMb7k+XqHq7OBjWRa6S2/0yjIfbSEwwSHdv7
sXXr++rUzscIxXDraPQ7vvJ5QyzlzHzFU9rnRnlh7MBGb6bgAT/UzE2NW8qmbNRXYryXX6fZKQ4R
PykuubzcSGrk7NUvIOCUXfzRBlvdkSIbt9OtFBIv5zWv8328kd6KT8pYaF3M3aRvhpG/v6voWjxP
D9pVgPqan8GWwvd+2GCHnnpHe4he5spBrblltBy+9fCQ9+U1+g4JYY+/5bsMG9f3zxhgy3sEVv42
b3fptfBO1hDf7yB4fPX89vJ7uHn8QbQR/B26Oo8I/0npEIElDq4lELXm1oUt1naDtXU8avgRk13O
hY5xRzqk9zEnZe2CqQ9ezcQOLVvCs1bYSrsVMf35nn7Dz/smO8VvYexY78Ft6x+0i6EygCifppxs
AImHdLvG56J/iKtTIm2tO8ICR4FCre2XuOudSbgyhG9EozAt2BTNVf0u3bXPAErJAJ2uoRv1gRs8
DuI2Kx6B9wEK3xXEoqqbgq6L9EjZTcTqNV4M8SskKjZ1URkxeCAmpd9KOyhLP7N4J/auItnyzfhc
RjQhHf7bxt185/ff5OaT9afNr7eaXNnYKPyESjQmlh2zBNeza14DWTSVVg+VBoOFgUiLcOTWZjkd
WxRT+WbIUfkW9k/kambgHke7+AJbu08h0W/80eM/xvhPHMtGP4TvweRI9r3gqTdB+pyoJ/lMKT5q
nfk07B3/uT5koR1x6TuK1QZabkG03RIkfoXLJsn2OTnL3Sbno83Ic9jIhSeFwESPQCik9tQPNLPt
OneayY2yPdXJBIIUACdb6vatW5FRYD9U+X7EZ80w5qrNjZFQTymPyYt1UA7xrX6cdupZucwX/8E8
cEbTETsKzxBbKoaYRJpt0SmfeQsNJdjmAjU9lDY5Yb2IYtLYk/xdH51z+U62XHrNUu74t3Cn7osN
DuCNxeVhj3g6Kr08eozaM3WXQT1NuCyPuZdsHkER8A1qH1L4roYbSPajYJN/RgbCotCkBhUNuMZF
WvxH/dYa7Kg5+qJTvRGsCgrTEXCOCLtRc5Jih+O6QotBPGG1HfDVo3/XThLUMfzL6YnMNB4vkzaf
3lACpKSTAFDk7LplIHpYXmqwM0h5tsns1rb2JTQAt34QqANtJR2xgR3rDt+SjwDyM0pu5NhhMxzp
VG7bxCvlo9w49Ke1DnMBCm83qbyq8mLlaCVAoXcy0RM5Pn87elefypP1kpl2fsNRgPf+MTyOwtlk
puGYT1Xp8pZu5WM/29PVuDXf1CciIa7SW3rv0zKctl8kJ9TnwNrrm3rbdi7x5a61Vbz8W3sjbPsb
oAHXCFW6fXMBmPBS7W4IJMg/62/juQWtdil5Day4RzqdW71ww47i0QmL/LO4i/x7IBAkW5tHPqOK
QhROMnp2QF2cBm8z01WLtQIhyl6fPKLWbu06cDrZIx5zyO16K75ZLyJMkad+8OqHHmjMDfjIxG3u
Jpx7y7vYMmfXpm2nb8XQxkhzgocc36jH9GZ6Gp7qBz5//ljUHcsb3N71mQtHP3pOsW/uh3s9tzlj
S3cuN+3ozOk5PxiP0sP8GY4eYMssP80P9YFlAJFRgARE2Qveu+vyVd3UDZdWWycwilRkhCq+bdBB
ue32wZ1wb3xw4tRb6UFsn6zI0R5BKUkjs22yH11dxFZ7R+iOyDt5lVjPPEJDiUoa47u6vx3oMxdb
zQE7aigAZZ0koZRlX9U4nG2xZ4S3/fwbaDLVrvxN03nprhNR5ntichvhzem3em83GcDmTUui1Cu4
1gJxwKsH8KX44Dpt0ZnMNspjbcvhtviYPWHbnrt231uO7D+wqqou7YP4lrmz9UxnUgTfsZGYeo5O
05xIt/LnTTYwu70mevG2lk9S5PS3i8s/2Sf/l67zWG5dWZboFyEC3kxh6Y0oUhInCLkNT3j79W9R
90bc0Zuc0JG2KBJodFdlZmV+JJh7xaz6+jQ/HcT8+pJ98+FrfKqO/IFZ54lxrGRTn+TB6Sav1T2B
3zcOhKIKyaY37fa44A1DoQ71KK0eL2q3zg0ya0FgXRZ8ekcHGx6yY/jGO+rnkYfZYbIEH9tnmjdk
z+Ra/zTKc2HDZ6lUzLyDJrkY1ddUrPqf+uGX43veOExo9et58akmpOO45pqj7VN346K0LgER1Jwx
qj67YYKQlKrW3Gh9am6UEYFP1a/Bg8zN33+M+GFtUPHQWjb3UMmZa4itfrP0/X+/+vve338ilZ9a
+EDmtkkadN6V7bZCjqZ0Yeo2rTzak5LVVPu0y5uYqYPN31ejNP33q0IQeF8YYJSbXG3TIMuH7WSJ
RBL9/cNJwxZu9f/+Nn5OcJg6ktNOWxmp6dSZ8F43EWJUoGZsQMrKFUr6zP75B2WT9jhRuNRW0gaF
NG8wMepI3J2R7DyajfUA2sfAii+Vij5/zguUNyed7bZzu/INCOM3IX+Lx39Pi9ayPTKw4HQkckB0
RA7ca2Jgh2ZP/FWeZOJ+GAL6NdewAStGVAdjw6jl40uXbBM+HdzbFg4inYRqix8aJ4UjG7tS9tvU
NUebZnI/YKY7OULqW3rAi6p4fuzxLHHki35RyP30y3SLlZSGM45oy4aH1eLbfEJpRC2KJyB/g/rz
Db0pKmcH8uND/qBBWrZ8+kMKlG8LTrfSbetMqgl+wB/9vr7TdUajR/4TccNJZhcmcRd2RSjkW526
+ke0EU/SXb90X8LsRr9d9yzJ1Q+yqEefEGHu/VzbWK/KmS3/Dj/piSa1yl9QarraeaLRWlZZ/KIB
ktvT18MnpB2qKXcwO98xc8zcfftPkJ3uPVvNv7Ev3VPqvg/jrLo6l86050P6Q1FMpzfqDnNkv+W9
jhwBSy44cyMA607dGqsfG3XcRwT2MTybKfnWXIbQnTiQKrdkd90piBP8/twG3BFUWPW+YJqQKpbM
RyJQO3s+zan9WGnnbgP2OdrKYZaAiryHYSstZ5ot/iCs61MbtZB67NLVhMQG3RBbnmuVEMc+v8RL
LS+1277jChUSfup2iFU75Hw5DmL26Ec7VmWVOo+vNH72VMNbzOUcudSC943vAPtYsmOqx0mcbK2v
F8y296HfzF7rJxvMMHqbSKk+6L5kbsEPr1orDprex4qYyNaxvjDSEi5d7BX8/opvvAgvDKRle7Wy
Ab4y4YX+WdmCo0gICOkJ02NEOBzWmItbjl5qcl9bxTZeGDNlrRgFf6Ra5W9NSIdPTQUVYWeyn3OQ
X0skbq66If7Nw6MoJAaRGr5+weCvSnyWEVYNfAtEWQmIIWOztfbiWk7tadVf06NWusZbvZG25hTk
x/KOgrG2FSQXPwTbnsPBM6C1r13IysSLzLa84WtqHYW7/DaPtJZ64sk/8CcVHZXg0OHzORq0TpTU
FwJDV1hdjXYdWH7F2JZtfsiqnV0rySv2dC/9swhcJXf1aZw32xl78FMvupZeKM7PeM+0EZOONhNT
eevUmhOuGBHUNPvBIJEE3mV3rT8xYqu+MH/6PDgxxnsa4yCHcsJLSRLpp7GnHSjMf5PqKMJea9YC
vfs3xR/tqR5U6ydYhmsRbBXeUHQo9R9iAEZAMvNN/GciSsGtGBsjZ7wvu3D4jEOU3w5GDo+WNxHo
tVNSlnKUtn7/qX0VK6NwMMlfQCdT38BMLro88lftzRdv07o6JsBME0XMakJHgh4nch5QTTzj4GBv
jw9cs6KFyFOX4ZKl9qYvqXKlLRY9T7ylddr7cxXdzV9QBBUAhoVBMCCPIQAQN5xB3MQW3mm+tS8W
Sfy+wNEJTn0n41r7auczUbO47DHRkb73v2xx8UeFEgzaMqdW2w6nlvRtaip3eKvkVUqW1oH3BTix
1s+j7oJypafxjhMQUIaOyJgSTHtDOIoOAfWs+Js3XnufK7/noo17JKwLx3fk6Ilj/mvBv3LfIID+
bm4YGFOLQAD2iZLNuLdopolvJOHWF1nqe6W3ixujBUGK772d9vbyRmTny6wdiswbEdFJTp6fc2zR
2JnwJnLizHkS3eO+nZ4wC1uonh6mkLMXcCjahYIvX0TNYUTwpWTTo3EAdAAnqMFQd8vbcCo3wyq8
zG7H7Szt5Qys5Uydx91tfrIzD0mkXAyNI3S/KCvF9Is5KOKNha8hFiRue2VcBy9Fu1jVrT1fizP0
UL2vxhuoFydRqJ1ii1LB48hpvgzPgDsGxVLeeHY7Bkf31VE/zacSy6IYk37nQVA3fJHNmK2vuKym
58udkwqPA+RN6/n63ClSJ75w53nkhLeeMY1zwsA0O+xTPvfFqdHi2QXhpZDP3rPzbstrth9Pxh3t
moWBoiv+Tuqq55HLtsJXr7mZ4osxfv6bovJNkNDEn8iup4ywTiFVjGGzd4EjlsLv3/XmxqieeB7Y
BMwPVxQZ+g0KG8PcZ2BXUDG55muSk0wMg9uQyAZFCDFGmLjJnkTzCVlYzxtxDoCwzF+OWuYgcBkT
8nc93XJCsYuysJJxb2DnXNjd6/gi/3bc5guPm06YF6N4gw92lwquLPshMy2jxx9UMa42mAMivpod
Ev7Ujg/leqH31+0WORT6xs+4sCuYgHfCKYv3+T7uedLYsJ8Mb8+rMmW3z9OrqG1ztPdr5PVuNUeE
abgP5j/YtdBjKVeqhdHwlhVPrYCcKlCFl+G50Sv0t7x3rrd6accVzwVp4nkHOqnctYlZLjcvPOx3
6qf6Mqgnos8IubbNH5wb7cUnMhgXoqzAifJVnz2jWTHcpbRe0zs4WbODXJ6fmZ2l9sA6WY42Syzm
f1baV06doj5veDjscfKNjFOWbGbGNFu6So5tRqORtzM8WTrILskkSZhU46e491h+l59RUrUtx9q4
59homAGlTw5xjvGtA9uvPXr6bWDXooaStzkaN/ifX6m9WKbfDnSXB/HKoQgoiBCHqdlzG63LIEWO
eOKmKG/qNTpHV/VHo/w/DHDDQJuTTTJpa0NAH6Un9utK3+kp2rYT8S9rJkJ4RlUO2MouA3ARmFbx
WvJgpkBx/Pb4S+1V13YHOeTgA2C9qJHTHKWvefAAJpeviUtBOXfuXlHVmLfZS0Z3YcjozHQ6Tm6Z
k9EtYshfuf740l71TfGZvYiefq8RHTxNK+zmD9Dvx7X0pvkod5tVhFmRz4SKrzzWwvRdlas2iFbm
J9uvyrK8ckguqi9euLBh/3x2219q8SF1Oro4YgCqvfDJkZ5tmGzdmPvqHU1A9E836Lb9xbx23Win
imOKAYhNxj10wk0GEMa31CewKgJZ9mA6xYGe/24YMG5Ue3LvNpVb9+54Hb3oVvAEUOCNHHx+8VhJ
mlNsH7Kt/8NwiJos52U0G4yUSo1g0octb6ad/I9dV8ztZHGEY0Tkmt1dHj+qxyz5g3QVVoLNKOm5
M7zwFxNAdnAdlRk4ULpZID/GX4Q6m/RUv0QrVus3bzKs/bbbAZZWxLgjn9zgmk7pFmDxIdO2381b
fVC9aZsEuf9AxcXIhMzyBNTp/3EsW7mTv8pXSi/cr2hKNvlOOmrLaWZAB4zcUVyK8xf2qEZZyZKf
Q5CV7qQ9y4xQ2kbmLib7nHFXyRHLHa3d8GV98XA+5YsMsTryj9y5XD+73Y+3cINPOqv/Or3NGCzb
scvl+7nnr8uuubRXNsUU/AT85jWhTPDktfqxfFlvSxvM1wyPsjvnkqYe8/5ACjwHDeV/uFPuYe3G
+tb8pjoRYufxYFBjHb8UlA+vmGkA6Fwymbds4zWu7+RXgzX5Nqz635y+Z5Mfs/10Ft+1xi7XTN8V
u8dWRUZKsjJdeGKTVtw18C22vK48ax+daoqa1URIbPmgAsfm8yb72LjZ5S7xlJXlP07WdlpNL+O7
FJg7pn0rmqUDwnuWbncEEoeoiH3uRmOHMoWUR3WBukP6YqhmuLBHts99w86/0LnPw4ryHT2a+MSc
zRqREOJMW6KarLymDljhhMcnOy2wEFnY4yupmjTTIsbKJrNB+B35Jghv75TTdvYbwcssfB3XJZGg
lx6N/dZUbB1HWMHOcJUd3Nxy5ePimKve2MzKtWJjzcCiQBs2PSWyvMoljwKx8sZvadNsuvv4OrR4
Y7ny++ToLjedihmlmEZzeKTrozB9KQkgumueviYybZNtIQTWNBbGFbmItc8PVbzORWT89sIzktnt
hwjSyqYfrUqa3M4VPsPV+D79E/l4pS3s63eh8/vv7hYypjeu8jNDCVjVoN7XbtgbfAFcaYOnvgmb
Rgril+k2Np7W+UAX5U9KhcS7As3XacjEVads9MXHN0BOIAAAN7nhHpFfSEKiym6h8R52NTnyrhNp
8IFT7lrsiDtwn/kyLzvFMwLzwvA5iBIUFMW4geITMAaY5EXN7gOfKFmP78mI/YZvzRixgRe68g4k
/ZuBWTCv7oXbhi2mM+QAb3aPQ6uEFNOZ2UZWCwjnT+cY/5QbpEfI1FoUaFBs0io5Kcteyt2WZeFE
JJWa17YPUAkvrHza4NyR0hVe1cbMAe0KgbpiKlp82PnDnaFWA/O7siUnes/Bx1RnAZlGssWo2VN+
ak8v0uzGIZUGqaq0nbR48zE/dGiieGBO5jc5rPxj+oIcp5fcy/bs2jndDv3ez+yrPNRwi6f6QFha
ZDN+71ebgoeHUpmDJNprHqMVn/1N++p2KcZThRt9ikDJzXP7zf6VZA786z5MxowjF65PD9pNu433
cKzRP+U1DazXdoMpFw3/fFeRm3H3nCV5cqMxSrqVhm8PXvTr7CUUTgttf/3kOJdw04inZTnwinG/
md7Dx3aSbQhJidsG8t8HQshw6waLE03dqcA9i4PmFyWktPgQm8nzzLpKXyIWKOZKsgJISyUKQhTW
BS56wdK+q9m6XiDdHGiixsYo+xEFz0nMJydqOiRZatzrF0xEVe35V613BTfHiSE4n+zaVvA4FtrJ
NT8pjsODPtsYzGvrcUNBAF9I4+cibxK+Hx8F2Jrgsls+rLOmBUl+01YNel5/Nilg7PQbwffzyHKz
VfHZPT1X7Zwhetjg/AjBgR9aqsB+rmhcahyAqRNSXGVsZrbuMvsY1b0nI2ZecfeogLMzgstFer6D
xbSLs+xxcSTZJhOI48zr9/Ex1fbtsDa8hgPRcJh5jQK27AMfl8o4fadaLqod4Qg4/66o0axP4/oM
O71lP5HusdSLHSnBnvkBEmBgOULrBcxUnDEQPECfdq/p4JiGa1nB8EoPD6FofTQjK4MXf6uzA4/0
WPIJPOF3/DY/OORkzX0eSMPKoti4L+Hz+OaEK3SXzXW4jAcS3s81Jc7a+C51u/ay2J/lNXPwHc1B
oL0rLmviwQnLk5T5cP3T7CcPr2vcx+yzaJ97NTefsvfVrRsfNhm+zGB8ye6+OUAVJ/2Zr6XpCRKF
P5eUHBDxNnrTUWA7kmGmFmqberQthcAIJsbdkj6MJ411LdjxlfnvS2baouRlRAHh9HnPK6c+Vdey
XBkCRr8g256Ugtn51rCWUrJibhZ+nCW1MxsFxQZvxe+/MnCeQAfewaga5IpWot3P+8das8lLggNC
0m7DNgxXcFlMfyoKpotxwoFAO8objkf1pviN374ppV8Jq7J1hisSuCYFt90lgMa4dacDY3/2colu
y0VS7F65J6bf8QahIaCyViY4eeER55FiDiGgz+Ot6eso9pfGGxGkxHf9oHvtJuNK4TH1niA2SNHQ
8l6Tz4nhVmLWHDycZjUY5hOEOYTR2Pu64QJZUm6QUeWpO8jT5QZy4UFjvffQlFfpJKyLY/2av3Co
Ww2cAT5UgfIDYURQQ0KM6xrCgTmMVXYR1WO6GY96Z/O38t/wTXyb6X0pvNf1xyNIN7K7eKA6eJmY
dncH/682peD0kkOI6v3hhZ6w7q7JhY+jMorjwXIoaxKdERiwXWO+uI+O0/4RyMWTT0mfDF0SOywa
arv8tXnl0ZxeWWRseE+ryYvybrJxHyecrNcWM3fybig/RCCMmw4Y0wXj5DFVk09wso7RudDdFTG8
2ybzTDAhuDKOaK495U6xaucV6X95B+fiz6Gnsb2MZDr7ZbZJzbVR7Z8iTWPdIw03vF4lIAAuw0dF
VoS+nrH6bRTh8A+TTFiVw/SOlb3lZPx2BtrxA9ZTmdPMG6gvrp7xx8elmovPQ2bAR9vKR/ObXIqv
ifTvXwjhMy/PinnehE2LmfnIVuckb+22+W1IOtE40m1jl14r1TZfTPH56ZThj1kC2qptKMDnGCyo
3yt3h8+I+cJCGfYmb3vX2OtHZEKOuDVf4A7Rvxs/Wuq5zKOKTJ9BFKq2lm717fA5f2cSz6Cd/oPn
WHeHZrI7ppxxbB5vEcOviodnQYzs8xy9D7VdguwaeyMQ4UZEalsVohMfHFfpXcqNAs6uo5u156/k
jaYiLIKGDG0YHcgTr99oPKdIer7MbYVY9Fxd88JOfNT3niD6SoopLabQ/jKumHmSPB6D2sVFTH5V
T9GvhHWY3X6b6LYdZBFXBiFAb/F/S135jb+H8/ubDGa1b9/ElYI5Gf4a5UX40F+mjwg/x7WsBVge
fpNnn/z0LicFQNxViNadYwVwi1djDtgy2kuziSdbfYsubAq6+BSiaapX9c8m5WDuxxU8A4NvFhPt
2Or5yUkKxu/s1EG+CadetFnx1VX5UCF5EsJc3erKUAheloA/2x57RYC65/VsAjOx51deozs3Z/FL
3WZHpPMyHlMQnH96lOm23JuAdEuo1hagAVz0Asms2VrooX6T32W3uMR3ll10EQGbHfMI5VPNbrH7
/KStzkAYVlOQUYP9GkSwXWtAISfmD/Eek4vKhndJr8sFbcCDqpYdnKnnfi0wWcrT+UX4mW3t/uVc
UGuXB5ETsXGiXYAbvRShC60McYtuyst/5wt2DOd2+6yQJw5ehAA2EpIrgOW2O2A/ehBcbml6r3iw
tonfvFRna62dMrc+TYH6pUAYjjaykK280k6m5XXvyRuPbrxJ3Mc5P4wu7OI8bcXEQ/cCLE/ZeXaZ
3wySwWEaA0mHsUKHB8wCMP+isHlUzw/Rv5EZf9D5tNC3P0/INuJWw1IubrwVNHvmOtOux/bjqq7y
Fz3ydtq/mrBa4OsVJppJveY+/4DFxBi8tEGv2cg7ELqxfBHegDpAIhqb5azIa/1IiZnVr9ZG3BZs
nxw99Y51WW3ya5m4xqf+xfd6yVZ+2SJYKNJHipyGyv6t2cuuRMWWUBG5tXwaOy+FqZntBworBuKA
RWfG5QKFzrZ2gJ3H+LlExNfmjO5TgHKjoy5Ayz+p3ivldaBIwnNPDgiasDRb/K53vBJiWVNxCFBu
buNFR/nCg4D9ZwvfqW7JwtQ++9fiNd2yPiGvyx6Xb3rXTXbp9sIme+3XqKj0P5afrvFF3sWzS8Ak
TTpbH2+RE5MGMV6Zb1DYdeY89tIHuO7vRFW1i26P3VMiFrnmdA/ntXWsP+M1j9YCnvqOJgTepnKQ
i+c7geMe+ZyHB2aIIhY93K15xy6sIFYtZ5DSm96xS1hApzbRDUWHsNPPoALYiYd3TrpXxmXNM8Ky
MzLXc/dRv4luQx2d+9UnO7ZgI1YYsCo4K0dOEE4afYNqSK2RoQGE4ypmSzUT+w4C78I2TtLsTLFT
Uh435/m1vWincdsg3l8njF1R2d6agA3m2Ku+sLVec2x6DiICEk5m4I/lW8BDyEUUs8Vamp1P8NE8
ArNQ9T5D4M1gDiyXneC9MdzpBtfd3NKbdaUp7UwQf9vCLd82Kb+8yO0373m4f5BZSl0LYsx3LZv6
BEp1/oezhfWevtIw4MuhRUFO0+TVp+bAFCnvlJogbL1SplL2ip/uk041GQLCP+/hpaHUljkW1l3h
xuKqprkkcWHcPrDfIHbwW//OmATlUnERd4bhatkKGj15p6fq39UZOsTTIa7Eo0Gxy0DEafwRseC5
pKvHQeHB7B3jUzhx0hXKsYg+ajQsJJkzJuqk40qcGeRZWY+XJD+PjADFfg3VSmGKgYg9v1FDJJyv
d6kExnLxAuqu0feUeSQn4g/J48NOnZsewQFjxYiXM2VB37xlWIPQ6qluDZwmoZYlKwBwG3QZ3vWZ
QuXyQAOCyfty2wVOfue1Zsoqvs/WMni6vjE+CsmrgvEreazbFhSAyErdiadnQ608oBKeG/IiPCua
qPBImrTi5wEcXeZV9zsF8hZ7knJ4cgvaa/uWIVGNVnG5M0NHA/3Ab0VZlTlWWU8ZFTufAK2PiM+g
aXOkb8a8dxVYxvIsYeluwC0jh6GKmLOqRiiTApqPt6k7GmsT2nRYKQoy1B3nNLS0H7HhRKtxfokW
V5lIHPSJHJR7n4qEN1zk71KIZLTCdYRCdFjjMCFxqEBGUFvLz8tPhEJ2rMZ1IWyH6cxQYJLhAbUv
qpVSImRnmMtdGLMa1+NweswbE7YLDrKEmNhMw17Jv2Z9o5qIxW64g9niY0VZQl1GLUSRoHJ7AUMo
2Sm7mUtLfPZKbseSotXb4SoZIqqbHXlehbiS6C6yu/xdfbFOyJP6Dm2s00FYlytBsCmMmOSSys+I
6eGJxC80HDc25kRfD1f9ayBWC2K/f1L8/+P5//5XUtjV9UIS/qMF+Pt3sRk90ZEGPRy/QERyJjpF
E46Ms2M7+vzeHOoqrqrGCeMva21ihlj0AGNpy5NQCYBy+hJ22MCNPVAKXxkVivpxlrR13exMRqsB
IZ7f+vuhvDwQbHZA23/fk5YHP7aeP/77f6tRfbOuraBTkdgXKeOO2G3+4KoAEvn3veb5gzpDav/3
n7ll9ODvq//94O/f/edXTLXHGElIhs5leAzu8e9lsaxix3t++fdPu6ikMUnlbDMQmnHEa2Kq6MbV
GaEKWTkKb1bSEzNoxrb0w6gLZjRAMqaDzjTquD8/vOSa9fO+iebzFLadG5nctbJQtKP+SI55Hn9a
SvGiqMKnLA6dr+aq6ljQG0mGOTK5tg3Pax8emSdSgriUUtDe91CwWsbPCY3J0dNl0TAFDGBHfpGW
NHkgCNYDqjFHFjsrqegagkRLYxq0yT060VxJD0KSvRdDOa6HhPqUiROOPsb2Hb1PIK5aBtgKHWY7
GT+J+JS3aogsqo1Ws6l63JV1+uAa4a/ht5KpsQaBRkfM9GRpS7QW7Iah/ZgiXLyp+JUBP5m1RITM
d6ZCWjvH5i3oB1zNQyRpQkRhlCdQlgn6Tg21RTvUkTf3yBrbkYMwawGbR3HC7y9+H1JMqlCnPgdJ
QugBfH6rlah1AHNpT/INfYSGXwCS7xrhpVX3NgYfGVRAipgOW7lIl39bETmzHqPwbyUSduDLq3gU
MYozftJC+3xY4Bk5KeJOqWWuZqBMmEy0Lw3wTYqaQjWg9gZFklxJ8NjwBLEybV0YH3Ssx4IpRRdB
4Pz4MadHivM/3FvywtRk16IWawbaAIYJ3UldCICsn78eW/k2iW/YXj5eQjyQ3DSWzwzBxg4Dd/PO
iEvsvosFJK7Ni02rfU0zc6TCZiHZ2J7LNHG55F47IXGXEnJRmfl8D8W4WlfFPzFF+UC+Mk3TlI/2
kmkbCy5gYOghkcAcmi5JDykjrj327O6YPz7xcEwd6ZBWNSIF/FCek/105Jlxj/HeD+RQ/7LiBd+t
HFDKlFAei5o/J8hr8VfBXAhsU4716VBoNaqWMlxpsUnRy6O2NpTeK4dpWmHzgpo7tsCD4RQVvbzV
rERPGiVwyHrNRBTiyIzNLDXzfw1OcdvKnAlABxMxk5kN+sHzEY6xiE5DheTJqV2NO1tg9U8top9U
b4DWSJT2MwmISmbJdmBoci0Mu8WcNwYRH89gK9lW0/ZDMDkLKhC0uoMgahiq9WRGXu1Gzj+1ugDq
atJ3I8FJqgvROhvVRcxoCcjIBFceYFVFcMOI/Dr4IuvSqxGwX5VpbsNWllaFdpTo/uXxFLKQ3HAA
jJAj062rCHVujvr78W8U8IeRMnZuVVZcq6+pyJMiCXQLqrunpEnDaArCpcycGtFtKavoDMUH6vmc
SB/cvThQyyEv/VnTGY2MfoYa9LDoWWbDAgqOqZy6Yp562y1NuusTCpWipep7VNl5jD6TdtpIKrov
EZEBW2yEHYbpzCo0RJKNPwURyjitRe84SGnMGxMuVcpZMCtt7yRNtgRyrz781px5TFCqRsMD8L9Z
1IQGOHtrluWmZqepgprq4BCnbEb83LOC48a08W/F3gPiM7EEt8hm8WwQdX0kXjRIsulbNMSPibQs
6Gxr9oQ585Blf7Ulvf0mjHHMxITgaKpAjoJ6e+gSZ/WfBGiGcElFxLbFAw2u1rxMhaB+ZMCNsgJX
aYAFR/HANLiwGSki5EnnwGnNbpMNyT3v8Z1hiA6fwNhAFbnAWg8QpFPEWEKISiSZ67MldTbh1Pm2
VKCJ05rKoZMU0R3qEqtBYT5icu7JuhG5mRnS9jTKJe/zB+J3MENjKg1KhoQkqKVh/MaIjw8pkg/k
WL03cn8tG56THi/NbhJp4w3wiThq40NR0YBqkPaLRii9mAG2080ZI0Htssb+JgvhixBG8BS1kG3Q
ItadRk4D9UVqQZJbu5AtsjTfxQyYMixSCHwmFKSUSeIWq0BBz6/W9BxX0Pt7ZzLCKpJ1ko76V64X
v3OnW4E2jQN5W2DwhRfjL+1mIdISWSY5g/E36diXSM0tqcxcU6Vf6kcgLTnSgyXqz0nVxp6FraNa
ijlIMzgFjxlKuXZCKGIubsQqR+nnYPSnP1Uh4yPF49X0hwi94UMkx4PT6Cb2L/PY3loyr3iLzxFy
FlWsC4Eyh7aUKhrrJL8lFmEH8UOTNnICR9M85hEaB42HRIaJa3Y8ikQzdL7VU0w/ID4GXeiRQIuM
Y88C3s9R6A+DdiRgAnEzOeGe1SzrXoorT2/zc1EU8+oBzTOaGAqr8uKKhKZAnY45dAUBT0mRgzEa
s+YXWcuACC8y0eHgyCMVzfERseSNtB3c+QlTk1aIIIJ7aoldwVgC2hWhkmy9AVyulsF0hBnsSw5F
SIhOe8tFQAOcJ5dOWDy1Rj1Rji2eweayqqoh3ZQTk5RalHvlgxLSKhjtS4lrtvFf7u0hNCM/pAvL
hCSBQaOFQXgyIlmITFBDZW4y32jOilQJHv5ZkIQTjX2qgnq0Or3fwAlrGxBPsWHNTCDmcJi4qMEf
MisxEE6ptxVuSEj4DF07zBOYcbmxZox/Hz38fmKojszW78cNgzIZRvFuZGjpKoFol6bcT0IE8k0s
v0m4EmGUPhdeB6BGLCYWhIlwtTD6dEPsaeHnNeAPtbjIj/Qm1NFKmtiQo74dweFpRsSH7PYRQy+P
NmVuicOEDMq3NtPkW6EeZqXROMirlUCsAwL2jImtrvzhitOym9abbmrj+9yb32FeXCa5Ww6Yx7Xb
MVorE3yArCfjVpMjlOYY3DtDAQrVWObOehSfWhjGDoYiqAPS0xSbxkZZejIM55HFSllDdVeNbcBk
K9ArTCOhUYZDNCbYOTVbU8I/Fbr6XhQQWQIittQIaXzx6bYVMc9Ro0k/SqbdyqaW3KkSScidd0mI
6HOgf3G1AWseDJeCR4Z0IW5fFuNpi1G7UoKoQZbqwKxxOCoiZn6USL8r7VjTfXVenmBtXggPnLhx
eGgWBsYgD6pC9gmJFY4979/ttKg5lHNzwPPtY57MeKWPoDEu2afqGW/uVTSDJhWytQS1MXh4i4Gs
tjDbqpgH09Sm6zBZNoTEnOq8TAKyKYM4Ab2SYlT8ZVozhpT0DCs+WyCy+ryYWqAdOKYT6xCN0rwm
PJc4yrTEZHOwfLGCpMdqgrSIvS4UqUO+LF2nziCjKP3Txu4bgw/+WXRCBj1vqe+4YNU1LBbMDHfW
1KmXBRvpsJOwWGYkbaE4CZZbnCaqzwT4srKkTZVA5qghq1ZatN0Ya5AptYCZIVohQ8bKSQOln1qS
ofTlVEUFA7czo6St5hhmN6OtLWJnWQx0V+SvY7DejXA/ba1LjjWjhhz7m6Io6TrPixNChEluGLhE
UF9L3OqkmxRPFJqnH2ZiD0ZtrGdcPtVJjV4qsnYjOXbaBqki6T+6r9bd3bCqcVcQt0hq7mawtCoY
pvtDI24x2bWMCnuCYUIBzQl9tPEWS9qly6fC6XmvXKYUNWERZhSQ2escmV+JNmgrZVYsv310LxKp
V7tCZSt7zNmHlgm/WccF1cBJLW1Yx1r10dRIjIWifS9k7KDxoDgkYa0hAp42I0+uW+iNPePfaXeJ
JtCU5Iw0KRexEF2CKI8Rnhu2FNSRKfpmOThWR+VUP5bdqMU/xjMTUIi+wgxkh7xWzaMY8/EUnQ8K
9oJFLOD23KFS8FWpQnJcAar1dL1s/lZ9Fi0YFUKa2qB6KnvTul9bRi04kYL+i4FNbRkAMSJqz5YJ
kVqbb+pUMKxoJgRvpq2EW3W9rcXCK1vzo5Q5h3H2CDIJ7Oj/yDuP5saRLQv/lYlZT76AS5jFbETQ
U5S3G0RJqoL3JgH8+vnA7n7VXfNMzHoWxSCLMhQJJPLee853SvBMVLs036ZJ3DZYCx41hmYqbt/y
MWlXkanQTarU2UqE+cB4BoMS2hiONmwe+lIGJpMi5x70csYiZuM7BCmspdkQAI5UowHvuho+tXlO
VqIr+EvvuhoPtMJSRiRzuLYl5lA1xMgUpzDZBAGl3mymD0FE+F/WM6vl0yhXvUzXQ6a1az1nYkQV
TT/fTf2YsmNvCvtWd2r6XS0xItNBoJsYc8ZDLkMKkyoVCXM+r7lowRlQe85k776tTk22iaZ+6bih
FeTkQeNU5b4Xqb1ZGtsoaBgrT1F3R0/hSQB4q6xc7MyAD1DoDT2QsX9P+yJdwTNZs5sXq7YjgXti
WqvJHBUk7cYJsbS072yqoYMu75TGQCyZnpOw33kp0bROpGebPIRCIznZDXedqBepw+ONAh1ZLRGq
/E3PmLvHo1Ght7qxigJEUTnv6szqUcTKaGva490w6FTeDZuZwExohdbu2bTpvYYivJ6DZbOsc3Cy
L0WQ015znOe+G3rMd70Pt+kbulHJURfDbRIa1/zhM/RbCjahWjzsQ312tOQ9NdN020reoT5n8SsL
VIJOem+MqMcHs0NaMvH+asvnHqAnJQHiaARe9qLZS1ay6I5Jt/gU84EJ5JQVV3lN/nUnmfVpzF1G
2Co9H6XVMdiQaZNdj0ufr63EuYk++lEeGlJTjx4YkqvZtRjrNCEuHyStLmUFOZsMrWfctsp09lFy
X2bIGMCNfEYamoqG5kDdUfR4zNVHq/M1B29/oXh3K5ozUPYQ7HQxA29BQC9RS7i2pmlsdlwFMEA3
Jjpd9Ih2bSs4tM6SHKeWVgYebwNRXGwEPWwUE8HqbBT7vkFf11tzQbVN9LGJmlwLKnfbo3FpED6C
ubExVTU/JpZe6UXTKe+zmcOisRExoj4Cshn4VhCoc5tGu2GYr2fNSI+Fi+5vnKuj1wN3r5oA7WAQ
r2VCOkCD+FrMxtFcxjvSYmGy8vbZBhcoNM231QtkMdDmjnweLBMx19A6V7woG6hTHu0sMaOKARuz
LmR+NIseoxTMv3yaOK5zsTElvobp2cxsrKjaPK6SCmUV4dpXIUe9mkttA9E+8KmCX5BmVFpjfM71
Q2TE+npZ9R0+UAymqzY+G3GMN9iM70qEHZWBwnCJ7G3TzK91ETxoDQ4R8oKZya4zPXvJbJPY3r3Z
4q2A0XZkW3hHx2RGbKG2oIV+sFB+RXNdr5yC6q7olc4ZkPtBa4mrpjMZrxkZYVJuubZjj4LW9R6L
SXIS2hyoDsNCRQ1/Y7DYYM5yPuc4RhOC8L1vIZYbtnrDQdXxITbNaZL8sRGK6roqxo2oE+Ycoovu
JvvDDe+xOFT0pK5CrydpQRnvWscwRS3To+nVUVQumd2+GxplXbVpA+s1gPS3xoJ10Dp0Hlkffes0
mkIJzICkTPzYUGyrEoaUbV2/csrRYAp0/CKa9daYvbrSTYSnmk2kHxnQH6atHuaGmUZnn9NmiaRq
XeR8OgIylX5FgLVvZ6T6RsmorFzqWEkJp7OHq1RICjpSbUULZMz0E+Bs90E2DEQUw6uJ5ldoxvrZ
KXW/lNio2gGpZlqNxcNsah9upUcf1DZfEuR1rtuPhSfpaprtF9e3t9ym90IQOLusm7Lumx3tTDmG
4yas4zdLs9Bl7XvFBTW2MPO2PW01loZTjsJlKvDtd4Yfm3m9lSGbGAdWQ2OqDZcuRhNWeYC66a4K
ffgIjKRaGSjFy4DdyRQ0Aa7rYQfrT9/A81s0Lfq3LPCeiPNZMPmXxYrhUzCe4zF7c/VWbWc7b0/1
aLnMu4Tu23C/EOTU3wZlbZcyY1WSqbaebGs+et6AlIN9Szk3pCbpwTULXXJ0yVy6CquC5oarP1YE
DF8BGRNIPTHFyf6Vi1d8l47dtJKu9+A65FIFc4Dqv26f3KLw7Qlk+1jW2FJLE/Ab61+hW42fhdXW
EZognpRxGvanwM1yrnP0eEbWvgL0HdSRwd7kjXWADmXvHJQHZub020CwCXVxcppBwSqUa/gR2CVp
cYlPnlJviFhR3M7aC6sneiwkc4ysoJ3J3uIQltZnnAvvJk6q21nD1KkMc9x4OdXe7OJ4yQs28pa9
thO5CWptM0wdM0uv6M7mh0J4krPwr6gIa7S9qZ87LVOH4MUsSIibTUT6A/OMKPnWAMYlZpFRoI19
zB6cZw/xHQD4GM+LNa1lJX4UVr9VYNuo3MQNxOevkMbbumzQSqjKnLceSoy5ollfB2y7l659Scbf
JnRMkIlR6OyAqZ7dcTSvAocZqQwmNnI1mwNHoCgOBBqEyWDFAJXph3NjIGUdxcrp+7cwFM9JCXY8
s6mSo6p4NaY53xkyPQZBq60mhf3Q7BeRZdf5+YSPXygW0lKn2Wy2t41wQTGQ3XnlhJHctO+9AKTe
TkyTZoWpw27gFbTEE7GStv6g4+XRCpizMi6Y7c+0I4BUlquEBLtdAkx0XRu8q2LUPu1e3psA9t88
InUSN6neE3v8pnXibDT2iWvtreKTfa4CeRhhta6iokWx0nIO5pm1SYrXkaqYSGM4MgI1Q3FKFUb+
BOl7rlj8O2xZXEjGK+oRrs92/ZmFBRtS3UVeXC7knX98N5qaO9Uthiop88PoyTK5uXx5WDvuxKB6
KSIGNfkU/sXhty9avvLnw7y2YSJcHv929/Lt//D5n98+Dw2v6+djx2XCqLa6UD/4lREeCZNXvNxc
7l1uRDkUh2bA1/rz4eXe5f8uz/784l/+75eHl68LoM1Uwyfk+fWUYhX28jE/kM/EX0N83R93L/97
eTybI0+JHNoHySsP1Cfl4XLD0YXj9udjMYOA/O0xQVn0DiHkvTr5LHfpLFae0GCHW7QyD+RCzPyV
ottbQX6VVZO7C0YTWo7L9DQfanmItEge5ihwfc9lS3N52NXz70+ky5c4tsXkQZi7n99w+bLLQ0FT
aGur6Hj5r1ha1gFSIU62Xkst/Mtwey5fd3nmclPmDb+covM+iU2M23aBoStZXsbl6c6Qcl8an5Nl
SATD3oC71UYrEEMRO7JxgLK10IqcmmF+kHEtriumv1bSPRBZY2LXmpqVXdrd4XJjjB2CiKhsZvSN
MwoRqDNkTn+N5IRgPpV0PxM9PqZcwK2GiVnUtowLhVilwMZ28UJxShZQVHE5wJeHl/+DbYt0u3ea
ZteEnV/qA/aGyzNDCOqQ5FaAnoqu/M/vy9qIC+rU2wfI39k2vfyEy8+uQrGQR8Rw5M+J4Wn/8ft+
+y2XH/vb11yeGjsmKboqcIX+/UWlf39ll6++PPGnn/1Pn/75Eyo3abde3+5/fu2ffmcZu7uYVA4C
4YYVzCyWPzcHpCC9xI9C70FZCBcNHZ+dM3WnlNYzOCnoGYMLmj4XMa3Lb8BB651TB0wFymjvpFOx
t6OkOYleMVVKmeN34W4gAzTpsr0I0a3UJSgvECt+4IlvQ6P9sK0oPww1g/iG9Jurhp0LFaekyoZU
IGzwoTkzS4OMLd8rzBECDAyiwWu3AbMPYdMKWOB7m9R7ZANWnlPFkubVsL51TVuHXRr4VTjUmJUY
1g9Fg/ATIvnKGoEatDA8ivz7EJLz1VRooNgL+H06kbhE0gJ2edRFdvnY2QwQ6ggyiI6SYqBL5rPp
Zt4NIhP9oxXu61F/MJzihu1tuyKKBSFCnOwyLsFkhejNVVfA4NGpy7QgRk7l4ucq+1sgzFzM4qA/
jzqDpZ4Jpm4ypusXNXgWeoehHCc/SDFtJQItsZyrmVMLKI6DVhnux4RQ0q1Ec1syWwySmyiYCc+a
PSQ0evclw9Rdz0nt+Iank1OqeuSnAWL0NjiELgYQzfFeUmSVHXMQPwzBRYY9ih7SOe1ZfOv7NNs0
BWGpDjDrrGPQKJnop+ltW1NsJ7JCQx3h1w1Qg5LbHRwt+e5I85uR9phnW5pp1qTvJGHinKsIA8qb
IUVu6GT1Cy6DnEx4OCdNF4ZXtUuflERPySWwnQFysD4Iqxz3tUPtEDKDTbu4OTpKnJkTNEP3WGvs
i3Uq066AYTK1EEr78axS/aRIWkQ/1ifrzi2vRWfWGyWDG2FYH0W99G15OSQ34z3LDJDQSQ8ysMAY
kwbFDyeLj1mgMI6HtbiOCKm54nIGUygWvCeZcQ6hjJja0KyalnZAjQRmqkJjVaT6q9aZ3+1UkLmA
uYJvvaYdwAkTzbe5sB8Guxlv6T0aIZu1VKIAs6Xj7Rx4NHDkdQJMtQnXVJruCTpW68IjSCd4SK1B
3nWZ8UMauPjj7Clkg4KjnuxhRkVDq4FL6eaXaCdCnTJhNpKdlS66Xrv7ZBi4FH5KrN2aWq8rMfGZ
fbauElY1M9dnhivsWc2CkTYS2JagBZ8xlrEuU+czHJrouaS9FQRe5Ucq3tQKcFtAX3dDMNpBS8mF
EfmTUVvBvuYdEp4paHWW8kkvu1OWe2jgXBZRK1fY6gDrDmbk7roquG6juDlYFoEVQ5kfaAlca5iw
xnZ4q7PmXat4BXmFCDYP7qpSv22jkdKP93sQ60GyFTT76UtPSTRuYnwCRksLT0Q6ahp0WGmMDDyR
wWsUI6qeCw2mTpSz6cQD3EXBdTnb9Ho5P6BHiE/KNRQVGnFvGHzD/mihsFMYe9oGpBLL+cZU0Pgq
AdV3JGPqI7dpG7QQEn3TBr4HWHml09pD/JK2G4cI8Ie8a1AZJghleG8RMHeROLOnB+CnI7qdimPn
xOGt03NNJkGFdyEON6Opv7uJp6GGKdBfGunTZMX9tk0pw/XIkechCj47Wmi9LkFiGMi7xp7XVRPe
FHcV+MDZxD0b9Jzd4zAgi5muvIHOlCRuYD2oYCPn0VhX4MEf+1IxtlSPddtqaEuj74bZm6uaZsGm
k2h+R93Q2cPzQ5kSo3HpFyei8rxVg2c6a/MO3glEajHc8BIN32iDDsUorQ9rbOttAaOSMT5KWLLP
jkWoOtB5qEkRcmxnAclfJZgqoAHlKUpjuyUQ1TABCxEOfFNm7ESjcSEhML3bBCQ57LtQu6lndGEM
q576OcPUNNypFrK/4dL7mCodeyERmAfl9p8JpFQabcXXmIAkVE1UsEvTnoVWt7zrBA4ICSmz7qYj
oWgY23pnMyQ9LfzSpMFjOgsGtMBsUY8PY2egB7diusXCnw0g+B3imkyG+fUiMuPIdcohPqXVnK+b
nLQlg1Bh7SJAj601wTk1ZYfTbPsO/b8aZ6KmoeKSUNUSABADp6mGgDbC+OakaECycbxJ6dsfVMVg
JXexcY2JiWm49PbamL4pBK/OSLyczTBds5PrfhbooyesFraBhUlrzFUokcJPw3TqmyQ71JtJ5XdZ
pbOmFt63qmhp5ndYfO3mOXW1GM1M9WAz1CrmGIqozZU5F86XvZyqhLXBKMtPjeIEomfHbm8ePwKt
PittqoDm8NeTIJPoGpZsN8eCXEePutdKwnM0r96jy8lrhAiwNPlx+UHZwO0YM2ODWv7v8sTswsar
HeuxbLvw6EXyNc4gGyaN1h9giCO8Wm50lWKmCIsnQhejQ5Q33mGyxtdIAKpoC3M66Oz2kJdw0wgZ
rmWOnCBBB3VM60Lf197sG0v3MGiN7bjUAJpDXVBTR7ptqW+1BfJ5uTH+fu/y8LeXuHxDGxOPTvbY
8sKHzmA7Ny6v3FX6o0gzID+O0nzwzWt0kS/52B2rYiq2bB9nGk5T2h1cw+Uug/TyqrQL09c9AYCk
8bYFTMS8eTNDtP+6h87zsqW/3FguhwK5aL9v8yPh0kGnYPOtrukPafAeWv04//aizLZV87qb2rto
OcJTi+tBl6SEaHC2UFxSRNQG6JJyubnc++X/BtfjumljMGqMhObkUjkJUbGlDc0e9WUqz2HfU9AV
y2f586Zd9qh9LMOVxsR5ZdUMO3f6AmW9IFLDNKRmKbTt2HawEpabxJFImS6P4wXKOtd0Y7zM3Nlk
TaOrd4YKxQtk1ry5HzpX39sOxCJ3uZkzhLyiIxNEEZwFqQpY7KGvcJ01pbyOnJIFwjaMw9SX5uFy
r9GEcaiUXdLMoBUbLozY2jSXvZik5ODR5TVc7tmUur5tIeGK4lMla6KvWpf8E289RHawlzU0EwMy
PD2fCBN8plvTPjLvGYuURDO49TZKXKBs7dus2OdR6+UrxgY1H2GpEVApsOw4rXmoDN08tGbS+D3X
0KvORn1AcAfeJNDJsC49p4AWAPEmC6ApVAhKK6Z1U2sZK3OglmGOeVsFAbkOucPh5FHyrrtY/FBL
XXG56Zd7ugoQ088mjaE/MLkOEU1+k9EQaRq3OBaDjn1JcEGD6lV5CHGTGIUzN/RX92U362SVAZCa
l5vL+395aNJSzIjT2vF2hwD0ls+AndvvN94IQ8VFK7AiUhUFbkZBZEQmolK1LQkd39VseL0FJPzz
ALw8nBI85eU0kybWug+mqd6qCk/dMC9ayWRO2k2kjR8m9njWfWevxur4XznhLpHVifFsACOcvT3N
HeCbpGBY9KyBT6bbMl2nawd3GEGjXxEFREKbcI28Gp7j2nskLOexPDKa0hCpotRe9oIwlxM2xCsc
Tc4peprfwIt9jTdMLIKn6DFH67F1Jginq/wHEMXlpBy3tD2ZIFb4khgFTFemtWYIAt06ARzJNPy1
WIBjIEg2LOrzAzzpRgF63fTaFqpjNOy0+/mm+yx5OCEbvLIQQ4A4Ygb4ZnD66j7CnO6VX2Uzi0P+
1Vxp95jRGBLmuMER3tin+EOnisGe6vFNM3IG/MbiiHeqS9bsnJtxiyPEsDaR/EQMA962AjT6qL/d
AbBax7c947grbMYILR4FnVKxwXaeLKAp9zR9hrfGCXUa4II1/liIBBmj16+Ky1m2sh/sL3k2HsS7
eQge6Mez12uxY5mwd6+C6MSegWXFeEteppvga8Qb/qJgYAOWP+nx3sLA368Ui7ZNIbmxal8wxUJO
fgI+S/hejO3rleMABzyxngFTo1N2TD5wXBJJH6x1axM2OApwxKK3wNgL4KEXV3XMCIukAUxdV+qW
nRjrBpJ47+6E2mI7foT1lbz/7nWbbkIqfyIUHi86F8OdVe8854EMwz/h2n+Hov9H0ee3ZVx07X//
J1F3//kf7AunsCwWwjvCkyUdVLqS1HUNHLv8JeaqqkeVZKaOUVM7VALJyjr9IY5EUn70h/AeymmG
bmGjBbex40/5lraic3Kv50+OEPa1aPSyhe0y2b6+aQK2TXuRLZzUJNxG7j4obmF2qgqGqm+KrfAI
FCT3w9waSP5eIZqgDHyef0D32+Sb/A0KxzUe0F31PNwl9/lj9dzRcVgZfvM9OUCsfc2+WRhctsM5
O3DtR4epccBirN+Z24mJxNa5YzFDa7BDNoOdGvk0vn0TY9O0NdTK8jk7VmDeUJbOFu6o7tm5BsM8
0s0+2cPa6zffm+HLfsxP4HijHxgTMDQ4P3BAyXllH6nSfIBpb8kHYkjti7418lf1wGDhseZDx2oD
q5hnOKvhNQhk/UjJ9hhmg5O845DtGD/eIzarX5BYuOdyc8YogVeX3nDG+3dAEvVGQqiOdfcDrf5G
3JnPUDA3JPl9nz9sjN3mNn7MFk6j8eqa6/jU77VdtLXO+EKt97ZaYZ9aY73vljhsBM/5SwlZBNcL
yqY1cmfMkZynDm6Aj2S9iveFBNd6xRk23SwIgEdTW30HTBY7a3YHfreK/R0wS2CfTLAjDITHfjFe
kMGxAqe+1u8ZVhIw0RYnWuTQxRd6A4ctMr7z5LPL8EW9g8iw508MN+at/pXn+3o3fqME56VyAd/K
Q/02Hb036sotO7cNe/OdwDHkL6CF85t8R0mIQnR9SLbuvwnauOTO/a8D3zY03bId2/OMXwJwANm3
KLoMdSZp+IxnKfKXNYbD68nxXo1FYXoVQ+t6xzaDsgmj0ROOpHYhfi9a5X9zGv41jee3s1C3LBTP
mkX2wa9noUy60W68QZ1jg14h/zptHxXribcIRBsOG64fPj47Im6oq8KbqrsJGeBis3zCPxLfXF7O
74kSvy8LvwRc/PLw/2fehWkv7/w/z7vYfVPf4vgvgRe/fcsfgRfS+hudOV0alHIOoRZ/pF3Y2t8M
yyYGQ3ct+sUmn//veReGQQ6Gzj5KMuu3bMP9mXehu3/zNE8itzA1R+cZ/f+Sd6GbyxH984i3SLlw
peVJ27A1khwsl9dXfX67j1FJkvXxX5rtZXMiQ+NBqxJ2cFPW7wTiTVjM+nUap+IlK8D7VKo46l1v
Pbkz6gPDa6ZDmlcQAfT5mSa1Do65IA471nRfm63x0EF379JaHDVtuVaHerOl8xlAGwN0XnXdXvUm
/EiSMu+VK4qTmbaPcQUYrYt3Dnukw0RG5UELMuUL1FydJ6q1Y1C193oosOmgtAlVu5v00X53PYAT
9IKdVebhBHBdTF1xR2tkKpSzM4sAfcmAy2EeQWBoNkPiMsKNnbr9XR3SKJiZhW96BYyja9kTd324
nlsbaDOyW699qMtxZ9lBtWacLoEwyvUIzm9OTBRsoUPLDZHAaJZHnYCkDQdGs9JiYCEBEx8/cAZ0
MpaybtpBfbZQHsRUWQByqh52qmJsKOyPTk4vbmHB2Q2dO8NqqpuhW9TbRIerOs3vJkmh67YO8vCE
GS4SRnmvqgQfhNO9tG6AygBdoJ16ECFMus6alVXruMcQmet+qtJ2Z3j9tNb0FrB1QmjxoPqztMLr
fAyGfeKgXiT4nQzm8UdZqvRG9eJVxNptWxrzfS5HrDhpGz4UcbPpHHtcRbVVXQ9NiJmtyhavivYD
CbzCZaF9Jp1nnxsnY6UcEaSG2pIOMc+P9ehwke2iYss8tb4lZDT+N6ul/dfclsuBbBMaw8mhaZ6r
u8tq+qcDOZ8JnRRBaz8UdUIeWdDv0GbLdTRm7MTkQEmkV92a3xvlWfKuycJHXQIwKyOrUkZGC2z3
QnPVKatUuVX0cu8cgjT9dh7ALFMJe+GjXlbO1Ty5IZapATKHNmzniKDBbOw3hl7EW9Xr5wy3wb6y
JLMvwkDGaQQrWcOqadCx6DX6eFOgERk8dp9JgQSxbc9ljmZ1YsNKtnmMlz/7RE/wzRnm9qVlCkNI
+DNBHvI+qnQIp+rdyAvsB0gS1l646HLM8ibRp3uau/AK+nJiC66MxybDQFGYGuKgLvce/rTI/aNd
ovbXjEbecYvWA4sQtjPNsuSv6YCVa7thoFUAGuuFzDh1zqGLprUaIvOaofLKC+QLXeXwJjuNaTUc
EyR8YzW8d5oQtDzxedWTSQ3QN5+yp31D0UyUFBLu00SXDrDddazHySZx4Xhmy01Yh/GK8CnEcpXS
D8mo5KoJcMmjd7jVk3LfR1CHY3bMhZUesmpAkUwIQJLFt3WULsoCh3wFN39uAHCR/Rk/GbRqj7xL
xUkYJoSF0DlkDSKMsB5vpRs8hxbghYaxwcGudIX+AIW+E89MAZ3qTWntKcuqYpvT2tpa7qmt5s5n
yA663QPfNrjVW6y17q2trAOBR6jPZ/OrsPuTaogWdVjc8HnE23zQgeQUSfk8hepkIbqQObP0zhJs
kBGH9e5YbaKkglXKZHJlhSUSVEJLe6UhMYzAAmV5ZB2Ix9pzHTojLospIUiANRGwRQauyhg5zVAC
K6eDB2XWe3Vk/1nO9AIjMzhV1hOTqvhBWmB7OmQDWUssZWimqMgijADCXc36YEBoT0jO7ENtlxPy
klgFZsKigTTcNn6SQdGMUMunySyPla0/2cWMRVnVG61NR38aEUBmbaw2HinsuzhGKedFzsLrpbOJ
qGGFlcD1q6pGO5ha5z70nWZSR7H4m7qBU3oequlYYxgwK/owjl0BMQ77vSVArjAtBuGkjXTnhHso
TIqrUK9QhkpLPrhuv6uGfjpMU3iN7SDfcqJ/MRszcCFRl/YGwPHATT8L5q27PGuMA4m7Wddp1xxX
KxebmmGQFUOEkx8lxEv3LCZ0VwvALnB4JxKNkBSGmxpR4s2IyTvKrdugRwVcBHJL7tq87hF1bTEc
VdeXGwcMUFX3EKD5y67CIq12RQ7TxpPdtZUFkz8r99006L1qPY4BvbJ3nATpjnxt35tkCyupwIiq
jHHHlNlbDUmYHkxU0coIza01g52cZofLUxoi8uLqaLjVbWe3n30Tqd2/XgZIIP7LDoJCEemQrWvk
dpmXyOmlmPzTwmuEQ0DevcMEPaN2VZGOgr+oPVhECdEfEoePZzV3ae0eplHR0nEgc2Klj4QT7zlZ
0GOl3nTEsCOZfHB65cXwHKKtXOlc3vdDOH7NoSYfYiQK0H4J/zu1EqSQrA9uIUD9N5Vk8lJ1B4Ef
P4/M7ly71evoWZAeEOvtleRIFiGhv6qbjJMX0pC3Sbu+0TrHWRths+Ij109kSUMWbdsORS/WQ8ss
vtuB2R+jEOpMZGBJKqtgOM6GYYP3ZOAdFqc6GutN2aBDsaKAnz/GyVrSzCyClWcEH2Nuhrtcs3I0
NQBJyzHbEcV70DLHuK4H1n4lBlj3iw+x4tdfyU4Y64kT62RWYOw7hq6LKSXj2pNZ2w6/gt+PHZR6
M2WeVAh5rCftecij96GKP2yBZtYYwpWn2eExp6tXDaG+7uUkiV1iStFBWyu82l07loSLgIbn0DCU
SKoEzRQn8NEmEfgqHECOxgGldKx31rUqTLidU47z2JvYl8k0PMYhH29Hcplvj1nCAoD0FnQnikq1
Q3eZXlO4UJ+XWbEqQ5We3DD9Kh3d3tbTfSy8aEOeo1hppmjvjUTrT1ltP2IqQTWXn/TC3ZZ1lZ/6
2QlvLzfE2vQ//vVRay8H5c9t73LQmmyeHc21bSQcrrNkqP/poFW13gq0VMF9G4ye7w2hdwzsyjvO
ndHuNMt4rpocw/c83g/yM5m9iUjMjS4MckXjuf6mBeZWFFmKgDVjF2yMaF4MYKlRaoynXKVQauZ7
gmCTw9jhnkob907IbHpzixZ5uKdF91WOOT6GRL+1gGzFdZuvpWsg0ZENXAW3GXxGjeN1XbKWmU4z
b2bEgCcjRBGe2yrY8jI+8Mnox06m83pk+ty15jXm+SJw3NMY4Hixi56uQ2dp9xJtCptoPjS70Z49
xLCzM+s7Zc4k81ihfZJ0ZTlzbhNEQX4ZZM7WkQxKYtgr//qNt5Z64pc3Hp+lzqdtaKZjyF9Wi2JO
20ZH9Haf2TOcxEQfz7g1w82r1c/BbTHibtGsKPRLFxQpsEVPREckVj09bvTKkyXoAZXnghHXuu6y
CXNsaiN9qJ61AJYt3mZSRazBw18DUm2mD1S6ujwXtNaBPmVHnZ3BPiiJVHBZMlZG2Tq70sioCeRQ
HbPJTB91Td5kqfvGwJ1+/xDBtDSC4oTs58rlcv7QhSicZi0LN+yS0SaiSvjX7xFRz//gTSIxWseL
69CE+PVNUnkT4/FU8p49IldMLDs3sX7XzgyammjQtvzOV9tIEPcPY3/Q+nmkXAHTVg+6tc8Hljrh
yWKbtn3H3heL2RTky7SgDv3KqeAAp57OxEU/2qE3X2seilYzoDlrFAVhd9hFDugWrp06eSl7zYI8
dory4aQ5FWiqiqG1MtAhuGG/6ezc23qt8zFFudyxKs6PDt75ZjS9fWVqx9lt49OAnl/HY3zVaMm8
qdgx+oabj77uJtOZHDs2DfGgEajTboSGTL/0SouJZ+Ge8A1h4AsUsRM4pK7c9JyEcfQqaFliEHwZ
RN8AQrM2U59G144Ng6efIutR0wkpMtPZPuZtxXS1mVhIDghFhlVCOvzNYIAyigaloJRvLEHICFZx
pGoVNs+ulq+24rRU1DrrUdEOa1CQIRNCMqlyW/cTvLDHcs9oHOycZ8ODY9N0q1sqXguvaXzRZfm1
agBKRFEM8c4+lX3W38eEB4kuoFHOePU8l6ALk1ij4yzj194EJpEDBDbL9MNA6/7NTY1V3NF/r2Xg
7nL2hIqt+G0wmF9Du5pGEufwtGR+kTPi0fvG2l6uQFZU3LosUKeSyWdciZtM6e4NjtVm40ZZSccc
WG/GPFeqfa0x8ijhnJeop+F3oJMR6HcSRxyqyN5rRRM+Yw/AYTTF011cR4cGiRQGXe0lZ9L1pEbC
Y7OGceyIfA25NAxuI26JukOI0wlmNonr3HbVU27kyU1dU+UYXbQxpDciFmPlCfNtbAzkmmF6zGvS
eBVWNLRu6rujE/KmlaT5VnGjoX7FM2XGgG5FdKrdEOdcS/vy8tAN8YjmyadZ5uV+GtnFcUpR9sI7
YkpYc8zwtluZcWK3xCBPdUxrCHOJJpgwThcirR1D7Zo31/03adosZr+exZ5J384D0UAwKQ2bXypS
t9DzvkW0eC9tNgdjjjytkr1zaOmonLko3c82S79sCuvGScWDES1TmLqt1pkaYRyQrgxH1GZHQXWH
f6M5monV41+5FXlxZxlJ8Yjn2sY+eacZ8FliEz1LZEXGEz4U6LuubV65A8N3LFWP3f+wdx5LjiNZ
Fv2VsdmjzaEd2whqGToycgNLCe2QDvX1c8Cstqyqmem22c8GRjCYTBIEHO7v3XtuKt2taLlv38ZZ
u+mgoOXtsI9DLP8RHpOrzMLvveyfRG4HL1FEQZif+dJnICotM4URTQHlnnumRPRcomjvCVNghotg
LSBuwCjxCrVI53CeeeEuNKsYihGylcDAop0P/qYxJnk0ZimJcS6jnUZZiuCnVvzHkbq62j4aiLFY
OuFrdFWkP3wA4ilt4RfPrCF+RSJe16OF17V67FXnUpAp41eb9h+BCfy/Oc3BlyJ8xjTKq8VsnEe0
6PsA8z3t/QAFX8joJvzosTcLcQ4DMa8KYZ/ScGH3gg25MlN8bz3SQuLJyk4efjviKImjiyaR0gjw
vxXAL54ijQwPNVBE2hCGSdjY5I8PKOCYztDwnqjcBP6q6kfaNkyZnjoTdSw1hG2LKRJULXeuBOSZ
nbGgG82Z2TwyyU2e91vFZO+u8IvwYtUl2iThgSMTabdFJAQKvMM/2o4ZdY3BeEt6qvMqrMS2mQA/
+rTO15pJRwlH4KisFyHiGitWj+0nJA4zLEnY1F6MYyHGo1QM9M90sJiVE7R4A3Vm+Op1t5aVJnw5
wHtL8/49TumZ1gi0F6sbVrSIhNAyD1jDtuGpT73pkeOwctvs2+Dm5jNC1wx8oR0dEsQbV49mCPLW
RYpTF99M58odN/yCKxltIOKwU2QO+T4rEwh0QXgMnQKWqEwOJV7+19x0v1KwWaJC2evq4BhEGA/r
3D7kFDNfcoWMPaJ6vvGSt6I1LPhyrf0QxrZ/XzUIACUWmbtQgFvu4yB7AtAw3mUly28n+xk2w1ev
lt4j8GgIKYcYOcJm3HWpXT4mxveki+V9R9f5GCOeuYt8RSepd+XKFKV8dea82FJFrNdGmpfbbGDd
xW3gzWjhm8YEFJ2yyPZWoRIrO+b+O7bFdGfNBU2aCc9bB7dkH7nqtYpKvdVC0WETL73dMOUp7eRD
9sQrNAQnRuVpjqDpdgiETTuVx6mwGlhAYEnmLNlEZpxcBIHOQCa6vWvgsIgcmE6WW01vWchpx+Qo
jrv5Uz3CMcC4plaFC84GI1d8KshE3znqoxqh2dIL8XdW6p56pyofkH2QK9CP+UPlNM8aqegmD2pj
AyUiP88LPiMIKU/2yciczGinQ6TTd5VY7loyh7rXMii2hcKkqaLFTmaZ8acC+yPmt95/QHxJzaGB
XuNZlzhCLzAm2JJUFhMr5efe1ukRoXXIe5Koky87xdzoidnK3lCzeZJO/JqGnbGuol2eds2ungac
2Qiyjl5Ft1GzfqKh6oS7wpDtxmzottpAZZ7MalMIt1yLrgVNoOIELVcTPowuhVOnV+iIIihF2rHR
tmVFw4HCaOWb0APQJFuMOkO/6urhmdTl/GxJ/BF2Px2KIgfLv0ybJ/dLl1fNnsX78xzCeJ6mIN1C
qrAuCTbRYNpWOv2Wp0MOTkWKk4V7ZkbMuRp87OwlZNfIm8KTMdTzZehJFwoqGJS94zCZFabczab9
4St/Z7bth2/O1k4U07gPTCYJWUcuXpb4wwXr9OeZYjH+JhrpvRye6CEEHLTggYulOaRCD5e8GqFt
KftnXkcgAkZzencmdY2gAtw5Vc2Y5mTNE469TRC8oY9SnyS181WXA1AYY93uPObuv+6U/99Z+jdJ
6iyDPOYE/3tn6fJj+I+Pssn+3Fv64x/90VvyzX9Id1nISsf0/8hM/6O95Af/8D3hIHULaDFxPbES
+2ecuvsPYdLeF8LzkemAEvnP/2j/iFMX/3CCwHYDkxmPGyz9qv9DnLq5THH+tNqjneTZLOZt2xVu
wFp7Wej8aZlt9txEhYiYmYkov/YiJ2fYQu4GvHjQxQzYOpzvpwCDRhT+JGyUxkpOjehPB+1/qFSb
f+1xUZjmU9AoExwmjgX16r9+CvTGxlxLU+0VI9kGUsdzHxTnuZ/MizvbxWYqmnMDCa/nIqBXRfqq
2/2cxgqAgguMw7HwWv/rj2Qt9YW/HRgchCzvaPAhl5J/OzCNYVt+JYXaW1NFBEZOqZdl3JL4438v
8I480FHY1QgNt7YdfaV9uHjMYdOZ0rpTrvEUKmpXWtFCsl2qYVmOXtUPZgx3ghmSL4xhW9nQCbn/
RtzU8SCUpKxgmd4NOCMORjS+/utvZP61G3A7yHQrOdskJ5Q0/94NqPH5jGXbqL3A2nK0/ZEsUKwu
6yoJQTYFzs4KmwR58GjtTHpgWYGWxsYc01UnWF4vSelbV2XJ99ASwfrffLa/FR2WE8DlRLcdz14u
kttM/U+nYdd2aTNIv0CaOzyFhDwx38/3pfCmbSSQfLdBXIJjrD9c3MtMMCwCxcEV5B6qBsTt87UA
xCumf/u5/tuJSVeY3gnXiBcIfqjlmP7pc6XCGCurbQLU73sWvBT4BTRGFyLNXWWqU4c7Yoq7YD2b
Kt1a0fBWFUMJFAFjxezO5hmL5L85Md3lWvjLiem7wvYkq7CA3xJ6118/0tSaYo7Csd9x4xw22Lcp
CzbFWljSOAeA5J4BgmaWHT3WQ56+KBOCvAutdHY8sIoNKCeM2+NFOSjCStbnKyYSDmEWERE0s3hv
YE/6fdgQMAUXPJeGj53eIQNoNBHbCKKnnI1isXE2xysrFnc/GiVl4Qp3YzIa60nC7OjD6WupqRRL
Ixg3bVmenNbviZ1p96yUPuKusxBsYrTKU3PHpPxiDw3Tl7KZLo1ayQlyaQpvUsQYA0baeCvfUQDk
9Ej3LWgSQjwRpA10elaTJV/+9ZloOf/9OvFd6joM1w4nsrCcvx1gVeAvSItO76xBs3qjmGVH4bFW
cEWs1G72KYg4mL6yfxhxAI8KS++cKfWQsrQ39BjTyyNUQpkGEuQebneBvG+qOUCT/j7EJd99qsMj
6ChSbUP/W1WnyTZJpoDja5Fl6VC09Y3qIyRmKo7R0eaj1W7L0PIPg+U8ZNJ6CaYY4kjri4vRsLk9
yoIoOnSefugD4sLsGIoKbf/4etvkcXDBblUiawIqor3y6LfqiZ9RX/IOIl3bueZL76jpMYa0eOdr
JiQFUuZsNl9mBHWUBONrABQP+bEw1pw884pQPM+CN+Z2oHoqQVvdNAFtumVbb+JFyFYxj3acmWLz
UnG23K8T7gKcIGZ0tvJYgB7ULP5s6gieTjdc3AkU44bEWcSpJ28AkXsCMdKdPMmnR6WbAGxoYYdE
0WOB+s9o9Y5bWwsGhA6VanrzgnnIMqbp4vniQbo1oOGqYVFgqQB0Tc3szy1pHwqM0LSJzT03dtDj
oujvBgdfgSmRWnpx0sKIQ77azZBAYodmRl5t8kLbu6wNvwBRfJVVSQ708ht5edzc17GNonJou41t
E+MZg82JalZWND/dUwoa0i6MS1R1CL6N3D9xV90HNJkf/U7ChC7sU4xB6TGk0/AoUpCxS2XIbkrS
a4zafNbKDxmZJbjUES6P5UUnFhATLRQ1XQaDs8VyEMHrfDpZfupjIXfgs2ES25d2I7a66j4nHZ2Q
djQJN8GyB+4GwGbmjofJpytHrWVepQbAWtmjCb71C7Dnpad2ErB3h/iSzT5qNhNRH8wKhlk5PqWD
Qs/tmgjKRIzAnnUJHSO8RwpDMus5e34oFQoFKvZ3SZImOHn0l7GpKfMVxvjQd8VbQDbZrDubqfNo
PzmiNq7J4DDfYM92xIuaRw6yWQbXaYIzVbWE2uYwyKLAv942wJiSfSBJrrjtzoGSv/6QuXwPPMJY
1Jbn4BkNSAKqcVtY5Xy6vdimrL9y0XRgsiWOofAFdf2ojR6bZZMvhCQuEmLDl92pZjCFMzSencbb
3p5yhIqJYjQRXpMQi9ohBvSWRc+ZIoI0Qi5/zwBjPN02IsUdm08zfDteEUuhd7mER2ZXZ/Tb3sNt
01HYxYUwfbvtFY2cL3w9MJkmY3PbE8BObfz5thn78EPOyAGhw+Aa0t0IGSgVIPw6hzyOojjMY109
BPkAX34MuudI0apuu/lkVNhTtc2yIUHtWAzt8GyX/Qqv4FulCn8Xu/6006jaaGfh1+80emQRtMaF
Ipm+0zO9lTGsqw+JGyfxvg9Jlrx2lIwKQcXTyd03022De1kW/t50kD/r2vFXuAO+5aWG1Ytixrc+
y8LuHxamlJ7etNcdHU8T0B43Ow+ejWJJups6OmNh4K5SDRo0D9M9HMAA0jq6OVRAe5fO4rodqC8l
hYsxBRVvgjdim8FrWEc+GSGTJLUwqIcJZXk2byLoqUSfZeZeVMlPi6FtAyjKYeSioZ0PjBONJcl1
384lMtjYZh3ejOFjnBefOxsXn8PguyuwHatGIwAF2rEycJa1oi+2iLIcAHXWa9qRSMPQVT94sXpM
xPASjoa3HqKAaBsXrRRcQEL38iBew6A753Gifx3N3JmN/Yy6YtGn7avMoa+Xvrtadw+gPVYpzZdf
49MMmfdl4lxu2k9SGNUjd6pLYc/DMUgINDHl+Ox7QwKP/jiCatnOOc8ydffWjQ0TbxjGz07rzBsn
aS/aIvJTDwwSnpQrZ0ZVjWIDu1U672Ip651pY6jiDT6ifH72osg5JVEbrJUiFTtT7Z0YickRQWIc
gKfEZtvcB7FJvFvUP8gIOlwX+Q+UBynpCLBv9YSnVMb+zs0XwoEp7zVTYYqTJAE6kkA9vtq0mQtZ
U25Ak2rEarxvDPOrMFTDfFWvqxRfwaB0eUx7m2w0SkCn0aa5FksUGdHaNtV8MXV/VGVqvM/zbgoK
ZzVY8bSTmIB22Cous5Zqw4Is3/oIRugrxId5oAaT9e9JOTFdGSGW2+CAMrrZWTStHI3XjtPReIs0
0NJ4JBFc9yiqYU49yPqxcVMTNz0yAL8aId5rKKmik9xY+5kk2ybbx9Otpm3mVwpd3gEp35l8zPso
hBKV4Uw+VLJgBh5xZ52qMjjFyzwA4frYuWS0Rw5m+7b370WE+OSbkHg7BMqyna0r6m5WeRHBj3jA
sBKG9icmNe4+cwkUSQlfqYVn740uuJra9g/uRJyM8gqXrPJ0IL7MHp9gkZhH5aMzs2RHydHKSPDo
xuYB3DIeSuU5X+B9oZDx47c+G1wEDI28H5wqWem8MO4907YR3EcNOG06D02F/ylHm5z02V7QQaHI
61eUaRT0uTuKb2SleYiAihJFOTqSqsRKVcGm90u58lNSQ6UfQpRbPrzRRe1jpYNziZHpIGqo9+5U
Cnj+iTgHJDLOUUH8YfACXQpgVNEne7tbvM0UoHZukn7UaLXOXdbeOXyzyWi6q5PG7V3rJMVxhPy1
ClIN5YU5aq17Uuns+prDVNqN7Qa1ZLUve+B6/fijcVV5hgNMYGPY/KzgOSNL4gZOmQx7JHw+wAQb
+h1gMUrbPnBTU2uHH+8+MJHaeJFaYj3g47ctQ6EOx3erx9URT3yFLCHZCwSkQQoyZ9PyHh2AVfL5
zBoqKVgyDRIqQMfI+jaCAgIhh1496sYIaCvjClDT3AN2Q0ZVWBmnvAd9ODeIYXTrrzlNsGwhBk+9
H7mTzA9xt7YSYIhWFwDrBniSO5PE7YSOK05kuk2oVYABxfQR9PmLHkj1QIgQVU19JB7JL2P7pdFk
bkbAVUZdvofzUMFlDF4sHZKMthhthhoiv6IuxrhBO8uT6auexM/Gjby7cPLTp0ajj2gn+0vfk08x
m0S8mmAWUZrADEy7pb+b8P/kLpdupzNuTV168VqfuamN08ZAFbq67RJEP564s3CIe4rAHfeo3s3G
Z41WPTNwWGEqPksVDwid3J56vxeemaZaOKOy4pMZ06HBMvrD9ts9tYczZCxS7JwAQFChvCOaXpf8
bK3XorcOI8u42zPJMJCiaBHqVgOYWyNaA1l4+0t1+1e6OjY9+k+ngLiQq2Q4NTqqVpAtsBkU3XCE
fUFGAmiYtdNY7Brh98AEJD0MlSCftPjcsCA7wgyITrdHt40f9+RBC590tKjEJ1HTxzsGwGtrq194
PfyLNskOY02g1DgHP/3OSla9mC4GvtuDZ3jWr43K+fXqvgbO2vszkVokRBAHk65cUeZXOScfok4n
+rsXkyXdo1M/jLnnPWCAhIMdVjSdLHdXU8Gh9DxVT7fntLs0nJpebuniGkylDXM9T3HzVGagqruu
frjthZh/D57EYn3bjcB3R92G01itaq9A6yNdWFOqsR8zz7IfpwxeH31LhKB4xe4aqi372iYaA07x
eBFDd9Iiqp8j/g9uG0/IH6NDOdXFznH4OE1j1icZZK9mOPgns5N76Qz+yhEVYq0oNp+6zBRPMZpl
p+UDhl3gbMpBsAKzojWlqeHO0svlI9Xaqvwdyw0SGhh/QT+Q3uoaxtVsA3GYZiEOoMswCN32/coB
ckuBdiUBpKYskGiWSQntNZ+A6oZwP43oyday2cJtIeooHodDz8RO4+M93DZlLiHM/t6PJ5jSMsKT
aXGcuWVO3o/EbCcyeXeeX8f4b1zMuLjpfC4iokYBEs3kPBbovlf8i/Tox1GDVbK+WOEMADxxPxli
5nLwhSLdadiPiuYl/aV8raPiZOn8U1MSSNOI6GgQNygC7C9FgT6ghFI6T9GjGIgHmZNLQ0qZ11kv
zPB2qQllIuGjTqbDexf0ugY7P3XcBaDIAjGfxs91js27ttJ3QxATPwNeSdPkBcsvVQGbRtu86clR
wEtcwrgrgm/u7HzxEcgNsn81VKzx7X0UwsOYrBLshS9xtRBBu7Tc0tpmBShBPQwQuUyijlOne2Ry
8h4vd5jcGQCWbeAZ1CuUi5ZJayffW038kCkv3Ha0ToWF+8dU9NHCoSQCclqAZtN+8FvQWv1BtOJL
qZ+Y54frsJ7I6BuZ1ZiNb+5Tewko7ccdfYBsm/eGuQPShoEeWyX8L3TmUv9wDJ80Njf7MmYzghdf
vlt04fYIDMeQGboEvLCn1EaUaQ4v3VQHfxkub5vCXXlN7O3MNPjRznzPVLfb2vb2puxIonXcRy/B
Rtg1GTIZcqkMVUnyecVm6GkZZjYi3iolQN0zngw7bjdl3ftrkgO+joFmEr+UdwpJKo98E1ZgrENP
kr/YorbyJqjrbhMRdgjGBe4AYWw9y6GyMH+GHOpqCNWK5i6mMJOJAD6CL9mHDe39oRLwutDmFpul
gqyQ235n4LgyDKEMtK3gKg3slMj+651dlD8Hd3RIrXatjQnq6S3y7EtQw/NJuoAKqGceVB4TDhnE
9qsXVJ8ajW86qVgCO0FY3MfBkNKpaY9tXfmPmb/MvlTzOVFl9c5Pcjby8A1WJXFOTf3F09itcq+e
t+3gouDuc4LVFs2xyxjCoj07IvfBnJDbFMx8O74YhL12idVcuiz3N21nvPUMPwrNBzrpXq7xk4K9
C6tmhQO3AU8QxrsuN4LtLJ6C+aKrpNy2flU9Jjg/3WaESJ95d0srj0W5Z+HMwOFZhsWpzysSmvSr
MOF/isEGNOGAmAN6wEG0mqNTdyQANOQcEcABz8gQ/R4h6mdk9EtbvF1c2PGGcY/xyxVXG6fFAzLY
B7SXDzLd984kvlQYnImb8Z1jSrMLUar6XDOXAtUgH8XsAfkkJDRzTXcrTRI9cuC5m2zo4SK/DBSV
dwYc4BVV6hoOX/JMCwpcZChP/GoodlzqSaEI/LXMKCmnZUEaEdIeJ+Pq3/tjVm/MnqC6230jMlA/
TK69Z6JwwvE7rLKWT4/G/xE8SfhapsgaaJD6dOxXKsJzKSZdU6gm/2dOUrXCvf9oGoQ5qhHelYkS
wayAKVlDDoiHeELNOX2HPPzal+0lM4qKPGH+niGwuktEGLIsqndDW1v3oQpBgxNA2+ElNMolvgGf
yAFaDvdNzNCb0J9fpUsQylK6JvV3ediaCckubQgJqqs+S53jyBUvpQo2RjY4NOoXj3dV5NYhRn5/
X/nOKq+/4tb/mlKMOMzMAaGtW6483PaVRXRmnMR7b7F9V4udvlk2t93bxjHnJQjxf/tzuHiff78a
zH0LpCF+lmQImNWA4Ax3YoZJukViA2zPcICR0lru6yLYNcsLqEwd5pJMj9pFABYAlOtiv8YowKZP
J3MzfY9Zg+MyHJmsnUL8D/vcKJh6XTWUwo1OeiSNdI2DFGV3ASour4ovUzFi47RbElG1JqyD9j+a
dFaaBurWDPyt6cXk4Ubp/BTWaKWg/Bcbc4ge/W3ThsVz4vevDRrRbb8QAYS7wODQAo1NYx0nEDM4
D4PBf9YNbZWgl+8CYO9LEE7lC8J/OtvjXdIPe6P0ssNgy4lA7KReuT6QvKyEyRLA4637/EBQCNju
jrzFodVUMqBMzU5oUNHuClLAR6LOpI3TIYic55GBq8KkHJTzd35sotJ7w907A8hRvA/dKqmmT9bQ
BZchnu1tHiCAn+AOJTN346YtWQFODhG1krJuTmVF51F5ddP2LMtSHWuttgFn8soQClF2SYSaPcZg
Q9o1rIfsk1cUzTFUFBvCpEXXT7/slOWEaZml8VYhr9/4zBH2eRf1j4GBQIf2Q/dtzOKtP3fbfgb2
7ROlsuUSIMchjtVbqcKjUik4ppDqHXSI/jIWcQ5WxmGhFMAjZTL+Jaqo8eB4Kf0RLlAUP6KU8n8U
8bDCA3VvMcZc89DuT+BbauSDGEmd1vtaKBuEbIdi3hcU0qGTPgUjDZ1eU+RlQe2vyqjN9pYxECRb
gBrXIbLSWTF0THZuc2/pWkpzsKorktpBp2wpcbToslpAu7H2LhhNcuqBQEUNTxsnvzGi1dQGzorF
/k+7bncsKL29VxN/hTrkmpm9+UKx7RBRUGCOgpzdZQU32WX83HTgd5c9v6Ydp4vOv3T0eO/GYjZ2
jYNAhP77S8wa4T7VrIKjhkyZVPbl1kGX6IUktWtm5o9jdJ5S1z+nDfIMYXjfGtlOe/ezGrvuguXY
HEcUrq6wjtWCHfADlKBDOhqL58NHjlicZaqSk5mTOO+L8Uh3siR2cTr3ZqofrcIDicaU2MnR/1Lx
fSDhw0DByE3KHAGJe/pJt9yM24jUAnAi39u66Heg2wHUUFy9o2+lNmRXRLumiUGiYET1x6Q92zIb
VukST2UAvBuyqdlpPX0gTGGKPjTm5VaWImJnS9vIezLFl9qG96qQMW3haXzyqgyOUxUj+1kMAhNp
HNqyOMdGjOVZNL+RF6J21jQ882tNe08FrIGyHqG7pUmBkKhGA19b2wwy8MbkBGOIgAKQYkHIqA63
Ja+P7eY96Pz8vqeNhKJeH/u8O1HmdE+j+eHr4qrctnmMZ2SyyouIJizau8LhltYMLXmt08cUDJcA
HNMpyrq1y+E9AIH/lM9yOPaed0yt1LsgYH2PlFE+6DokdoiscXsg4VWMtGyyybsGVQ7oz/JI+ona
60xpO/Lp2DiDTjZzSUBkl2gUg5BFpfu9tkdoyBahQpHBZBvV2bqFiMVKHcV0bUjmx6QODba/9TyX
PCRo/WKY4uNsuEhS+xGkyA6fEt6jciRCusbdk0dU0oz5PNQoBUmqsFeiquL1rXLQFmibwo5kDJRh
u8Yf1B7WGQk1kNB2U8bhwMZ8SQrpfzSvE4OyG3bXyeqbw9Rnz9FoJZd0qqxj1sGurR1iFSYyIrO4
Ks+hcW8GrCKxHng7wwHON7HwjCnoDVoTwNOy/KdUXL0z2jMLhxE726n63M37KUkOBIwkF8+g18wk
iWAT0YTimkTMhHw6Tw9xy3CI1tE4pY3Bm1rRw+BSDBib+Syd0NzpVuOvYRGyxunFeTFz/JjYese4
lPqoy+AVlWu9ra0mBI+isIE7E0ENajHldO4qDnXQ01FJreMYpj96GNSbKk+Ng0LvC9v3Uz+JT7rj
Duuj+dyCUzeoZDvmtgKGvo90POHKiNZTQWsMqae9LeHJgIsR/cUb6QFXTPzSzkEIVvn7YCzfHDON
T+4SiDApK1jnVQhRuGgXR7iRPUreYpXIERSTDVpSxFs9R/f96OO3QiNF9NtNkugdS+aMIe6XVdZb
3ZYVbn12DcTlY0zV1C3NcxJ7b6Jw9I6x6o1WBTpHVdaACZaphdnQ8LVkS33J4uzDXITXbxqcu7G7
aaAZXmmaZBROQnPbc+s9OAQ8HSon67dOMp1MJhQne9kkQJZApetjCFUcZbiskW8BoUnApAVVYr4M
BdHJIRBBsAFHKqnFMbKhXbWD8TMPQRi3OqxebEcCsoL/7soPgdvlpTUa72Wm6N8NGQ68vjuTq9Sc
XALl/MEkpmZOQ/ie3AAC1ondVLmXup7p58kOzy6FsyMQ2gLnz0JwbiLnvjZr8uoNiwUingwjZcoX
CwdVpOvpcWVFyQ8vhemhY9c5eCi8iI1+K7DpYaFJQ4IIM+iTHjd2yq0WD5s8AoSaVRWIZVa2XsuA
wQccAXvSFbgLCE4b+4iin59OZGMYpOKl1IWaAYDwroLCDoeAHJESLQUBbNxfZiuM0G911XCJXWmS
1EYjvlfdq2VjyVFDmE50tGkx5coezhHokYAhOWt9pOFNe+2WzW3YybmC0aFkO3+80rRkrl53Ul38
pU3tjGZ7dserFbkkrqaM8KlC1DNNZnaNl0d+QmpFyaJbdYO3G3Ii3KygX/UNAJ67UJ29sm9PuKS3
kmnssfFGd13NWb6P02KBusV0WX1WoIH9qpqc26QDBxMxHxA2FZGijuEIAb44A6k+IEwrjsGQxajY
c3Ikw4qE8ADnGXCUdpuX85fYJ8RYSGyv2kzOqmvER2jPCmQFmYFiNh90y8K/KHSFBiUbob/Xaus0
JeJ3kX8eTGAP2RCAxlqMwp4D93kJMyygPQk7emk685gM43SMXHhyceprsuTlN8wHDcJt0taM2DrG
9I0+RhGt0HnD52BKejGrKDw7Ywo6klRPfC7NoWeqZ6LA/5rhlZyTgu4Bk1Alqf4V2mjobVpUdra9
bbmo5NvghXy2bRCDfWfuehpz6gl9YR1Ms6mvtSivlOjXWWZVX8Ze/HAj/c0tVbkLg3Z6IWfiSGkB
pz05HENHcel2PtzODIy8W4cpx7rq8nJlFUW4zyOP6zxKOOPb7NVpanEvKWdsW8zqj4qV6bTkawgb
AXlNqYw+1Oc+7sx7k/sGrkqsoVFqvtAAx02p6Of0rN02VLZY9tHuJHq4feqzwtnXJZWKFN7cXd+U
4xuM9h8G/oC7NCeBjXmm9TprZq1qtubtbRC2S7pKiWRO547dtwFZyrloIANOBIStJkVns0ktY6vJ
STzPrf8Wl2X3okTgnGPbesvqR4/+/7NHZNlL0JhUqFViwsMKkAkEojk4ZH4JygI8vO3byJp+PZqn
oDncduMJf7efJLix3I5bQpIGe9wA/nyfaTDyt41Sw7uJFnmF637rBKQya7+icy9AMf7xEK6o2A/T
mWLzn0lnN8bUDTlFmCJ3D/BWIVbKMSWzD9TZQnRYQi59gGe/HqsEDXvU2ES4W0ZOEBDot9/Ys0Am
4Ke9GoRDLQhh0d8zwOfrdJ54gxuE64Y/uz0yFza0EXjv6Y181v9PELTaZzSKkd2u6CtXBzC81WFe
Nrfd3xvXj5N1ndGrvSHLbhS12xveHv1+rnECDGlRuStYgM33eUa8lzsOb7eXZbfnbi/ORAmM7TcD
7fcbZhXiLMSMb7AJ6kPpDfwQRhoTT3rbXzYgzElyQZSxUr1NvG6u1H27QK1vSLTbo9+7YUz4gF7Y
UMsrfj9/O/x/e+737u/XQbiDZfP7nfPIhYAEf5ipPT9g/PtXvO3/YtclbXTg5Bc0LhPnEDqNc8iH
2INz6xYIMoJsOwwyoHT4fHuB4XwNrLbaj/4IAjhYaIC39/VnxdlxexguOMDbX26PzBiEEX6Cb7+f
uj0vl5fdHrVYR7aTX6It/ufb3Z7/9Z5EUhaohNHPFaCsD1TwOpjt0K1vj26b2x90wgo8zzQmlOo5
oPm57ypcyFPv5aRhc1nlddEemBfd4VfOQQEB2oMYuvy2C+Tutp9nm365qG5X0pjo+nDb9Msjx5tA
sM9JvDaigbjhSo0Hi/I8RT12f29uzxXxzMqQCKw060Lo7nlRrm9fJEq5SG6byW+idZThWtvNUr0G
aY/UCb1A7tJARucC6g1dUzwCZUKB71WgRRLKfYGY1rLwtzapd3eZfDEIc7ij3bxNCzVyiybzoK6/
F0n8air1ZGeUYAmBm2jlA/yMoKvizkVAv2WCZh0lIc2JCTlyYoV3R+vwNU+sa2GlcmNN2XcZsN6h
Ef7qlfyHRbd0FrmmDVW+y8neY7lysJvH0ba1bTzkVEFRgZ2zCLk+VdA3q3avnZVGp8iJNvG8FJuT
8BRmXnzw+YB3ENim9iu1OHrlNEYxx+2zKuSX4Q3RZNxhi57WHf7rghgIqpvdOs7zAlFL5u1Dzz6H
jgNEUJ/Hpb2q8Ra1XnoVfnB0JqgvVOv6rqZHqifMIvrdyZsHKmZbHb6aIjJBR8hvlfveeYVHREiw
b6PsG6M12N6B7xMl29SQ6LXq6dsMQsNwCn5uGrMQjuVdVLmvhJF8MaDRtSC0Rp9gso4+CyYcgtdN
+gVhm4G/m+jgxBaLhSWTmODjGOYECVYZyVbkP2tqQGeCwD7XyQJs1ORwmta4LxFbpHRu/ou9M9ly
W8my7L/UHG+hN2BQExLs6X0n1wTLXXKh7w2G5utzAy8i9OJVZebKeU6wSJfkIkHQcO3ec/ZRBXvL
EN4ZOXaAwyjlSzJ6BGbKLZiFJeyIaQ4NGc8z9wMNVBvM36JHwbZbGRKpg/eUw+gyLM5cx07sHJoK
rDiOc+YK8R5EI/Nz33iv3IPps82yCkp8QnT2nQofEnlbVpO1q4gStn2i0TzqmkCCG2RPm3ce1HNo
ILiSGA5axoEwDbEZIRcysaIraZrJjd9aT5M0/W3o4pFHG/FIi+qG994RcJOgKE7YV4mEs9eSEpw6
s4kzq3zl2/nLkIGc6ZOmHQNuCvyTHXFxGYZ5DGc4Ax0pc7NKmp3b68DhSKHzcUa2Add2ilMyqgL6
8ptxH8r6bZJkF2N0/0zqAeqgpwcoJMPd7IiGN2w8TsQah24YOMO5zrRy20rOcd/q5i408dAYZREe
CEg6EnQ1bnWUO3tda7K9jOX4Yua9uR+Bqu6oks1DGWO/aZtKHdNo9Ld2LO3ncapRJenlZfaxMXpF
4TzPpdE9MFXfz8u2Yf1RlPmblqCeR72cNO5Cjk/EDVTF0HRuilkSF5TCDSacIqfhbQqsPKN41vq4
YYIe6nvmigg6nfB5RF188tkkbqCL8AW14KCXqJSR+2DCDHkHnV1j4wOT8RQTm1IRvIfSJ6Ti0bls
fDR+6FrQK1mM0ehMdOp5HKf0VtXpCzcK9bwe5Hgex05/SitSCvlNaWP9bDxcH4YbDs8CmFCQ6hG3
wvkrT5KevM4huU8szdsMxd6qQ5O1KgfnLebla6Ilj1EszrFtXSsGs55y1IX0BWYEEkxhIR4taYlH
Qkz3Uz6re703n5qy/RHrhc8fkRA6TlZ550J8ZaNuDMDcM4tVo0VsUxG2BtmlhiLQHiq7s24Ndnaq
KuUF4fcHbeZsCSmhg4nQgnLRHq4ifS1w5FL9D+0uJGktNIdnhB5yY6qBhCFs9KehpizM9ZvG9ewb
x5zA4pvIFXGRkyWjTS7f5NTZ0sUmTxm7XRLFxtU27IdGYb7R3Gjc0a4iHEx7s0bl3ljSu47oro7z
3CRBUcRjgFOiDtqEzBHEeESs9vJrys0nlBUx8X6syaEsXtzhMs2d/+TELutK9lYY03AN/am+STXj
cVXdNGC+q6TSzzgo4bny3//XymLjb55x2/NQXQny2oRpuDo4r38Xbs/KTP1EWPUxMwCsDIqhtyxC
bYNm8MVDtPg0FnBa2nnaO4u4Y3Rl8t+8hNXQ+m/acV4DC6puOIbOIND6m5zdD4nnThH0Y79C7hT2
5p2IWAG0AZMgN7L3HFvjIgio936l4lvbh1VhFoR01xDbu4ZkrILG4WURm+rKKO6UFz1LhssQRAb9
dlGBrt2o//rErUy/v79qoeu4J9Dh26je//3E4WYA9E2s6zHzpbvLHcM7gTS5NSww2YgX7IOjiHUc
lXFS7hQf2DZl77N1NOzsMyEdlDAv/2Pc1YYXf7qm/lrRzKH543whUHFs1i9KYLox4LRw6xYJEZ3/
zev/f8wNnHXfxEXg+S5vYxWc/8VEAGQCz4zhVix1JaU7QByyLTvehNMyZJv0E6qMcovkSe3nXHxT
RI1dDfsmlf6Sdl3ZO7T918H7dLIULLfrffOXDkiT1u988+7Tsa4PYw2Fvyti5yBT+9aWeb9d38T/
WsCep/rr//6fD6q8MkiWPI8f8q9uLgO7DNag/9wCdqqGj//PP/iH/cvX/zAcITDb2ItT659kQd/9
w7VNF8SGMHxhrvzCf1q/rD8o4mBD2ziiiH5c7Ae/rV+WKxanOqJMWyz/6n9i/RL+8sX5yxdL97F9
2RaaGlzwprCsv6E+pkJKVYrEg2GdvUH+Q0oQO7uupEJs/IpIkfTVI3/j6mndtUvm7hLXGEjFZH5o
qQVMoZlypgLVDVM8da297zF2z5NFdhzC4ITmRV/nv6apT464LX+O4rtE0nmxcyipjM6OIksWeCls
lNqzLrUOKYJu7G0/vKBAyRgQU8uj9302dR1RkKivWkfbHtAhkO2ECX6JhcotQ/+cDd6TXTOhbaWw
gqzAiNN616gVBI+r8eSQ7LW3emZ8TmjLPZvwnVYJamMDvlGZofOg8nuL/VQnwoCpX24tWRbRfOsI
WBLcpjdhbVsPTel+CTdHKBurrwTk3w6x3TXx5Xiyve6lGZHYiLxbQR0xNApLu9g2eupBvg/c0G8T
guQUgtStAxwmLI3xJSPtu7bsG9Pui098UQtG5RhV8/QwYk4+GT1pK1ZONiEi5iCszJTATZq7Uun7
SAmw2444eU2dY6wP6ZnWdzDby4QsZuBmaMA8qtTJSS5tLWZQXKYJH2maL21mHe38NEmmDkB2DqNz
hPPV7Sx2a36GuNOLJ1BF2L8JN9XJIsyWUWR5a6segrebU4KW3+22e4El0e8YHh66PC4ORsjQo0TI
0qGBIbQopUg3STXwlSgO08A2pMruZdea5961yKSZH/vCaM4diFt3MhE/o0HME3Gx4p1pKp1ITwT8
ghCrTW3bvyyrvFjoZS6l1l4ZmhHmPnh79zWTZXSYffqmI06lOY8/7aFR6LlxKqnMhCTugNKgq1U6
yXhMKvpWOTi+SAcvORbaQU/791IgcExmsraVHAg2CJ2TaRqXocH81wmCxDH9kCYYw6CZnc7aJ5j+
lRI/y8pJITUtEoUo/EnPfDhCySTXIPIS6HlTwmQukdtaEw9OCfVJwZjfOBEVpueq76Uej8fclmwB
Z+QTkCUsumzkJVQnRwA7Ipp5N03QuAm9q6a71Z3govxVS1ZQS+YYF9ihMWwgid43R7Pmy4TXRWlm
eCrM+qFtlXWjqkFdU+OX3Y75Taz1NG3KWEdYHVYBs9QN6oT24hIOdeEbNwbkJFwKu+5PtY8PS8rk
rXeBRNgZ0qxYFO5Vr35oY9ceSAF5jyYAVMLLlzAEKz4j/Dd9MkV0M7y2GvDLKEFq6A3Tu4Ugg6RW
4Hyao90NhS34aiN8Qn+YxvqpYJfRK/upzO3ypjCIRMGlSkvcd/duzfbHQa3AdFoKhoNAu7Ks35JL
4Bwd2exHkX+WrrIPIAjISxryiCi/7JvMbYL61G00Ouiqvid54u+7MgNn5z22hIfujGlyNzMWb1IC
Lw6JLUvUkGI39J2UaxqvbEk2cWHRRDFzKozuITfnX3ZIJkPGfCNRu95HQsws98tzo5NbaQ7x9HUY
hGSRwr//wev2gigTJ/ZS5IY1HVvh0trgESVlGyh1NUxjUNHfPsjkfXQtIoI6bdcV1Jxq9nZ4akCy
WDZcF1lsmXIDzSaQb9N29bR9bCsbsXbYZ3S9x+xWe4wauRdlmYC8y+9IF1d7jKg/aNfTqDNSQKcg
PPZOX9NxyHrzRC8H3EUO09tN7xnJQdDOs3pnDxG8b5LSCweRt7tQGe077HZyi3ECL0AV6ds+zNLd
pMV7v5nDrSy+1TP0O25UDVGjJGzpKBDtZr52ZjkE9PjnnTYRFkW47JihtcG5tS9QHQeT23532arC
1eddNpJNejeLt+Jr9Aeyzsp2PoE/CTIQsTHNqaufIAaC1/ejGv0rfoLsliAolOOG1AJd0fQI+1MS
85IrhX2RGYF/KgsTkI/pMI3WvmbfdPfJyHCtGnWIA8NXJghpnUZISF1iRa/cc/dsa+7n1k8CHf9J
kE7TNU1j1qSy+LRd7UXTw4sxdIEROcRgRIDApKbemrGHMEaMDWMkwJTkxpQ+c4UcHKtfqMdGlc5+
HsmKtewlgLpvrP0YKwHmXzyxlexI+tbSQKBPvCMHR71Olhee+1SCJDfFGAwTU+auNqYDRWxxqwuC
ASwTnJ7dQYFE2dDtKnu+DzOIln7fXMkk4fLBPwouTkz3mUErzWB+hwx8vkoM5pswEv7ZQwa/yVog
aGPtWIHpAx8jsxNJrM/WPDbl0Z7rI8C7kzZFRYC/aQ6aTrVsVXqMHl0qz0oixoQdSE40mlflFmZQ
V/0lAQW1W3GYvpa/eJOXbzXVvOj6ZASAgOKdWKgrHXlCtENMrnAT0KecOW/tDK/bUVV+axNWzyBN
7oGe3CR9fS0wQlxo8qE1Nrur2/E1cUZyIQc2qG5k3c5Igc4m0h5YJ+QcJ0WE1P2oQqJ3XE0au3GZ
DHFnp0M5MEKqGdxStaDbNwY6/4PLHRnYEUNUbDsCbQ3cTGLtmouQxdFvEqbRkAd3Xiv8g9EnBy3X
kq1PtuqGEhyyR8wNOCnwRvk2F4LHqCQ2vZu+ts1j+6TBeDrGFoi+KYmeQ0EjgTt8c4BXrLYDjpJj
26Osi4HJO65xdZbIszhNnRu7VjYf/b4hz+daOCQk5Mo59Vnl7NwB+ByvsrjrEsoAP3MYvh6iKNee
vCSOTlhQUGmzed4scS1XFPeHCf4l8sFJ3zZjI1iASF2Jl/YqOa5p/yRnLoCoNo/RDL2Cbhgd1Sia
nICNeRewa5w37dKi71vvpyknBrHmCf11c15/uj6yu6k5C7NftCvlLu/U07gMlr2e3X5TCWyKS4BH
bbpIZmPAaAWXGcxW63uK5IRBJfNQCxRYyyJ21Mkzc3SAoOthRrm+Y6DyQQgiVGlH/fhLoKVeLJ82
eXgbe5HIFc7cH0PSldyRrgDjO7Q0iT9SimbQrhiEH9h4EaTR2EvQYya4D2QOiEcIYZhsaE4ZUn5K
avBNlNEoXV/kSHuDr6NLTt3S9h97Bym6QjlqdS9tQfBz1NE00NqXMJP0SJbpkrdIBYFzXNMKGPz6
LKq9qzkrbZ9aXIjT0iVfH5lLpsv66PehoK1m1Yl/7I0Bd81y6P71aIKIc0qiXavC5BJ7jKUqmjuh
nl7Ie8topKdB2XsGqdVZui1TN9pVjg5fhvp1b9j1/fpyB2F5hxgxkLtE4+RLcM56sAa5tNX/9dyl
3bSLQvdtXEJg7CX7RdVRjrxn+dqPSYuAm70M91bC19O2bA/dki1pr3Gq68PO5vRmeg6WernedOMN
LVZD54nxhSIyZtquD3MYRUwMGi+g5PtHoqrn9FHO/Gw5rgmphl3dz4zv4f2N71GD8nGVP66Pfh+s
ZZC3qihtIOfk7labGZ/X1lwGYBZNirOzHNan7ZR96XXX7H7/KINOtKGLS521zM7Wc+Gsp2U9V53p
XB0zCffmc9kSlxo7TIHotJLjMiNP7ROT/shygEvDwfuFsi/dxAPI50y3ayRR7FEABKjzqMYtqAb3
GOoCB9e/Dn6bDQuClIQUf34pNBxQDGc0Rk3LNZfw/WzQgs9EDxNSxcFTxH/obvcFUmvQtzOMmgOW
8KNG3XEOl2nOevB+PyIPmSHnbNq7UZPvv+WewihZLj0XZOpAjw2zMKr5CjFh2vBO3aS/Dds2Ooz2
3KOW79pHX+CfW/9wVZFYDboTCQIMBPLcEbSRw9PSERwE6zrhLktEu+hK10fG5CGlXZ8rGb0m0IL3
64eyfhbrB6Uy4B9uKZ4IOCK3J1wHhq5PJxxW6frJ/O367YaBPVWXjiiF/nlhC59dlqLr3TflvF0v
5JFVI9/YE0LBloIAIzAnhPv4X8+XDwmbjGt07Ce2E3+egvVdru93Fcz8fucs2+Xea+NTMSnIYi0d
f936iaMDjOFY2kchjQeDHbGwGQw4ZkvtbSFMAsX/3kXRFq6ou5OS8fZUYXhAb5kCpwNKhdXA9+SX
zqfidbT382H61i4ms9xDDVuWQPYycvGCdpLZze/DyNR8K7AhdGh6fTvvd+7MyLGtjrqosDolzqOK
vTjAYddo2EOi8L512btpMTd6mwgZUm43mume7M5+rGT11Nh77pg9ezEmDyKjeDcKmvJ+eTOqm7Qs
f8ATfWVShAGEBDNQUslbob+mcQZszau/RYrgaxG6W8L0av5pekuMXn6s7PFBb0EGNOl+GAsspkOz
KXRStF1lveE6Djct1fuGamffC6aR+uxk+4gEBAK5KX2Eek5rs75ErbyR1uAdozx+aYxJEG2a7nQS
K7fkSeJG1rm/Rro89Z5AFm2ZWwMBpV94zykkpi2NiIv3qdEnQOhVHKceMpODNXiYPHXuMBLk7Y/R
fPDmR8QByZ7RMx6PIrvGzvjJhqQgVYg0RgRVG9NGjhzZ7Nbx0NKJKAC7hyKi56DxibVPaeTclfn9
5GU/wwnGVT3FLKB59NH1FCvapDM26cHxOiOmYaGOTlo/ei2QBLZ6IE7x+LoVp0veZ0CYubKseWMX
+S4cipu+asBpp+pGH19DIeRGIskBXbNw0vhKGBOcTvDY1MwBpoQXD+i+ATllo6fUVR6pm7NEfTtu
pZ19dI567lzvu+IkzFDnMCXhoPZd56nNs7NX6I9Njq/SYuSFTu5HZrKnVujZN+nQPdgQNFMXv0eb
g/SD5fzajxbdWfNlCsMK6TUOmcL5aluLyDKLYD8zFljR+vuiVru42s/2eJHAufjC/+oSCXRb+nFQ
d+DmR+fapPmucypCbjGGGA2hN2huOZF691jUzJAnOGlI6sCufWJofUz9CdlL5t7kE9FQxFhfRTge
rXI6y2K6ZHa/zxaal7LHHyXBAHHRvsyteMoM/913ewLa+B5h8nJO+IKrTd1494jbD6WekwjLiIOa
9NC6/beqKh55lRtD+aQrGcxE4APsQjvPSXwoIX/ozMlCXkFRcW+DTw+DNCABAI+dTeGY7fSjoWb6
NcoV+4TkMstWE+BfB+BM4d8nY/cNKQjWoJAsra77RhMePj4KammCES4AqG/nFuyXHDN1MZMmOZSz
Bh8384PQqLgVnHo2PQKW7j70XDa3jfrQzZ7FT0P7bPrQVWaWA7c3ukWXifQK61qoBXHWModF3bzX
CLB1S0TU3sJ1AS2DpqoIUhNfmoVxlv+eGSGoOOxbarj0HQhBj4DmiRTHTWdLBkyD3hw8hcI6LWGb
YcFRbv3NsyHu1con8N74kpPfBXGlbmtKrM2sh8QXLmpobAZiS9JyMNjoMbPkkeyR6dLj+oWFfbAy
nAZ1EftHPXPRVUNHTfH0X3UzusZwGjDN6uk91MRpy5T10Dni0Y/bfFspE7IMQm9S6sU+ndxfVBbR
zuqJdOY7KszIOI/FKwnAD+yLZzryybXymdyiOP9l9X6z9RsaEq31MTqANmb0ayXm5d0825eeEdAW
azC5jnHHVf6TgbogMXkeketiecEROtrlJrG8GzIucIIVfJFn19zbqOj9lN9d6yURwWH5Ahnmvivp
xhaZpQ66tI0zBewrd42OS4pG4ATbIxrYqokBji3eoxTutG6VEFecYjsD+7yVuXNHZE3C4kxsGdSE
TSuxN2cqOjEywOFeMFwMvV9pmo87tiHOlkljH6QiIfTZMXaxU3/r6FhfWdbA/PBpAt/4Rdtj2rcj
obU2fHysNSSxND0CmeZXnA9baYXcPov2K6aLsmmGX8CEGTUROwVkDDVv/pDEKkPg6uYb4hSupFDe
2U3+k1vMtWMh26PPpOaQ33rlfXFLV1trxATqo+CEDgp39GfmuIRZzP0ALYZ7Y0pNBiFwa3ZeR/dq
n2J54R3TBnHwJOw0XD61SGMgk3NLWxKsZBFCsfbvDdVDAwF7HlDVAvPWB/gh9mKGm7VP0bdOUE+o
58DUsB4kj22G2scFP7RBDoHhqEcfyP9k5OIep3WxlV5NfpaNtUEB5OhvqnDcwsH83o6ipM7sSS4E
xazPX1A+0GsYPsO2YthYBrZxj5dWSQWPkv75Fk/Kuanid4gw5ZbkCrxxW6jI5Z01d9ND6ITuJioS
hJUQcnfgx/FcWHfgY/FGNkjFMyhZlQ71VZnuY5fWArdYlh4b52hZzXDVXO8z9p0bjV0Y6OkC24z9
XGZzwq4hQ5FcsaBFvVqQxtu+rY9DEqb4Wcdbht72De70nwnyjzllxGZbg8Pty+z3MbFDeRuMXX5J
WCW2mosbwshRucxV9JYQBCA7+0LDexsR/2A7xmPEpZ8bewuTnSOGH5mVPVf9TVd6ZLEzSQgwjxCg
0JvsmXyQGcVMB85FEeHJQxJqyf2kDkBa9TNtMpxVul9vUYr4QdK6OO/Me1Ka+yC33zL625vfSjCh
iN/JyvBolPWzzcI2BIOYKiAqhNylNIdqTB3gWx20LW24A2LOzT/6RSJPjRba1g8CgQjqZndZDMej
ZqHWGK1tFvf+bUKa0yYfy6dUfSbyEqLt2UlKIuQoIbNuy3pBOMGTCfCqyD78UBE7I5L2OOXqfTbG
T+qmnRHl3/VswJGRew9hSjo4AtNtmzxYOa+HuICfY0y2TzRetcKzyWQkEDa0Pxxnqs+yrF02yqdZ
Z3uVyPyrt8UjKge1kZ0MHCv9rE37c6bjEdRSk6xFbDV7rjoPhpiZKBLOq7DZYvOH5wTZCKlYWdAg
oHrXekQymDI3WlRthwncLC3TR6sh/6NtIOQX6AkMH8lRNezNPEUwOy+tpIFIF8Osdr3oapqZ1sm1
CsStTk/+aOmeYxfCsoFEo/BSEhoJ+Q66pKrvJCIzPSMVit2AhEuG9wWqRnONXR+wSFGT34SvNXEW
LFMZ6PqPBoBt4PM5FnVMZpRrMPfV/Y+hLnfpoukttnSdSCnXByIal4Z5b0xXQQbxTNPCb6vnIhcQ
nbSJsATD6s5yyoGIw+eQ5/W53kSSVhO7rtd81dWtfYQiSfvz+vz3IalRL5sOK71WCjKGjBp3wQDt
nsZ/MC2/QdP5D5J1zwblq46T9E+ZXjkiaQK4tqfg+atyb5XvIayAFSy8dFst/2k6Onl3VDYJvnp6
k87Fu0crA+sWOceeION2zVgtZVkZ29KbFzsagSp/Rq2uKas9Uwccchx4AdfZiMrD+nPdfU8BS50S
sgzOVo9Z3espBMGXGlhaqhbgAFywVjIZWZ8KV/pbrardpVmGP2BpcsR6U9THmnImauBRMe7qNkmJ
z1Is7RFnOdC5+eshl3CZUBET1r34GldJ7hhajwYDbQI582dnALHr4Jw+r4dVWDirjLcF5j1cNs5p
KgdaWxzWR79/VunDvRxsxmYC5+0SKX6OwkmR+2P4C3mI579/WLYxgQO5cdQXa1ROEEKbufVRW6K+
Z7iT3N0J4AhaJ+032HRAEi7trKYE/hg2KVCFHFPzrme6paX8O1cT3blu5g6XFY/s5bA+Wv5GA37l
aPk4RTuJSE/G954l0jN0IsWF3+Oq1E2Dt+i2NrBZAoiLJZS4Xh4pWHQnweRTLbbTcHWgOgPJnwJY
9vqzNGLlXB8ZI0mJeu/S4Cz7L9gti0GJVGKPkPuzHaKeyDCqLk/WH9uylKeMT0wuBOT10P7r0d+e
UvB2u6wGR7W+Pq0aLS7lwOh4w8TLWX8e1h9PUqJarB76bnawXLhxdsCPcwsviqf58mLXV0yaOJ07
1zKI2+A12tMMQWI5rE/Xg9vINGhA4dbciYucj0mUf/7/f3kRy0kCLyGKzRrivP7JxIWQhJTM8UJT
Cb1nu2nvfKAW2z6GW4xUtGog6EdsVmbRIHmNW7SpIxuvSWBgGq3w6EUbq63t27lAjYdDqwGKQTeb
1PorEB5Uel76kY35JzXQNrewuAHIdwFtJV8OYOkK/mGYTeXCU8OVnelgBqce4HDG6RrL6kKZz15C
Y3ioEmJHDBoVe2uyL5IdDXhqBzMGv67V4uCXHozsNw9ziDfQbCPyIsh2iOxTmxgvlaG+tJx3gJiJ
MM+UWNpJoDykUgxaJc4REUssqvqTphH227gQN/5XNMLOUU7/jWjEcqxFpPSfi0ZekzZKyuTfhCP/
+Ef/5AY7S/Qkv8d0EI4Ryw4B+B/cYM/6A0iALTArsEaCAIYQ+g/xiOX/YTuObehIIlzXNPTfsZSW
+we/Dc2mcIVn4tX7H4lHFgLuv4tHUKb4whKC38nL0JGT/U2VpdyqorttHOWMX8M3mo2dlQzEr45M
WDWitNz6mJpx1R7yWVwk4Wy2Mg4wqCiWCyuUZzK6+/NgoI42xW2lWDDMcTgaY1ufK5qwbFDMnb+0
RdnZv3TItCalvcwGGm7oaIFPeYpUA5uKPgW5q9jpjo8iocPQI2ghBsbFluJ1FGklQ2VR3eSG2+8E
PMNf89y+1eH4LRSAd3AlMYqOxu9Dd5+8tk5nbNrhMq/3SbP+nnbR53pLY4dJzeo+JqZL0HDHPMsF
daqdoJXSWEGuw2aMKTNOQqGmo+CWnmQLsxO4MnOrMsJg5d5VpTDRPNjW0RN9kFHB04aECLRBQYTz
nC6yK6hTo3qeKGNoE5TlLwEZHa6Se9e0PiuFz9Rq6puPdETcqDKoSvorxH/L8UngoBmX+C8jQWCb
Vei/1iN8fI9JqNp9tNyV11szW8ACDc9Gd8Zi1xY1Q4I+oh4nFWRbxTO6bNS1RF4v1hAmn3Yw+mc8
VnEA+cX+lmq0amc8M7he0DsAfsXPCDeDUJzoJYybb5UT9HZeXibR/Rp9pDt14l7yhre90gDMedg4
lZ3cmz3gOCdkyVMO3UUjVtEeg/DRmqLkrtDlT9b2/hCP6Uyceui/Qkg0XrkNnGrmiWazJJ0OBQZX
/HM77HFFgFbBwPr2YEED2RT+sG+82L5TUxuecIZ39Cp6SVv9HkSCOvc4VjezNdtBXb6Ap8e1FgFf
d2ODl2JHFwj6bOMbnz7P6BmndtT4dyo/VD6TpUlx0Rjf+5D41LXIKDrz1UnKeO/qDXUdQu3T6B4T
XDNYWfCYFV50mNL8i/vz8xAbB8qmn7OnfcY0qveDmQ07HXkPczbIUkyyiFebSlzXpVde22X4Q3pl
tU9ij+0/YcNz5wQFbwsTYfZI88TaZ5Fy8b8VQ2Dp3lan0jmxX75kLSIKHH6kyLjFUz2TfI8P+3Mc
zWGH7bk9Q7S7Rq7KDpCwFWWVDXcDnMHGWoY966EF+IUln3vI6hwiqc0MosYg4tnI5FkuB3uRHw8p
UqJlrjPm70nrvzN+uYato20koSaF/JF53iECFrNhUIRxx/bEAlqEdNIiAjOd/NfvOhrt9JXlJeFE
Vz9zUby1hR7uw3wX9U23w/iN0aoSyIvRzayF1HoIcVYlE5tSZ5k0dMukAQfGDMpwLJC80AqhAI41
ku6VNx79WgTWcmK0orlJ6fxlqTymSGVoGjvdLlXufIa4oJ9DOhG7AcsjOJyou1R699D2LhA6TOOe
m7p7mS3+VEc7kNVL4Hx6j0Mw23RO3G0HutZrQb3W2Kad7HIJxlRW/l4uHenJ7SGULg0fk/JM1eCD
p4EstxxJddtp1VFgMdy6nd1s1yo/VZ61b5VOXA853gkw9K3o4+OfrzMhhC8Cq6EqAkVK+AFoitQh
bCCOkTL4QS+q33f8pdUP1hbZxJ6eAuQn+X4YNpZDOBNJMzxmA+i4oUdHgDeiXOpWS3i3dSQ4tW65
zaq0OI25te1GiKHGcqGgHsiDIiRcvu/rsz8wJhIaowKt/BgKhjj9ZNxHQwLviqVg25bd5yTMhKGC
IJ67xznJUPDBMVhpNPQk2ybJxFnQc92aZjo95p53ZZYdB06hzQd5qiK3vbdNz7r1GG2CZJ8vRrpz
uXj3YBfFea6j55bBCxSOCmfrMAhWBA/MwWRgOLMPbtyhGHCyn3AJop0Lpw9Pw1RdJKlFQePqeNyz
03ojGlv7potIyp2icriOY/ZUZkBkcKw8ZFXb3o5Ejjy2vn+IjLZ9ndqKdavp3tdnUdxh2iAHLrDk
21CacOSMjqLRSdhi5lp0qLATsfFmAFSGEWc9JP4l8nUtMDPDvhqN+SVVfC7ainRGFMA2NR4O6PnD
jKvbuM1wSxSWvuFkM6PHlfvGqd0wcJeXSa/HK8y57Whm8qaPE2uPOROWml/jjcqtZGQuYSyO5CGF
1+T7ULdN+I2AfDdZJrnqxpAUdVsb9jriwiPKepc+uCvOXPjd3u90OIE0dO4jBHcheaJVY+f7qSX8
Nh77+3aePZb8JuGyQ8MG/Ci/qcbosw5Tb2uP2bBI4E/OQmNeVQFAl68tQtyDaKGnl2NGpq6tI4ao
nL3mlpgdZKoA0NINQhiL1bzS7F2Y0/7qIkAhZpe+uhOJ76nVoZlxwh5LXY6SKc69M2adN9cpymvU
43qHdU/EMAa54zh5yAMr6W1GBSTXmQI7zLu7sKzvYr8iqVbo7iGT6HyIPjG2Idyfc5H/LC3uItLn
M4WbdRkSuz8Zhf+c4Fo/DlRkrBMwSmci7Y65tvR18F3f6PyuYP0DTiEYaMKlWZSGGBDGfUyPKp17
9VRapXsgw+yxX/KYklROt65fljd1yzPsP485gOU9nKXnKILsqVmvEMLD751jDtC5svqGUYWCcvuk
rBnHp63OcAb6wBgNSSsgkR/tdMj1AcrCzJ7C6vKQhFgGP9si7w8Lknyvg4yTyiZjTNXu+DhY3Ylu
+n06VP6DPYC+lNA2LzgZrSjd9grawyis7lhNfKpzD8jNNPzj4Mln0AyIKQsyh70p/9B69AmaW9xl
brvtHdVcI09M17K+9oRc4CgM0YSK8QaxJ/k87cLji+y7WXTDPsnu6KpFIPzUInjgL80u/Ys6HN77
2YvuDVkeSrPxd44EBFBzydKsfOIjOs8xqW5TJB/J8573rqF9U4jmA8Mvi5ciYqSXpoCa0xYdKRxB
7kLzRW+f4rnVSMkcECGFsR5MhVFdzM5+QrENtaRotbtYn2I6piyt3vepjKJ7igh9m2VMlXo7PoAx
heqVgbBF9tm/qKUf3GMcOoMD7V96L6O1PtJexr5C25Nv2+RVzUthfJt7oz1GAx9PZW+KuBU3RuXQ
U/WmJfJN2GOAB4KUWWd+kkliXCXR7wepV+ZbYh48q3cvvpwZEApmZLVMLtp/sHcmy40jW7b9lbI3
xzV07gAGb0ISYCeKovrQBCZFA0fft19fC8oqs6x7zW69D3iTsMxUSkGRDvfj5+y9Nr6NuxCjHyq2
5RIWAyKCllkLWUtLAD+Acx+iwsbSVLWv7Ni6IxRaAG1BXzfp9s4SnfVSs762nidmX8nos+Eyco0h
f9MnqwRehrLDcYOgasQ1A2gvd2/TwEU6mW/D4jXgHczJrx08h6mzRjjBnNGyc5XMSWBWifPSWOYH
W98qdOleGCoEVkQMUq5YcVRhub9MEcNgFWf05/KfyepbtLTKZcbZi/c0IOb0w0yL4aooEf25JXc5
b+xuBznVvc699ehBMPHZ8GmEl+0a7KZkgGO721M3N3utZV41L5F9QiXabTWbsCIjitLdktJmNdvZ
eCorfhys4/A2ld0bwUQlQl+netFN7vv5YKtfAhZIPFTuS7PQGcD8p01O81IkRrPNp4ldvV6qHzTe
IUevaQCouMxt4ZC8Ssf3y8kbOlCzxRihRCVYtPULSle3MtRXMjZXRMs7qIpQHUoTtMuMzNuIe2Y+
2GE4PaoFrx8XnUT2rypP9WNoFQDiCH47pIuOLK6Hy+c1NBr0FuZw/7vNpb6dRwCAteI476AzxoNk
dfC+aprygoLApWPYvM0hJA4bMpdP6TEEGHOtowBdddCw0RNjJ88N/sRdlBcZFzzHfVd5eI4zKW7z
PORby23uUrjBm8TL0XI69XRfesknPwXcFC6wreOU4nPwIvNqqaH1Yw/hKfc+fwkn473jblgv0WM0
RWgYh6I4lLlq+SX09mgYvO9JZPtVh7YRd/iIu7bFobQoNIpIPIJMOcZeZN2faQU7pSlwQcsZ38gG
GHc5UXBHUmF3No//cVmsC6S7DgMwjeVWeJuF8cYDUMAbjBDBk6P9KSorOUpGp3Ako6QHfp2nzWGV
zwYsNBDonWZu82i0D+5MmxMJ78XUUI1yfLZs9lcnwc2coKbfFXDFgU3kNdwuont14ClUX1d0c9yM
TAyuoKKOHBL1SetLPAlCfKlxMYI2kQ4EdlQyfdQ6e4hmKNX6vLyAZr3Fffc8kqxwoJmI6HMA+plB
RqzqCg2VaZb8ZEy1TeQdiCVFmldbf0To9AgJULx4dpFc2W6oNyqjfWwwERFkogZ0vKSZsEuiHwiR
tBYWplknyoetRoWxk2EEJMxFB/SDFsQIF61tDjlNjE07EWJP1qV17GbnFrdad5imwmFAiy4YRzZY
nSElHpeEMsEMkpPJ9Nu+VMdQOe+zpfZ542QvBXAgzR5Yiyq/U0vd8/mk5GUjoILAdkyqhN9NIB5l
1oNmK0W/4GA/PRV1eQbCwqM+cuSPaDO8xUaHRTBMlKJH0JK0v2kOCzMxyPbDsGpV3e+lt+szUaO8
+kJ+NhFKjtFmzOwUnX4iWbhjXjZ6R2MA2J1AX25a2d/SqfphKHOGchdHVH2YZ43SzvZaEo3+MA+K
gHKBlT2xDnOIuNatAIQKfZ0mzvkDI0/IkbCzAkO63Qmg9E+m3nT8mAhs+8I8h4JWXFenuCvD8WoX
nQ8pwbt5qDSR86fPWv4oYNI/SSjrl9o2HnRSkk/VUD5qyJ43rhcBWWo0+zKRB4som1m/7dyVDEyu
StTlphgCL0cfMHe2fdacX3rZzWeCCZiuJDWfJeJFvXwa+9Y6pQNfCvFW9zJjUIwC4Oia6DhrMzq3
kSaDubXCZ9vtN8rxSn9aqo8uR42QGA9wYtSPAY8ywxoEz+Y9LmmgqWVT3JulnjB/aWDwixTp1Xri
OqEh2THz6dDNegnoqr9NDsHX3Cih87mEEtnIHJRkNFM1RCYXtnkGpNedk9iiq2pQILrt8+zNgw/L
L9zg0mkRhivTN3UR+0UKqRO956F1vE3SieSDo9r0cwMZiIR0TYRFT5yKvYMx3xwNW75Equj36Vxq
CJSJdP9uG8sX2FDThBy9IN0jmDyr3ADokXgS1KtsMsoaYBA7k/c74AjYVF9jGk23iT73dhmGX8Y0
PKuyt/dJygB2ZCY4x/bvGoK7IOFlj/XhJ/lazVEtXeBViQQU36MzkhAO6kaar5Z9VIbnvZhe8ZmO
ZM4Sg0PxCrAmcPENL7K+dIUFrTVvi3PPWHMztH31CZLgiXfi3W7zEbDqmVJQ3YrlADKFCtHUs3fV
3dcEA7+FEToXnjlrN9d2/phbUJLKaEZYkJAQ3L8a9D7oRXscBwpyIY/4WdNGExGMUfhL57q3UmPE
6iENFm33kz92S5VuU+CsTyoB9JcNAU5T6l+nYcUPY7ttgPhMlEvXOG4hqQ0zsYm0naTWrmkO9d08
0jYMZfNDOowLVQroX+EYiBywkYUWP00DpeeMn2Xfv89tgpm86QOgdRiCNVpCNNpaxm8VNvQgw58T
RCkM56iDIYa7BXdCWh6UOXSEyhCOgghj3jKeAvRfMp+eJA2/wfisF0T0D6jx34axZL+ZSo7C3oQ+
siDBR5CHY821H9j6xUOWy4HxKAel7Ktb2JbuWeqgu03NpSITE/OKKv5hAm/gQpV95HPk245mbPq4
Vpfcs2Iq9TalRKyj7UKuDO8tnZh26tsrht524/Jr7aQKf0HhwN6OZm9ro/o7AVUC9Jp0N2Z81kOr
Wda2djWGpRZtDyI8+sOCVB2KqMa8QMxAMAtDHRqWXF02QIntzWhVv/OIW78R1TvDbocdMa/qwY6Q
K4xZ03H6WxidvFhcGJhVvjNDye5c8zMDFdzUBFoU2QTfpyXOnl3ZRfMqVyaVmYZ3caYT2+AWoCL6
/FksKDl0wqj63n6KR7fEAGKeG7xkQGefS5wlO1ifKe9/rR6H9Q8lodUixr+JnAXKrU9GJPKME0Ht
A6O7vjWunrZz+lObpMN2qkM0WPCmhzm6mG24yWfG6J0EK9aWhNhrKQ+p9PJt02A4J81j3JZV/AWC
fiu8+s3o7fu6nz+n2PwAfLZvQoG2pCmuzWj1OwCd7uJ1O5UN1gvvMsqnsb8Ks/oxhfYhJRU4y+Pb
wjlInUMcUeFaF7HMG1oZX4LRS06tKLyHylXP0mQaTM4J3edItn/sFRBUlvD8dLjLGRXPppjN64Re
PjXFvh/7M21r8CWsxE2hIx8DWxJBJiqy+kVlNumksfZSQO6l7CSjzEwrMsiU4pHrf6DUi8ATXZyY
oqkEMUAPQIpg8OIU3Uz+NpoU1lFVvgl6Ixr1hhjzfT0Pd32hmPCjgAcLAWMhflCKSqHK3lmTH3a+
5qoUFiHQskVGbMd7outevTD5mU4pCXKafq7mfoQ36mxHDgBCtwiCSCmyAQEQZG08ink85fQomARO
6KIyh44Rb6utaK9oj44B2UQASQQ8lr1Gsyw3mSogCkx2v2tyc2/PlbeJyBmwy/ZoZhm5JIDPt32p
LTubN3JnaJPfo0PflvQsy4aPTy+SHz39wU1qy5ASE3jPyC/b5cufDCwjbrwdqCcKdqRaFdlTvgGF
alNiizs4bcZ4likpBpcv4p9oG9M+SCu22nnWD02uibNh+K0RyZ3T4Yir6SY3U/1bxuHHIknpbKaU
zym7Z6iLrH6yz9QMJqpjxyNxxRZnE/3olsgsUopM3DBzoW+JZn0oU7o0Q2Mzb+jGgzsKtVvK9iNM
3ZtjpKuMmNs7doPzzDjEcAiO9U71OKSo6lx6ZbSNvKQ0Iaidm6r6iQNoJ5c4DhrsSRfDAdO2fOkk
ehDp1XkBlsizGOOvyB7bY0pCFP07YKOzcTRqF09VnJCLwh7lOtad5EuWNCIsIiXil6r9HdZivC5N
gq4p+jma9vBOpQJk3SkuInb2Yzi+OtTcW1uLFA1vKrvS4q0lgEFsxqqvP9JQX2AMOum1Q3S1qcmj
xqiDUcvrok0n6HjDjWFlD9awM0l0nRbwnCLBEzdGq0jLNu9x3qV3BfMOzepfAWCe5HB06j7/0C3M
Ebn2R0vM/tQvrLhs7S4IC2S9lqzOL0ShCTEwAXk8BcNS9MwItl6UN037umofPBi6m9iEbg+hA/HC
AFtyoDLLOhYC4436WVDSwknm5Ci4zZZ8jz2gvUjbFcapuH0Wdv3Glaz5gS6Ae+uEETok4xL9Wduu
gUC8c7S8NlSNPbn1i73x8u7iWuLOI1Wb6g4B5QP+F28HPJecEIcuTKvnalN77kx6WX1sSaYqpqG4
L6r5EZcdk4GVRsndcweD6AZYjW0mf9YXEquJuos5w9Bkq9HVfMxYME1K7cEq742WjdesSvq55XUZ
s8dF7yo/GVOUCPd5g7JZYFHcKdLZzm2irhB55bEdlg/iIb96E7J0M3FJ4h7zxXZjdCGxL3qGzK39
isZVk6Yu8YCNAGbkHDgRkt62HUlWb+vIr0OrCTypnH3L+kuyKLtDcks6KPWB27deYI9vag75+FrI
P/0CnXqc421XQEAGzLQBBvonjJc/c2rbN6EzzvGS6Zb23CTjlENh7VqBqELtFbMH6EuBi7bRnp36
Y6o4GMQSvSsR0XUH0l9PN4wKBE6Z5qdsInHOY+2hSNtjhwWNMDn01DZSTSOsYdeb1RcrIkdFO4RV
dbE1JP+ubqSXwqOiYLBEGs7SvYwDyLi5X7o7K6vgj3u7sXO1LR1TAs/L5jXxukdZl6u2jKEcGXEb
JkFU6DL7LDISHujMv84l0e3TUhtYTmYzGJpZ3jkVFuXOeWlr4sDSsOx8iXv10MTm2dKTPWddsbc0
72vVG75n+kephiGw6AccYPT2QT2TYLAsg2JrasMD0mw5cs1ByJU6b1adP6MqgYjptdPbarOYFkac
YbxfcvODOBCxrRZAWgOC38TQ0kPjOEizSNX4MEikl1gurk4eEahBWJ3CHzs36lDE7wNl5QWy33ZG
TgqIMTvTg8+3IW2EBZlnhbZk6xETlIdW79cWU8LRDfkbzEeNPZL7ofGchCHnEeFmGJVOs6oRE3pT
E1TT6vPib6pIzthWU/m7QL4TlPLXWCF2zCsbjQ+YGFqklP51fu1r3rEO8FFkMr8DmpgzSzr0pYkK
buq3+oAbIydqh+lN/9iZ+sfMiwvCAem+jR4vl6o5abk+32Tn3NDcBG491YHdCA4xSc6Oo43NPXT+
rTufdWX2t9ksaVVhOkn4/0iLQpC3EPrtHmmpY68czT2w6QmBFXArgRewSob8ZIz9m9ckaD3N17ZF
tNdNzvOwlC9m1z/JxPHjqj2A/TpE+ZgDStHTh2rQ0oeEshBDnfcUVYN+dm36ckoO94JttbSkdmX2
JSswjV15NyAg3OnQERyl0SUzuUqjRyjeC4wPlcHmnbbuw5TXD5TaqLKVdSTWwbjXUj3dxxVnVR6/
psIy73K6Jo0I9QeeYQrgmnOLg2YFK1FdlNnGkvioOwGYSDQd23neE3VDr1xU924xwjPg1s3BOlfT
UWb1bbB06kK7fu9/xoTOHYpFfhDLgtpdz2ecE9nTbJKZMcY6WoSp8rUBq2hPG5JMFq7pkjE2kdoj
WoF69rj9LJgo8kTfhmI2bw3UJADc0c4bUqYU+bB3NT4eArVD7zm1p5501YhU8p58jRC0WJNVJzcl
8aa3OBMSDw+8w9g/qXdZxXikVvZL5MVbDjX2jNQ6Jw6llz7fQXjGb56UTFNx+DKEzPadwVanxHrp
8NLmMgc52/qt69a9PVbLXp/qCx7mZmfMuCcXpgCMD6jhWZiq+yI1hPxJ6N7lRKg7Ntp0WxrteD96
X3j1GGQu87MsWSiRhWVh4FJpp+bvbKaMTRfGk0qTryL50yfW73Fp7ipH4gsj3AipOtSyrKKp58YN
l9gEJ+doODcnco4z/ql8oUPr1a/01/JTZ3WvTmWgOBTiGnMrZdaSW1cg7r41hr9Sx+w2NsHIx1rD
ADeN6Wefp4jfxKNhsI+2ZD+4i/s4hc3MYF034YlMR1OONjdjuHxGU/5c+lUEvuBaHMg3xgTY7avR
4tOg3CWTR/lxP30OBkKrocp3lfM5OT399uzTM+bD5NbeBjI/OtYS1sGA9QTAKZEsTm9YW8uKCWDW
oHflSMzNdmHacHX18MY7GKxcOaHMej+k3WHow12DXxgntbFmcroolOfuAaYhkyvhzhTVCMm81GQc
Nh6NxbrH0+XsHaJgtPStJiG1cNwqaIg6WdIp9vul3KH5YOZi3ej9vqMIa0OHy2Vr+e4Uazsvk/yt
4gHBs3qflmb05YB0usvwMOjc6vduAUAsFxNpXNU9lNZfGiEaxGaMv/iFxEYHfbJfM5n04tG7LUs0
vjDwCoR0q4vsxL1ghDhjgiU5hgutCMPHNHdcmp2lv472cCPXNH1SDMaQiSVSOaa18I079WjE0cVd
vYgG+YJbSzinTqGEyZME/7WXHeHHvuEY8JlzjPu45wNaqEmYtHp7sr4WqK7M59WybMpw2ecSn5Sb
DRtvdiIu/hOau5zdtcxa35BEkdED2iSOdOmONSNB2QtFt7nGfKh3Rn7Sj+OPMvU0ZDYOkQTiVhvm
HRLbx75OKTLt7CIiZAyGSS+oz6Nnb/qJCTDeVtB7IQJnWyPjBij1oduBYil2lcHzVnAcIaHuO6t6
x3Mizqu2ido1oywCtOCXAwFChEEHPSti3+h6v7PqHh4+FOv95GbcaxS8PMdBotiBHgvVUAY0TXBR
yDi9C9X83rrdpSzG7Fzn0PmiDstCR05BbBCsxLXLniYkKBnptLLDBBc3cNUM+77PcQ9K5k/bKcEb
oor2o1dcnpS3wqsZroTyOOHQ3KVIBxu359QkKUivis/1q4CRL3bjXGvNO3Px8mnt4Vp6TXjl0sIl
IelIjDKwbcQ5arxNXfuKBNVflPaMOWG8yyrzWT+0KbZq1VwMi1FFm3rFsU/aLbjRRy/Op+cw03xD
kbCL+CkJ6loFkQtmOopKTKURYWBywLGEP1/bFQkv0AHGtiA09tcS2HS+Z3kxARDxfB0kgvM8+qy5
XBNYS7KQBEHXf0Mb8JkbFEmRB7Te1rN6Y+gy22ftmkecEhta2Uia2pTYOjDs68em274xxppPU2V5
SKP+Aix/CMJ4RaCZTwLZB6l3HGslQOxQtYp5kWkc4zVYC7U78MdtMSCQGlMSPRwMVhPX+5GUzDsz
nM44kCgWSONwIzrYVjF+jjNjZ2HTjGnxah8HtzzS+96llutbllcFtkYUDemVhzYjiIG2kuamzi72
lsqPfoTp9NaHWepbia1RE6GxlsBZScDglDtHhXtRM+Yt3VHhfn1qt7ZDsuww6avcPbx2hfjUIYsY
IgZmul4a5ppmdiMCQN/JZtYHeVxZ1MRAS+NONXp+jN3mczIwGnNfz/zUTpuzqUfXPqGz64bZb5S4
SWDr0y8FMgS85cZKBm8PzhTfTDX0N2TYFSKpQ2nOoZ8Y2SFhCDOUDdSWEpqnQ+pSqlmjT9ogqiPc
bMXgPOq2IH9tmneqB3E5lER+664RbxfRXREzxkczjCm+XTDOzbWw6Ivx5D+Z1tq6UcXB6rpzj5+9
BTHpDxOOAO4fNibrLPGTFermmFqKigf6YtiCXqhf+qWYdzp0Ik7ehEZve9Hb+cXLxUti0i6EALtH
ULAbHJpG2TBDrHA+vdJUh+Grm+X7zPRhE9vId8bYeMzyRPpipi/ixfJLuWDV47jG61DWfxATTdo6
vC3wQEJ4WAgHY6mX+Qu4RFKWL6br167BrA6IwKH3lmMWS79gvEylVSziM02m2dc4JE4JEy9fdRPQ
jAhSTqG4XvI8hVZWvK+GsqpIfhUiPzVjBEVJMnXyKAInjquWPqjPnfhYUi6+zvWlbebhQyhBdHGq
I7M8Uot5/POAPVqUl1pP72x68nSYn3Ce3awe7IYJAjhs+AXsqEy3XmRx+fSmdlUUw13pWU6UXRgX
56r8bLQY1EpjQuecjKMWe/ve+pO4iX3Wf0LQj3Z6T3KOqBBuyhwiVowEgU0ALVcKWTPCUn+n6pRS
xvgTT2G8Dj6fDbgv+1E6773d73ElGA+G1hsPdOeMzQA017cYCzPawx3BSG5Pf73xJwghoBrEux4P
AcMPXY+4cquCQ2oUP3IjHq+ZeZtw7HSF+cY5we+dYI+MUbLPkCToqbgmkcKoqcgkHH0b02umz/u0
5HOFgBoice+5LXlsZOjOCFRLrNdu+AgZGZ4Xvcn289TfWEU5USnxzmnDu0xrKE6dtVnLoKmtHuJh
kbBFOoJNuN9t0iZ+A4djaF3+0kz5taNPHJAPEBQcM75inLeNZOfHc3LhI6ifUEY9zHCHtl6mqE6z
x1m6l6EufnSwmbbwe0j1MlGspPhbZE1JbErGUTOK2K6CEQ6MeGV8oC+FqrNzmp9tkjGdnteIi5No
hWBjAP4zL9ptmDBzR5XHsFsB9CmtQHSEX9syQ3lerjcDu832WE4psPLJh0oMNh80Ss2Uh1IIh0u4
XJYcuaZuE9rdGTULW2ffm8VhdshUzVVIsQqyh8Eze+qA4BB/VPk1cOCfFpf4aM0jJy2hvWubxVvK
vkhvO7yiRik3o07SL12DtskPmSJx5tv/n8KzrqXnUtgnR4PoAOV1V51MCuIPyYqZa8FoLcwDlFdf
uRrqfWpazgYLK/syb7fV0G4yuaivNsp2VykJwEYlzr1HAeUubU3zD6/f7FY0WBSPIGnLlyIhPhaC
yC4aJDuB0C5tnf8OExyN3KQn/UejFqZzy4SWFpv5PJwbp+mOGmaTBk/qltQLuWVv82MrW9BmufYh
Qxgz08BNhhJXymDsBCCDQSbiXnUDIkb6aBypXOAKZHksO8xnLMscRB0jIG5jHZXLwtxsnpLHqgCk
YLXhi9l+Git75FsPnGVztVnilqTamAmosilWSN0IcUzWaCdWzV8Rx0ewzISiJsZvaGmpH62Wur/4
3PSp6lmOR63qxDFv1D36Nhkg4IYmAmHhGSt4FmSagYNNZ718D9QGBITRFKYn8p2wgYYYylGuBFlW
q6PwiCywIc6gjIK6S9LdblKvdvzkGAYh8FX4aMFZCb4lnkVdbbOwNQ/CnTCt2SY9+dXQxElwtRck
ZJ6bnqRlDnv63dOJJ+xC65nmSlc9fxsCBxKpDkpvkU+MV0fCxAPHNoLI7kb91EBQWFQYHb9fTigd
epL86y5NnsYG8xIzHHuXO3O3+Uv9vazy9XjoHml218G3jUkzG5IfB/hhw7Bg37Lo6SFGWEJS9ER/
IyFl3guKgDlB2VG7gBe99dHM+VTlrCAdGh4t8ZVqEhWmCFwNUjeCgIBUzp+VWx6AzrsbSXDQllRx
4oUIIfc979fQDnUwD0jGDcI+EkLmgD9jN2Ehtnn+2HMOZxscR/3p20qmOcVnqeewnF0lMizxIP/J
bIX+Mv9YlRiMaZznRe9dVIeoOUnbiey9I8pDr/LcJ5/yw6ADwXiluHXAAHdjT+48j+0FF1vCWNT8
KBaCU5kX8Uc9lse4ZkCsynZnR9QwnrkYGBhTCi/h7qT5CP3L9RO7+cvH9m1mI6ngxAM37RfwBacx
jd9lgeTV0O9ll57Hmb52H02nJDaCCfwNU5fwHPGfYBtO18ZVL4vzabmEtcjVgJV59t4SRJxWNrnZ
hvkn0gaPY5Yk8NQLgWFlCR+zi9Uuq2rbr5E4UWaSh0koQ+cjHyzxryLbBm33apmGta/Z5DxnKI4J
fXfcWKF7wsRBBIOjbVzLMLb0pFYtrZrlV2ZCXwmzgvD0mSUBrAEsR1d9csV9cydjIjTIuXAAAr/Q
+/lUroE0bpnYQd3Vj0inRz8G9+xxHRDcSPKx2+eRi9mooKs5z9mZznON3ImnjzQt46klmmhRsAbG
UnuXLYSWPg7RG2ef38phh+rjL63zTBN1byfejYsDxdP8iYMRc0BHWntp91fN86LTogdFH92j1i4Q
ZXY1hLjyGkXYjquQ3HYGzTZWum3o4T9EdhqAxCUmkCOa8RaBbR6tzErAvm2sDLAID7kR0g0Bjdn6
la7OJMo8WPxs/3tZfquev/9YwO7LLLzCC+f6q92cGp8JHXEdt0idB6Y7v2aGNwQUHW8jseYbjp4o
mIUKTxp8IyMkrWpsc4O4cnR3s37Hto0weX21DQ5rRu2sFH0FKdlzpHZ6Qm98kmC4U56Ab/enVkf8
CIHlpcJNsHFWxMxIJqYgG2NXl+F7YWmXUCbxwWJPkkP+mOFPAFy4wnAypfH7DdFvrwBjlTTYUWcE
zqhG82CAsGgnpnbo6nV1J/YpXRFM+gog6lRkk5/GZV8y/BmJAe1EFO7rxUZ5aeVHj3qKxhzkkLBf
Nl6ITfzwndLQ9NMvGuSc++TwRZCJ+TB49iKLLUEzRyaZGs3qmPSkaFg3OTN96o3et0iGaNP73gCe
CKgNYVgcEQPDQNUbsgj5R+Ag9tl4VcvjZpdor5yUO+rf7FAPfzFo/6Po84cyLrr2//6f1d70dzQt
QFqL4FX0n3TlDHwvq/vob8zkiPgjLuZTg0I9+b0IO9wlwk03pLtxb1HC3iQD69d0oQEgPCH3yWFq
NstPwDfx/t+/Fr7pX14MWH5XmDB8uYqYYn2xf3sxmRpmKfQWeo6OfNoRdhNkc47kKNUvZlU/cSMh
aaxZcK3WFa0g1TDwsDBaGu6CbrmMXsvyKeXRunNiECSrEppW82Ol0vRe0ikrhnaX2LOi+zSF/qjc
YueYSiOPwXpNnJS2eBxbJ4Ixuh3GgvYutB1ElB2TTgCjDcCBZD65BYXTCPw2hnv92HWmjTDuvgrD
+A+T+y990N2DYZIXN+RIjThyeh545rF6XoBy1Hr7ZRYBlgBgRGms37QqZncfB3HMYKzuRUltbwvq
nwgU5XNkNwDqEyNgOWo/SjS8gFzKtYsCeePexO1MNQeD1q30+G3xKC1lVvhIR3CoAKhLpDsce7s7
kmkkr4Db3s1mzO8ipZXn2OJiM4fFo1Y17ok2BLaCZjDuC5d1XjUx26SYWn+w1hNzca2rvs4Xiym8
8xIteqWJkkXMzLl1W4ErkvvRgYUjW6YSSG6J5cxCBG1l4h51AZmANentTbZSot47gtawtQSlpr9n
YskfNeE+QqRYLiXN6F1X2aZfx9XAmk5a/P/j2otuvtKwiIgeQ35gOQVp4GamgbgIf3FUGKd05mWm
CU3E0cjdsx1a+9gZpzunYBMs5266oBSEM2cD6Bjr8ot8NwCoN06J4hOhQbwRSh2YWopPD9HjzjWr
1zic0juNKSWqNpt1HwIishcOelqLZW6az5AQt5SOyY8oGg/kGbk+qrYOhaC9vOUesdQxWGarMs29
nrOY8KPM6KfT5tVzug8jM0Z6n7TCRqzvF1s2+ZGQiod+/bdEDuRCfH+hYEFdLLPLArcq9U3o1lnN
enGI7auZ9usTVENYk+a0+/7O7+9hK6BjNBdkkq7/o+5oDqCneQYmR1cC+Vl6slfOaY+XbbM0JiWp
IBIhQkZ3VMKbHtupaQ62gcxtgrMcua92gn6gYBCtoJNsywjQcTxnT+Vc1pcSGPtOTxOdp5JeKjlu
OHFkWsBpG4qndjyjHcof9NyJDhURPozkAY16o7eBX4wkrJNHadRNYGrN75qwME72Fs8+Wa1bbObF
xiwb+5F6E1V1eM1qln7fh+h+lWkHURlih+KNvXYjEBRvTN2L3hQJlbjtYF4cl0f050AKXC85hnbL
wDvEtTcUgKmqpCIh7E8dDeOLi5JGGOQPtildOpSZ4hwnRFiEGF9SF163zFD4OjKhFzg7X9/sfVBi
cFqi/qnVogo6l2SOaUwBiWJj0FUNtsV+oZVXkvPLe9YEob0wyqWRo6GpwEq0+OEkN4w6SPwprPtE
6vj/y9LPUvCeiQXvhx5Txx2RTMmoBMLUTeN4djxEpQynmwDBaLx35PJFi7fZIvbL9vpcHtwMKLKI
aMv8+83ZAMb+TweFI6Rtg9gXto4t9p8OihSsRChbvTygKCDkED+hbRQJlvk8uYMWEHJBSX83rGMc
MxmSATcu0b9P6Y4cp/jOHLSrUXNRKoiWfWXW8odu4v/yEv8lvwCPqpCw3HHx2q5l/vNZ5jaSJh8a
qMNkJJbfRo2xHV0GeGi9zLOetaz4PE9+h2zldprXK5yX6lRY2sOQjDtDv32HwK2oxy14YEI5IMlc
JGK1uHQFYCXLoNHNvIqeIbRYCnpanaX5v5yCBtbhf3qjXR0kvUdQB+B4ECb/8xCsNKT0+rwCS42i
vtiReMCAt5FcPnbCEMWlzU+kRNxF7IH0sOp9DPeOiSaCPHafEX17RUJdHO+86ZNxEqq5stbQ6+Z4
wv79krBXbP3fsPbUDi4yD53MBcOxvH95v7EhArgOgd2lyZqPB7Jj11a6PJjuSKR4jUOmHX9OUXOr
O7d57+RPmIDdnSMhWwPKAIIS5mdpFcVuCgdtD43kraidM6kR052LiBsUBEe9aGqPAtskOyfMubAU
lTgRtY6wkQHopsodEgHHxtx5eb43uVO8hXL6PSxXbXanW1VFaKAz+xDFnsQti9Rf72jvpA7CCDr7
QJ+WAxD89P8b8n//vxjyTSTo/9aQfw+kQ/3H7jMtu/9hyv+vb/zvNAf5DyFZ+tC7bAufveQZ+S9T
vqHb//hO+NBN4Tok2/B4/Heig/cPxPDS48s6emPdYYtqYS2r/6TsvJYjR7Js+yvX+h19HRoYm+mH
iEAoapEkky+wTJIJrTW+/i53Vher6naPzZilwYAIhsiAcj9n77X/62+W/Xff1IXJ5RGzoiFM/X+X
6GD++WpoeVBCTLAYBt/Q9izE538+SfHQ1Z0zu8aluflCq+R9YjLFNFfSv12D/CoqCaow8Vmf+dpW
D/YiKii+lSB4JIl1aQHYbe32PBaWfqpWn9g8CESU8acFpLk10FLPAV0y25bW3xY3+H5m7DrI3Ha1
4AohimNiguCEwaYcxVHbUaJTsxS1bRvhhYkx5TBEBZUWHNckf96XIw1uzB1PeUW2xGLeiygXx5Kc
8lpfAeAngbPo9ikcbwijmikgA8+ixvmti9bHQkzDJcK+EwplYg1QBBBJV+/T2KNXHnnlNrK8O+YW
DMliCvKrFHNTtG38hXsbey+Qes5e14tdtDTgBosEkmfZvJkVsFvDcW9r03lpvOwevdLdIvrn3G7c
HZ1RGqG0HUYPCKGLEOigIYHZOHZ42XAF3PaJ/8uZGdFShJttAqX6xNM3Zd1f+UO684rpyuptLour
/dwUy41NMUU3k1ebfKRdPhWEerq4s8P8uIp7R2gVcqhXZLO4qMgh2M3RtCkwyx/kG/Zx9zzbMdG+
GYU/OHh2wS07m2ZKS5GPxiCpfeo3ZBGTwoUAuLyvNJRqYaW3FFk3zD0u4758rYlDwucXFVuKqWCJ
9RUnS/u99rxHys4PDJFuvc795sf6E5LABtpeevQL58onkM/PUoYnzR1jKHSfLZLLcQs952KaJCA1
at6bnnYjotx3j2xi3AGbfA2D3ClPaDLfpql78xREDs9+lB1iSgJMpM9hZ5+HKCFMrN6bIkFDgRwj
c2llCWvedPQcEaXaYQAn/5eB0pc+1woRd4CpEt2RxnJDGAGae/ZWXj9CK6QIVi76Jo7tX1Bht1SE
LtIeZQPEUWyyaIVoRKwXjMFpxcMoX9yBA6+NX5OpQdjrVsu+NZhsQOImmQ6hK7qL2s5zVAI0q8qX
SZgkBtd4fnUpDFvt6kF/hgyBdALnKHU2Z09t8NJkpi2Pp5pxQiW8u0hf4G6JjhvYmt8m+amcNCKA
yd8qnDMe6RtjXBjnrzbI/UTDhIeIpsuW91Wfr3PEY8jc05vBE+LQZxjgB5tX6sVdCxBqQ4MHHFf4
bJb+dT84xL0QlBglGhLMYmBeURvvVi9uNZA6PSKHJoM5XHvpEUmPzGLACDe7pFiAEbUn533ASrDL
CE7RRrJSGGU9cHteMeilJ3+db0zPo1M10fUl6/gsZdZNg61p6Kzb0sUh1eThtZ03xyJCHkFtZDug
HTPJ0RCLedCN5KrFUQptEz6+XwRWyZHsGADJ6c0/1X3kbSh/OVpL3kAKdLBOj+3DhAUw70HdWHDx
psVGgt2AZs4c2rY2wprZvCCT7AJAl82PKkqD3FwCeUlWXH7xAd+LxLrV4qaX3ZifhBmeBGHtdNMf
qO0wky5AqeIg9jTNRz3N9z3VGHD3ZpheJk10H5MEOxymkellJf8/nR2xoxh8cJKSY2xYDPFsnEEF
LYMNyJQbygQjQIVfaa8dI/+6xDxJGvK9H+Ge6HXO6TE1b4cYDC1KMygWd46ZPDGn22td6FOWHU6T
NkEmqqZbfBz3eLxy7hIcXunraHp00zvnFzIDGmo9nvFImy+cXDz4KQezwcQdrfL0Iexr4tCOc+Td
oL/7gKWCgyWf7nuzhZhY9o96ZcIHWQwGzmsZBzFERbwG8rwK8ZeMb51Z3Yt6REHJl6S7cm0ZFFJ7
jek1wy6mGrcxCoFJ+kfdofihze03cGg7sEnfKkxHnbV6WEVojzICG3NxH3ITcMfll26UjxNKVytJ
f80REPd53WtG3Qfwdpdt31ugZ6WQ08dfQr6BbmagmuvAqK5hXTr8BwkuG8pvgrc3PBcqcIjgPjPF
Ea9G0Ib44dat/+akXCuG+Db17Ld1sejNxh5vkpDMKEm5dsn1b11LxCerdZ2MCLdhoGep9Rwm4gMU
4LmqLCALqzUE0m8VGtisZqZFix5ux2KFNzVc0JkJLPxlfCcYhej6RiP/Aa2BruS9CKEmF+hBzdOc
FbeWxFV46AXBJdgwJP1zUpEz3uvUL8q7fMw/otTEC90hkx0ZT5sz2SRzdTs2+jaRZ9e8QozSzBSk
Skz5bA3GiRJf2JOVkfotZON8Z2qvTscsJOv8Y+M1UCqmETIpCbiMV5DfhW9jiaO407EGlEznjOhp
nskf9JYtmmeA8kNjHhOHuOTOFS9l2Ht724x7aVk+zY1ZYYAYT6SAXs6ID5eY4cQUQhPkIl/SOI2d
6SDs9V6nl4AaDsEAwMEWlSgCe+tKlOgC0548XTzP9aTvG9t9nuc23sqjHZmtjjIYL2eULvtoNr5D
loi2UWf+LMz2bkThHCXpwS9eSLs5usv84c99oFFQzyfzW63bDyWzvI07D99TN+zpJkznbqUEABxt
U2ndfRMBGuXScOr9o9554EMglpmVcW+t8YXn98C5ig0snWzvt84tQiFAwfyRVz76TAq6OvthTUaJ
SCV9qlcORJGaiGqKi05DIOQibsTxhbe7cpsD0d8ZQjq8lKXNcTNWNMdCdNPDChvUy5sXGlENrgYe
r0F5bspwwVCTGBTyBXc3jhCTRPMImDZpOWdHWOcRRTZS4vUbsQcX7YS2O/W/J/qYnNLVeY8z4+BA
NYOFof30LSQjtX1jpzGpxZl51ecxTIUmf+0nUo6rOj14HfMYAra2AqnAfoqa/GD5+BQT29gNAy2Q
OikfnZpT3CmaH6aVPpYLl5y2bT7MpcuQwH4zM+EHaQ3uoMxzaU7HlFxpnA7mt2rkdI1r78kldhAf
NY7kGMtu+JwRfBvYcfvd8AiwdyqZmpHeO0X4UUKLCTRsPzMmMLjnz05PryWxwm0ikIBrE+SaYv5p
1nW+NSJxXZs/1wrIL0Fiuk/AhPu9IKgQySawcsne5opYWN0jOWz0eQrxrKFSlxzmEtNxtB87XiIq
75mAPYfBD3bcsacE3E9ny8IgOgwouwDrbAtzfNC9+g1zj+mL18n23jGMc/p00yVqWQMKe3q1UCw3
qupb6MdSBC1uO7eGLE+uumdSMzZ6B4vVBAIlm5lWetENihM4SifAD4yPsuh7jo0obRBCZet1bKaI
kEHnheKKHAtsP4W4MFFD9B2OxRXATGfgJXXi+Wkp/Z6DrHmgXvpaagSNQUjFp5Y/DDmYBJ3/YzeH
FRzzfZFOtxOkVrtCd1Jm8YXdmFx36fRw+QNHZT1qRkxJDY1o66fdrkzmFzslDajoZbSER3kNe+qG
hJ9+N6XchOLopgJRgfXp4NOizbP3Utdplq7nqJA4PW95S2kv46zXIDOW1BMXlH2dfcGIXAMqQG25
2svzvJnCRxrUmL56UaOkS66Ej/BrjW28VuNdZdLISDsucEuc34eazWfTVePUKVd4P+GPyMJz5YGv
18rQ3OKt4XbWVc+ZXqHwbNClWPcpWixoMvGP2Zte3Hh8XwgTxVm5Y6T9M/FheNWC3yoO0/tBs8CP
DchtfPrKVp8e6S/doy48LPZ0qbfhBWS3cLtE7SutWorl9LuSCuWITCdIj2nivhhpcRE2wJJJ3dss
ev46GbKU4h37mQE97Zg7HfL11mu9t7iHAiHK6UoX2Y2vj1Lp5/zswa6jdhyCFVm+Adef+zgEaG8b
TS1OB6c4eY5mHBbRcPsfHqzK+2mmIe633DtwwUWDQPyySzK2sBj/Dx0CAW9+44Jzb8Y2naS7qaZ4
HU3Q1NMgrIDSUvlGJZI1d1Na+luTYvIxBk1pp9/AWT8uUcTtfxvCOdii+42YbPj6NhYaxwvaHwYE
+3aw7U1jz+jMVgq2BJCusXszYfs26rpDnoavokGc2HfONvFojBnDZVNND/QHYpKEaDavxs4T/psV
LfedmdvE5zS3y6Q/0S3+TuoclXGk3qHgBPMQfzsY2WGgcfBOmLs14zSSynHsM+d96XQsZt6hnYl+
AHp8GZdcoRr/CQtbtAdgkNI1FmKLOfKmNYkw6fWnzI0DaJKHJhwxvk3FMXWLizl8TCcLDFUuR7Uw
3icn5QaY0JnVkisAZ/E+MbEPmNV8NBeuUYhHvE34PZx0AgkQ4ui4jYP4URPIRUpqq5tuIQTKQT44
QRsPC/ebacVPXjhuq8m9rvldo1rK6cD6GuKgN+Ml4iXLIJQQY2i0Ti9wA38OsfOE8eus+fjhPXFr
1e6vJsOT6nkz1kESQ+M6xBFGHK5f2VvdfkP5JhELl21yQ/8ZQjeOHa+iGAUoRjeHY2MwWJiLnJ4v
qKQgcbB4RhUSioYeZYqECEYwtW7RAIN38x9FwyRyBW3HjC/+Hrc3mAZsAHrc5n0tvuwBKhur2QX+
En+knrUfokeb+x6pd2+EO+MAtRL3WNKpVbExaoHnlTKDWk37kHQjR4cwJFNlCFo4xDXH+rzKGPES
9xGyhfU4yDCaUVYi/OgmBkh96ssRcURdv6vX5TMMpBr76s7vjX++twpHIlcyDWwMP5+fpx6ba2M4
pNocL9sRyJV6BxVeM446KuEZ910gjPZHKAshagGN4DAAuxpREst6f0PYlLc2RFMvMchULZEB94QC
878S0es41SLwu5iqv2OlBVgxrNsyd8fJvJtpGOf9+lmMmZLsZE/ZppcFmlxqT3qEH8Al/vm/LeX/
y7Y7lHZA4M+9/AXUWq3LsB616mO4PyNrD48mBy2cLH4k2yIlRFOrclFpgLEy7dDo2EBK8mcQ18n/
W95pFn2Cr1X1anfxkpWz1izPn6trPgZO6SRH9Xlz182EF8hh3fM6G2f1y33+SolWb6Dtov+UO1P9
KkCoani4GPDUY+r3V69Qa+qxz8NBbauFKbMC0OMdG0QX/TTcqx2fuD07Vv00X0eDeqadJ2afPgmG
6qdQX9JQwUV9hFuS3hZeQ7v52dNu9Mi4/Px9rdIdcY5b5r7wQ5ujjhIIpNzIjEFsVeuuN5Z7LrC/
hSUhDXUPa4SoMWrYrYI5EBlbHRBtSjvV//fBf/gOapXg45KOYizLyOytz72XkGpAy9g0dtStSwKI
suo8tKDinA5jxX2eZ8nnjztT7svA3f9+1uAdJkBC/Xh//QVxgV1XCZaXtdubcamvAeSSV2AjIvj6
hTlFzoaLkXuRR5X6SpUYb4uWzEH1XRBx3eQO+pBa2IhJu4ITfTK0/eefytNavVK94799zB+kN4Db
zU4dCWOaU0uoQuo/HBzG7LhHi9b/1+Ej/8DBNn6ILYbFdbQc1RFMTtd0BKG4XYcmIOMzPYaePNP+
7ec6VQ6NhAxrH0vzRn22+kj1bdf0CsGPtCxVTnv6PJLkr6+OJLX59VjlwmPnimQbqxuEbjPtY5dA
iQhl90b9vVp8na1/OEQ/V9XzK2XQoy/rIPLH/nxJT8Cz9tR35f5zr5ZN1Mm029PXGa7+e+ol6jG1
GcmjUOD16yA6HWI32avnLHWwq7/4ev1fD0G1rfaaWvt8jdr+XP3L82rzL499HrZ144AbVk9VBaMo
O7dOUU0fNzeOOu0d/HWO8/n7GL5Ne9fAIYWzEQDrxrM7ZkPyejM5hhs47g02yjuXGLmwIlYtZxgo
qk0/ZQAQzOPU4mAeifii1nhXFsTqzgA9faOnRpSJ9mhCQagbDX/tAmBdLSq/6s+t3sJIUttuLlPi
akFYh1shIFgNBGFEn8RUQRueUX//r1dLL6z3k2c8ZECaTrnzuFhpfDHJRZhM3AXUdmg4+DvVKiyJ
9pgQITKZM1xVOm/RhXoiirhRON6wdwoZHSNPH7Xw5W3ja/Prsdmc+YnV05+r6ilPHfZff//fPP/1
zsns0lJtjXS+xFG/7r9e/oe3+1x15df5w6OfH/2HB76+4Ne7/KvHvj5dPTs79msZtmBTzc4O/vLk
1+s/P86QB8df3n5tS9AE0MU+3+7rx/nL3/3hq369TU8JDE0ac6mvj0o5uPRcfCe7qmHQKJP+/rCq
KMFGsZClgJJd/E62VxxJtVCPqTXVnFGb3Zzth1AQRTwkaMp8yb1vIBB8LgjP5sGI8ApmaBH0E3Ub
ieU9li/Dxf9rG8gNSZYlUvRBXfdLebyoBSZvrntKqAu6rd1Xpg5/nSGBXUzc73s5bBDc4AK7Y1KD
JpjL2ppS05BiV/WH3tSk5/mzp9OoIURPeMzRyryA+TIdIVT9sQhUQyeS9yME/kjLSueoNHK5FaID
VpI2ta10bWpz8dvXgt5BoLuE8yFdIDZRrjGSOGDWa6lUJpD3BJ7HiKkNcsZSoP1CRrdTWFJPsnaV
qFKt/eWxthUus1Ap5cUOAKkWjK5awN5tz5+PpWLGOoPmFgmzeg7hq3WIyUFV+1Opo9WaEkt/PZZM
BseAjUBzWVKCotuO0S+IvBo9GuSzz/ab2nZa4ykkxjlQ7TXVbUvojGBOlrv5q/u2QEvaMrumYizH
dY1cqDW1p//ymCnHj8x93lJ1e//swH2uqx09ltTUeiDUaneqXfzVkXPUrehzW40voU3HZd8cVTMu
EVXMfU6OYRaVkzfCPDtnSfMxJnUdqD1oadC8/rBH1YNpCRpNY6w6IEfIGfy33cHhKq/J2D5MgPU5
HKHUMRlkO1pSXGFF/k2xevOxr6aLukolEfc7kEv4hJr44+JfPUYF5qglnX5Q6kwVqqEWfUkZoIO5
QlgxQRufC2QAZAtQXfYlz7qVkR5r8tOM/PpEDRJUYDe+2PrK6ab2E/ItdpFaHbiEwMGK93rXcax/
7Qm1Y772TtzildDcZZG4MAb2vy9ceXH62vw8KXunCjLiJ9VuUDvoX+2qQe6fqTLqY0S5S+2UmgBE
qy6cgzrTPneROvPAt9rbcploicSgj9GKbLMFQC8KtVxsFexZjs5PtpbicZea1CSr30izGYNJ/k6R
zs+eew6xh2r7cxVzy7gVMfNnQmR7xPosPn/v3zd1C9GzDnpdnS1Jiqmpy7xndYFUZ4yPjhRvUUIy
yOe5VDkJ2hDqZ7VHa9opvHlrsve3CjAdS58AAZghsyIjO0KfCehfUmhWz67y+hCWMI2dtX5Sx5IS
EYNogZ+nEiJ/X1OP2ZpG44EBhDrSYiPFpS/fQ6lO/u/b/B/RR3X7qS/p/vGfbL9V9dICUu7/svmP
x6rg33/K1/z+N39+xT+ukre26qpf/X/7V4eP6vpH8dH99Y/+9M58+m/fbvej//GnjUCJIu6Gj3a5
/+iGvFffgv+H/Mv/6ZP/538mrdBtKd7991kHVwn+sqFN/vbb+53e/+tvqBPki36TVXgIJHybYrPh
2FTFftdU+PbfXdc3UBy5PPhPNYX4u6PrOlIK91Mxwfv8pqYg4kBI4Q8WDV0gHvas/42agkwE8Wch
kQDngtKDIalH4ooJpO/PaopWpy00NFF8lsYGz4owaJf9Qd24VN7LkuX2AQrhQW2pBYyPAB9wehTI
DU6j/g5ytDqrhVctMO3Uqmg9WkD9ep0lxS604nVDSpNzTL3qtRchDvSobC8JVtrFZvHhdAQIJGV7
xb1uk4xA7ZfCJ1APRS4vTy/DOdrRBNmNzqDfhMD9UK1HzaWgUVq2U72FPUJqu870E+kfBQWdyJV1
vaB0TTJI5hDWpAmKcogPdnpFzneM3ZEMuF3r55iJjTm7ybLAmdwz+QPrs5ihLS50af38Er/1KSzD
n13tOBTow0tYYJ2ZMGDFDrxx1qYASpWRyOYt5c7TDSroGHzPFEZn8uaIe5xli6qPfPMYn0Y60puJ
np1M1EJ2mfgksWXbhFCVfe5Tph+jmX5weDNH8Q89IY4RsG65nWvxYRqPfqeTRLuUUCW1JQs6WByy
uYnt1Rsy7N9QZfK0OK71+K0Gl7PtQ/yBHhXJobqozTo7pFH6C3rGfdYYxqkH00SXLwt6k1C3OLr1
6uXU6+m8Ew4unAxFiNV0F7oxQIlYg44gtxuSLoMkIF/VoLOLkqRMcFOTTHA1oU8EKhzhh23cW0Sv
CD56lLB+1t20mpPtoCWkJDnwjdGhUI4Ns8cVS/QmAY1yTqL0XFT3qT6sPzpjPzfTx8xY+FSEzHgw
hdPLQ8rZ5cKWMpwHe/J3tdeIbUVBe0e3LMYiQcE+86s5WOl2wZAjKK/oSW5OtGk+xVrOPOlu8cr4
mNc41jPXevSLFipJr52s0QMJAvKEn+bCbSr9IrJNZGwFncmwJwpKZ/cCtMDGyNe0daBJGN8F/7s2
z8ej23bO3h9cbN/ZyAQciAjAUdFt16hcTmgWkiBrdaAEQFGq1IgfPc0NyqXsUO2hDEE0Sd+i7+nR
G/yYWQarSYzfmdkvOxBy3jb3YKHpTkmTf2dwA995FgWTCH/+YSSL+Fx25XuS39ERABOWiQWQkUXu
j2Z/Gyufb2/YZwKeim1lwgobZ1x4ho5Qymzv8RmY7DTsOT3nmddO/OK2vdzXxIAPnvWeU7l6jbsT
g8iLwSrO1uIxxxwxkOq0GFzvMVrL73o56LswSawj6RXrvqvuoxqEEVTCo2+WYsMcdDkZDig0czmk
AGL3dpyZh8Ld+R5toCbWCOaEY7nz4yqEMwA1NB6IpcABmeT1dUXYbN/QPOiXTipAQIQdhjW6ZaKz
N2xn7xAFuJWgYgQuFKgbIxZwztJjjSx726BbiWtBaQRN9BZe/76GzDIOGGgN0z/ZeZxdGXpyY9D5
CqwtBoTpuli+9R0AfrsGB6J5R6PQogeTP7/C3HtNRsx3d/RO3TSAEIS2WhUWlBgO5AJawUVt2D8F
nL5kreqD07GPLxHTp9uEdSb4wj9FCWQCCgJDRs08Krq7UB92RG9uI0INAnOtyGgvx3KbD1p+CAuo
cYVN/N+63oxd96KN8XNqERncWdWCUKipTm3o7Sveo7arny1GL4kG2K8I4o1oRfBSOhhhfPEj0iEJ
N/QtUIlZIYEAXV8QYUlAiF+/E9QUXhveyrUJjCZlO6JJ0d8CFFrIIzCERi1/QYTQtGT6ARiAr9Js
LQvQGCahdpu70xXNm6O9pu6enEMgfs6NmYT1oXIYTGdDh8AEHVfl+x9JY70MTdqejBJjZWLUN2Tj
JNuYZv4uNkR9MCcsUDQqkYChH1kS5xSng0Zo9PKDZBTaYPV6BEfUHUVRjYFI4iszMi+mEV78SGW/
SgZj25QT3tWMSlo7whyAPo9PuyXTKnVFdUBQg4R4iUB0R8s1uOV+fXJnq6dwKzOoV+99QtVRGdwi
6HddxlNz25ALeGTm8d6MyVtaeulFOCKpwxE8EqPw7PZMElt6wjvsmazAJ7Ds9QdRMZwvrSzN6o5/
qDUxbkAhk0ya5MQDiOkXUuMK+J51NXWo1ZJe7HIwSVtECVpQzi1+kyS7E9ZDU1X2uzs9OUn+Qpxi
9jCRv7jxbe6a1gQgA+b9R+8X4x0zovvQdryd56OBK03/olsNuMS6eE3aS6IxCbIOz6Kad3NPShzt
sd0Q6mcdBT1eaclkjBCZ6DJxgUBAiu/jW2E/I1iMHgQUgqrruKoU14tvmAex4pCcffFkdncDISMB
CMBiQ4BlHcwRDU7/J9YgalILwbbeNB6WxHwgKD27NoAwoyPLsJiRSuvS8bdm5EMABfQAcsartiwA
dXID7KyPK1yMaITysDKD2Jm/OfH6klg11jN01jotR4rnw2vlGWZQCYLeHVJ9V4emaK+7aKXydN/p
FQkVc8nJ73TMZlEt6nGHASfp+q2vJy+ma6QXtqO92wiIggwXVNCmpqQrMiuAl9lcJwvTiSkKk6vJ
zwN7Gk9e0Zu3lS7pU9hEEADiNiwxVeBvxQhUG4EDDu9sg3UO3JHOclbbzqFgsIFhjztFJ0KISOkN
0cFnryb9AOl8jKA/P2mkGCNy9KFmuy0EBrs7Nm2EN5k2Nvo78TSI8YWuHbeQrgyEmQu65igaqsx8
I7Bn57T2tdbVFhDNDI2kjkLA4Xpel+4J1vk9rqTbicNoa3eEAXScxnCs30CTmdakPfoCYrY5Rldr
11/D38z7lcAglNpBnEAk65b1Jas5eenE+Ufw6eQAlN0Ldx3Y7gT17GaPm5lro/Qg7oZMHLr+g4nW
kssmLXL04B1Un9DtyrPWog4RFUF8fY48CMg5BsGa/CGQj6sUiCxugi9Z/0h6xhnhWh5pXKcHG4AO
uht9u3SeONkR5CW7QLXQeCViHEuHmCBWprR2TkAUFJzVzQiPMUR43U7lGvS+h2RV2uiyVMuwNIf9
Nn7RdPOFb7kAWFq5VoOxf+rsdglc/2BFaNwHJotOi9ChduH7ZIWdnjm9mFkKqi44rE5w+5D9cLfe
YTrmCuaZl6ibErK4E+6CdYT4MMkYkU70u6vaONMXYYbOFDcr9H2x4sZofcc5AMIeOkI1utHUj8wu
rlMfqp2Yw3w32dZ76/my/wH+zmbEMtiPHJ8GnQtAXIsjsp1V0VcaCw+n7KCfuHlzZJi46YyoDzzf
A5dC8WPEfOqbIPuKoWEAoxkfFN46ONHOq9VbDdGj3W4us+nURPMuKkcw35O17Ous2nPPgWSsRTak
lgKoPb/ngqd1iOSlM3d9QrS6G7O2XmeDYyWx2guKRLAoM0qcYIKCxe3Gx16QOWEM3B7VJnRO0BYp
Z2PfCO4gvn+bDgxOKb6fek6O3QAgGjpi9SBaq4QZlqyXpI1x/c59ZD1WPeLDaSOugtV9Y9qb3shy
4s7H5qmIuvPsoCyzG3B3DEfSCyHKK5AUBR74uGOmv2uaO01MNeQSN6b/shLUwTSlc5qUHHD3VmeO
QUI4oWwmu7yAab0pCFfhIKyexgb97xomN2axPteaJROnNOuC3LLI2DUePkpvIn2KnB/Q32l26EI4
kH6FfBLRw0/0y/iY45Qm6DwVO8gBF5beO5cMRG78GMCwjrx45/hIyQfUItQUrpzEWG86ANyz0wQZ
iiVKeMw/3HHPnKN7XvOZUXWRXyw+SRUtfHMCKkPgRHjw+qm86PXKuaS5CbQiw/yMKc23kUZ6xv1s
DN+7xD8RUf99wb0MIyVGJ1bZ5LiiTU8nLqOzDpLDT839WIO3A4nAN71qtTW7Foj/ciBzpGUTIOp1
XbBGr3G9LOeWjOGQGQwTh5fWs9JDJ8WSRj8euDS+AVuz7nId9Vbhk/G0Viezn+EV1yTlWjaVoHPc
ufRxovHNdjHYkyuJozMmEmuxwgctHd/hn8Ndt+kJJ9r9GLX9U2w7WEPj906bxX5o2vlyXdOLXDMu
jOW8WjMoi+G7bxcjgowbgfPwir4VQj8EZoxdYd+3o7dt1peRvfZjQc/WzFn5C790Ol6xzxfIWfpw
8Jv1pu5dzukYRaExGsY+n1ciXX0IWQGHkn1yxQTFtzWiU0tnuPbwXLPD0elE3pvhAG9HpWFtQocr
YzN23+gQoTtG/qVzkkJuwU6/cByt/r0bD5dlhC4mxS15bFzQn5a+HCyvu0dwV2392bd+FKkdVISy
J6lWvhspLIUR6V5bNw0j3JJefMGZzBw4iKbsesbgExE81/ZG/tgD6NoMNv//WtfaszmPhFkb4SnX
TBSZAAfJ5gzLLVp8d7cKXItrrqPvcbe2WLqb2pkehoQ8Bab70UGI8RKUk3nsCm6rS9XfzNP63ayL
21kgcBmt0dgnBsqPgnZfXpVyYNVhoLeIpeKeHESo3Ddxt9wZo4kaR+RPhdtae7TpEnfh7GFU9LQ4
x9M81s4+sez5gLAEUJxjPPdmkgUxEVgQRpBh+fpb53k552nxKwXOH7dpcoUS7sZgss0oM9MQ/xvd
aQzHRwyshH1YPeF7ZPdywXR3EeMC5CYTg7GiycHmhQwtq+gK8c5H7WhOUMV9gLb+IRn4sVMyN4LM
00nSqakAQLBtrpoUpeTUPrVulAQ+14H9bDnmXhejfuW1m7ZHczM2MM36Etx+TisVstcm6ZLnVgaU
rpoFcU0YDxg0ZSnWpbpLnOmK2DtOCThNALUQik5pvib9tCMFlb6JdXJxSJCOSuUXjWDNFEYEsBUJ
UM2R0+9qf4CwbWT31mLBYAaZNsncVWoQ/dYJ8Q1AwK4uBPGsYM/FBiUkk3OZ3arJFNeaOFcs9t8M
4l1XmfNamAvTYxn9Ouc/Gfn+MGQmbE84bAQReVPKvFghk2OtlgxZHwUQl6MjDk4HJ0i9bVzkAUIm
z5Yyg7YmjNahPiCzaSHz1FsbBp/mETlFem0akmO76MNt6RjGuREaMelV5QKMldvrQPauWlMLnAzh
UBIM7ZCKuWh3TVulO8Q4OrV2Fo0NKrmSC7XJxVvfCrKQEBbm5A3LRZxPFrcj+C6O46QHwKA2ozb/
1gF2AdaMT+vkV1CL2qQ1M7q03//5JQTWItq+BgF+brjyHAu19q82O2Kjq1LrTq78bqKwxRkIFxBD
/aQ21MOzMc9BNrYfAlMixEfB1FumBKtvrNbMMbnJGebvB3Kki89nNWQqHPYRzVl+pCIaCBCRa2Za
WltdZi1buIHPjgpg9k2ymIf4FqU59Rls9YR3i/6IqicgQKk7A6zvzmoN6dNvay27Sf1FzwCAEIoW
hhUkSyk16vszNZP+bHZoF0ck+zttGAnxW1OyUE35uhm5Sdezm6zQh31Kp6uS2dSrTKxUi7nPkL9+
PThyR+EoIY+Rue6t1hKCHQp3ZBjJmi8XX4+VjNaPJVJXR2Zo947+24Kssnafecnj7Mhym6vfRw2N
SKp/1XmMJ7wAw5jsjBm2zdeCVmh9ZpBdnxufMGx461A8ZGVf9zG39FpWHxdZ8s9lo9RljM4BjaDR
arWGPVSSD+uhNlebkBT0nT80hMjKCmEqU8czzsST7nwnJGo6C5lM3pATR7QPaB+5UI97VRYV1EFH
+o3eam8rFXW+LAPB3jL/vJFJ6HjWSH0jHF1Pryb8sedslrHpdUKCugayFc8ODJZOtoS+FjncmnMm
c9grAtnV43x+evb9bapC2yOd/PZVNk5qmelOtQ4uncx5j8i1M+GmbFOZAY/7oj9/LUr5od1nbLx8
5hakcXfWZS8lkW/YyG8hPfOMoeV2K7PoS5lKj6P1sbI57lILyqMGXiFyuUy64LXJU+k3ZSmI/4vm
ah/3T/5UM1z3Ye3HuvU6zphZ0myiLrI6bwjXfeJeTCTf4ErG7uS1YM21cAGrDuwB3SJCLww73Xa0
w++eW91BtDiMYrT3Q6o/NKb/vBQ0ZQBnaUkaH6omvU2WcWYq3fRXcW9BrXec91R7sHyjCWaZnOvY
3tNiR5dmSlDgwGgdZfDk74vlvUjm/OBxHhcjVbrUyK9zzbL34FFI1CvHbFcyaTimaH52jgfJpUiD
yiQNwJsB2UI7ynKUcoM/ML+I8EJhP6pqD2tA0f9iSDecyKM48D/6f+ydx3LkWpZl/6XneAZ9gUFP
XGtqOYGRDBJaXQAX4ut7wSOy82Val3VVjcss040eDAb9uUMcsffaz3EKI95NuF7qW5WNzsp2OATd
eVzOZmAxlQGeDU90N0nJP+tpcJimsDxbg1YsEe6l5JcV7iLr1UJvSbnvrF9wNYB1+vQTLmt08C1v
tt4zeR1dwalVLK1gwArU19YCd/iHlj03OYACR7oa/noaLtMjDtNNtQ26zn3jJ87BSyTg7ky6Z1HI
PaSmZ79QZyXL8VCXtGc2/2XoWevuFp3bEqDzEy5BZLQUy3mvveCkeyRBatp67dxlFmpraEgRbCiB
kwNP500Bk19YQmyyQ17Il9jJugOze2YbSGNBa711FndVMWtsymIgyKV/TtpePjLJwnTVb1N/6iDN
9XPbmd0NoQMvDLinI7i/1T6RCcLoXpXjUe7VDKBa94OFTfbpqu6tEEBjDBF9tpMAFDThnWJTCS8q
nB1nffHJG/5iYp30MrFBjYnI3iq3oTJ/qVyRE4IiC59PGAa3UwAJY+iYe/qGs219BiCMJRaDO8Rb
ydIwzW0gBaw3qGRKf834/aYgg0If4EoD4drOFs6tT/LlUoYy2qIB/bZS11kA41mwW5ina+puInhg
Z2B3IxCHzk6vBPFF2QldTr2yGv+JDmHAVkmLSWaKGzfvzAre+wEiR+jg0++ZMLIK4VYSxeXtyLqO
KQeER4uIAnOMnpQsSJ0SkkEV89VlU0TH3LiV95PJfzihC2dK8LfJ8tqNW+FNzKFptG69coeyP1tW
ijTVJFBAnjm1OLoc+5KMOZIpx3mz8xgBbHdf5jMf3hqedSOHSKHa90DrSKd1dIAqgsMMaD+Ti4TC
p9Q2UVS8hXww9OFwkMPI3iStztiGjhEl9F4WZHYV4wRKqp6XUHnwOI280sDxyg0ScnxGTnTm5FrM
q4xMdO3aJvoR65PYW1ZGWkuM91TkXXJv31Z5jPtIhOk82kLWZVoslb2P0Cv1U4DslPbcualMogec
BNFzx6hvdInPq5P30fa0Q1ABVDfGBRHroCOjzLjDAvHqJuk7g21sG2GZEyWxrzwD5njXrIuy3VLE
AU9s3bU20NpFbmWsIvJROu69W5i+M+RcPkYsVmhNfuHrizEYWDAIBzyR3L1WjW650Im1L8dGNS+U
/iN7wn2nwXgmTmXaRKafrqiNHuEh4E9MAfpAtiNu3PbdTR4MRO+Rzsx9EQg2odlotPoGa0Ze3ZCd
DbTrAFvwqSdu9BauLmEDJUdeUNXOvixJuEs196NoyqdiyFYpCvFVWhOpG3r1rnbsYlmkjoJ7UiCO
58JuZkT3FSF42ZDbadxzBe8itfHa8WRazoULlrlIYpobEzA0boe1S3N5ibJnR8UOeNn62UT8c9DI
06v9EDW6EU/POCrLVRuYTNYIiZKme4E9xYjW3FSWHHeZEZ/s2H9OZ5tr69nmlmy9BfMQ7BBjfFZp
SKg65aedoR+Jxs9Qa6ZtAshmAdrwkcLzRY8sjTHWsBX45g5lJIk6gYmZ5eE5jmWz1n1AuGOydNrM
4Jzpn6OgYposDnpv0YxUvrEVo3jobdgmo77Fa2AtEvYxNHxORatcfpSZeqnZHGCJSxe9UB9x2V/D
q+6bYSqYjoBsqWeCSxn2J6V3Nwh6vhkG2sqF0TZLPW3mYuwtUROVAW6q+c+u37g+xLNsKp9FM0mY
PTPXTDbRRJVyfahBHlMAHXKPYLsF3pMQ55x96bH4InW5x5jdo+ZYyro/ZEp2W7SB7eH6EOiUK9ev
Rtx7+jIy4mDTBMaqgmoP0TyuTFYrnaaOY2CHW4/FhDcTEmM9XMfMJFnTwc5i/VmTUs5w1S6ng7Cb
YZcF6TnPuPH4Pom3A7dxDKEzVb2Xw6FCtZPq+kiFDzFx8PuayyuUraykfuUm2VChUMS6WD3NpCH9
c/7zesqIMeslTb13VzO+X08d60mE/n3QYnK2cv9gufgRXEKaWic+IKdnUphPdKWssvaCaI8DpCbA
ba3TrwuthLKj69V6JDPgCOspO05Glx/tEHggnecyHCEZLXqXePE6xMTgu+xmXLNJ1nZI2UkGJrKj
//vQJ7No7/ocel15KIkg0dNjAXz2OKSWwX7Y+K46VEqjx7md2RRwI+TZNdOyX6GOaqTV3Prg4HY+
XJ/S6lULl6BDOfbMP+aPTATwin5/paYejp481YOo4Tb5+CAk5hlPCKIDgxiaGs0fanl+lT0UzM5D
LFa8HcQI3ulkjGwt28VgEjjrfKQM/OeDVVAqNmbMKPf65fU7o1tvApN+IU2j/Bi1IXzQIr4UUfWW
XoVcRAjMEFt51opebP72Z63bnJUxJZyoc1LO1IabwUQQNB/d12Tv61fsozGrFM/4Ma0DV07rkKuQ
MwG3wKxvuMIprw9XdeM02ajDohlFZ+XMZuYu4t+EjU6Cxc3oZ5F/Ty4RHJ5tUjCnjhNpLSzmeQet
2RZBEx5iXzLLswaxNKvaY9o8l/X27P8wheQYm0v964OIO39jhuKSz80cYIXvcmRKym19L1jNE9NA
GU4JV8QcO1e2INhDQduC6TSecXss7FB/DbParasE9Fp3xEA8M/j++eB7erYzSFX4rUga+eH1FGs/
V3nbVX10ffBnHdL1K6v2HSyNHKNOG3kb5E+X1ApaIN4mJxDS9Cx1q91qjCahL3tkL7sWGKCae0Sy
ODjbHIuJfsgc9/pBXDVf2QSCctFI4a68Wd0YUaSxxKckr0oC5D1ZOMfaMo64OCUDynzQttMsIp8l
ZBnn+y66miII/FLbbrR3VwlaDlQ18P1ic/09/VX51zvzJa9pAnsTWP1dO+PshOio1YOSwa/d8mIV
+admh7lqboSw3a1VWr5eNXLWfGjoMUk6ti+m5VUoN9/gf0sbr0/tQrZby2/37dzkkW1PDJ+lQx8n
vhOL7dwL+lEdc+fo6EAaRP5txOLJUwyFre7TNcf7ZEqazVVPK2b1ZUb48h/15RAqZp4y5r1QwKtE
Vsf7irHCVYIzFEOEYHN+ieV8fMrGkju2B7+pJ1H9OgLX2l9FmOXV+WKZ7Vk0fIS/qSlXZSA+Wpaz
/ibkl5DtAabM3V3/yd+63euX1wc9hZ47/25WVYQezA8mTM4/IuLrc6WsZlnY053Wpe9RaG1dQIDb
Ro2z8G0WT3KEwGGIJgKjhvniMv+ZtN16IdhCYOqjD7dFh77y+j4kWvM62QY26gFA/PzN6FQgxjlg
k3dxBDXLsk+t3+fm9SWCOQcViwNvhRaE2jL3PoOxfCKMk4FOPYZbdx6lzM+CMf6lhlz9loIGrA8J
bAsaksfUHw3v9Xy5Pr0+XCV7fRd1KzXDP6+vfBg1LOqWefIb5xLaGeoSPt1EOPOngv26IrcqpglU
fbdXeT4TfDnl8459eDW+cgfTFombZ9sqlXcabOG6erA69Nl+2l2MwqB9CINFQU9DCCIOArKQzyom
iGbpMIzkymWCZ1tJlZlsW8NxYbmMr2sj4hzUDmbJu2pW6qtironWP7/3KvM1ad03N/MudWX4xHUR
cOdXhc277ZyyBMJIlSTczvX24ACSaUT15nR4dGpHByRoN4tcoMoBQkcMYf4egrtddsrM18TILosI
p1HMZBFcQ7qtY/upG49WHZxLdJul6fSr2OwuSZ+9l/BPWG6cu57oGpGWX4zjm3voFKbKBnbW0XhP
dCDgmvjkhXW7pCok+kwjLRAk4Upm7pkx/a2XBBih7wwRDOQjgPUeXEx/GZVxXLXF2hvttWXSGFOk
Uqi0/b6a01dmmVqgUZSZcUAQgt4AW0mALXsN8ge2BcURnra76FGYjkQQfpb6rSMC+wsy5shqYl7x
lNSoKg9XXq/jTtRufAYXpASkRB/17Q/+7IVRR+puqBtr2ZQaFuZZBM3QuduRrM7ybXZJuN72ehXx
cSdgSJsvKCl+t309At6dvU5ja9wY2YTtKCr8w5ALff8/Ws+rYvRxrL7/9//6YOZSrJjky/ir/bts
EzUmEsj/WOqJqKz4/mrjr+7/8WN/xJ7C+GvGYxmugK0F9WTWgf5haAnrL2E6QtctAbtK+DNe6x+q
T/MvZJjGzLayTSEsG5rXH9Wnrf/le5R2ZOA5wjA9/7/E0LpKS/+FHkduIdA43bQ9g228fhWF/g32
6ph46d0yVjsJbCqizlh2qClxo3LlmXA9O2372mo/qbTuPZ0YE4IxWb50gw/nEw0F61wbZV3jLZVX
vFSlfaO33iNe5BR6dxUcFaEQXXZSHpcEobmXmLvLQo/3GXt+hnLEd44dGCM/9Hk6pyZnpb2FqcBV
wg0kJI4nVCRstY3pYkTaXeVrkCEs8YGP5AkxLXtDBCr4ls62RsCfuNXXTtDP2VqsGWqCE0ODFynz
HDgW93Tjg5QZ6twSlP7wFHjs+M3YvvPHe4Zxj5JhgDYVj3KKfiLpXlwn+ex6/wZ15bmXwWloOfV0
eYEPpFiD0Bl3HQ6qSsnXKaoeo6C8xxH4RmwmJnS2q3rbrQgaeAa/cNuJ9EdJXrzrVK9ZGf+UYWst
hpK3mfnTHdvpIxKHk1nwPqUhrzkU8tUu11UcbazcBNEORLkvLlzY17phb8FDXpSfvGYqIJW7x7g+
NTpb+l9Wnayl9PaxztsG2gvtOz9CYY2i1A8IjM65Fs4RK+54Zv0F8gkaKRFZO5AQC6rpeqmTIkej
imcNmuVOZysXzkADog/Xle7t7cF9D0T7RX/FtlZNTNMSjbtrfoyL3FlGAUY293qkaA0TyOndcCdw
v7LapBEKFa5de7d246VK7Tuc06CWLHM3/8PMPMEfzJ822fK/7OqFBNQGKg/ZAPXgvSAGGLkCQ0qh
4mFATW9SD3OCO5I60pHIJSVjoyefDbN6YyMjiJv+0hXM5sHzrNkBNyurQn6qT+ETEBgkuaLzVn5Z
/DTW5NMOoWmKw0ssOHT4/7b1GoYhggTKthQvsvXUEUzoFzk/MCek/5jAdlkRCRVCbmgIImVB25NN
mSTLKE+mjd1CqTfEeKsp48uUX0bKbpp83pWR+dA4ukpfEWpW+y5ykeBgT3q6kULEO3/AwD43BQ2v
tXeIzgjEPkIGeD1ZqFghX0dqPdUE0036T8Vwhpw06y5XnDNS9x/rIXyhW0Jrzedr8Abpzp2KJQ5f
IwQBWcQbJH4ZuVUNq+SC/8wK3oQdLcegGvZm9jWoYFlVBfKhwrz321Yuwnu97xAj+oI4czIwgN8y
JfIheDJRy+8r9FZki0Nh0n9csI+LyZxPvDrdZ9FADUOqxjCmP2S9QekzeVekSfJuv4uIlYKAz5mg
vxhsXzhGwQwYWrGy5cnuOUQE2ThL1JT8awVSwKkPXw1QBau2pKdm/YTdp5GvNGnk7O4BwhcLlXGK
aZx0S0/f1lV+CiwOh9h6FGQILlCP7UJYelP6mdYhC6B8CbEH0xevgo3Ljw0vtus39hQ/xtOwMVLj
1osIuvAEJ41UTNCinJq2zPe1TUEW5cERxXS6ziK+73rJJ8QUVDCDDwCjDl4LSUhHx0dImuCjKS0N
UX235juEh/jovWNEBSv8w+3aKgKCSZEXLpw+W4PefRUpvxdyjbXgWrtlGX7yuHqmrmB7U90WFVeg
vPEgBTGBWFRp/qlxIVsiadnnFReWQuQ+YUFLto/OugprnQIGKI8esT3PjHsqx2yZhHW3y5ukotPs
0bSRkjNnwXHOdhUTwlhchoSLZSnlh1n6P+aQ4ddqEF9HBFgEwODKtArA5GtHD5nFtg2tW+LNDjKy
zDXVHOSH6LlpuByliMSXY2+d8INi5Qaghux+Vmq39obFJBNQPT1bvBEw+7xzGBz1mAGyj0ZQswE5
t5qNcsFe2EZKuneS/hDAFaBqLuaRhnPpNT5BZTt0E4QfwMIr2I2P3pPeObvSw6JkoAU+67i2F2wO
SMXJu2bli5LLW9471M3dGsV4QVZvay+HVK2VURBdkbIQ6W3/FujkxrZutJyPQguKk1kFX+DslqFh
sGyqkl+0IA9Wz6eVOq99S3uK0GzalJX0CX2sPqt0tq83zqPi5rt0rYhTLyO7VkNQY9kcLvO1JGzM
u1HO4WF+ey+yCIlT92vohifpUrF7LWpQyw1vRfrrepQP/q5NI9hWjLhad9vb0ELyZmTPIMqb2CI1
Nu+53BY2HZ2FZvx6wyIYYNYT8EJhPoHpAklJHLellomDL0wxmh3bDxqqn8jOt8nUvZU1h4FhZL90
jXMxt0jjCgG+5LbprHEL7NHI0pr6jIwzlGR14tdHclS3zgAxhKv9GHR7LYzBcDE+nXpx7lkWBQmy
Cz0g94VUkXUXIyBjIcm+Rv+G9/8MRpKAxmy8m6wcRH9Rv8XdJBboT3nzDXhp1oCUTbicy5PCRsy2
BYUjsZOwyqgvkvxD79MXWekHgxlnPHCfRF9X6fq3Y0cJiV7DO1NdSC12Bic6/LABlC1VBTn5LYIw
QkSN0ywCo57oLdp5PsHFhlipvd/x00yii43RQDRAOb2aB+JaRqKeCA3EehUXn15oJKwgHcPEa6E9
MO9UJ5d1N0CymC+Q7uBGOL65E+uWni0zdayHgFleQqNBVssSrR7X5KgnoA9udmZcLMHniikAsVtm
La63Q04exFhUHNlcfSXQhAfN2KqYC6IWaqwp2tchndLDUHb2koDghXTsOyyr7Gv1CG8Cd8rIOjtt
OddvlA2aUz1ooCeXkX+GpsQ6iSZsFdV6cWpmCa4WXebShbkr04BGW+AguoyT/no9cnxI2RwB9ETa
iDUYPYwYNIwq3OI2NkJ7ltCoCKTW3PQqeIkxpGS2AzPz4mNW5EBimO8MoiXrJrg1Wfav2oRlWaTP
gbeg+0vUejIuvr3eILfHcatNrQcfLUydtSK1FxRfshCLshbPeUmplGqUWW66cXziSssWFhR6+01r
2Pe85cVu1r4eW7bcvx8IZG3hhSlkwCNLZinX7kAeimU0rBMrY0cF/hbVLneJmafc5NfiuD9I6Rvr
vsxeMlI1ibiY/7V7JxIfIUvBmRFpojqRaDLChoffz8m/zlaFQpFvVlNwiMrsJklISess/cGbp8DV
PPI0ihx5hdi0AP4Z34ECue7unU5naTlv0a9Prw/dvNQPNmPYMH61P68KC4w2jJPrtlziwqHZBvxz
THPvxnYJOkjn1bvvMVmUCVFAmtUcfVN6G42FG+LEHauw9dDYFyOPjK0esx2MUshJtl0nBnEnnb/N
zWL7e41/3egXvI+0mthZsU1t6ut+v0455NpYkg49r/cnWI6HsVvHtZo/zxDoTBpM+7iBZ9/J9BgV
F4bqiJdN4C2QbUOQ1O2pYmyylBnpSDJvwlPQZietNNliRpZ78OZZjk8ufOTaw45ZNP7o4iFwvt2h
CB5g2lGA+eqrLKU6RQIV2nQH4e1S1WDX8JI6B34LqvH3ygvdg8WqOA5Vts/ahNgsyQHjNdi9WhVo
wA/mL1NSXPld2c/1GdN3JHKdQMg+JQ9XzUZisD24fpUBui9EeBSuqI4JCkXGyuKt0KZuVXOwIgty
X4Xuog01DevQ43uBXmchbPjnc5OuHoBM9IsAK5NB4iCQ5l6/tFN7OYqU2hH53UKTlXlg0+2iRYr8
Y85AmSmiYpoxeBP8bhOElNKOMmFgFjrwTOdnZh/TTvkhe/rBU9VKsd07Xh+a+du/n/bVM16NYINV
FeqEg8qvzNv+2PqtsTZ7lg+6cNUx1xW9oZhTrIq4P7kBSZyW6RAyI0nJmXTnaHig++u8cH9/FRC+
ubJbDRXl/GfXv9LVAXal6YDnEHrI/EPA2B20tsWcNVwNS5Irz4blnIM+Ud8VL7YCKPmWygBrnaO7
F0KJ4Tb7nTr2de+eR007JRNV+GT3DzG2nUubO8eiJ367tua4UdEZj1pTIKgs3XB7fepM0cXKSXYU
PbVZ1evmYxYnxqkB4bToVVayEEE4jrw4XMGU7t+BUW3FINI7QuZSchGGt7wT+XPV+bjRCgqEtHAo
z2eoH+EIi0i4j3+bL/wx3f5LTsy/WTSRcbMHYWvuuhwsnv/vwOvM18zJLmW3a5ntb81gPfeqcTp6
K6vwHjtJVWPptCWKXCRW9N7qv/P7GaPqpuvpgtH0v1pE/ZFNo99W3a4RwxOY2YsUFJM0gsguf1Hs
m02TIPKI4EFN/x8i/+w+/Tvm/vqfjtcVtLnh6ywe/vVXU/xrdkyM3S4b6RPnhrHp/MchQy8Q2uNy
svWdHrE9/p/Z139m9mWwamTo9B8Pv/Bsozj4F3r8n5/5h81Z/8uzdcO3hY6rGCciH+ifyZfn/OXq
/mxdZsDlCsPjW38mXxbW53/4m/W/CFGGOo8hWRiOZ/6X7M3C/PcDyJ9HbPxrukvCEobAOfbob5Mu
3yxh1ZRehiy5+i4TPA9Tt9Cn+gcEzWHQTOz5fvpE4sFJtyjBIqLovEgRsDMZZ9ieMAgBfIUe0/V8
SHW2mjQpnqmHu16jh6LnXAcSsYHR+GiVeuPO67QL+04KN/yWS6RMP3LUqxVF//fEZlV3NZ+EEUUE
YMQNgrCziwZmYtXYgDrhEcvNILRiI6P6ggKmWWc5aoKeEErMfsg7mP5fcvO1N5DaOlmyBLNIVGrp
3FaaVqJkcZKVazVnLR+9DfJ8tgxtjj47SYBGoWJGCEwDm5q/CuiLq2SyiDTeRXrcc1kzL0Vpvxty
hOlaTgbfdcmI1T/IsbwNskCxIWP37+f7cepbysiOwVDp3agW4xYd6lIY81C977HXOMY2popYJVH0
oDCl1XAVF8jhuL3H3pefYwBxhog0oiBftQ3KZ1U7mMYT5x61Ni+3eurmBOYpPZbFNO1tmL1504AV
Zw3MLsHOiQbtiX4Ku34FrfZOc8dvMppOSeiSRWmBOsHbV5AEMBDelNgFzUXV7y1C4fkfKWN3qYt3
aKr3dW5MGJm9W72cnr3IT1j7sFPvJjjmIe5C2SIJ6vUWvXJmINKJuNW4eK1yyL/kGg0LnC6/chVf
ZKr9mCpYtdqBNJitZUZbZ3K+fMBzJNq+oFTheABm0TlfqQj7pdZWNyQIr4JJ3oqufQly+1T5ZAcz
isUDbNLleaS81Mi5qCruJg2WMUnh931rv2mdjp60ZHdOXm33q5rhlm2HciQ5jdwnmAJ4uITw9DAB
XiO2P9laT7Ifc4xglFttjL8JQ9p4grhpsrnuTQv/p8LpZMdrTC3RwoIpWGIlwk+LHn4gDm00zfDY
++Pa89gKwc+VGw9FparDEHZN8+DAjbL18ctyvscOCeMQAcO1iMozQgKrU/TYCwK2Ypx+7RlnWrUf
0Uwugj47V8T9bUwciJu8cMxNQ8TMAoTAfRKBBsQVH507PdmzvekesmaFO6/ecWHJ7/r6dz3fxsPj
oMJspyVYZRoN40HoBHuagdepzRi9EE3FspvNGcGxXoJBx8O4whbSgQOLDwjuFrJ6KkHAqkD6YyKk
vQjLldaxh+PDrClztk3X+WudKBciu5pHKKPRPopqsoe7/p21dUD6XNrWHuFOw4wsLc9NqkOgDf09
StmnZLCMRSwYwVjJoe6n6ZRo8aksOXYHhqRbQ01vEZrFdaTkqWjxWjXBsHQ15Batbd+UKQZb0fcg
r4ZuR9KZtkbnFW2YUd4x/NN3xi9trPzZze+sDHNwISPV4HpptP0xdY8Fg5SjVw23XpH0G2NUiM3i
mm62DnYaWyY80P62Nwgo1zvm+ZB52GSnJDwUhjU9MrjgMIo+mfU3y2qoH4bRS29cVDOLyM8OEs7z
nTAUCVEsIFdJQkAl0Q6LBND1xhWvqeYbF6fqmHclG8uPnZN0wi8AbYrtlvncy9jdzdT8RTSrouuw
o5zs2Q5YtgEBtem9TW6ROpuX3qJTdQ9FAYXWYFZvWSecjU2a0zGrsKwxaZqGL3vK40eH6dpkyASY
g8oXg9HqO2bX9dphE7JEm3q6To7cifywKkxb3A1HTbCwqHKMeL8CQUtYG65aVwrDd6sEP20yqkgy
Uvp0e5nin+Ni6T63Nk4R9AMbVc8TajPdDG0k78vQ2IepDyOzyghunJPduBceGbvgrKmi+saVxo68
wicLBOZm9MXWQu94hJqxt6P4nRso+P8puI8ZKcGtHe70ul1Fk+WvU3fAwGsDsJ0miKasLPLntig+
hD6cyR/vbwyPG4rnB185ErO1LtHhMIs8G9GnlmBER1hQUd5LB+2U8YSA6DmXmrVpiviIgJ/FBfaT
ra8zicz16sbjMDBddIq9hBVoEQfpUF6uGEkDn5i1ryQGH70hROccIKbXanDFcfSmeaZ5O+IriEbd
BtvOtt33vXwbNsNbJLryYojwmSjaQw8QdBGi+V1VMBiXEIFjqJLavTNRSspQv0FGeB/1eL58t+lf
bbOZLjQU96p0isMAyQ/xXWAg82V+YHhy2lsNNHBS7W69Oh/QOnkpvJA631b+tCoTXOxtrIbXqDLO
3NCaHYPZ+DAyUy2nbD2mtrHT6qA5uh3viBkxPJsCRgKqaG6ikmT2IuVKmvqIdcpLRlBdZ3bxPvey
dWe18s0h6mMJT5J53cjnB53oBA85ugmwl5thhQraUUi3Mehzr3FfJmE/jXQdrRqOGaMOmmH/QRUo
c01PvqRT9qWswD9gScOLlPq7yZuwQa3YpnuMT3NnK3Xxq5mTRGzXfU2QZc6K1Evvo3/ocXRMahtZ
/giDT0tPIW4rUD8T+rm11WuKwJlkQBjg33gREfSWPwCRN2rgdtyMs7xLL15in9kI+Qcu1SaVyHjR
C99bdZrUHnVO6OU4tjDlRbqxGRhtZZm2KwjXFm8s7b6NCIcMEYH3aIqwPqYWSSvVSHh8RRuWkyly
6JKIdRcQrMQxz4PsUQJqWwJPvL2cuAcqLYsvIPd3tWKSyZKmKrmdkGvgHofZpee+5SXjgrSs3sgQ
7i7m/DDq9YfHAsYINmiN6XRNcNEOJ22Vw3d2baj6pqTD1wPigcmybjcScsOy9KFETNh+thlBEqnG
iHICkcl9KdOAk3cQEHxG/RbckkPioqwNJq6Wuq5Dsmiil1A+d9FP077THjGl9huFOLt+DIXp3yft
0Y8s8tmlyLdlSSFhRka4lqzsUDll7a5yw/SGqStKem9fFCGF3GAhN6YU0fXm0qmEaf84oNTIy7Nh
V/h5RCuPaSk+ojDp8LDPnzEARqawD7HMjgE+7AVWORY6IYem0Ctj7VbZN+WQf2jD2iYpEGNuKnkz
psTgpjmZL9IsFAQYp11ZmtZt2pZTxTaZibYmJjJnX5UxEa21+jFZCRpip5BxvxIXYmxdEkQWlZqo
sfDDoBlVcC8cRYbfhNMrtqmzzYCJdGdWRKcUzRdiqHBnIWzemZ2z6fNxF/diUYMwJbPg4qFEw7uW
e3fzIVNBHbob1D1Rm/m6nohX19x2HpRM9ToIRuZBzHLtLmYyZOKSH1V2j6yfuQ3V7UaG4RlFIlfQ
Idj2lUtsoSG07Uia0iLyxAafXnFLVOEq9Zo7XbTNbW7K8mZm6CK+dHb5ZD1CeH9MXbh8cqxAuSAJ
R/8jBtCIFkMfn+lticp4bQhpAeR3263rlug5OiCkUlSf0HXT4+BiAelj/ppDLtbaBi5eFaZ547vv
edQKQunNbCfyulhGzfAKZ/o05uabM2v02z7C9qxABaRtzlor9GB2cpNWBBsy0S7sNaodIjD0/GB4
w02Zz9uLUbyr0SdeMU+3OF9vQtQ/ylAAPWRnQXzdD5QuGt6SIvbv00J9uGWz1yC9L7sxOGtV8a3n
9q6un2vD/xSSmXvRbWc3NtkIn0FffkeEBTnxm+91N2M87iZFu/EsfeJHyg+E1Uz+2+0AiCN2/DO1
6Y2mszAICC8JcIMO/U7i/Q4FovcWU45FEdFZEyx9bL9jsxmjfougcVkjitQmuWm1dgsY5ZkkVHDN
ibnSYfYiJfZXxjTtbMu5J+G9XiA2/XQ6gn7D9jQ01QN/kTRoFW0qs7rzcveRO21L2Ny3ovBeZGPz
EjTWRnYRzv8uOKZ1vzVbT8xgVUJqO+NcrSqnfp7/klmlT57j74YR3WTS39d2cPJyJ16RKftAhNSx
wRyIgwkUR1xzp4W2kY3uXTl6B47sn87BchuiNyeTq6qQfKk2WiK6hkMRL+rJ3niyemjJIejlHbyH
LUfsYxveOqRfaoaHiwk7gGV/u/Ztgx0C45vkebMz2G1CmjsOfN9Ro1zgNnqu2eXPv5eGmsVPc+4F
93htxFdnP8hRqxBbInok4nPtDSDcMb2jm7Dg7XjBOu9duSxqfT5Bzq4PQx6zqTvGR4Ger2RnQCpt
sRyreDe2Jmvach9aQ7uooTcwgPHxFsCeJ8OIiIn2q0QYQozlokj9ZzWY67Yw3qBiv/ayOQ3MR436
o5HqCfd0k96LwDAvFRFXozN8af64n7x3W4iXIEIsVuWPRRffF2nz3tgDSTesdPPpFMlqaw/RrmrK
T1Dzt8o0z66kYOlAGLkYxE0xPhCt8uiOhbXVQvMVF8bZHa1dYnR7bDZMV9cdJQ4F/dqbXe69NS4r
Q6ydInt0VLaLbirJzXUCcathc11pcuY5Fns6smwZariEk7KaZWQs2Zyk3QTyFsfWLTlFu6EiI0Xq
iAlawc6jGfwb+OPUlKJE+Uanh7AbK727LJ1eW2Bbr+YT0rytURy6LLlCLhFdmZ5R269Bdyx0opaI
GufNaIeH3BsfMXOfRBNDS+9wr5gbp2MXWrRICaobvR5vpCly3NWEbHv1pRas8mjDZlKKqzknRgMv
iswIzTUXUe8UHDlonJv4rUv1O5a0JPkQdM3SIHHse1frXptUHbkILZVq/g9757XdtpZt2y/CaQgL
6ZUEk5iUZesFTbZk5LSQFvD1t4Ouc71r12lV577fF5omKZECgRXmHKOPL90SR6GVZ5+2IDXXC3/p
STBLE7+2wn7zPrnWhdzHiy2ar0w9S6O4b3RsBK15F80vnd7ulngD1ncrck4/6U4HlmXc+070Qg/j
kLi4dNHOV9AepoHinmq2aUGurM6cmhfFvVTePrJwHpWZh2l8+j7E6W3ILHOxbfP2O7kzj44Xf0At
cUJE5Xb/E+DIRnesp6Jqj9NY/dAtewsnE0Vk++yZuzjLr1R5tzp+KtGy3SoIkxDJQ1Vmy4aRSmf7
y7DDB6cP33XMnp56d7vmNWKAmzNc4J3zjNjws4tx/M6m9zIU4kU32k9coT+ibiKztwqqUA/AHp1S
qHPO+HNppeopHa7lZIns9HuV1h9EW1/GWFwgylD7j7/Z4XPZkluFbnAnabmqJjqLqj7Ww4hbfPQl
+Wpc9hPwqMrykDxNv8yRSw7t5VupFheWvayAq6B2jW9d571A4IAY518UiwkiPL+N5GExpq2jerj0
mbWp8++9ln4QGxqEfvbUV/Em9XV8YBWmOr/c9QiGNJ09ut0/MWCQzaARcY85A23oneaoeyfDUlLE
u9Zq9noH5ouNhZUaK9MPn9I0RuRj7CJzglnCqU3Kr93fK6Rf5cxHxGmUsiXCvcywuHeHhoTQhhqC
1h418e5eKDRePZPVCMWxgdkH69GUvCYNiU31EoaV9fEnpIVtM4hrkpGlwIY3uGUPTayWGgBtUBUc
tNXZY8Poig2lg+mzhGerzyInvAg6wC5CcbfK0pIayfgwoddeNZn2LJk2yaaoz5NcfOcWiA/3da45
q6e62JWJvpVTfKgMB4HWA4modAisFsRN+Z2gsK2bSjZt8/2MxMrMEIdM+uPoU3Symm3iyDefvKXG
kuSkQfhrC4E+N5f1SkwJ5v9x3EeYmCtBTgwZYYtaDgrFsFL12O20rn0H5/GA824uSQ1P8mvRFQdH
IymjG68leb+FDcrUgCOSsTVSTWBnLyBSXkqnPk7ucOqtNKAttk7b8ps/zc9pYTyJWnmrZjpjW8Rb
FppyhaosWRVQP9rK3kwKXduy0APGQ6KTuRHOvmMwcdIwgPO9o5wTQKIitvPUFN232NqRZcUeTDza
1ngv3fJbXFy1hHAzwYzL7k9H9DSN5ODRSu6tb0bes0wWx5ZzBJIOaVjhXRrLb4jKnmsS98QuYowY
SAWm9HgBYctlX7Wv0LA2Elui50RnFsCstAjRa206r86DTcrUZvldpT6dYqoU5eQQIJNoDyYAA7f6
lMhAUut24rtjtGfhxLeSEx1miy9MOaso7H+1pkvPygqyudqY/kSWzvgw8Nf1TBRGeVx8JGCZoejQ
mZ9M4ID2/Cab8qwsMkNxwfXWcE9jh+Om1RNL/GKdxjCIlDot31fTY1h1hlfA7e9Fm1+6xt7VeY5f
cUNk/KNZp8UKVTO24Emey+kzF9Ev8mlWnZ5/hK4BkUMK0uqs/jHM2AqDm6It2JrIteB2kMQM8phX
T+yiAOWxorfCa6S5T+UYPhh4M7yU+CKIYyRjV9VTJ5/A0tgdzZVc05hI+xI7fLvPBNFbRrJtqWST
q+mkKxtJwbasKU/KfDEcU90kjI2CSrJu7P4cGiMhHyXKSjboT6l4b+3xys6VBRPyL8+dHvL54Prl
U9VmDFcDgBjc7vTv650OANx2yivyk++dWWUr1Q3BZBWfWTvdqf4rasplAH/FUydABWsmp2wOVZ4M
F0WIBNsJ2u5a2hzh4pEI6YEXkuzqyUP1A+GYl16MK6MbgOG2w7niXCaEmg16ppq1mwzenbDh5CH1
OFN1ZlUHZW9sFsI31e2qYo2Vsj6yPO9X3pXUwDpzDzNq2PRaqJ9mxk+HVBl6wi3qodi/xyVO3Q6/
yaqd8Xc0bOG3WY1m37dJd+ixyDGqTQd2ACsvGDofJmLeISBs2ydVmXIzetECLI/2Pf1WgMfRMzuC
H3Mssm3TguHqB0rmUQ4UT4Lts7wY9V88ZbTixXPq+PeIWkyEQtY9YIZrK7Fi+Jb2ShyIzdcYPc+a
uhdh+RraLsQNklgCMny0IO4asU/rTBHEV2FUMw3WzSXKtcUC6/rEAxkkpGdj+4p11g/0yX0zq9Da
JqU6SOYt/BrfbM1i+cNWL2EthzYi0jaiebTJhgPxkyLV7QckhoXcFhGiGNmyn/JMuNVFTRrN4KGi
alqOUDJtKbN3l1VYuz6EyAbc4UCkWv6TJsOHHC8L/bEX7ouse8y7ibcvXb7CIiSjRgN7x4g2ZTsL
GcnJd21WQksPJ/LZjJdIbygaZCg4o/FA8NpHXCOOxGF8sFF/sX6rsQfmhr1Oi+Zg5Q0KVE3fdGE1
ndKpd/k2evz9LYmXYRq+2yPL0yjB50AGLIkphBr0ilPJyiBiIFzE7TTAp7eXbulASp5dZU8gI77S
Yd7XkIy2iL8TztSOSc25j6X6VXge091bUVXsAKp5nVsvWipeKyCJ68TWntrlTJaStkjnQVKcDAFy
CAzepvdwpUb4q6qSxHvpblF14AGdkb2FTE8FVm92qjGerjGX92lqPSujeo1hRYp7OddHty6vdelt
MoNT1h5ssg/D8ftkeJ+z2DlesXfyuAF9SMrKLA7zEtFE4l8+0wI2fI6gHVXofcvXmhhSQGzToTfF
se6aH0xxZ32c1JqALxrVckTv3MpzZZgswX8aO98U97NX/yjMNug9Db7mwMCEMGaXhe0j+2ta/13+
2rtL6ZB0ZOgKPswk6zOv6YflVowUTrM2CYsEe58TbVkCGdVjDYibter4Cgou4MI3D4qmg9CgiSr3
eRDD9xDdMBb21VxnB+HYBycyXsLEoR6nGQembAzsTXLByI/i1Oz2JuTEcFSfbKtoXfX5B3DRIKtG
WkUArSDnAEX1IQTOYzDqxuOYJp86/FUylp+i1PphyukMGIu1Vql+6sreZ96IAoNNieuinWpfSMf7
wjH7U6veLMCmh5CZt8XCuBZcyZSk4epRsNtyNuKBpC5rrwyP3UWTpXc2syK+F2cBNfxwI3Ayaf0I
TmNNEWQVD+pCk+vNoVq4mklqj2P5AJs5H71HeigBOitAfBLY/yyfIpU/m0V/Ncgd1tP4oerzo92F
9Wns9AMV5oFdIpZy6tUlpFH4gpoDlUfRCnHkgeL0p9OFe2Tfd+ySyOICruWPHVeCeW6G/CNifb8W
of1A5u1ODc020pHB6sZBOeNX7mTf7bD7puv2tdMkaaNF/oTmLnPSz6kkFZSCRsm6UXSU01376BbG
WfOdjWlpK8siOoz434s0fOALM7ZtqT4MoSMPn1zgDAmkVBTua2fwnlq89cKtP9AXLqFeM+uYnJNu
VsvJeY7GYVoXEtGUbqhdUddfWiLvJnqKcjYvsPAeks797g/+S+jkeA/RCRUV0jx9ZDGCm1tpxb2n
IYXD4vgakRhmpMOueYkKdU1dQGO+jPfOjPGtV9UXQpIDAKb7oZw2idHRlRUI0jukgVQVoQ9jraPa
28bBjXpzu7lRb/789w8J589jf3vJ337sDzEnTNpdNlm0nqAHtoXzlKSVsQXPgHSsAW90S7DyFxMS
rmJBi3l+LAH/Y3XHCv4nCOr23//tY+pmvgwpiwB3yQ7dYoLCIIrbcwGCGosjFSBt9fvm9l9I5t3B
nV+k3g/dMV3crAs1M195yo0COy7MlR7WeAuSJTXklo8kVAG6+na3Bvb4j9wvRGrXUHhq+5ewpFtC
0C0P6fe9NuRkDZ29lfvdTq+bg2f3ESnay8f8fTdb3uX2/3oJJxspWbhLugVLOHmnlvCN3hj/cXN7
7Pbf2xOuhwSN4fK/n26Xe/gzgI1lAiKdABNBzZIH6/JVqKGjo0mePR00YujEwnOFCADsGf8t7VRy
JpZ7f25ujxVaoyFh/eHVw32ojZ859siDI6sgDr0M4xzlONdKfsy0b5CcEjOMdbfbwCBBib/PfKxs
wDVec3yqA+a3rWeOX1nnjexSufHY9+Rt1RxrY5oC39c208wwadllGBRKynWWGeEBbf6VOA1QgGLa
G1JncJ2GSyYV4ivbVUQuut8V3DsjYhJkt7yqlP2mYwa9G9gEpKSIX9wCHoKJQXQzV362ixwIb8j2
3ebOUp64Q9o6XTw1P2IRzu5MEXbHuIru9KmBhRw3+6EMM/bWq7TFRUOIX3/pROMzojpHugygUCQQ
GHvAPoj/QbUGb0MAFpcbX2ZVFOk2onPJmhTFduRpLUCIInCKtqDyYeoHbdQfrNFoL4MtARSiGpkr
51CbwAxZh69enDDPzzrAnqjsrMtgWtZl6iKufkvdhZpzna36l1tkyYYf6S+FDZC0FGeZJM6OE/s+
6ZQHsMYKT5kZsgKyglBT74ZPGQWr5ldrdsW5rFi/zzRfUNZ3Lv+mngqpFkwcVQhawRBLRmq//RgV
8unRqsorWIryOuNFWmIqBzkDFKe6mA46JHiHb8VuQ5a4gPs3WVaUl9h1i4u+oGFrRcZ4JNG/57RU
KLeV5LBvBwONPftzgoepSJ+pkcK4Lh/NqHEpZTXTydkj6/plUSKYabGtnAaaS2nOUUAlrwtwIONx
JUkzyBq2EtQBio0BtXOKi+liKBrCpT+dkuWT0HvS6M6xvDF0Fxk7LIWdciK+lV4B8q0LyUzk44EZ
zG/MdzrA5vqZBchGX75EOkooTWioFPTkeFVccmZljWPBHuCx30/fnrELFxpOX3FgjnNC0KIFwGEs
3ghj+OydGeR3w9o1rZ6EVJTQ5CWMnbtUC1+UAlekPpzG+sKH9TzB9cgIQGcffRyV8Zx0EVw5AU3F
QtSu+fW7a4L8MWaqss38OM5DfyxyKxCafrI7VoqGM54qGjB7zV03TX5XW8mpLVnnpc22j3NKz5aE
1xbhyNJJRanc4U1U5n7IujbIdRN8M/4xP4bm6YSsU13Nf2wiTEtVEiMT9wY6KAYEROYqTXkPxEvT
Txqn+8ZoawpaBKCUSO9JePc6+3UMx7M3Zd9HTbBMZeOJrPXeKJDOGOSp7GltsyxR/ia0G2SUaStW
tlVfC/fc0UYdyED3UeDLLHkCoBrkPWWrwQUUY5UQzil+/xwbFmFuob/3dQ0cvoBpVFlDoBlHb1Hz
h7P1y2Zvt8IBBUE+Uo8hVBzgRBWVvqhdQ+YEo3YfDpG79u2E9PRKHcGdepABhm+9YxFr/UgMK1og
Gd33mpmfsC4A11dEQJnZqh6qo5YkihXkRS86xUAoFi5StW4G7S2s6byacUlvN6v2ErR3GHI5ZYN8
9AyxGdNH7E6M+M9+R2Bo6pYvkywCbbJOTWMUm952HvCkHOou/SmM+3GIJ4rk9Cwqr3svUXxklTNt
J5etX6++yrryD5IOyb2mYjeoycRkN2MeoVhjB6n3cxRmgc0+Dw1Iep1nXZDexWHIp52yzZOesqJs
zUNPI0yVRr9qwTKMFZ4eg/BucqNbZJsGJ2U1I83QMdsn47lCw8wqDr+sDnq+yJoNBQpzbRXNlxuJ
H66LbLqnV6nD+d7J1H+a2kTtYxvdOxwG40hc8xAb5ltvU3CxIXm4bnRIegXAPdPeDO2C5Y0+LgoU
IZvPvDEYpoe7qo5/GQbjvquDQZH5PYCzejAHdsYRWjEtMVZuqK9kxQZai0FgSWbgGP3wspRsLf04
2bTsTDepNo7sjbVUVCKSqf1IvY5KfV1y3uAuw4dOMsKn1zrl0cUoxJYPGkbkWBUxG2y9zcnbu87c
7Nntlo+yrV9QTP2AhPOV9p+WsO3tYE5h4MzRnnFX3BccrALls1mayPXY8dMPUC9enUyAJyaX2lnX
bT/IZO63DeXlziFHdLrRPjt1NWLVbxqH5mMTogvMMss+2R+xZs3kIvTUbPtrHRn29xD0dRPPVycp
zEPpSG+TKsxOdOhXMvb1zTxCKfc7aoWOybKZokc81REdzR7ET0f4U2zVPjIgQVZv2KqgmDm7iEx5
yNl6bjRTMv2G9GekO218rf1pDuWOTIn5WZvTAyNSTFJSebGrLtlFuvEU26yZzaJUa7Q9w9rtG2zD
Il+FefmltAwJfor42Gdko6TrnFMbiQ5ZKbonLiKqUb75ZOrarRT0ztB+2bG3cU1ioyfd3zm1fKAs
6wMOMzAyhbhX4sc8g59t0anY+Hr0SM96T2XIu0SuFnFG1/ohjUnQRBhWANhm4eLZUI+qvCrWLTwN
y+p/EZf5WgDX43c7d7Zjnha20mveX2MB60YNzw3aAxZqEnydjqYaalqfhvdUWbwtKCGqz920ZrQR
ZMMDWgoj44fU1LgqcEexIXS+KirAKxalJDeZ3Vbp/qcObp54CW1k/aP/DBvAvZZb70UpPMJv0DgW
OeWJkC114jT6tikPGX/ZWi7+3skzwqMWfZWti7zOy6yAxhgZ9My720zRb8pizTvHnu6dp1wLjFG4
5LmFYlMVSbbXbXeiVQxfSnfbPgCbRWxGqY93MPbgZPMlui3OUEquaTRcqL5Ax134nzoW503TZD/y
vtfuRAukuBVIuXD45uC2nVQGbsenz4AgIj2ICnK63gCGJcffjywPz3LZBcTPlsVfWOr9wmn28yOU
LaYq2MZqC97s7fd/0ZzspDDG/UQk15ZNNs3FZfE3RXQsSGK/3cNSj9DAJtAH+9pdkvtIOG93Z0nB
ucijAuG78VrObkfnkJfcbjCSV9u07L/xv26vjzEaDT0/thHSiHi5l3hsXXBCHybqqVyC5UGv5/JY
E+0UJJr0V2U4s7XvnAWM4TrEjcONWbk2fWFXze9TEZcMWw0ICAl+qHRTwu7MU81ff8R7XR4bLSQF
1dbebg9lsYellijpddPZIjuMbZEcGs3eOK3p770InotrtsfbzUA4OCE/Ns4mv8ez1GqBKx1GrzLV
70bsU6ucMkiQK5NSFbr7crJBaZF6FsK7O3pL8EmaEm3UzVF9zAfiftCWNJDZazxOYfHDiCR5Elm2
7xPv0ktFc7GAVIjRRwQZyN8jckc96CVSgQIORWDrKPGSSCVHK6oAF7npT7atnA+oSI8j25P1Ek6x
TnGa5YaiYLL4X2ox1UdqC/Wx03sUHTWANMuqWEr4WXMcar0JqC74VB775miq0dtVXXTqUlZHgJzl
sbRbc2200TK6RDRCbg+6aRlwSlEET3zgt7pLoFHZMGNMGJ08QW3n9oYJFbfGvgN5Xh2H5SBEioZB
3ybnJvL7g8S6d/vsKeWn4+1elzC39imLqHaS15JclAe8vtvMkD/NSJ8PPj3f3EzkrhrcQ1fpaqs3
4zEWMNebmvUMHp9rV/ABEl19M2nBB40nT6QheKtZH8At98N741ABIzwHk3fEcm4ynQ8O9HYe+/xM
W7sOPKJb0AlFhAutXY9qkkPMFdHs2NPGEWg3fXgyU5OteBCP4chab/IbAOfOuzW0r2mBEBrk/rao
kVwO+CYxYlAwh1T46//bIf43dgibuIF/54ZYf+Rsk2T5z4aI3z/1Dz+EYYj/Mpi3XNt3kKTYwv2/
fgjDFP8ldBsDvY83ASbIHz+EgARiwEvzjf9OgPvjjzD/y7YsT8CyWQLb/h9JICZ/z1/9NTofC9iz
45FySgPfFH+zR3QzF2jT9+pS0kLZGBWp1p0SoAFrtYvqeHipALcdepF4QZPYHloIW9I/SepdEvZP
jLjFc6HnjA7VaVB+DG2jvCQOiIM4QN1XXgvSkO5o178nmgeiUObw231B06R+GT2ES2U6qavfec72
L1/E/+CZsrGt/P0PE7pvuq4rdOGZjsHzf/F9iHKqMz/uh0tkWsVuJODE7MRPnKk2C5eoPFUumzwD
WOeulFq47hE/nyS7tEsdi68upg7uq+FKfpEiISov93AkO4ogg3OWKAuZNvt7d9lGwVjN9gYULvy/
YX4OvfBzyMZkr6vysVrsZ25RUfqjhLEJ03pgEiJdz9HLX10Vj0fpoNeZ8LtrZbMM7WV6tPqRmbZr
+7VyWxdiXRZhUmVtYMUjhRzNC9qlBXLjDfiuiI90iBCbH8CnaE/OXFugr/H0R+C6/sMxdThX/+WY
Oi4ONLKpXR2Xy9+OaeLGHpkU3SXCcbwd+jhB4gvcIOpcOlORjnNjnu60WfBhEy3ZlXX6TuTppyei
dpf4jXlk5bYFyqhfh6G39l3V9URzMeuQ7CKVtJ9SJ88ema2WJon5gnSYbUBof4vQyt4NuTOuhnoo
GdxRlwoPs/dI34hV2Pic4VsCeZo+qTxeCMZZlBBYWLOBQD15EcqIdzSUZcBFRxEfP9AV7DOS96Fj
IY4omcF5NJ6tRQTkz/AfnOIVJ0EwuMusatfxOTOq60SFx63BGibT3O1j037MEm/ep3FXvJrdhc5n
c4IE+5QsZO8/N7i86XRPZAX8+3Pc+NeL1xWWDvAGWIzBomi5Bv5yjruTFo0aOvNLaf/Iork6egB7
OHSphtKux38bmskRSIJzVoNIdiSObZwQpDsm4a6RKcQ/+9LTozwlALEsGiU+MMOm0V///ed0/nba
uIaLKcPFbsIYw81yWv3lY9o64QQ1mvcLPbn2jhSVc+kU9sZG3h30gIj+w9v93fKlL+/nwzRyhecY
vuv97dKHV0YxUsbVJWg1I75qbKQ6+F+aBsLAkIagCJeVmwT+y1PDBbXSRUsaCosmn/AiPAj6o/uI
kDt67Sy9OFBpZThzf5CSCbMz0ejA5chiZEi6WaiXG4K73HM108qsTZoSBDs55/9w/JYP/BcTJH8Q
15ppmwIbqLPMJv98AEFFJSjwigRtlfUOKCI+ulCa0CcbkuEqataRk+kbfFfDph1q7WQxEh3l3JMr
7zSPSWKS+0dwUbfgEayJ0bCtqUIsN5nwv4j7dA9WwiUIbwn6DKgctIVlt27x+Zi4S0/EicitW87j
dmRdmIYQXFnsFOukGAzg8BbRBUmDHEO6+QUxFRRWguDefGTa6zjGfh3GFyPtXQg6uYeIpKMDO7cM
AXW7jerRY5OeqbNGCIPRsbMtcbHcGW5N16Ptf3WtHl80qRMxxIQaEBVunDwP6X89ZfM+wn50DKuS
ABPRlZd/f9ztv3kHl+OO9RRrtkPrkYlkuf7+cuLqTm+Xth1q58kj2ULh8tPs8cGzoc/EGgPvsNjq
pDcGFGM+M8NLv6zCCMy0Gj+azKUekQnnGmupfshQ3u+okYaPKbojJKO8dmjXytKmzx7NvcisgzKd
9D2toIQg9IuvWTxRiqMWw3Y4ZyQqHfEhjNAlmO1RNJ4d5LL1NyQDwgxtpvu0LhbHHM5zW/gaoWTG
E2lTYjuZNPPj2RsoZunlHjR2sy2FEnuCy8k1BxpOdk2DmKfML5HdrYZQfh/Yb15zq5avwn2QZqve
oCJ1UPU2//4Am777L6e2JchOdB1EEIZgVrH++RBT10h0GXfWuSMva90YhAeiLjaOequQ3EWJsctn
x9vfnrjdKI89z1pbXiM1jRSTPz9jhNrPeib7/c9Df3mJjcxsEfHxg39+29BCkhpcquW/f+/t6TBP
eYu/vHJ20BIgLkBw4lC8vv24NsqCJM18+5cfvD3x+y1vHzAu6Kj6Qrz+foyQDT7Bnzef/IwvAyCV
fkCiHPyPf9OfV//j9xoLDAZS/nKkbj9xu/eXD7s88fsz3Z75/aZ9XVxTIzDk0CPX9fRjtbzs9gJ8
+p72+8jfnrndTLfDf7sruGSz5oJePcKrRlAPvNqTZoXHxGAfawdJ1fbAdRn6Bl9Zm1Srw203UAQY
Wce+Dvb8a867bDt1L5M2/hrIL6I0aZ1SMf/SVeegWk+e4dp85OqWwaN+1LCrghT7Ax1mL1srdeyp
gbyEvXtJ8VkRDYCVf5blm5mwXK3s+Vz2+iaRRrTry4I6ZsHe0cgHagHaxjJDC0gvCXF1h6aXNiwc
mNC8mCZRopN6GDWm84habgJypxudPhjJMl3PXagtIbF0fYhyMEmlQIWlnkYyMDYoVyLKt8RS6OkX
q7MZxfpMFyG5E9QW29F03lrPvDjJZ5MOlyFz03Ni3UhV3Zbm+D2C/Gsf4aYExYIKrqMyWzjdFLi9
tkPGFwa4bZKdaVWPsYW+MXKGLZfvu8jfvYL2nT3VWK3oH6M1FLtGgPZJRbYaUJnyqQjEKMiMrTU2
i1lWk17cOBv63P7KF8a3Wc0YHK27zHIvEQ6lo9YhZswROSFz7/fSkZu2lObJXlDaeZV9yyi/xi0K
YCNXnynUGFPIPqCLj+xIniG9e8ReFY9zJDjAbb1r/JawAWJZyvA59OsQ/V+yrnRA1/3wk5IycrEy
I/iQNDhVNdbVEu8Z7tqwqq1dN9XaOiYRd3G+Ks0pd17kGCBnGRmNgPkyOcgamxZxTbHj3DFjHzNM
SQGdkGSbehKNI+KjAbbenKqfSZM/Fm6pnYEpElMnLBJh1TYyNP0wufBfNcUJVnqgg4ksKvqqX5F1
d1BxhAKTDrKMur2RkicB9+rU2NOOzmV4ILiUQIVs0UJ184RfGymCScEwmHuiYc2CoThzX4wGkdts
RvDWkU/mSpKp1YLJn+nVeZZOqvVgHqSLdI08C0Q0pvrl0r3M1auw00+n6gljkcPGFuljSVPh5Nku
rmI6tNXYUJoc0Syaww8wQadcs7EVJo8d8zzhysapbLKnQcfpWrdBIkqUYONk0qbfQzc5drn9quiK
Xkeg3KS24LJph3vZODLo2OnNZMZRNCYQocLpRAXmotlmT7JYghCODvUZCR1uRxHd+aGxIdPy2RrQ
63lJFLRVjctLF+DzE5p4kypJ4hMMremcoxoaIKnWHWXSDq+VHq3p9dqsuhEfFx0BCaN+ivCB1FLL
d/rkXGxTl1uHPEEDLy7ZJ15EnNC0LVP3x6BFdO5lfue12evUaxk7u3ral8QrTOFUbuxMJ+vItJF1
5FykTvQgqhD9CeHgcfhRAI8JCK3hPFDelt16R6e43iIdnS7DMzbgK0ivjc6ASB+MRMd5pr2A33fc
2Cq99K0w1wUUnlVqt8+0hbqtMRsnza3gJLpcyqqkOcP6coXt54XF1jZN/ZeRkOVtmVcnQ2+LQ2c2
3zmHQFqVnre3sgL2W4FbAF8wXorGxkDJ8VP2gFOopoEjqiREsXXL+Dx5ToWRIC8MkGbiCSRHhCSk
LPeDbiZrk3Z/kPre19jStOITloGWuEe2Qz9sMo9BuuBYsJ15Q7rEq5YsBnYnehtcqttDr9b1DOhL
kHqcpGfVeOOaRhokX7IYUqzEaPwIDbNLxsmcXdGcivQh95INfZH2vtXTIJXi0EN14wugQUTYCm2A
sCdIoPP97QxuSXWk1fVd9k4244hJbd06Dg2d7i1us4PKepBVLlpnqXB6+X13mez7qiGvRYUI3NLa
aTdLDkUQOw8dUvuNNbFp7Ar/iDtrsZi6aPlyEL+5Ti4iPS+3acDbAKDyzGNRr12/s58SPSe1KCPt
WmZ0PkNInqYsnsowZwXaEZnNvmgP6aDcGfZ77w8nfOlU3Uvr2Ta9kxvyDc9dfMBl62H6JgoDx+mT
2dC+Uh1qJrNamuHWBxcYjoU+eckYONeTRMaYmc0uZlU9ZwlKrFGAa84iwmCx1/twWybZ1yCa+C/O
sdcm0x8X3ur3Ek6QvVjWSj81oDc532SjyLDoKN7OO3z2/dZ1oWNVYBz7wqbDEOfZFkEVbgbQ+moJ
1UQwMN1X1BwISvYPo2WwgrasJ0PLYwo4FSOAST4cUKznXkM91Rio7hCOLOE0/hG1l72jMHHvpupp
ESoSDnkG2vDVl9mX0bdExg2K0GfCHw1DfSO1rCR3AjNEIhBzJXVMVVr1Z1T3MhAjaskIsWZnl7QC
0EnOnOSrARa5I9k1xXZziItT68stA0xSW+LnmPj7aQqNb6atDXSBxHgcIl+7EBKCAnJ5xe3m9t9s
LqMrCB51DG3kuLcfW36eKAX7pxfx3iRoa48ddL19PeTuLsqilIa8DuOMX9SO0xmRUP/WMJ9uRaGb
GJRd7TpplO/n5XeU3sNQ5N0PEliSoLKN+KK6qj3lJODhoZXa9wH1we13uVAqMM753oOpqerAVqwg
qJA0oTQmDR326Yer1fLTLIwjkTrdN00s4AxTq06UXcazpscq8Kl4v2tgyG4v5dAjFsLf/5TGw8Tu
bcwO8TzLB4nWavX7tw3ndGrzn6ZL7wnNjn7VSw95d6wRD0qp5SWsfTS5vK/eZ2fgovG3qaeBqPQo
Po19Z5+jjCmjFv70Pkf5ZjSc5hMLZbWa+qZ/YslzBBSYbSZIEfthMIwHncyN1e1lunizRC1+kM+u
r62klNcpUsad3XZEDOoyeQXa8np7pT2T4VPEtIkJttokZG4fC62NLnGQaYu71B+097LANIOC6tOL
EnKDHSt98qXUduY0mXu3c7QH0ZjG6va3QPdbkQDV/lCVL9YSe/S1dyv/ziE5YDsQF8YO3nu+HSAj
b+6Zrpq33G6tDdfBeGyyRl5sd0yDSjflR1UB91iOUO0k/UoQuP1YZ2G+dyoxkDWUNI8waflml5dA
+ocT4YUfNMKwxxH8evEJlTpqWq5tGkxlr6EfP91eGvXRogClbPB/ODuvJcmV7Mr+yli/gwOHBo3d
D6Flav0CyxIXWrpDfv0soIrs6mpaX3IeEpYRmSEQATjcz9l77VonI5yU9nPOcXfTmLnGVK21PhWJ
YD8+SI8gzmIqugcRTJIWUVQdBHLLB/DfRBLMLwzTYF2RLEZrh+ewkeptWjFWFwm+90aNw7iO9Lz8
2luvwF+Mzy7AcImNWr/QGVU3BtXBH/9QQAozCa1KYmjFmgbmuNOA/o28x3UwmsVXv2R92YsvuRNV
GwvryHW0evPalSLaLC+Rr4eOAw7sDn0pT03XwKHD2LdOvqmT0f2C3uTHW2laqqvK9a8eKO6rqOBw
wnPgmizN7BJ0h+W/mPLZa8Vr3ZSDZl6Wf9D9xPsctYfl/TiB1LFvxPpNmllq5umbG1ga8rPrqPvN
+5xH0FFxKwY3I3Lgi14jGC+U7X24fFnLf1CHAFro5fUtg6d9jkYj2apyVB+SzvryKrY/63RjIW4z
ltMg0NxqGzHivUcclctzSPBIaz6g6C707Pycz0PTvLh/dxAhLP9Bn518Ij+Qd2loeqcJIc52hDnw
XoztbnmVwMSsZZTOIYYEwtqgJiYyLvwtB9P4BsphvzyP0myxql0nvcfshbqPa+7OcbTkrQuL4/I8
0UApIUqa4R7VFNQ9DwuGDQ7glekBIBu+RSiGhHhyStxPNXJ2I6eNlZTOujXc8qXE/2MP0/AZeyms
fx3DZ22XxoNd6197LR0+OXkQ/wVOcIsBtLnqESUNGqHDJzHlF+qS9nNm4PTWHRK8gsgAhiLPywMN
Oxm2irrGies5ABEIXTvHK56XPwINItFqrIC52Z66oeuZ/3jWJEUD1evtU9JI52jXGa3tNB4/nZ7J
DdhONTT5rtXhMfiZXj8bFPiWt687ql9T1jKvRIkisMgQRC9vs+sAf9pu+tjinz3FpUcU+/z2CYxh
Ean692osmZ2Q+nLoUc68wGWA6sSOlybG2T4cxSWBAHdnhxGh5vMjHdIjmetl3n2cOMa5Gxmrf/wh
ADGXtdGbNyixL7SG8FXfSd/02NosT9mRWrDxpphFu94E92osYN06LNI0T/p3VSFwnMla3FUyNi+T
wui37PuAP5Qyz/RSFjbrMzG4uwTv73uFr0S043RHm4NACytIt0OFSS1OrPwR7fz7j3dlcKAFREDd
ElBiXeF10lud90NG000aIlPqJjLXlU8CmjG06acilGT+AFrMAtta4ugG1xyuSgN3S2yUDz8+HYlH
s6Gvz1geuDdEaUc/nrUR7XNPYfTRFX12Gsys//EFgvEzuNB/eKCHScMoOGSG0nn2GjA48xesiRm9
OB9ibdgHt8thN3osDQ2kl0YEm5pLdyjSAdc/phiTKYEKcGyX+P9Wqs1IjU+cD00k1SE37fpaRiSu
icIkaNoq3WtF7h24o3FiJOy4qrYPvm6XR1SYCrYTi1WBOxG2S4REvcW24XfebaKmB+yD1rX05Vb3
KsgfrGC5xHxxEDTdGdANtmbv2FBVemvjD85IoIj2QQ+X9oxAt5T3Xvlcev4xTvphlQe1eRo679DM
es3YVe7Vhd24DmdPFlDorZiM7lHLrA/KGIcs8eyX1sAlZhhdh/cHn2/kco7ipxlmTBA6U0VLPajp
ui+bMDeQDlBPmr+04uR6MV6T5ddhjsRpO+PcDHW09+IgP/39/t//b/nnZWOKHMzK/NihtaJ9WEzn
5WHLEyz3T13Dayy//v1OhnEA1C7aqHbJEZNWWp5SvAUrq3LXnQaacPLkeOW5yvXgEJzcpcVL4QKa
imNWQJGm8BZ66iWO3nI6XEyIc/i8DpEr2F2IYJ03aasz162QpY/k1J9EIPtTDzjg0OjaxvYme+Xx
Ee0y59NV+nhENapOZZOpFQzFaotfo+UiMJDB2N26VougeP6Hbo76SkulTvm8WX5Lz2iR44M5GI9p
1qOLjeRJ6d9LTZtlaHOozrKhJ48hF7w73RhjhzRtG7U5Kv66e4tlWOKiZwGAk1m6st9CwkUUaV7c
sJGgVfl4OMvk1khhcZdwLsnaYsGQ1N3zsnNUR6tTjhQblsdZ68k1U9aXFLjEWWOlsivc+Fl0IDql
VE+4NNCfpjyANEs+K6Ej7kuUuMSC8MPlvuWvhWSK7pjVJiLfbENCEFhPEBoI4zZMFEJA4uvljUVm
4m/KilVcSUJdtpoSDbuas2c69iRT7oa3dQcNvduWRndjYTzMW5aWrm8Chodq63n/Cbkla7GZ3Ujd
OsBLfQrSCAGjKTGhzR/Aj2e3GxKplts5QIV1MtjtKrLUUQTJQdIyPEDmKLYhQxUtFixjE13rDaGQ
5SaJYbXYk6vh6UjgHKnmvrUAV+gRjdSkzYa9IV3Mlqh2VnGK15suNA0RQiV2U9O/xBZgsrL2DmXo
+ycWi9Yc2xbNWWjC15tT0w0UITuUSrY3iNXCfa0qdBYiMcatmAm12hB87aX8lrgopxfMrarNG6sr
Kug4DtHMdYiPsn/p5pOTCJD8JOcgveW3hh4EJX7CQXcqskCxYBk+FI35MsW+cw2yi+O17p1W1tF5
MkjRKJLKO7Y89Cp7WF6Z9MGp1xrr9MS2tpCUk02MyWUPyeoAjQR9MSTutYGEbW+LDixbJ9obwqGT
Yzh1LwpyxhkJTnYupFU9TGMNM3oMnasNzWQ3R5uT1BHZa5qQ7i7A5HfqWki2ASZHH0Mw8NmApTGX
hrU/auYeNUFx6wF3AYsanMOUmXWF104fn0KrD+7S0k+2JqbCra1n04OG4RzWoEnCU0vNNo2S+CRG
OhyJje8rA0oGvWcO5Lb866gqd+fMfpB0SU9q6zLbSzM9JyyR4RWwyQfzzpdELI+lcfHmASzCo/LL
JtVEQeQvdmPd1b7iVX0GOEp8ENh63CLtixNpW5kONBsoiLg6Qde6xinvdh/ITMVuHIy7yDRIeZ7p
+rmXHCKThc62ZubPed1h/4oA/HaGaPYI7S8LxffvGwC0HW5d0LRaXn4Johy9WUmyOgkbP95/LzkD
hg7md1t10WahPy8bSk7tKXZfMOAMR8kJelIquY2LzN4t+c3LXQubefmNgBB0GK79Ms1pZdkwjBmB
KKb8Eb1MZqS21V1wMyk9cao1d7mY45pQaSLLDrAbZzLK8h/Hubs2G0ZDyBzdCUfnmsg9/dh76Xi2
8+GSJqW/0o2AyZHLZbSeU6iXzXIT6aeLTnL+i0753CkJNFw41ssmNzUbAxyaJfgRwWmaNxWmmG1e
tLh/SMpcF1N5U3Y6+nRG+SjgLSwbT3d//rbYmZb7eDI8BTW9/DQhJU7Nkd/Lb9Z/JYD//Q96Bbgt
IY8unNO/l81irEnr/Dm0DCIthd8gfmeT14xjATO2HzeX+7xUo7MehdZaq0lJDEycPNAK5QqyED51
03luQ0INEKyPBCzz0NRgKInMqVzbeT2sNcsdjlPHSnJWrgnfy6C550ga6bpRGvUY2w29pwxNC9RA
K1a+WN1EocbS7wNVmMwlSN7qBcI1NTJehHMPVlPIdDMS6xdL17JxmK2vSh1737LnbZ4CBsp8qpTz
UbHsSYoheB+wXNchDZgecJY4/dRbOwErE27qEZVmO49Ty7AFC5/CBzXD2Y5+R3mtBUFnZqQo9MPJ
tqzhhNAloBvQF6ty8vUTgsTwmIINZInEoJ27nGpGoec/b8+JL9jrs6NBPAT8MNh1Vm6u4Y5VpxY0
ezbnB1Ir4GBvDQwYmRsWuyhon7LZ9zXO58oyHCy//XZf6HAg+qqm48px0YK931aoDXAUwT6CXhkB
D0uLC71C/KrCKxGXe7NsLySZNdcV3V0WY0ZpPaVFWu/0IfFuB8fYYaydPunB5JvcR3Hpp2ri2wj6
Y19rl5qe9LUl+ZAScMj9oK4cd0ovJiqeU1DLXTxE9YefG9eYFutTbjfD2etMsm7RVvvDA1hs/4ZE
sVVpat0p8WkImhG9JYuWOLptAPUj/ozbvq6I4VTEpQSeg/oefRdJukZPmybrImqxhn0RdrnPUye6
y3tY8MzecxCCOWyEKpmXK659g+KlvydFUt8OXg04Kuv7eyLeWEYJPThEmBGMSSvucoyjo+OYd4EH
o8rwad00WI1dii9vIIDVnCXLaE3K5dpOu/Qi0IlBI4F94RhZeiFPZ6I74xmbDgLZU9Yl3xoMetfl
FrV4poAlg0qWkG4tfdt6HQqI55orPlqLVAHTEqgvjDx+Hax6u9zvgkBBbB2Jo4Of6KXJkWeWif3g
9+V7M4bGxk+h1OS1cg7wCYOVMdlPlW43rxZ9/mMVi2zThoV8LcVkb4awoCk0/9XDFF6DDFkhmS/w
QIbIfjMRaUedFG0Cqsbm1XWCE9N5/0ttgenBALlNcRPvdV1FlHJ2cd4PD4qklkTeLhtTVjHiicE/
JnWKUqIqxSdeVsQDuf0UtqRksFSDqGBn411Lu521x0utNO/FxFlxKPr0SiOlxbkYGXfh/NsYTyBC
Y/wujYXHhFZ9epKpNd5HWaOtAR+Pa9yu5Qbtl+KjlvV6yBLCnRMdmdscQOBOjEBZOzZHHd/GQRbZ
97zBNtwWVfXik/e4RvpLsc2atI1hIjrzPKsjBxJvo8618ksXPvppdwgrU38ZvPhEFle0TnAUPLmE
xByLoUPIbj9ST9ZvpNRs3oTLZURA3PAtOSH7G9Q1yrJh66RZQHxUyqXQV/K+qfP2jAU9IKEczrGU
SIm2QragJ+vqBdb/gSTb7Ba0BaKvwbxx/IKwQcN4iiNTPQEkyRAJY/tQRHgPrbwt2AvHHfODMlVx
Wc702PFMgqp27kira+QxfGtc6oqHrMjaq2k01+UWvE2eWq/p3LgYtMwQpHswRbcHbcisV3fI9s1U
5l96nzpb0CXhDXmE7/VQjRfaotS+bZPUH8827u15M3XTBTwUrH7dAv/Cqm9t1BxkfpKpO7RP6xZp
xUo0DSLfwBnvUc9Xxy6i2xbgoghKxCLFSEPbmFXyQVeYbwbFylVEzrZbieiLRzahFjREyRTtO7or
ZwNnyz4Fflg++T5lC6f2PsK5lECpsrrQIGrX+KqcXZXaJAM14/jVy5ytN0XTu+93KKJINMI5YM4O
6VLuNGtUj2pOwGnrKf46hPHGw9vxHbjGkO60jsQSpmceLh61ZSCL3hFAhrvci/AItLp/3464zO3h
Vfih+VzbekwDkQuBEenGsx3UP28uf6XDSZPUZqpYgnR7JNjhUg2j9YYTYdrXQYhkZb5ZN8Nb1wgU
d0b/h7T16aaLgBF1fnY7IgY4e4nPBNeiAmw7OWzFHjeI04T0SuFIJHN5V3fAT9O+R+IRPVnkKuzp
koyHUPfch0lAN2kSaLSWOfVPxd62Q+sPXXVfSprJr0UxAiLRhpx8UGZJyNEx2jQxfZwxTd76uNmh
TUyerXh4B2+QwP5KvU9Deve1Z9Tfe6ekNRNA8ZjKA8UfzC0yBSRY2QzLZUaJ1E5BMxLucRpdx3kK
pj7cJswI9po7GSjBNbE1h66/jTPxnsUhVOxJqqs1uRvCFKqXipE9T6znznH6x5xzvjAtdRtrgNuA
cgkQpsAaJ5Lst42e5ptWtuo0wjo4V516LOvsSdQkriXm9JEZZWTOgfXOSar4QWpSbJq20w7hVHWv
POYtbaARqZoTo6FVvK5doDGjor41woPiHLW816mEvGHJdSpN582kw58DH6x1cWvWcp+RvLTDJ4qx
X48OJqWkORUsXttQSg5FB8mQ62u51RTYqmgm7JlBJm/pCrNg7OB1WilYHwhELmQ75PiyLBwScU16
enbpnlTahkeqR9PezOxrkurRO7hMyI6Z9iUSGj26ZGDtGo7aZmRE/iqHb9bQ04PtzepqalZJgE4n
bmTSvoCHD8BR5/YlaeVH04jmMQur6hTM9U3Ha+xP730oSY2TyhZPvTCys69y8VBw8ZyNFBkz38J8
nib3M6kgZkWlWjkOlqaJOKKjMIjlAOCe7OVEYc4ra3XsbNMj4Mlndaa8bE9bhIuYHo4XpDJz7loJ
jbrUy6vV+uRmWdo1QaS9pV9cPVSNiW9IgUL++Q0qA/ZwaDzhVx42np/KTxknO9TI2t7uo+zolfOn
opuPdRqbR30GiVYBfVwh4MB09vAQTYN2Aytnv9yyHRJduKbIqywUEpCpgOlOpJztxuY34EjfGltY
u5xvfxtiDmQZ4X72SGIxaTEVW7tFVN8oRSOjrqdnOSC8gPlrwU94LqIEl3DvjQgq5cyFtPLzOJJ8
CF/jLIkJ+bmBee5q7Xc6GXd9EiAs1Iie7chsO2tAWbJIJM+xNrrIovDcwj3yb8e09W85K0fE32TI
kXaWfx/sTF8nkTUdaFMlj1l+BKLinRowrKdQh6sCCvxQSHjDqWNMN8DgroVNEI8kDHs9BSrakWQ8
7YyohrgzL6ZlDtYvyIxj30v/MRMaApg4vmtzZA8QQOUNQ5RbejdZz7KqmvcQ/ZN2JRDuLq978h2f
c31srxQvvBupwPdpdWe/NFG0z0FzrYZAVEeaxtVmqmW5jQseq+zaxxeUP6d6/xqzPHwxwG4CJSm2
Q1BX73Pn8TOOaqz8Se9sRzkyQ8tpILA32dWqQBsp6gsnIONqD5j3KxXeW5XFBjwO3G8p5bFNJRMM
cR4OFrvHVqkceSqsWr4QYHOKw5yMqvk0AQcLJiWuh/t0tL/oFVY7lvD9PRJ7QuyZ2uMFEzHhjXKv
Ogq8xII/hwDJuGhn0Ve4yvtGI9QHAey2JMqu9O5Ns3aJ3es6yAVq67TwhqgXZciDRHw3dXP/PgBW
bkztsxYkYJnLmEvdbImdSvBjjH+7qEiTiy3NR8uly+LE2nRraHG26RFhH0J/CHYZvQ9a+PIz72kC
tU3+BzUaumrCJTMU7MTJcOKHGkvnJrOS8mB7Xb8uTAbsybGzs5WXM7o0dI+anpUHCVCbz75FLjZp
/bSKjcE8WJGFE5LIKBsKD46odFUo6FgUc/0vOhcLPQrzxwoDb+MS4Wl1jn8bG6baV27UnUcyKc+5
CJ29KOmnGi29LKd7z0tIgIQmZOfBFXvpK65hcfhm4xPiDQeovrVNKSp5jRNyErAEwnMzu+LOAIa4
5i3QfxIshdht3pT5HKoJfF4R3ldJKra89WxLAUs85HWiP3ACN2CwFZ1Ry2LhZzWXRSqeF1Gz1WKZ
4oftBONKFOyjSodsYuIzjlujIdRZNecq5ipfNuMxRIC/Z8YRrIRvZFu9yKBD8Jdz4w0N6HHnRnPQ
ZAWqfx6a7EqelHlkboLtyzIo8yWReWaaxdVNvgOmSu6G1q7PeqpdCZcHVp1mMNxHK7pS+cpXKaF0
lxR+mpUreRZxcBR6rt0F4SRWA4jta0Y17BU0eo1R8EWFuziL8xtFMCJ80UkclR3dLXflqUBOm5Of
WWUjrMv0KYx1lzg/Rfqi8F/J1nTu4/q1G/YDpZOHJCbiQnPAbXVDKbeVlcIWpU7iioOKSk6Yatp0
ZjN7bJnqwPA2aFd8mGD+MQ/bH7bT1g9JxWgvcat+0WuxNsswfExHFxe2wkYTxh9J2/lg8ZzioEI1
vCp0SRALfciLVnbUNEs+prBpM9ofB88PpbMq7ZDS34zQh/L1yKdBUapR0RklDLlyX1Q7L3fNjyEU
IUqNIDj0EwbROE4vY8c8p2w8LKY4Kz4VsmL4EAUSO9c4t9EwYfzgkwCENbxiPJlWCXoKGkzu8Mqc
BSFl0Dy0lrkhkTe9Zw1RbPqigUFXOs3BpoAx1w7C67KJB5PnLUS38cEINZZyn5ZNSml3NBr4yfnw
2ueIoeoEFFRsRnhbHB8LjqafgggrnQy4HFsFChjga+khA8h5SoPeAM8vqw8qVXdg797w2B1Yi3dM
rRgKkpblq9d62U3xYYwMd0kbzoQdr9yREosJNso0ZFvYZMfch8dI2+dJQdETPiuBDtYBVylxE1Sg
Eh3NYq0e50+an5ZnnWptEiLdVixo/FQbT3ErwfFVTXU2NEgGMaijew8o21Eh2iuUmHNmWGaWmVsz
N9GSPSJbm2OSddvQZ/etY6lr0vmX0BkilpQlIrOchrOGqMV10WarCnq7TuHbl5xoaWeeLGhBV+Kn
py1FTP/Bg3hJiO2HNF3/pS3d6pQxHUEjWgYv02AXuxcW+QXulqy4RWCy7cBSXKK90MvwNozq9NmO
YjjSen+tjbkbmEtx24SWe6y94k00EaZtEvEw3MFJa53i2S3EqRjqhIZMHW7jcagoViTxl2GEorzv
PSN4qvuxfzImzPtN+o0WlrpqUBwIqoX+Afs+2AyEsK9y4GeYfZL66vY0XnXZm2izWloQunLXGKXj
Q1rOJNRAZQeFiZoJBhtHphTHzOGMMyi/2GmTHJgDoYoeBspnJdQTt9ftp0ip27Cw8k/f8EzEXwhS
mvCxMifo0W1avhdVSAPHtb+btNmdApf5yrSZxdv+vi685JTbpbhSptKvOa2WK3I8Yg0a7aKKeltQ
lnonyHbc1iqKz2UYvCpqwgc6eJT7WL5Tc77D2rkNazN/CpTR3puat7LhvxwN5qG53uifrUZIJtG2
4twKHXEbXdMjoUmUjOrcfNE9Ij/jUaP8n9rGi+EgFxhGN3vsc0Gp3pPfyAN+ditkOl0bTyxfZbWj
qW3tqOs1wgiIeoSBlbvVNUrzLUUrm/xIimRjA5jdZqRbUfRg9qaHkLCp6twOnR6yJpCvjiTxe7kr
iqS3LcquOthVSc2Qq2YWY6bnsgoIqeqpaiKzJJfG/mpR0lqXrfaa1xP4m7bu72IrHO6EXYU7Hwsg
nZsWERHd5MT20P0POljrZgCJ2dSbJm7TA/0YON0ILw90300qH6FzSYz61kUCoTwjhHqd9w+KegaO
Ru3ZbdVukra1w5pG/Ihmulenjc8InKsHhwCiXaGVG0OzbEpbGU2RkeJkQVH1AKvD3+NtnEni5bMx
ZZx8EzhjnClbDMCMsZ54BqpMjEqYMmEQJVqGsTrQFUOM2MTBtgym8JpZ/s9N7Df+KS2mnHCPovrM
c805LxuiJBFD4Auk5AKtBzk2ZYSyfkTsL+7dFl6dHkMIq8KM3L+GdSgCiJhZO+yje/A1kdOo+2Te
ALuvNQsFkls7G0VXdSNgbPR6+i4KpI0E0XRbZ5zESTFbOaU1/Ff6eaRIOW24MnNisOlFi23m1fa6
gWJ9GzeEBeP2U4dOo2w49lq/l+PgboEz9Bh4Cu9U9JG3E3H92JJgcKak7Z39MEo2wBzrreaA65tS
WV5irZgeZfJEwDKEWBF7+y7vmyekISzkJWBfcLbfcgeZiQX/a1P1QwXHDrGG48n8gEr95JPgfW8X
n4CJwuvYLWLQsb3tY07MQH82u1ZdgxTpFeBg7aiJ8GGcNIKMy9Z5GhXne4xR7Me6GvTKRIgLo9iE
Bk41H37dTe9QhDiCAzPZLTcRiFzIwEIjTolgBZskOhmDsG4rc6yRl07Ac+zqzZTKvOv7b30v2rsJ
LOqmK1EDtZRgr6wlsZK7JM4T9cDq1K/BmlkH8miD1wSg1y7tdf1oxO0dJxqdfEMnC6pFL+o0gbsX
86Ea4Zw38ESc+q6W26CbG9hxYM0ZGGyGG6o+9Ql6fFSuIuQ8B/S2UMEN/SYncWDT9MVLbvT1GqGx
+Q4KYw41cO5rsHeIpKC6m843Kwz11dAmw0Pv1hdmB/6hj3XktmWaPNMO9G/iWU7umQ0Ic+bWnuVb
D0Xgo9Smppea0SmnHNUkcM+CBC2kWbX7YiSqfTKKb3ENrSOLJXEpvUUEZdQdBQWVk9t2K9MiHwPd
dLIWaWQdlpuIvbqNizUXBKS4DFWBZq0jWyH1OFdMTb+iZibtdahIExgz/VrqnQ5kwGBEB/N0EGYo
H4f2PScR+8FwpXwsmSJDf38vHF1/Jiwel5xW/PxtuU/rPEjaubl3lYZ8EtPVI7C3K2WU7n0aKXFV
Y4ewScDGHxrfAXHLkCHQIGFGbWkhhuMHhVFSoJvhMa5lTxk9xQDgIFhu+7y5BWcQr5JsMteT7Oxn
y0OsOZaOemOXaIyB2PtsgXMTVnEfc6rvI3uivqiru3bCfkKbhWW7ChyC0aLB+zK7ZI3ERaEdhaSX
6miedGjOR6pxwZMl0U4bUKhIqxtuTB2zWRTL2TlQZkdMts3J0EVwAmtuWv0lyTriNFVLqi55cW5b
OW9dYru7UjnfepfKr2gzlC8GAqw607UHSsgVqJEifUe4+Ao0PDoXE0/Rsxo/AtQgztTXwnvGT+T2
KTa+DLkRNUpaBVk9RI/LRhtB/IST756MPq8J3SKXp6/c+LJsSL6V+zoyP5cKboTOUmiEyVRt+91g
iDzW4Z1i9DqkGiFYCfVX+umdtw0c2szklmxLOm3IqwUuSIyMqNlFvkeJhdsqyGnqdjCEa4Q7LPAs
CtvKBemXaNSfLM3eO/S+DjZl33Xa0MarI58lEJ3Jg/cFD5p/ryhwrWVGihHtALllSDPXpU1BWZhn
ey4P11ZvrBZn3P/9Ovx7+B22cDaGZSH/9h/c/kr6DmXCSP12829PeOfL/D/mx/zX//zjI/52jb82
pSz/UP/yvwhtvPnMv8vf/+kfnplX//nuNp/q8x9ubBdWwn37vRkfvss2U8u7YD/m//yf/vH/fP+f
EBeE0E3jFxPh/Ao/Hznvwl//ssvKJv72+Zefdx6//fUvPx/z9wBK3RQeVQhbAPWBZ9B/l+qvf9E8
998ck1kQRkND6L7p8qf/jJ8U/6brJM3SMdMd3bYcjJ6ybFX017/AaLApdfqep+N8NwiS/F/lUf5G
JbB8x8SjazHSmfyqC/b1V0dp2A86hNuyPdisWzc19eNbLSmTs6zqWzWwnoatizI/J7gpDnQiBw3M
HCWijKS6IwEoOhstExVIzSsWFEQtgnYFFUeuOjXVld8W8qhEd5U2chaE0fXej7o/S4P9zXRu64bl
GR4IZGrifMCL+/oXU2xdcxJ308AZxFe1lm28S0mwoBNB355wm9lnCrjZd7+5JaqUX77rn2fFv0rC
/fHiPlG/mLstvpLZsfvLizdmgvY8t9W+qaOd15X7OsM5BIV/mxlQqqGr3FZOhXWPfmVgkh72//H6
fG2IuV2OMcucre6/vD68w7QaLUvtc0/eMZamG9GLfi1BDuRuqOENO9Zxv6HtLrHUofH8k9f/7fhZ
9t9k7y0Ob8O05wjVX18fEijIbZsPH+8S8+Smewgb6rDmyOQfBaMH/1aFG3R9XxvCncmZopMJwMrD
VZ3DfsbSq/3JR/LfvyPiS+eTi6Sb3z4RRYp7YFaKUIISD6BIyPUshFVf/mTHZw7JLxZ4dpz6vjBc
mo5M7T33t5eRtKVkVwcAHyeSNEZq19uZ9vZSBbC2HAXyMyyCm0mSTG904tAyXb1zG+YprKphNJmI
GLPBcc5JbHn/u4ji5a0RZqsbpjA4JK35E/rlmLDrzjAjQTFF1t/cgDKso0VfLRP68Bg8xZauQ19M
qj85Ev75Y6fDafiGbXnIUxm1/vFFgwjzqGeW7T5BCgbJzc/Wle6Xf2LQ/u8+dYPJmO+5JPfac0zv
r7ume9JIRJqyaxjmkG6yGwja5CozRf0nx9FvXvvlU/z1pX77gh1LD+vQJgPCG2MKsVm3CdvkG5XJ
amW6FlhxKAxxNP4JWmFhT/x+XHmu59BXweSP2f8f93CMUsfre05ow9URHGqqOJBPe1axm++mymDt
7N/SnmivVdU/KYSqkPy6A0MDs2DNTZnz2Sb8R22v9Y5xSDMXyyvcBSIdvI3XYnVjIol/FNhWh7B4
G2jxHw1mx70WGNdgHDqaTeEfkhzQw5jeNV45rkNCfBFRGPEFuFao7kWrfVi1HR/+9Rm1DFW/7Tk1
KlcXDjUD458OWxKNHaNUnLiZgT1bDPE97XK80iF7pUXdvdIbbImdtnU7/0lmsP4Sa7zri87dDDSc
tk5BJKuqV3Mk4GqGO5Dl2m/MMZGbMEaN1XGwIF9GWtZM9Rrq4I3nQnojZB3CyAbBs3mxDQu3ofwa
54W2Dr1ePwRvo0MApJG0F81IXv/1LovfgSnzQWbqXLvmwcrm57dTNfFBiwPqVvuydsFyon3s6+T7
UIIulP3zxMIHtxdu+N62hwPNdxN+/R8jLRyd9NqKBfMlLL/RXNAuuv5uQIjfNJV4j4JJgBOhg+nb
Yue0dknJ1tmFZuY++W1w8PUvieZFzzlRFqve5TpJK57KMqOZ6vKR4iyQZV3hJvElcdQaf7OSnPQ7
794vq2fVXkSarCAaEXbGwtBQsE4Lm3CDczKFhKVGrrGK+5que3cPT+PZ687pgMqxzFskW9ajrtvP
np09NoltH3xHq9ZO0W5VB5+uLOic0tdqLM3dTS6I4dLouY5aJOysG09UK08N2M/DZzOhpeV2t42D
eSKGQUfW89eRjDViTWGWi7DO+exo64Bh9u5cuL65duiq9gkEllr3GrW2HmighN46VM91jCkHV4y5
KrvsZOmQYBM07VD+GmOVddqDKPH/lv7XqLG/lm5zZ1tPhNXZKI7sD1g4FBOsNzen+6/5wzEXjgMO
GOy9IiKY5lH77IQsJxO7ifdlXpkrxit8lI26zaLxT46qfx64PNtm1spQzPTOdX8bQQYZ2q3dcx5R
Ud5V+QDuNtXWIh6egqEhNCLS10Ayiz8Z///bV7W56tq0ceYLwf+j7LyW20barntFqALQjXTKTJFU
sKJ9gnISckYjXf23mn7/mhmNa1z/CUuiZ0SJofGEvff657kVtLw7giXjsmu+dGJ8UFX+rlr3FoP/
M0SY1yxw3/7w6dGXlH8eGMgwuBJYAdH5Lhz3fz5kF6ERMSAu7Vs59PDdoCCxP22Z3mzbr443LHg0
T2ZPb1s7y/1/P/i/i04fcp0uz4PAFML98MGFmz2k41Dx53rVG0YXNg9MeuSSQY3q7RuzP3jGD4Px
3x+eZkvnj3z8oyk5wNb6gvzKj68uAR5G0Y88z5L4iYBP2FYUBbLraJ6OGcFwBT3D2hn6fpXjqek4
PLF2Q4QYXti5WX/6bf591edpYJvo2w4hR5RE/3wJMjaZlotocT+hl9pg80SaVWdblj0EDfgzn8yx
Q7rgmUSOy+oOvckm15O0Ih6fCG1A0pKbm/9+ZT4myHGm+g71sMVM1hGWJT+8LRr8x0syeB2JFTZ5
ykzhaldauyEZXupofscgwzalqVj/uTZqljB/hZ7+aSbY99yhZckmlk+HTvY3Mf4kaF7458neTFe8
rpvejJ6Q2V96dm+3lCLDnvzVsA+LC+qT91iGoMQyfvR//0nXsubji05uq+4IRUCv9qEWiaRhGGEs
uj2WdJw/mz5SgItD0p8HxUXZyqr1kCbNehAShVs+YU7oJCttR3/wC7q1znS/st2oVxCUtQiGSQdR
52gBgi0Dp4035vmOfGBzk0WhIF3PfzLtyttGLvPPSQLwaYNzMHn9wan4gyMJcJHL6gRtL+I5Ir67
+EP1JT/k8Px6FQPLEsITkuPsQ8QUU66gmP2xI+u2W/dxfIgRb3uxAeSzsc4DAo7IieUxHnEEqLKE
lR6/42rdMJuK8dRI40B5TsYWyfroFGyC2lDgrJgJk5CUVm/FhLKVUX3Fz3Z3ff7N8MfnNkY9lpdQ
ytSo6x9XbApULCtbO8MdG6+qO2Q3foQSCtkEJk68YktXEIaayXadQ+jc2Gb3OFbuj/9+A1yrvn+9
Af72bHz4nI19PsoIJvc+UjDW5nxu1/ZitatKx8HVmV9sORfq9Ug+gGuRIxLYRJeSv/U8pP3df/8u
H0Oo/vfK+FykOYUs7+PR58+DHGdHdfug8Ib9KP35JO3sVYWsUxuLaHwHJ1SdoHZlksiBkFt3xVRl
d15QH6HkHhZ+8XNIfghis4BQr5KldFCIVbsYyJR1jZOWiEVl9o20j1Ajr772lhqOAaFtq7Bxffgw
8okf+9T6iq2BF+breGCYZ5HLvi385D1nabIOPRsFiRPunMJ9I5EUGGfAGE8s4bTPdFK7MI+xzRHl
C7/AbQpCfArIdU1M3OPhV2blz65KubbXwdbrm1fVd2vRxMk5acRatsR3W2l+84fn9t+HO8NfS0pq
YALi9eTp7+0NsQ5eFqYcp77MvkYhCGdjMWNWA9T0//1Iv7l+uRSfMqBR5qea+nL+tx6xyzO3bCtm
nHVUvqd1s2btBmi3uvfHGPYQq8WyIMaBoOin/37g35S8zMLIuLHJmXI982PjjHhS1aS3czyXzlZh
kFopf4Js1XffbeFNq8UPN55NzpBbZu7KicwEHgKdfEhdv85yDZH0f0hHJfsF3Nt6Zt6PUmcXukTI
//ev+puSxjWlTRIpA3+mcB+eoz5KGjtM4YSWMVKcsTlVXfp1MPN74qbRJifvHSqqP129flPUMPGz
Ax+1nXDcj1fUAE/ilLChJ9pK3ZoCJY5B9rKXbBbXO0d+iGbXZW9qBOLAlOGTHfpHuyuHzRgg1xSV
vJ9wyGziuB92JAIKVjTzU2JhHTf+VALpi86HM4nflEunx+siiTf851soUf3gsJ3vWKBXANdrT6dc
evHKNZEVOfH/Mn//MYD++6jtt+9YWiQCZhm3Men758O5AYoOLJjdXpSXsbcvUvKodkk6z5CJVc77
dx0sxMMYf3rD6jTIj3+nxZSUtysviPTlPx847ayosmTd7Umsfx1n+WB5dIchBliYZe0d7craiug/
swm8vBuxKUmdbhMPkL/GMMJ/V3Qu+JJhZ/rZzYK/+Q+XSuvfQxG2hR7No8mH2Xc+nhrjrJyF1Bo+
UYb8yqky6ADXFK4f8QeO8xMBNyl60scDoeHU82Mto00In3frtfbChCx/FzNP4X9/eK5ZhB+fNipk
Xim6W19+fCP30RDaooQYOysCh0ywI0ejdI55t6QbeFge0sIAWyXqk13EHn9D4XisbYaIKvWLe0Ih
S9tJHsU0/VRpPD4qK3qIyd65jcpTAJzg1Pjx7cJJc26CBuNl6JR7xBHmbcl1gXyaS++T/pIEcXBZ
ai4T5UAJl5DmtI3dYHjtmksJKn6bTEx4jl3fE/fmvC0qr46GSL0Xu4l+LE2yzQZMaWMZT5fc4rIm
2oUIs3rTNdQA//2E/eb97Qeu63IYk07qWR/e32TpJ7NTus1+iJy1WBJUgJLkmLFUMSoFB3OBenCN
9j0Fa/rfj2z9ptYCGSbJKPUsQpw/DrGTFL5K03rN3p1y75CaSh4SIwz3RNVlyIBxqoxtezOwJb/J
sRetUUQ6N/Es/v97KnopR5qu3kb868pQl2Q+1b5s9njw71pZoMzNTIL0xrKCkGF9hRZi3bK1I6oP
n8IfnoPfnLs8ONNcmhiPWf6HT7m9hAB0FA8OtAi0SBTvbb/6ltZRdC4ircUxgnIdLcsxHaIdcJn4
D5/i35wygcnIT7oW4du4pP55ylAplX0QOw1JTcQX1cFRhOvUZ3WLitDetOYf/2Jaod/0ktSUAOox
y/qCc/yfj+mjaFMIEXnMoQi+VaTqr8e6d+8nhja7BPhqXg7w56YmeDIc3+RtGP4g5Y20V0S9+2gK
g/vU+AoSgAzCYkawnsCvy0YR3Su7R83TEFeIwGbde+i1ck8Yz37Yrdk+kjZidtmZZAfvpWPEREYt
SX5x/trNIO68rk0J1wh2WI/yhy4voFaKipQv16TtLafkuUTJQ7hRER0KpK2vmZTfBjd2tqM9IdOk
J7pElv5BxJN+zTxjnw5ryzbNT0xzDFwWlJHe6LwkQZYeGX+FlzAhnA3Wr3HvmEP7sGh3vBrFA4uN
5rl/F5WvncWD++qLF7VYOiq1WrcsWVuVPHl0EA/V6BgX0BXDui5Kem4/DoNPqRfMqyiaT7FCKbzM
1ktXWiyhZxG8hV1a7gVy4FVvS3lXBvkLlQxkgDRabifbPDm1QhzTB19ogrJLTbTf2Se7ZcUVsnyZ
5vTJBBYMaGcJduQFzJ9j6rZi7qevsnJyzg47g74A7yMziQqYZ1U9pon33QZS8t3MrIfSzz/3RYKm
0JbJZfZUglmw/1HPaANjNebkCRWV2hZ1stDv4ZlNqpIOrM+XdpNk7YyRqpjcbTLgYsnx8i5VTVWv
8tfeSBUqYb673kUwsI9KXULIMD0Cg/VNX1WYPRiTXO+y/Nq5QS21z8sELYC+qUw5/Prqel+YTZtu
aMN9QkpeqgE1jB5RWumv/roZi2jY1iMzOd+pi92Mv2k12FVyCcc5ueDUYtYJ8nILrag6YVoywMMY
fXVqvPbL5GLJxL7ZI4wdka3orxBH5dscrNoKec5yZ1TtckfIAGTZ5u56D5u/GftLij5rAcTbuijt
Quf+rxvIwOuEWgVoHKBEByu3lqNkh24u0Q/btXyeEK0ckNjvxx5fAipVBLcZLdVNMDQvM6/ADtpZ
tIX6Gj7C4NtZc2m9YtuoTh3IJmFQJpt1TY5YbRmfCLB8IEqsv1QEjd5bkP+WIOn3IQFGGycC4h4B
Mr+Ju46YHf1tQYl/mQH1qA5O7mAUBlEy2XhPmdCiEgKflaIHQljtmemJVMnwATM1lhfMZ0eSq8K1
hV95l5puSqjhkD4wYBq2E77AzTK7jN9ddBnCTIZTuJAC2muxZz6n+b6uam/bl3b4gjuRHFvZF9RW
/r5zp+VlxmS5AglDiKoRLi92VtwQSBY8IEBsX4ovub5TIoY9Tor0MlF7+4b25TkKg/nR7YE2eVbz
3BBQtOkyDLr1ItBtVXCMZlriO7dLBNYsvqJ0Hek1Vp7fJQgQe2qkdBbt2WsWb+c12ReR+w7BJb2L
6RfF1FLJlQS2e4sQOVqzXmuJL4hJjqq9Zz2j1ER1bxU7kY55FdajWRB2aQz3yGPBIi382cEQBs8D
YfAbc/K9vch44CFR+WayxvpizPZymgig7gBrtbge2J6HD9hT1BeQ5W+DGk+kZZd3Lgqj26rjfVLZ
hFYZbdETvAC91q3jH6TEzytbRg4zCJJ8q8gptkNH7F5a9sXjUqiH2Z/cz0VK/l431NPRgGr/5kwv
juMVIF/lVtQGg+MSMGhYNP5nFd809ux+Yf877aZ26Q+dEWVvjsuiXd/vImLc5nW/rIeJY1X4Vffs
SjJE7daeD0oDcNslfSEn6wsHSf6lFCH/efaY2lV771uZ+xIjhIyS4mVSI5JTP7nE80stG+vJb4Pq
zi+m50i14bOTLNlt2pOSoL/LJXrisoPgVGhR5Ei+0d5h9vrARQb8nBs+Bvpm7iUy5niRp5wV6KZO
7fYgStVvFoZLhxrB6HMQQu1OyMlj31bN/GDsb7lnfptGuOhNlXaPaoqtSyCTT203dI+9vrEm5gcT
aGOE3xka0sFh7FwG480IgGuFWSZ9TFWfPiZlvXFHE5N1ix0BKOhhdIM35OUZ/ZrLZ9HOeI9I72Bp
P2v3kxd6RN04Ki4+vrwnwIx+3CGitnNuWcsVqxIL395vetYUY9tsOfDcswPHYuv0CYRA7ccGtDTf
Xb9CWegQ4ZKvncVICYsQ7POmLrufijq+c/OXoIlwRw5OwGgssomWEdapBjWz8tAXbVxIVzeuxbU3
aILlAH7T0wyFTVbHt97sIYO2svokyUbGIJsG+xH1p8rQbrOi7R7sxMw2YpLeqbH9+lRoyXjnIU26
Xuwqyb/G6UijH+KZvN6gd3oBEGnuza6NzjJotn5k2UcZhl+XpD+5MU7ctCHrZvjuhsR+5czZ+ANO
wdAdFRb6HR016TAeMX6yj04WcC4t4gdNVBU39rwcWtqIlSOTrTEEeyHqH0mWfcoy0phVPu+iJflJ
IMu+rSei/Ea5LTvJb0HdN0zdtvL8w2IvLF/D9NzF3Su+D2JM2h/pcJZcx2lg1lMvPxPK8sk05pys
DPVAOU+YDZIULwMDPw8OcmRqSKOQZ1/1r/bc3y+j3ioTbe5F+qrLZimUKEmwYXrZK7L0g1yc77Yd
72WX7Cf7hrBDjjXjvRyS29mGf91P06oU8EEjzcPziEltc2s9mRgcWYUmKzuqhq2nFsysc3NDM5Te
WNXyAuTgHuXlsrHIqsra5Sjm/GEoV1LRMuX1eJxSCFcpZGFRLvsugaY62PsMRamTs3L05p90nA+1
YL86ey0c6xryDy2e4GmjZHX4s+qSWtnMTijdxrNbP2dZg5gUa3wqSQFSHehLC+fQRqB73oaFSXip
/90nFZHgpQJTat4/lEH4CYlwg+x1xl0EMnVtmIUeMnrrkWlcU/l3ear87bKM/Zp00mPflTeFcAd2
k8ZdMpEkt7g7p1qsjdnO/EHC+lLW5i2jEuyN/r407Y1HysIm6JYfGKANln824F/eX1yTBh2jnUM0
b/3dbDTAysiVRRECgbEW92ZriBVuedLaNevbfrOVf4uvjeGzw1s1K3JwXVnabRtshggTS2IbrHbH
qgo7NQEUONDsW8egjygJH93hIw1Os8uRIL2fRj/UoBjFu1EKc41mUqwywhiyYXkwu4AO2XLsVUgm
siSlc52VQLdxoOI7v8Lk4waUZYKYcPZYWrjLBQOXupnimIhTEe2bsTrbVvLcI+oEW+3cMAl8Lxkl
Y5Bbdar46YNrEprbNGqCk6KyWHlDu8s03UmCeXIH8aWxagQGpMU5nySmXpbRUUBw6ggjaoIUjuMM
k7fmR8W4XNY1SKkAslTW1RtTs6YGDZ0CPoWKA2/OlUfl4utr1MBl13I3VgqEoZn7s9AcqxSglWOB
R/fG8a6tYV0lbD5XVjOeVMV1ieStY6HJWCGILBHByuoa9b3kApjWc/LQg9MaNFdLacJW2dTTKdPU
retXHSCuVhO5yBS5MM6R+1HTumrN7Uo82lzmjI7ORcl90Fr4OE+Bpn01JtwvctJKAoU0C4zEEEIk
2pOvohaVgWaGVcht19c7lSaK1aDFxARjjN1Nc7I0d2y8Esg0i8ymv6mJaINQpkx1uQaxNJpe5mmO
WaGJZhkZ0KRwMxi/0s70XxFrAhpx+t9ZDSTgp6GjufTu8Gcgpg1kenNcQVHLNU/N0WS1RjPWBk1b
GxL/tgK/Zkdw2FCxE6aAUxo7fLMqNK1N6Sch0wS3QLPcDE11ix34bhWgNzATq2KC/FZoBhxJBPwH
NIE3fgshTmhWnB+ow6zpcaPmyAmNlbvesBfceZ0d4At0tpPmz7W9RtE1mkqXk1+6bjS3LgFZ12p2
XXel2OkbWvBzUkK4W9rilGjm3aLpd5CWv/iahyc0GY9BVL1VmpaH3QFwXqqf5UbT9AicgImnCXs4
nTdeD3MvhZ6QaAofacD5KdNfWSD6CP7pDxnQPh+/xY7v/pcFhDy/30kN+dO0P7OF+3f9x/QKA7x+
OQIIZEznHRpND5w1PfD6VQBQ0CAyYdGEwU7idiEsbu+1DTTCoW1e4xoi4a9vDc0p5C2l1pL0BZQU
dHmwDPHcpKfrzaxJh1P1Sgpi8etuv4eGWGou4rhoRGJPRgG9BtzEQinjpgWlCLc7xLgKXVFozmIG
cFFkGOtiAlKbZO9rIiPVNKFGPtc1y+Ptk/eQGy1e8VWtaY6W5jraI4THBdRjAgoMtyP0x1xzIFNN
hGxAD/IhhxJZaV5kFP9ENh/CV4IkmWeaKVkeCYU3d46mTSqCSGcjWNZjRtCNZPdAWjgHGJDKUZEY
bGluJSjOH7MGWfrxtNX0zXHsCXoMrBj5s84B8gum3vQjfLkksupO12Ag93pvEBlkpQ/z8v/igvR/
5TQWeV8howpjxmBq4vZX+n4Rl3Akrv+36SpfIDjRd19vrj/++hXgHbkmGwYorv7XX4/z6/b6v1Y6
zovIuXb9687rf1Vff93rl7++bz13Q8RQ/rffbbr+8td//vWbODM2XXvxfv1Kf/0RMWDn7TTJVwLu
EmpuHd+WGQ4uronLdEQQ11+pW9ckrr++vX71u3QupBz5Tqny+fr/X2/GqLW1dnbqb67fe1Hn7BDO
313vwjWzbFsiw7q+pFX2w2pVwP3aXL/962ZJaaSrhRgbgvr4kjNd3chgcjZ+Lm4qi1o8bjpnHYxN
uGmrBsSbIS9oKEEVLk63y/oUyXxhhZt6wjds6l3glM5yjTjufUqtfo1N1AH5437nQlSvTA5nTZQ6
iqJcNl6kBAp9q4PuVU4XMuuIvGHJXRQMZwgwtfay7nMwxBmEhPFnbk7mfolh27jaO+psDMW2NzG/
+bQudzGjDvpsrGmfqdjiTctBvmoKQDddIVJ0rpw9ZMj87Kb+tiVoBcEKss8Jd1GIvaZiYo9fczF2
5uJ9Cbx7x4ISMjXfwinKicUlS8ezLbr/sH/OcTYZCn55OrjJvqiSY9wu7t4MnMeyR1xUAgWmtboH
sL5LgmGGXRmGKxyMe2H155xQybWvzHlNZChomHBYZSRjiJElcFIFm3YoW+AyBX7fvPmWPGLkeUhk
aK9qQbpZEN2LasKbjbxfOlvsYNGK6+dP0rVxVPc0Hr7oN0Mnb7BT0VWkbBEmFBY0dgyLmLEwEWup
kADHtNiOrKryz4WoP0/qTpnlpzBrxn0b+f6GYWRwjxfxG3Q5vPR+86OO1JPRNzNepbFeJ+V0itL4
K7R7o2ghkvhalqjkxm6xehcNLuGqDE5RizYhoTayytE4KPunW4bWIR6eY+Rbn4AFE26QhGcDfcrJ
mo/zUKFGEuYZa1+9zQLoZ4mqko3ZFOUvipOYbtP6R4UHcNvRAu8sJ4LNgmNlTUyuuxrMwdsHUdut
isxcaUMFcFCNuGwzxlpWdktsdXTowuUnGsfs1pPkccrWPxXDlKAjG8YHgfAsKepXAzD9yZOE+qlU
Ue3IprrkCYavQWI8zxL8tMWLwa9wchh9ENEwsAYMSShfZC53lZeGh86uv9Ld4lBq7QqWrj3cJe7K
VJR8pcFavlZ9hE3IgyXMehNBOjEnVuHREOJ4XjMC0wZLBwvfnDzR0MxAPMn5SdnLnsLhAR1TsKGO
o+7P55Pbus+D7XekwawIoEfiYuJOLozjgqB+nRCSdSzcsj6XSc2VqKipg+EvixB998IkEVVU/NlL
yRbBepRsRNq2ZwLxVp12HcnCb9c1VtutP/pvk1VD0viWVaq9a8J9CtOcWH77lnBxjvzJwF5rVrem
hfpjcGCrdDEJo+k8FDvX6XBI5k6wiTP5ZcyJ9uykS5JoQr2vWODSVqwXK3kVOLJ3Sakg+lQ0Tpja
THQKJR6hJt8Rl94x/UjqDQyNkTFWSQRIre4dO2+3MT+ExMP0qFS3kib+KpXk/nYmb0Ll8HVym7Vw
RrTSJnIJ4g0rDubc/Ko1YLUBo8Pg2aGvY6KfL+9kQn01quSzUdXvapzkjbIg4VDJu/vCRa5VLPUu
coKCjxH/P0lV9hZ03Pc4CWGoO7gZ+4QA8CTAljfG2JrApa2aEjknxjiNwEnO6Jz8TY1gm0unDHey
neZDW1XLnghp0pzs8UeSVPMDJyBCmAGfaNtMpDpmabObR6KA26VwjwbdnIXi+1TQu0duU52sgQJM
mPaLNIpwB01THCtLOSVJE9ARhvDUqHTcREQ+PvaT+BE6l6omu4Y9jkGWjJ4Ep/dLZQXYCQnXWxxq
s7bgo60/RaOAOdlM1h1htDRxwVCwo/T2rpiRZZpBdmn0zajDUhjNQYm7IcZd7o2mhdNQZ5dfNzZn
Yy+C97CJKbBYQmzNYGT1BwqCH+Y18bkqkakAFll7rAM9VoAMB8GuO2OmTh3C+RMN5bSxffYXRaRR
S6JMGK5zUulq0t47bXQkBBL+eEIMe22U/qqPQAp53sGdS2PXYjzvQ9UCYPkqLVgZtQB4PQKP2bx0
cNN2OSIsRluELMV+vAOpEyFz5bQ25pTBUDAepKm+zuUSH71w4GcRwRKS+8x1xd5y75YckHpbKxsL
ZBckWP96YNIiq1YlBEw3ibrvYzF8tyH7JBnFTolnF5JJaVEnzj8rG+C0K/ZzNrvMQsmEaQ3spR0+
fyrYe8sme4FeZqWQbq5sheuWa9AbzD65S5PydenTSxyy1IjGAkJf6xi83TB6gCw6REy9diiv2vmp
Czll87gnmVRGnxk2OmuKW7Q7drkyJhKkFjcAsZyR3mvvyx7bZAuNZRfwMwXH413D06ehc8E07mql
A4I9F5QUHtZdlz4z8sZ8FOxUKe6CxQ9Q1mJD9+wkx+Y33o7Eu1AxBP52LDTl2c/nmyAHaWyo6T7u
Tv1MKrTd+3eEMR2inBi8VtTfkyzgTSeH7DJl3VvWpMl+Zviyq9Swc5iabamTI/BiCOOgvAA+yqxL
LOlCKiL4x2rMCNdIWRlwaG+iSC67sQUSGsO0J+JUkXejkjuyHLadAKiwROjn0ibmEkv1MBAFuJ0/
Y+koPg0skDZpRvSgV5Yl5liQGZVEwEaq/XlCI34couzHaEX1WliuXPGZYMGTi295Hth7Obacscy6
Dla7hNveI3CXhdqRucx8dFSbnbqW5Ou+Do9GAbNj5U/fDPSUJ8JKg/MUBBFZNAxn2sVm2TYFZDqg
+7tlFGCSY9KsLSJZ7xtJDxvO9p0V6Fwtkh/S+wczmTDns149RE5KeibxZURCuZN9wLnV3ovwE/ZZ
ImbIOs7TyL5Ho1A+oo3PdhBo+42lPkNmqJ+cNFWXKU4+83FrnnpfUdY7cbkKwndAosVbogbiVmpj
Wpv6W5RxxaZ37exGDNVEPDwzhsaLduM0Wu9k7Jx8QnvaYNoMjeO9FXMXaRHgOoo9jZ6spjsfTx72
hp6egFGSE6bpwbabcUNm/HIneJpXTiqLY15SQs78oH1g5Lu5ib8403AkGX14qN04umVnettPdfGU
5OrACMpCjpa/904/rIVqox0Ml/esv0sR8Z+b8RsDie6Spdi0oG2cg7gMblJQTmtHCXubJtPRJHCQ
T5eJfcNQwyllmTWigNmTtirYbVF2wsbAtTuMLEloXkANkAyOL30TUqY4vHFvTPt74qutMw8CFV5k
bWUS0uCG/RdYbreEdcIrgLq3Dot+OjokIpKOROQqZqVsXnZGHbv32HD3chbukaXtYejHT450YCGl
rckVxBp2dQXNKyq4uoaOd0S7F++FaQbnvKGGHcu31o4nKiSyYEsrOBS1/c3rTXEMUnGZBGMEAaDP
HVULZksNpIAAOhFdTBPvy3MxRT+x1jEQ9bwRNt3ibvNy3Odm5R7JsCh3QHgVEn+XFMGIzIQwnHPm
CRP+7WrnQRpZsUdJ7wZOXQLwnYckcZyVGRbeqqhTubNLJiIGKzCEJvPWTaRYm2On01LzEOwa1U2c
2wQrEA0pOCnG1t0JRlUbhwjpY5s588oN55e4sZyTwLGwKmykzPFUBDsgbvl66pL60cqJj3QZKVeo
W/a1iz2dRVWyitA73gWMx1d20wHaY/EGjevIiTQh/YCv17VD/Mknac5EVt05MFFlOBwHwWS4E6DM
5oSib0zrjU2Xva5lQrXgcxk1AcBvbakuFkEvu0I15kr3n6eFhhW5a8iSwEm+2IxYj9IPvkA3GC4t
ENo4hR8yYRbJlU+d5JoFxQXxUaKmu6OjbQ8mYm0xNeV5nG8QTtP4pR1RpLHT7kWS7BFhojh3p2OY
tbg/O2/ejSVIqjG7T9PGu20bd434ZHomFyZMW+PVgrWTe+1DOjfhzhDT95la8Vxi8tbDtbOfhiSa
IsfZ88KEh1a+hpUTkvMUGl/c8Ufole6rlX6v5yLcBs40n6U/+Me2xHWOhJmLehZf4hIHjCXL56Kc
ukvYZ9anYXyCYoYBAlnCJU797LboOUkY5e8zBCcPRawYD+WJexnyW0eHZkY+qmm/iDoq265/gMEW
vs956xFZjid8cBCvugLVqE9Ibg7nhfEvEZge4QZnR9+QY93vWm/xVpSNwW1gPrD2OhezeYha0jTa
ZXmq4z49s6KYP7WQ/ozFoNdQKesnh4TJbiGwUd8wtjsQUfqzrgTLOzP3EKGCFqR2xwwUzU8LoUMX
rgfDJzmYN7EdfxkZEzO1HtjQxKjSPCPoLosiEb6coBSiBuJpFeVDJTJoXp4aGQ0rduxLjp08R/vs
g8I9UjHUTOXC9t4mO9fZBWgXyQwR89YDGr5TcZGeRdwRE+8vp5JB8TaxTUE2DDNPbfs3O4d1c+MQ
36Nj2DJ0IyNLyiad/DPeURAaEeLtpB5/Js3YsDNaMPnXJRHONKxVknSbIW6w1RaRRXSvHe0g1a5G
65QRfPhYOiBaUUthWjrPhNlpDs6udWoyChOH+j2Mg3VvhNEZ4Nh9FouEXEe4hJTCa3gDbyzfOUVk
mewmwqE3pLDOdwL+zpr9SLqzcwIhS5W263hmGWQ539CiGkcnrv39ZCU36A3a0/XGaMdgXU88MXWV
FA/FXG1dhDdPA5/4m3ToFC4Cc7iZE/9zGUY/Dcyb97kQSCXL+oiYCqhVKEZKxrLeLllREG5C5mnV
2myOGzc6Fn0Eo7Foor23qObg1GPC+J/J3TxPzF5jveNP2D07uz4NybUbqQ6bxH9buuWSqwrZuxjb
0+QlNUuR8g1jbM9bIki2sWF9m6VJ/Tvn401PT7xPLb/ZpG7xQJ5de1sMyXQXhhXxh5a9AWlDkj6n
0J48YFKaSeFDPRS/zmCtOSTzbisMBHxkK1EKpeDpaiYSd05EoNF74w3iNahGdH1u/rky8IdOcko/
M1cHt8lbbJTukcba5fTG8DfGhIT1ggTJuBifCittoajQCxbJXrm9u/I5R49YYJgO7LN+SA547J/K
GDZUGNgCUCuxd07vu7sk69UxzRqkK4HZ3KqTWXg/fUUaUNyEzsZ25ifpFsACARORcIFYwUaETNwC
r2jf03f46AQUgjekNj3BLYB/WNcuP1yJCrdiOU73SHyY3ZHEUhnkhdWkUraYQfqoqndhmrcYFjwk
63RFWZ8hykGEx1xrsXn1IVOLVpWbLLG+NuG2s2wqfYO1Xw/gJa9t0mQCglQkMcqwq9W6Rme6z8Pl
AMkBQnCN6D2rN6NPXpFf74HLyPfRPOIfWWVM+p0QVpBhWQNx38ahMvNtljO4sifmP26oLm1hfJ6K
6XtkMwspVKRIuJ+nVb1I61gZ890yeMGlNrL2bFVwVVFTFSw0WaI2lrUrhZ1sud7rj265ziaA3GJ6
SyubMsW7afqC814Sk+Q2DZd6ePYyAIcjKKeSGQzPWE7EIeOQd0MbySUjGWoJ9HX1uO4rtrlFlfqr
LI3fGkXQ7MKMnyYVPU8908pNBLm0y3wDdGifhQRsRs7OskgfXgwok17J8Mt2CAoyggQoY1UKQuXD
gm1IDnjF6X8wDzf3vmi6FUbpcTuyZMuz6itrMnc/R4KxFqlfJVXQNrKJnk1cE64WSWmTUOGnhuHS
PLGvVbgXTsbQx7R5/acmAw0KEw85hDLkY19+9WyZ3yCDJdqymK1NE9fOQem+3mCwNsBxOszYe6Gl
4lpwGIXjuU0ZozdUjoX3GhuBz3ixLveNBvA1NdlkRQhuidPwxIs14Wto6U1MoLUD+WbY7wCRSHOk
lkUk3mrSEkYouSYRS5wlqpxjMRb3gddX57IkmbD9P/bOa7lRdV3XV8Tc/GROJVC0Jcup3T6h3O42
OWeufj2gMaZ69xpz71rnq8pFAUIIE36+8Ia6qk6mScxpNMMdg/Cs7Bnb5ySkDhJSWwujUl8NdfNM
BFVxsyIEawb1XrWUyEE7Zk3z03f9prK3k5wCp8Ant8xNR0pxsWvN6VnQKZsrUuYBHdrU0dockRSL
E9cXI+m/gWtB44nnMp7Q1Ycwr41GDOmm/2h7RayjKJfWtUp5L3A1zOtcpSR883PxA8PJhC5H9rMm
ad8izOOtpfxXFtfBHRA7a2PiWdvrc6lL8ZMdbmT4pPToasEi3GiW90NRsrMXLXVbCtmjQp+sDiD/
ttzVNoLMe5FhMDLY9F/SPKnXflNIx1qPCGShFq4nJNoYZ9Nf9HlJslCc3+Auz3u7o1hkSeh8hsVw
rzbv1DDWEYHIN7Pfj01lHmLRiLVAgXtdWSVd0SAtXQj8B3tCZsaM5E0oB/EBQaEGIL9wlbBr92UW
tSToDCXEkZfM+xJmlV9kTR9BQ1iVmxXI9aLGn/I+H1bUHG0SagCqNrQRH+tiQJL2HrOg701ShUe/
GS943eIvXRZ3CcwC9NJzOoQT+TCifMDQsCfwc+KBMKEYNMbap4d4v6PFDVe513e5iVKroQ/JKu5s
9aBb0o8EIrEMp3VDyZH3wSy6Naj8e9pgGfBHysZJMch1fFqOZ3tEXtkE0kWF1ne00kPriGZLjFCQ
n2J70I8Cg0rJSLYRZb9Np32XR8k6lkODV0TYh3tTO+UUWVSJEUeSLr7AbrjH2242NOZBTqpvKr6o
B4h9+baYZGONuYo7aAYNfbUsQJEUjPsaEujLJOn1nwW1NWp/CJlRvAj39IswFyi0u6BSfxBTyp9J
pV10Tw5OwYjZsQjCe7PrI96vnXApCXWbDBEwAjaNC1x7CbmmMWukhd8iOz9NfTusEopgUTG3xxr/
uQHOSsCURAclS/dljCazL/vVPhv0i5qZeAOVDFoTinoH/jUnDjBpScB5fDaEa21lffMS/B6CXo23
Q6zF69SWBuIA9SUys13a1h9KXsfPBSWhLe0yEB6dWp7StnomqBr3A+7aWJMmrxkx0hg06r6zK3QN
h8b1zJg0rQhqRqReW3dINq5HC4J96Y2roFGCA+qJdO4Gj9yw1CGY1zGpwAQLQ/jRoUTQ4A7I3GYG
srvZ4FuXOsi7tTQU8mYc7XcT4Npaxnx4pQ1wD6ButWuUk3dIOKp4efr4V5CLNRHltxhZBAoNvdjg
CenIUy7f22gtFfQJtxiTDCuUk7AXI9G9N+wYAWqbVAd+OdfYezwlXmJsIrtFGg9VuVVdKFRogsxD
w3DYyYNmHxJi6X2XwDI3ihq8k5Kcgi5BjdPfcBzk5VL0OOZmBt5mDE42lMEggj+h+CLZpvQpaUEN
9X4qNFJlFK/zWl3rshY5qkAwv8mafmNB8XLwJVlBB+koaRpvCc8KzjaIQyp1sM9AUJ3TQjqlY9Xt
WyOuT7bvI31QBMl9z3MZqAOOpchNrsvBQwgBLFwQ43mPdF6d6OFd7OFYO3aNsq2w3VkPmYx22Tzw
Wx3ZpClhwZU3irLn3XEKR0JFuSwecj86qwpFXxywnUSKuiMX0+QWahjIi0LeFXGLZipVnqqsjCe8
sQwnqJSnPCNG8XrAR11MZ6gLxQ9cn7KH0KzdLi+17xaFFlTQag4JfoebLXKQ3a7pfjVFoz2XKiJi
VtQ8ZyijAgbCngN19ORVT4JfuWF0v3JUPA19tLEjAg+rS6TC4TTedZKh7mtliO8tRdsiBVt85zWY
gUFEIzk28uDQqnho2e1onoIYTInnI7A/dC2qfiUKtLTSvVB5rkP7MUgnbiKZ7HzE32kNQXoEspiq
J8wKPDLSRj93BX6dAUIEOaW8czlPEGBMYMtWwwOK7Ar1AVl7mUCNr4L+FZ6cPee4yGr0ycNYqMOu
HoqvtEAQ2sKuAbVbGUCRNg4PvS38UyWj5hjk6NWR+VK6MY86dU7HgsxA+T6I1oqcBa7kt6ZDaq3v
y7oKIQHAbZsK4v4KLG1EUAsODj9arSGpU3oJHq8fvwtdnGEnS1t0U1BkrQC5Mdy/m8i2EpHnzT7M
ex8n9Cp2JyU2YFAF9U6D6/QUp9NXwf0dWl32rNmtuivJo1cxz/Ikd/K5Hxh+IjMGszr18B/DOL9P
qxnYomHPQyTqHdOqoMsyhXcQGuOTIu58nKO5+dQUAIl9aRI/P2M2gO1Qx10HY6g+WgYapZ2W1Sel
TvZymT+p+iwzCzNnb1UVAU2DBKZJxLWYMQyj/UixH088JGg1KAKo1vneExjhV623+pUcl/GxNLzk
otQ88DnmSY6phlTIqObd21FO8U+BoDsECobODHUQobtdamPh3kaNcsmHhRSMA3ybGHdIL9anFv1U
wZjh1G2uuMn8FpESSreGH4K8A9vU08DSkymnLtg2j76Uyxc7ONTGFrJV8hlTnlobg4wXefeQN0ly
l0AuIPGMxRvARAjcogJgTpvhG/li1997hWZ9V6MGnxyDl6Kg/EN0aNJd8v01Ncv2IxswM6eXqR1S
Ub+TEchHpeKdYIeqK0MHN/sxPzbgybkqDE7xbL7TD+pzbhHraSKgQjJPLBpUSG60l4j39wM0iItQ
w5WBRshBi2pQRJEIsRHFv7wp4RvVOgZvnt9z1zLxMaKjPtH3u6Rtt10Xi31p69GjBzDOkEvXZFxc
p2o3HQ0KGDu8mXpKMrhvSNACC1v1X6uQsquf1t4dVz2DwVhSgNbi7D3xCEQQ6wgv+G0p25ru6Cu9
bWB6Fyp7hhaflRTAXdocClytXtN2zp5RF6i6nQRt6F7z5RePhuZXrpa8Ak39wWip9HW1zF49Sz3R
FbrEPcGQ1XijO6IS5eRtesqnLiR+IkXP40K+l6n1r/y4fWoAKHNes/BbUFLeKS34Yv2IF/isO6v7
Yq0ThHZpV+DmmVROCiqTPpTNIBzp3kOVGh+WbyChaHQY0PjnKgBw28bZsPWMmqTN42cwy77oo2Ud
6dNjRR/1EXWSxNtlCcI/HbY5lx52SQ/v4M2oKHzGcXgRsA1plCjGimcSloe3h/23MWrF+IlzTmx4
LurY5mmZRLowT5qvyfeoMTm+I9EPeku0sjoaCTe8iDMZvVGUI7s0sI5qD7wPC3Vzm0hdeo/PG9ht
XW9fAm5uir3xK2CqaEv5kJRqQmm+qH2xsnu7+DHSIhpDId8FEdIHhWXrB0WdEHjP8V5Wa1r1aqp+
WkCFXmpKOEQDOvYLJmKXMtqqj+No4B7ZeL8GykGPoRdNmyIDqGAv9aoMjGlW4L62lK+Mqk7vrPHL
NKVhcFQVZCeiMmiTa6Ldls3MOkBq/kWfelRsFZSna69TX0rs266LRsH7DrW4cVMlXbuTc2DhSTak
+7EfIQuk/vvYquFLUjzahZ2/doqHWbbag7mIoovdB9IZ4YNtEXjPVHXGu1q1A+B5tnmJMy94FUsv
oh2KQ+dlaxve53OQTHeNrZuUU+LxOc6ptEEyO1YJIAzSHPXYm1CifLsq3yaPFhbkguIAN7PbVhU1
Bxs0G8ICrY3HAym0Dgg7m+Hlk14N2zrtLfglSXbSR3iQ2AG0qxGoudshLLihuwuiUq/zk5KnX5Qa
rG2pyCAYlF7dE5HzSBBsrIaUBr834qRJVVNbyw1S6lgcUNUX+nhvEPCvi7zHTE+XxM4WeLh0Eylv
EfvK60jvoWmt9pED+xqrynYm4CFuGwf9LgOGtqqa2LsD9t24dDVpsHqVcUZ1eGuhxdy13rHzCXjT
uv3iclIg9DFnG8NW3WRpPL+KhfpApqs9kFa2UH50zNl1fJyHHHvDb6Oexs+lL1XPxG/+SpaSAOcI
4qM+I8fup2bCjZlCWTOa31pVbl+A2JLimul4obUjTlg3Om1sRvdQOHQ6kON7ZTTifplInaDZAweS
+gXraJPtqtLutlY4HblWyQG0nnj0dKTU2/hS1J569PAfRCWftMYw1edJPDW2pHwTn0ndnqzB9l8D
SfHPKIp8GwwbZ0PdzOG3Bf25rer+nFrTHQxYzz4geRNh20DdYJONhKgTxFfaxJm8qcuqXhQNMBuY
eCurqKjruBo8tFryEdlgL4eoUL+BkwoA2T01HRlJZAh/k6tddR/U2dnUOulMwgAIKOio8UxRdRS+
dKgLrjyiKd+MSbQ7rTORUDS772QWYg9xTD1SsvN3wyDSjT3AmamSKXNtcKAUTmLNGEhVA9NVfK90
crhzsM2q14Cq+Jpm90eiKcHL1D4YTZBi56D37lS3v7qieRwLYTmDhsQ3ShWHLld1xOP8F98u5WOb
NtpKHyU8kvPM2vaK1l0Jl/+raPo8FuiSfvxMw8wJazzsP5vf1UlBacH//T+/S6b+X4Kmzq/ko/+o
fv337/wlaGrq/5LRjaC3bKDLYssGtNG/JE35yEQKUYfHSo94ETv9W9HU/pelsgKzXU03kXPhS/VV
0VS1/kU2JHSZ/SFqRHfgf6Joqpl/MGk1zLINFIk0WSCXw+H9oUsQ03uOxGSXuy7ODcfqisMkunJj
YWvaz3DeMMXf2KcitlIpSobFQeoMtw/LbCc6YB8p4v8rvwYIqwuYXpGE1F8ExBmUCySy2CyPeoRi
2kY2GdaKGq5JR9wuW3nHoNhBRgJYgD8QejBxcNfWOB1L/rtFounQDDbWNbHWMbQI66iVIztXBh+y
bUB+M2f/+THdhwXhuKHpZMFOFsg8BZM1mxbkv+I8nWCC6NEGc8oI0XDb7bL6TRv0U17wb4kZQ5G8
axIqX56GMuVA8YW3q7W2A/MVvRMf4xrvZKngunK8R9yK94HrVYgpT97sB6ND+tL1pzxKjpQkehri
ANZopBLPjf42m7RtgZrxfQUb0R0tm7bYsAduOO1MuSk3GtwixfffCcTFkwW2bhVbd9jY4VpKXW6N
526bezjE4bOzagIMnlULHT4tMs31UFaUjnz5+yQjJJvl9npS4LD1SkHxJo6fPN/8TosTNxaVlH0P
+SNwK038mjJeT5FZnARqqzj+2muUBWpHob1GfTN8b7En8iUa6nEFEQwcPYM6tlVG75LzFoBBU6wT
mw330Ffck2urhT6sqqh5KvwC2UzBtd/ISvOaUkl0pgG3cH3yjwHv5M7yf+oStg5Uf2g0B8oFvP1F
j9t6bdtx4PRt0K3CLl9tyNuVUxUDJ0Oc+2ukTJCYh6mTVX8l8vS+JU9JNePZ8+ghm7VRrkHPQP4N
cTSJyp9idofQy9F0YgPlCD1KHwJ+yFCp70NwvW/yEgKTolwyisqjat55Hc1fj5dtMGRPXdiAcvRk
a1014GV7JBAIIMmffDIEy78oVnqXj1hSyD+qIn0oSsqPc6cYUGnsRhEXBfjQu214+7EwToW0nvJ4
T+cKb6X4vdRp4Jt5/tQCJjQtikpx560pwgMnAPEUBI4Xy4TGJuBMGT+xkJyo8M7QH84Dea0HJJBA
mP+8a3FdnkWDa1BoRUoZNoW3iybhVKxA/vAmTnaqLxUupIM1Dm8F8BUf0DHP+Krohh1QPW1jlOau
LXB7t6V+2HcQzHxaJmsB2458NynWZokjYoH/ehj5z/g7QZxqmnIVyOlXZD1iXXQEMFe6uS3OniZR
uPdQ5wasfT9aT8s72qjSu1Q2yMWLJ8y7m0ekw3CdwTIFy5FXtUhcwo0v2mReirkctcWdZ/GytPSm
PNeGvYvGJ+p0tZsMonExYHxug3szMWZ4PLqHA8qADdQr4Dw0Qmq6qlhIocClgjWNUjnj+Es8l2pt
VccMNXHVhfviR4XA0YN+wuywOdiqdDIZdDb0i8IVjtpUHxA1cDzxbeyHfOPL3WMamphp0inoTNLC
dkZ/gfHO1DVl5cohByscTeprwrXyUo7JcKdOdBaVxm5WZTP6bqBm1JzDQgOb7JOej4xOXfJolba2
S0MZc56x3ngxNV2zbaaNFshnom174836OW2+9sLgKQ/KCWRY9oSOermKmvQriTyxJanINmMgPs3w
ADJJHPonOPK7DuyfnGnIr4OaEA9miWWqPfanbrwoanRsMlQ+aKUa8O49x/LkzyjsMH5XcJtWsqfQ
b8MVyb8JsMYzjoaWmcdoIPahre12tPU3foFreIIzA9zHKd30HMBiF7UYRylAblyUc35ihexg7EzE
NrxGKM8xNuBV1+nWVvWbZje24QU7E7BBIu+c3LN4b5iVcVQU3d8XLQLI6Ws1D/yKGOhAiqFwczCA
q1RGKHCCvKPhoriepZ/IK8v4Tk8SNGVQTEmsbpvHvY7vWT8w6DCOjjYEaxsXLkR2lW6VqvWXYtaz
kdtEm2IspWMIXxRKovKA3opOvhAW61hCsobed3oMkpagLeLnJMOMMHadTk0ksp1U5ffqMMpHC8wN
sJLU6X16fUFp45ub0bptJ5B5mglLrStp5NkGNHMMEAE0RW5QaYYTNppxPYpqPpTleMrpKzDpBy4L
6BYOO26061FmQQwRi5o7xAWe5UI5dGMJIvk6W4YGmfqrbufTwTcoY8hY60ktVRHAJ7DolMsAzv+A
/3wX4HFumLUK1I65jKTqAAO5hr0OTpn8/ivVS4LgsQSrHb2BEQa7RIcBD9uJNhmaYvKoPdDUid3R
pl/ejMrBV2EKiYTAuyVB6aXpvgTQcJUc+d8A9P8TgKIZZyF+858j0Ps8az6yj98D0L++81cEKmTt
X0AhDVSnhFBm0eB/R6BCGP+SdSEIMTXQsELml/4KQTUbUX3ZlmXFsHQ09Wet8r9CUE37FxKeug07
C3Vqw0CN8O/4+OGqaXT1QrhZJfyuVKUgnYJyynXD2QAACVRDNoTKH5LoivXfNKMK3pMKeDR41mN9
QcuQMSym3pWVE9gCSd5PWW5uokSlk4saJvaM71ZtNQd1oIKRY2Osl8ER0kS3AScaOW32Zc2v7qLR
vytW86gV4OLNDjtTWMXKRoDCNxsbW+ISORU9v6S9fiaFh7yQHyz5GcfkH9OUwGKOJhf9EUQtK/U7
j99nBqjL0FJUaONRvgS25EB7XsUSFCeKDsDVkYEWiTa4Hawy+IrCgUReTtOrpKff1FFCzPbL73OX
yti2gn+zEq2GKXoVY5JLAxGeQQLcp6CjHRgMFVgDJpRd1qE5/hy0APifbq2tSvN3E0VnWatR5bPH
g999DJMcX9Imd2nr+Kt6qqI7UzHptuPO0kLhW+Eb7TtTD8A7tMOfZWsxziU56CQaXJ0jlBoiuZVv
cwCt69BGx4TodM0W9NfofME4NQ5ywNgT2GDmNaE5usV/rgGvvZsLX75ubAwpCWmLpJbT9rGr6Hng
RMr4ECTYsA36ucxS3ORi3Wk0nzKMaj9JRDh0MOSHhqYIqLmsWU8xbjhG8VRzDwDg14GnaQkWZfXg
lkryIQAvrtQwwPbPptIawNYFPWNtENf8bkcJEJFJzUEiyAcF6MxdgccAiY8bCfAUaVLlm9Co2q3P
GUhCNAPcwXwXSfdoTBr4RqIGtDX8cWV1SoMX94SOlDWeyz6oSECSryiWwB2m0CC1cR80vMFHVCYo
jlevZgF5JjVT2BSJ8uHniE+rKJwNUQDkNQ4yB6sFb5fo5Xxhh5Okwu2Oph46DgKUiH6BEhpwzArR
LOdJuSdS+0GPsN0asfmeTZD4sATUIcA1lABP8JXRHVJxoWoIjhE8dyW5jrCExxWRep2xGdQ7VTEO
EqpEmFlF/cqiXwvl+osmd7EP0vaNfiuUtAHiM/Jo7pBHQKArpcEj1D82xq7OP2OpAYqVKRC8gjzb
aqqOhS0p3DokdLdz7KkC2FGPQfAKZgxDzbIW62bGkAFocqQoRVG8FsOqHGDFh49DTSczoAmsfaLY
lAVNCyP0bEo9cDIBzYM+f5DyfJvC0U3warGgnIUK8h6fgG+2SsaAzbKThroHnTFD3lwzP9LK+9kw
gGFsI/BtGJUNSLwVDle4AI76LxMWmyrPTIOoBwlSEioPITx7gbUWRECYh1Q+WzhLgGTsYuZTkq3m
2CoSZlS8EjGjfSt1a9ibGMo9VH2B0RK2uVWHIx4kHLcKbTxDA6reU5a2TpvsuGpEFYPp0zusSMss
+T3EyIm+6Gq01A0jMBqb+k/OeLZKGgVIXv/QNPm+Qr8PfIvZkfjK6xF20MA9CzVK9QwFLkKuHOOw
/0h4j+d1O+yQciT5M2qssWUVtGmYxuuky/t9pARvhR2c5NyqnMAyu3WXc8uFFOodLWkBKEL0s3Nk
KpMod8em9jcy8lDbwgZF1UIfnivI2Bi+gRrhDssGdVu23hlMbCDNHqsA4gexUhNNWwsZZyVFkz4s
APhxEnxglXHGoUI/444JE96rMUfxx0vUjvfBSxiiCyRGaOpzVkVbD6c9wJN1TiYZWlslEFQd0Vmv
tBGwy8zo27d6UqHbD0y9MbAlzdqOGkIWjl1Cd7+vUFfSK1y5gpoaRYVWjC/Dcv571bJFjQKmUh6u
37l+Nn/xt2UlCCpnnADiRDMaFQvk/rDMiV59AFX6U43hVAWq2AJVLg5iqPA1063isCwuk7gyUlfH
Zbzppn5al9g5bsfaPlPtAUAX06KpQQmj2Nn753qq9+DuO3BVwB8h29yBN6wcA/V3PC9M6YQI5Uqm
jUjmR0pjC+I1q1Fg5S6zy4TKIypFnAagfXp6WCZZL9JDPVNbb+tEMwiqIZAD4Y6YF8FrtIeV6gTz
SBhN1aMa5gcygG7jKxM9L3KCGIfjSZ92QR0mu1Frz7KkisMygW+mHDQ/2Ld1amyzSsSUt4/cV/Eh
0I0Hw/e/Iel8qQe/oZM8kEf591Zjoclmyj1MmsJPd1WsuA1AskOoi3JTNf4TGlKZvF7W1eV86aqx
p1TxkiaDf7AwuIprjN3TcIfutb8ZBuujgZbTzOIAJItfOW0RV7KMaBuZ9VmnPH0AfJUfKLTnB9k8
Zcjj7TVVyvKdwvzBVD7tzvB25khqZ/gUSpsAgJSwq8MyAcpUHdq05oCXWUhzPljFvHFLdTSJ9xOX
hgnoBzgebh/TLCs07OGMhTfdzqe/mVnOahzHB+1i6sOTJqfdIc0PgQFCMjSCZOvR9PFjo9vzcL7L
+HNu0sbYI/2fbtDn3aVZp6xTFMCdVPPJOT1cfa93APX4Yd1oHfjsBH778ku3yR/rFL+tnLpXWhQS
GvRmwvmMpHU0rKcCy7blLFVhQX0gLH8t5+Y2mUzqf7fF6xw1KVBi8mOnVe1hmUzNWDtjWFFWh9SI
A0LpowdV0U7SemMAdQKDrJuvRoi893WieqHumkJ5y+IhWW6HSeLx9TUV8K2sfCkj1kOj33py5m17
awwDkGvBJ40Oa1yX8/kd5lveCr30cFuk8ZGlu+WTwRyqyV0+SkvDwGSxqyAvmyN1wOsWy2cVhpta
V1MQrHGKvO2pyzogzQoYsGVv6vz4LXPX3Vx/Yj6CZe63n1mW27R9sRDY2fyx3bKb6+Hcfuq2zbIu
93RXA7cFWSUy3//48D8uLh/8sc/roV5/bvn8umI5Z7/9G7/NLlt5VjsRgQzxACVayn87Wb/tZJn9
x//kt9399vlvs8tXb5M/DtpMtRZZsXajJQTmJXyW46BFwTEfBQCjUhagUWkoLR94o8A/cJlNfcAV
gBfYfFnW0xceEh75QH8y6wR8Gh5XBzz7YEj882wNJW4tlZGyzoTXgJ1IsD8ZGhXd9NxoDpKCsBUQ
W/ayLC8TQA7drvIEImSdqHZFYjVOUVMSoUmZ9fM/QTNyVdSKTPkSUCLyNVTdMP+EZgi/eQQPDImX
FxEeK8XZTNGXi7ih83kMp5KQXRcH5PLRRPz38rINXI70+vEfX8n7BJPPhrCIKvVhmVSdn1/n0NQZ
HC0iDrDTAW24eSd5mtsjsDVmqVZ743r5ecx6WbvM/ra2t9S3TCcgMaiVHEbbVvHFLr8bAlmDVUAp
oo2kBA2gAkhnZNmSO8TKS9gFH75Co2tRXFgmzfwERwTDdDXtyFXG5EdG5QBmE2PfRGVDK8CVooMS
zCOGQLyp6YCUW8juB7nvevO5UJufaS+ls/ZMdiAx5fDnOY9WgYWbsRH2P6fefihTD+2X+Yx6Mais
so832TIgLOuW08DYa+753u34lPmN2Y05ddR/n8UiNYnPY0tFJcmiyuPpWCVWypAfiJTeOiGrbjHZ
0l+bQCrKD5iuvhWD0F0ZFbIJKApjoCwN5Xa04Ht56uNQzaAAgTMkCicp3gO7YdbcUNoym9Yh0smA
OhThLEdpx+gjqEBUlkNYjssz4Lo1ynlSM+rwmnq5bvjvS7ssZm37GakUNYccWaIxj+KJQj+/0s5v
qEUeQ0KeML7qcsTTyKwAkYzfOUppdS+7IoV+PupN1t+3Mr6nSZuUB2uOffoQ11LuhS/guLNY3t9X
YpH9uC0uc6Gl/koQXdBGu8JoILZ5Skx1Hck5DwF6MaUT8C4tOGXLlVlua6quoANJLzwEBJf/Zvls
mYzzJb8tLp9eb+j5Yv/T4rLxssn/e1dN1g3EHvfLI7fca8vBLIuAmonBbsvL3HXlBF0YBw9wCMvu
YR6CZZ3068bLz5Jr8iQvs8PyqF1nl+d7OTgiv78fwHj5odshIzFkAcLS7iS7fdbm9340PxsB6kKT
uzwmlE3yaY0l9HteZcUWs0B0NSH5y+6y+XXWm89auPb0lpiimQeG5U5d5m6T27pxSrUN9BW3EOH6
jzFo+d+bTvDKX2btJT5dZq9HX0zDWY/uB0BcG0wGz3UONdIY7JTgOKnzvaH9sJYD0aqDYinyfjnZ
yATwGM+P+O3c39aZOSXYzNel1W3j5Sdvi7fvLnO3y3j74La/P74bZi9tDIRyORfLwNmaQZWBxuRU
LU8eZzxujsvy9eCnQlBIkXoIjPPovVzT3+7L6cOXpGy/3K6wu8yRR4lrELQtocxyp/zz7LKL61A1
YF6xs4rESebgDfov7455LFkWl7ll3W1xWYcO6/9wu+VrvffZC/SGlt9fjq9bbtDbM+NZ8218vZmX
tbaStRO0lL+fu2XuutUy++fyb3v9bas/f+DPb0miCteN8Swm4LrLgL+8Rpa55bv/tO62yfKpskSB
y+xtslyP2+Iyt3zvP+4V7AVn4PaVZcM/fuqf1v2x1z9+yZ8H/EF2qzZoydHn0J5KgtqVyE7Mz/pt
MllqgfzTfA/cVi5zt3VTmvKIL8tlA2AYYZ55H8twu+z8tulvnyyzngZwVagKQ/J8RxsTZNTrMLY8
Qb8tX2f/XLssL19dnrO/HjFgkaj6rNsYfE8N3ngoP+XaxSVKe0gm+vWo/2/0DA5GU1J8s/uXeKC3
Jtet/MJwMqDjUZgX6sKQ6iHyvRRxvQejLsOiM8bvmQYgskQkW6F/+0AHtHTQhHiKI+QB82qwXTmK
gz2o/AEB9UfwoAr/oEdRr04KmC+gQUy/ifbI9N1NZki5kTrJTF1EJKJLy21vUq3rBmMjLWPcn//w
dTiZshHFP5KqKR2cq7zW8npdXrS3iX172y4rr6/c29v4tuU/rVte3ctur7/wT9tcf6GPbYQptuh0
kfrxaC4Ta3l2b8v2HPcNlM4piy3P77yM8cHfK//x8z++TvsZGrZhFiupmQe15eupZWbRedmyi8t6
owzlZflgXB7Bf54NfdpGepJ/ihD+j8jDgRpev04QeOa1qdEY7INPM7trpYILnb/2EfqvYfYWp0j7
YJG9o2BnHnoZTCV5FJDnRnuti/BBIC8NjuykZt1HiO/lu4XyrlKn+ne91R+9Qf4sFA85rBnSERL6
73ph0UeeQN5qYYbUcTbVTisC2ZF8qXbKGqQC7bbESaOGuiZ1xm2DyF/1bviBDtWByLCUrIafePAT
2d95fYMy7ohWQjih1tAH+bSh0bizvVqG1BQjsTSlO17xb7EBUzgEgutAZXw12va7HwzYKSbo2Ot0
8QbqbFT5OqpgFMJXpTVX4D2IEbZpzGoTg0qlYDx1GD/uIACAS5HRwfZiH/QARYsR6OEsk7DS/H7a
AhmEUDLzbjIt/ykJ+6xJtCGnrtliu/uVSsPozhbsbhFw5In+mhjaCE+KFLzIzQdwNB/B2Pk7E1d0
igNunXvfWprfVhoBzcdSK8FZgsZBuFZ+qHbWnNoRKSIQahs90jdm5SFKkGY/R6vY61JXoDY8DBuS
ZNQ34wzgomyfyfs+TTuQDrh1WzsAE4BbqF+LPtH2oLRBJiTUeTMk9JDdqKeZeexlKfaTSU3lJnFJ
26ic19hU5pmxA6R5gLlhbNJBrjao9xB+0kSwrSTdiAL+K7RbCJASKn+ULQTMK1QLZAQaVTShS+uo
j6UGRTJzqrJ+sScP8y/Th9Ft2U/RACkilutwVvJ+C4JoG6eD9JzbdE4nSzxLqG6tTXx9VgxQ0bEV
3n02VXDAsQlDQgwRkiCUj1mlwwDpkGZre4x+7fJjTKGQQdxQUHJDqxAjxvrOFHW/NaTsO6qpGbKp
ayVp6hUtCQrlwnyBMPlB9klWqSVwTetuN0Dh5N8dKDpnlJlahE9T0f0w+gR4k5Yf4O8Yd6XaI4gJ
x2se/QN1HvWoNzkD0lNZS002ye6q1t8GoIX3Td8gWL2nuyi5UhF+1wY4lWgyZyjP7NIzIsI9eS69
CltU3ye1/pna4MZQJ8VAgDZPnf00CxEAfsZMswBrU3VxdMh06FBGLgBbh+IE9DTDshQbpao/2lNo
PfWJuDNnly5Pgz3c+3dDldU72IqzrOcM5Ml9/FJ++WYIX72P8ZhCLLJG4DmqcppzjXEaq2CtGP2T
0so/JiNT7hkpYioILcReWfseA4BaKQXDf1WWb0mka25oI/gioQrT1dEeZUG4e23wMTVGsbLV5GDn
SeRWnvaWb5Qcjkds1Cgs0EqIxje/RwByapQ7VMffJau13Ry6KqIjrlwD3/zM4PVfIjmtVgWU/f9i
77yWG8e2LfsrHf3cOAFvbkS/0FM0okS51AsiU1kJ7z2+vgc2s0RJVbeq+71PnEBwGyBVEgHsvdZc
Y668CuSRgQtOq5WQ1O2ypqi1+6ZaJl8SYsRDEIDQkqw3BY7hCuB8dGuCBwxMrVxamQLPRrYeBg+v
AKVSsyVqsRhusTp3Kp4YlMcsylBWSPiTS4zzpJjnufMzIdSW9N06d4dxj6rkzqIYhHBsv7SsbWSy
11TiZ0rdJQLVE+gSglkpnW0YnkRKN5lK3BOVxFrXItRQsTkrgyOvP9OIKHktrK3H3xGH3XMml+ob
ipe8zZ6xg3GpgPXlVRe7lGPxi5SUeNeFeCFQ4REvvOEJy7hnp0ukVTwMy17l4c8C85QYya4DQEZV
zgiyPU/8ja1Tza4U3LWNrmn80MZTC2LkpnCfMUqDt2wttaR60lnvzFTHwm1wVHd2KUUEQdw71Q2W
WemiCGxqTP3GHGX5FCSXJX4JmXKwm2Cjw7Q+6j1i5gDx4DwYeC9haULBcV8Oe9YzEMvLX9SOm5ui
naR5AEBcGAetFiXs4HXitGO6rcsSS8euSbcFUOqZqeoNCU3ucg+Y1yxWh25d80cdim6qZkFYZZNk
XuUkbQInLzcBGPUZ0DjiK0HLHdh05LMJ7K7KLOTpYsGzL3q9XtjOt7wmZ6qWpIIojPwlefWbN7Yj
MAAKZTRrq2Vtwg2lriZlIA5MUNEN3ztoo/poyDlqrCGKdo2k3WjD96KixC5G9v1nXR1c1SRstyTl
ZpnRmnM41whBeFjyaADagX6tbRM04yVFSp4FUpt4/zPPx53poAX1ZL6oKbimRuNhpSpI0qhmvSca
v6Aqixo7fmOLSKNMQov811DJjqGdKbOo6iIuCYeBWP5BxRQAhtbOoZpzgSjpBzvmdVUQrHWCA0lx
FZGfOcxI65EIdb2DamJp2xT20ZWpPMSACJBxq5CtMvs7I4CrkceI3vVs3CBacXY3IPQIlHA7gt94
jBV+ux5hevBJpj7Xgme4dfYy/u66ZPWlsYlBX7CwRie1CYanVkZj2Ep3RRwFNxgW3/WDRpnBnCpU
bUXwSJvZ6rCf6iDmhe0sq2HK3vTNK9ltblCXC2U6LrsIQKFdKY8RFaZ3ANSoeczUte13kNr5DVHS
vAKkFAJpL5yZ5C7LfN/1lXPvYb6xLXX8JJNxqZq41VuTaQdVkFAdOoyJhpuIjHKcqjhEGKfBDFoe
41q04A11oyLpnAP+oyQRhn+qBhkAh6RfuoHCo28Mzo06FNRHmKymC4kcZoo5CwpPb6lKJou0onh0
0ZeN8THqcFC0XjXsbOeD1hLaUoul5o/9Ujb7KfBjAHb3w3xmBMP0tcVIpAmandEClsmjnS69DF1k
rT0NkL8KXGzeBhXgUHlWlNr40A/SKagKfg0plES+JCqe3RIQojwB5Gl8w5BjCWxsh7GlglYQCarW
J/EmaLsnu6Lg3EoBwk1V7aYVUQ5ILYdVSGT2/WbrmMPCcDwWzOjxZ7108uG5w4HkOelRnJqP96G2
IjIMupcSA08+WthjHt2uWDkRyScVtu2sHL4TaXPRtvk/YbjvYTdQVBTwctcCZeVvM8sb+QO1tyPM
9lxDCcmDqQqgwPU1L1T0jNRPlSww8/GGtxKZ4KbgFgSW4ybVS4v6YuEZ+TfbwNCxsZSZjKjWcfxf
yRB9Q2mCXyRxiX0JUYGKLWflG61BXa79Azbrg5EgS0UQI89qjDlWVYxHA2UqZ996Ttj/kI62McCO
c3Op5ME+MQ6W9Gp5frEOGvYOg7STurHbd1OuapDMVZWxbvFQyCo8TbM08u+DFi4npGewe9QpRwi8
g4GHcqEWIFIUi6xvh5MQOJc4OcHsxj2oa57swf4F3ggMU2JqFBcBmPGHQ4sMICrBu5t2PaxLY975
I/KFqMm3gXRyVIS+g8m72FbLrWo1OZvTBoljb27VyjH2bC7YM2CBZbg3PX+qTWxn+kp6STuVhXrm
ZDuVQqw0sbe8DfVzwNPBsrc80R9xUkEmmg07uTxBAXFWFJy/jY3+y00hDAZIgAKEvfNEP9Sxj30m
pZAhlgirIswWZgOSMzOcYdu57hEaCmVAxdaacoUB+c4xABKUhkW5kH0gRV4weTOC/MpjHn5a1Z2a
Hp4P6yBWVfF6rIYagwcMJQoHwbUUyWupp+5No2qxDxP9LhkXiF5IhPobR/K/pUN5BBZUHut0QEri
l9It0LJVmacr6vahq7GBVmw5PUZBv9KRcatVV0D/tF+TRCVBqGHFkZt2wbfffvTNAmsCa4srCTZM
UDwVfa23NV43Wp8TjK2QYZvdPk7HyQ9IgXhDOVOh/LRGlN65EbJZAGm1yg0tmccwCdk2vBQZjP0G
zUEsm1TJR51FHSivTwUor5OW675BSeBYy56f/wZ8zmOHaOEmDU+NrE0rdHCkdpp8TxNrbwUEgAyn
iCbROkJcxWh3xOEBP3nbuOFb2KnULzlxcu4b+82wje4ls53noozLWaXFP4NQMhduAwKV5e6m1/h+
xToqc0N9gk31XKHsIUGqLOGJxjdjqi78VMN6oq66lQytZO4WUGzS8Cmv9QQdbgfdJqZyekTshInu
YxoOWBLI9cxFHU5tA1F0ANnPpo/piNzHK9/mb2kaId+crFp45TAu3b7xVybrgXJARGwjTINceDNg
kdNKGmRPTNwLwI7rfACIkmIaJVH02KmxArzWGTawT6Co9hQ3mg00LZ2Fjtr3HSa/MuSZMpSWLXJ1
3jcryerIw8S8ciM0XwpIN8KbiFWU2TiCh4IShlcXZfezvqhsCjlalhy+FS1hQt7EvP1v8DbadFFO
kUedA+ZF3ruM7X0kw2LE09J4TtguhR6pfLSj9twogbm5SNjGFl6MLdfJRguMiY+Igqakvoxi7XYB
HwwQY1Le1lTC9jGbD55kcVTdQFAHiZDE2N4kA+VkYwcO2x/NGX7m46K1q3US8NRMkmEzVOFdguXL
0sdBnps6W4Yu1NKwtm4pMnBXdg/2wjRlCJdlexcmGc8GxFu+hc27XKJOgxIdLtidc8PxDVwpAU9/
LzWUG9/R/BV0vCc51HjM89LqwK+sHQu4TYVT2U2Z3fdd9WQH975eP1GGnM4bD1PpyF7BaDa3/DVK
r8KDNZxLDiwqS7fHRQRwpzYb6jhqXHc0+EJz23ee/JziDPLed4BEzTWKshTX6oJimjBaNCVIO2VU
lFtIR8jpXBYzSqlSNOPhVuEjBK8m143BWedB9EfQmT/I36+nHxF2fPNqEOUCfBU/ln1HNGyoN0bt
YUOMlN12UwD4zYvqViuwRfvAAZ8LRCsqamP3qyik6MZ1Pf4LLPteZQuCT0SYr3QvYXXkaajY+ZPm
RrtiX4FjW+Ufm8yCINW3OEc2Ixq8suE10DyOavOSKJ56zPjt3dZjeZR7SjXMPrOIgqTVxKxLV06p
nUO8WmeKaXkQsacYxHDbFFm5qhQ8XYOiz/FtUTy8WSi2sZX6/2uL/0hr+GsXbfFbhjatHO7/8HCd
+6QTnnwb/3tl8WMa1H/8/B/n+nv9R/WX836ri03zP45FYRvoYEclCo7d6qW8TbHU/+gOEnfTAnKn
OuZVW2wp/9EM3dJMTbUVlTN+C4sV+z+OphqKgxbZog5Ytf5fhMWaMrlQXnXFk2YZn0IHXTF7ZgfS
0hdLYpbzZap0kfFHoWUHI5W1x76AUpn7o4NhsKk+dnqhLhL8rdZiVLYl5TKqlql2GY3j6Pfo350r
LiUm/925ivM98HjUeG1e7MTBjuMin13bTj8U+ENy+NKHr2H+50Sp2ptp3W+A5Jb76yHOnY/NgL3E
DkYiBlTas5fHyV4zHQ+FA81iSOVl11GuzkpKf1at+ic+ON2tB8ZK8X20ziUOuGM3vBqYW6e14jy3
EzPLCWteDbI16gtBrxjAT+7EJzDx7g7MAQvYaztykU621Dmhj0YnSWqTjZwG+d7uRmXXx4pVrAQf
W7R9s8Em0JV/5FEA/gAPpX04+tk+ng4+8K45ujt9/mVANMXBDMpsjwqNNb/4mG8cr4v2Yizue2lJ
IDVcYijZookd7WMIJpQCFtc++tOnse+pXnOmYJuyBkpTPUG8k051nIFJwzSQXWGLf910cKWIg1VQ
v5MTHK7rDhsqYOwU7OeFhz9WXR8VoOtHLwdmRhS7WqqTaU/Zlyy3EeIevLx6LBJqbmRfNlqMtMIK
j6E5xaHVfSPH9T3/He0mDchXiD5xmO6VmUMB1lY0TV7Y9/90krhQbLQbDXL5FpwFumojaIZdZ0cf
D6IvV63+w4Doa/X88fff3Nbg1rYb7Ffi2xLN9dl1JWMNJF6ZU73in/tqILbUVT0q7w45Z1RrO6oP
mpsc5tXGVoqAevLQXKb2mN2rvU1Wn/q/5ygmxtf1TrvLQSSD8SZmFXZV+CQ+xe+fqk4KLn3XT5Qj
qBucidivQOeiBosKTMd3MfwV7Y5S/7WXON6mVQYcfUbKpaSq889WDwRnRLq78XrZvs/xxpwRTQt/
+rwX68JPXmFcKAtfl4IDdXXunioyfeHWgwvLmlLWJHc9hK8y5Tt86bNVHqsZeCsftD50sSOWXtmx
sDrob06Zr8TApO5nszaNwJvEYrPI36ymPxRu/IrSnBhn7hQSUSs8/tIW+jOvT+lGa7JXbs/JwfjP
Zpnq5R2sYUUbk91o1Fox0yNd2YVpHMGoidAnah1YatF5GQ8r5Yc5xcqsxCDcxdZj3rRSaK8N6Q1Z
d3+IiEwckx6GWWjF41Mbs8iSi8BDBmp7uHwoRo4PqxENJ2c0+ssh1RecEXzs8UBZZ0U5rl2dqX3c
Q6hUhzXmbMFdhs/gjPVn8hZ0lMKHTf9sVPDzUtyKJwqOOPDUcynd5Dkimol4mFzb/AFv3XGKapRK
uEd1kBwQhYP7sYzxxXNlUl1wPGDpnImwBc+JzbZJBmGzzzA9OgTY+F6mtmzLQVJnzx9ehb/LWD6W
rSjKZz9g3XRkR9UduD/4UPPCkr94IFtKEjS+6dt/RGYQbwNARzExx6lCOjezmzpSaYuPX9tfp35o
/+Xj13OrgTCLBLZ5qWuj/NgU3n1hDP1tEgThY9ZBpyYAxT6EFfT0ZxYHUIk6z7Ak2qdxfelP1IzV
rBi1pzN6Cc8jMe962vsZ135cdlj+iTP+/d8o0vJQpF16HmxE4RUa9btAJdLtUguwMMw6/+5F7Y3X
A7qBshCAWHaTlVfa+fd2Vwde9L1KsmqFc4O9MdkcPElovxLqCIFVnHsP8pxk1sY9DOKDN1jNC0l9
fzNSrbRUrLp5SduCooyy8m8pYPc2pWdBEyxxS3XKwX9tXZIo1BP2+za1h3MSFSdr6q9s/PXkZHS3
RWBA70d6IvobJ7RWQx2q1HwTrFTqWzzRrBcX/4JNyzodTz66vVYn2JQHQBlsFCP4gsAB84JXDQbk
v3z7bAgAn9Y2jmVpPPF0zaZ4UOGryPjb9/sg9ar//T+V/zWGml1RVhX8DJVIiwD7SqcQ0sWrLo/m
vMO0FXIYgrNmtHmVZ8OrHDsmxod1he580O7h1DwP3LArpcvCxRC70b7UZFDLSMwvn0SfhLk8CBKc
oz/3i7l9Y/aU+0/nXodxrTqVGvULf3c50Ue5CkyYBpE0m7a+gWPNNtHYY9kWLpNs9F5qM7y1ppsb
86tTYerys5iq+vrvqe0I0ex9ambF1s9M0k4h1dDP0FkyAlrspEu/9thASbo0Ql+zm27LLbkigxxS
6sUnOdaxQvPYiF8+fR79Ok/q4R5HGWd8npfZlXKjloBB7dSR99Iwfjw4ubINNbPcfum/zgVNJ+9F
0zSyfd0n7gZZGWmp65TruaLPyNJbtUM6KE4Vg6L/62mJI99LkUpwKIuAbsbDAy9PkEu2AiJpIDgT
1Hb3Axuswxh5uLWEUY3ti0QJ8LTJrg2nvFcCyAySkT4qYR/eqr6sPr63RsfTqO0oHtU2CbE2oDWN
iZbKm+o68//qvHH6F96vcv33PP4F0Xofu/5709i19f6TGWlMMgtTUeLFgX+wc0+f94YKFdjSvYPo
E5+uh0gMeDF0V6X/Pe/vJvu9627++U42Jqv6D5sU9k7UXuoWxc0yFhua9eVGzhvYiXx77Z+Sh3G1
xNa/UJdiS5Ep2Nur0oNoYD/YGbn0kAdmdg6G7y1wI+Jy3sE0S9YT783clVlP4BZ7GUWAWN453rCQ
eVIZI76Amg6dpspldW9Mn7SpT3wSfdfRLHel9XWe+NQF3b2SQq/rSNET11D7FUyy6jbCn+NyEANZ
45Acfu8TU6hOYV0zDeQGBYH453CeMnWKy4jZYiLBdeeyv3/r/+vvS0y/QE706Xes6WBWNFOhzpWN
5eeHJf4YkuqXmkQkUD4ThrDvbCsMD9XkbCqemiy73nBHse9YXgaH4r3fpp+C/9/95EW6+USxnpZp
bxDCnQ/zRb/mWW+x+z0oHRgJ8YiIxU6Uvfv+ZLh8mvrksSqwrsCRhDImEGbiPhbD4iDuaPFJTGQF
gmmapnNF0Xm5OJaB6bwYJ5VKxsaDPBRxktZJQcCy8UgyTV77MiZSokk1XHxXK+GlBUHBOGuul8+C
PsG803gdayJSLtiouKir204lMYr1UfJG0noeumb/mrAVWV5nmAZ2RTdVaxPw0tCd1IrJF+/aBq70
z3eK+blMePorEiljf4hmgjph9vSf/4rQvANJ7n3tp4Hz07wKAmXfvB9MvElxgp7ada2zOsy9pVYH
FZakf3YVKbdXHLQaoXlDx5Ig0o8QZWFD+dVBHxod7B0H0R9gpbp0BvK5XwbEaO+gpS3RydSNI9Wg
oQIrpvCO8FegJi8FriBbA0fTW0oDKhj5fJr6yRljCSrmRiGMPr3B8FdvVcJkmXOyrGBXdrn2qEWD
fZrGCtn+MFZNLV3vHrIsHpaZKhXbCkTJTnwKMZS+fIrfP11Hr5+QKIS7CPuo9T//bZwvi2EHgJAl
yzqBVkPjaBLU+bgcYYdZ2K6vpJQ9gaw5mrkB7CXTnyzWb3fehOfr7fjRp3L6JagwfUqr3FyJ5jQr
8HFWGHIPuz7f+Y6Or1maRpJiL68EGFNU7sIxjBrT4PIgFgaUiN/joZo9G1LeLEOY6nsKu/RdZZ18
CIAnFjyrTqMUBP8240xQ05+1YeTuRF+letG6znU8A6ZRcUJJksSQauMchrG+gBKlL7QpmdGHcbgd
2WmeTTeFCc7zH35GF2Ho7hKX9+uzF8ncSJ/n6sqpMtWt3cmkidknEnTKjuLTxKM+qo0BuYxB0T+2
qCvKzkP3Qt3IXtGDP8rOSR7q6eBDoC4h2ImeJDApHyx76SZx8vRBbXBIlkAKL8WoOLvr4svZFHNE
cLu9VjpTWiHjclJHc82N+TpOBwpOp2/nlBifBgpV9v9lhaoT3vvwXjNk2Vb4v6HZENw0FqtfnrmQ
BPHs5ic4Gx5meFop98dO8WFleyHbwuJJcSr1O4UPCgyVFqS6QXIVzyuZjHoJrTKMDi3wm11OeS7Q
CQffXy+0//xYil5hDhzUKFAGpwiJ6DNJnCQGRPO/7btczJMp8qwq29JwnbLjjTUFquTJwk180vuI
HTdFoyoV6nIhb3Q73F6H/zLn0kGd3L/cXvpE4eI29rL0Qkjg3nYcVrqmTa4TGv+XR1/klzLuOLJ7
Dzdl+BZbCYbORtyc1EBybnJYTeR4nPRbJoOw9YbkTcwoS5+C3k7vtp5BOnuZ6WRZq7jNN1WH5zeh
gDK1u4+HrOsPlNpmByaIMTKIxLsUQikFO65Jr6McdFVO7hQnCqj+I2IoBuRE+j1AYRZZB14TrxL+
6PMQkvchc534zgSG9C8Pnc8vhOkrBkJFNigbtGFX6NqX30ofh7qX1jEu8lkRHXDwDBZ6p0RLBzK4
gUaBFYZnhpgu53eBOYKLTP3+IA4BEuEDTnK/m4pUdDhw12BZpj6XNNTS6c16UZFL2ylGgvrT14YX
8FKYqQO+JG6RDy8hFiNNTgLxfVZlunhhyQVcRdcp73I3BGodSN5GNJupr7NTd+YP2l/6xLwcOMTd
ZfI0T/QNlV3uPF36JuKJMyQF+pnHsHF2VVgAtWEWWzESFGO5dcmyzcXoh9mOjjOhk+vO3m+os6Iq
55WvU74K1WrcpEaXv0z9ctabPCMo0lkmTWqbr7ZmJ4sEfk+LEdtZLENzhKiIT/qzPEXIp7FuyIcz
VhFS0WKRQiYQELsCabUM8yO8mvreH2t3ZyfWi4D/iq4MpsgiRjmxEk0xoMTO1pUVQCfvGYvT5Rb5
GKZhFf311oGhZzsKK2vH0Fk4fAHcDY4socvTCmgFClqlJn0mEBz8SKlUnbm9KZ9iuUT+gBfEIlNs
/0duEU+Wc/dbHqrpKsIelEJmM3j4fKZTtvLJ75D3JFKAmEORnpAB4guf281BNKFfLv28Gc+tb5Xn
AVxToAbec55J2aEcA/ZaU1OxknoDJNBi5UAzmRDuhW30G9E0UpwFxSVFc/SGZeDX8RJoYbSEny8D
gMX2JhjNGo5DgWPTdIDptKoBjN6KGWRnxm2sl+Os9DOq742Emixkp8pWTGbnnt26ONWI88UZuddX
y6ZDlSua4jCkpEiVhRpZ31iZwTpWHe8WgF876z1L/qY16giQQE720jhaDwo6CNfPlW+5ltfQRbHE
FdNCZEB97qjPXW1Tn9fm2kL0m3r9/XpZDQUbcAVOF5fNm8yD0Jzvq0YfDxliDSSGrf9Atos1MSI9
7CCq7VBN5Yi9ZM2jLAt+phrZ8WQs3MeIaMHClfr4Nq28btNkrboVVzLq5uOVOjnx4NhSBDsFzlq3
n6tuoe3NItePxG/1SyzNKElPVuRKJwOS333iBDGv5ywCxdrlGjbuO0Va3doeculUb5JXONMk+TP3
D8D9O1yonW9gSybfi8E/QR8zN1ZdKpseEh7GkrgMq66dvNosYis3fSSVH90ShbbuhgRwNGEMiKZZ
+5B3qnf0qVV/gHiITWIFDlc0zSJutlVLeE80FTSzp6qSV2GjZXc490EDBqx+rxZZfCsX1lohpHUv
uiCT1FCM8S4A4cUMvZgErJfp7oTQVXOYbdiRwmmvb30tNrfNlCjxW6/UFlNf3VuUprVYwZQsluzB
Ub5JqXIXlAaEmgxfFLcsfrVq9F0LiVAh3gbqNir6qVC0aq3HlXSTx2O8d/CxWLGTz+7/7jpxtEX7
RUzZDtplQcZlB2ztPtdaYPsqgnKfJ/cppXJy5ldxyi1FnzgYnXKZi5AiP9pBQQlpP7zYSOfGIRse
KR1BDYpKCVGlNLywutUXLZ6VW29awBqTnALc201Xkt6SZ13b4aYaZsAICdRBNjf9tYbp6C5KsmEf
qYO0rO3cOpsqORM4/PYPat9ROACO8Bpnhy1B9ypOx5DJuYO0gK+Uno+rf34Sal/flqwadFmTeTGY
CsTPr9unyPSLWu2l9ohvCBrczkXbHeuOB6FSPTl+o2yUzAmQcU99bVVs/bp9QPhcrArNkbaUeyhw
0Kf8F8SCN5JcN2YX6c/XGTLM8nku46xoCbfE6QAHxpvHCvDNorZTrIl7lsPTp7i6b0dYzhUwNrGO
0AbQJI0+RMfGr9WTGJDJVZz++degfF2XTr8G/CXYrfA/EwXI550KFRM56wm5OY5JabCus7ANFnew
rGbmMmtyhNWXMPf7TR/jcqRj0/L1YSDOwCc9n4u7388TTI4zyOT//CPD0/q8+rOIyQGMYS3Nw0NX
zC+ZBq1zFQUwXXi8LOhBX5dz+ILBa6nAfnGGV0tOonXhuPL6z27xji8VLJ/+2u0p9e9ulFbBq96h
ymZFIGZXCGgWBnhXit0AM7DlTCwneMQXOYszykn8Spp1Xasv0kjx7yWP8gjxaZj6uib371MPPtQw
fbrOSzO8t/75l2JPi7vrknha96mmbkNcYbdJ8Ozr/qI2EYVRNeK+RUO6AHFGNUwzguwbZVJlECuT
nWgWhov3QBmOwO3Iy8zE8JeJoe2DVb1MF5P66Rpi5nW6uKRoikvauXEbq5SvB2E9HLFdpIC9duPm
mO9Ez9hpwzES3VYeuiuvk/G2IeijoirkDDHOuxn4ARjK9agEw/Ey/PsqCpncWVkm/Oa9ZV4iWSdr
2eAuxoMmQSbGR3GopBhbCW8pGnKnl/sPk6/ThmnEl21nR5EM+A8uJ7ouH92GDTDCJNyZqmn5n6bD
KiduPrN4rB9EnzgYZPdYNk1z7M7a5/JQbk2/9n/3XSdCCvt9BdHn5Gx5//kLACDu6zdAsy3bJNpg
w6nTHLFp+pAC8S3fjcNBLn9GNeVa+tLKnVXpD9IhtotTLvXtVrQuXZbisgJKm2HhabYzBzY1tafZ
4hBGwXDTWSWurLZ0gDlltOvByT5cRgyIuQFy/kWddQj+JrRcmI3SN0NN77O8xLANTcZQw9kpPe3U
q2nx2rk5j8A6lc/ypIpOM8k9FLkcbtUAcTI6Rw0LHfSiCuvHM5hGdrOV771OV/QjCy/ncq+7XnRv
a3651iVQu+IBrMvyuug74iktrp4jq4MbhfKrk5gRl2Z3jMMwnNVT+KuZImK93sh7S4TJumJAj02N
KOvvP0euEzO1iRea16bztNOqO6eHSlD0/lkvHP+sdnh+Bo5drUTf+4y6L6KF0uP4NqWsjRGvSJh+
waKamqIvYFO6KhzSTZZIcnvv7ZTk8J2YKPokhz3bqITVnRi4XgtCDiHGVKWkqpLqG73wv75VxIsn
N1Jjp0Dqur5tRL9474jB6cxr1/VtVU5nvl/22i/OVIP+clljerF9Of3zZSt8CP/l265/ibDxvHPY
4oqMM19Q7es+xnPG0HDyWvoRVVBWyZZrM9DVxULJGphZUyzzGr20W6c/2q+iI0hzpoooJo6UxSIa
x9/zRZ84cwzG/ti+8UWarnq91ufrX/7RILR+WTzAMDGs7iBPVHetdQ95uzhdcg1TwoGk77XHs5Po
lId7vVGBKvNtiOrYODtS6y0q6mjWcPyNc0ol385EOj4To73SG+fpBN3layC60PhwAp4+cVWla7EZ
lRCIL3hDwHiadqMenLcFGtlsIzanIC5+jwqt13VUaL3EKNilv5yrRHL6mOH+h2VV/wvbbhjSss9i
cjpIXvtzzHFyES0x2NhxC3yt/IXTTMpmEqFqj6km/yUJTlCrUPMW7RRHx9mUAgl1gIU4yM3Oqox8
aVAW/VpZAOxcX3sZR9T+Hvatkzp4wbPFP7eF5p+VqF/CTJNuRVcf9DilyDnUbIzDt2XTqUuHzSlW
YkE7N1jD3Ra6Y99a0yfYXYCziX1srwN95OiHQgLJME279ouLNLAwPgygThlnmgjpBq4+7tqyIJ8e
kQUK8+wkS+YbVXv9y9Bm6crCAoMyUuIibpPdmlDP7iPf/5f7wPq8fNMtdBiyrss6diwIBeGQfl6+
NZ1rlzJg0B/9ZfGNO2/KLrA3DmQG7jKKHigRrfVfWus7uzGU2zNCoWoTWUk3F01xaPMHMx2Le9FQ
A743umW5K9Ekim0cvNC4E63GTVvI4O4v7NwhErcS+4X3heHA0h6etoQ3M3vGizoith1/hUFaNL/O
uywoncZd4gC0kOIbEfZPHDJsUY4RtlhoZZ+bk9R9UVv5CqGlcdDi7CwCOuKQR8nJa8v8KFp4evbL
mCAF/M1JfxaW5nV+hgUPBPBax7Go1xbiU2L29kMxlHtU3sOr6Gfdrd84tWs/sFX52q91Mm/DMMCE
RcF241+CmwCfv7zIwdBauqnJJmkEbXLS+vw3tQu1gihmZj+o/bYXqeuW2zppjmE/AFgR8bprqA74
JCC9sjqS3aqMGzF5aiadGw6UaN7H7GkPDkVRm5xKGWBpXXIA5WouLSKeZ9ZRDlWLQfLdSsAONfjy
zEpqcqw2Un9awxDOUtk4qqhQDsjGUjQV9oCSkRdSMco2JOt4SE8pLAjHGtdNAlvVZxcbAFID9pgO
fjIHs1rurwfTD6q9PR2ufW1KRBu81YzyYGXp8Hav77PW3KYutbRqrz1roQ+PMteNrRFL2nNtYg2g
Ovl9Ew/dfUg4jUdg9JRbt5Y1Rnt+FKjT7wd7LOE5h229yyqwcmKgdFo0iaonry9JRKSOD/ipuetr
2lFkKq9Nd8pZiizk+1zRJWaY1PK5uMJtq9wbdtfD2ObDjtqITZLU6kbTPCoMr6OXtuXzFTXdcWuE
nX47mt2iSZPioE0t0VXz1tnhrHMQLZ4xv/vbTA5WQyh382ufmIJq8FVphgo/TrMuf4SAP5ddTW2Q
lpok/PLB+5ZoE1nCDAa4Ykn6rMDqF/0Zbs3bwQ9DEPOe/03LKtQP5lQXn6TmHf49j+bUb5AuXkVO
765TyUqRLQ5TeZJb9Mqwa/vOPKdaFjzW1ARPEgm9UkRDKBZ0H8dPRkQjnqbhVXOd5gWUEuHX+s+r
BXb1f7mleDZaqmlRDwlf2ZxuuQ9r417rAGuko/YjIX2GEahs78VBsifb3AH7+Wuf7te4xKlIry5z
0jiW99x5xvtZYu6XpphvyAM404T/JKuoSaVhMxxOVmniMBjyXNdZiVy7zKCSZ0OhppORpX6Z5mtm
tDKpbCMNRR/ZNQp5C6dYyY6NNUJfJVulL5yHwpTkpanlaIinJsbL5SaqMbkTzXBIUaBmFKqIZmPj
8tfK+kG0In/MHibb4+lEcUjMdkMIzDpBtXmjJjvdJSYyp0bv8aOelqzDtP780idPfdHnedc+yUAr
fVF3fjmv0WxMKjpwuqPkfcMAInqq2lZaKqrPK2Xw3IMJ+BOXo0j+Jo/eVoZ0/PPzVJxUmp0+TTWK
tl0EPUXcdulbaP1a/4idin8sZAREwD/wF4z9o2kAVaEiiQHR7uz+yFpf30ol7NKZ6HMoWzxSHF3P
NX9Ilx/OKyTKbGMb5Xnh+/GtNtavo+XIT6HJMg0EdjwXzTIHWmCBOF6KZqXCgNbszl1fJsfwVtS4
LXei6UnFi2X4za3plcqTH1VzWzP+aNwG+eqUzcDnLDjkpvIi3mKiCzXoju1NcGtRQAI7U7/Hyg9l
rViPK5hUzojl9KvrQv26KhejaoHe5MtyXXLlDJJtYOMk7PL0IQqMH2ugbylCIhT1fyg7r+W4ca5d
XxGrmMNp56iWWmoFn7AsW2bOmVf/P0R71B7N7PlqHwyLCwBpjUSCwFpvwOMB/Gu116aDl+QVpR7O
Jq0tZjuc4T6bxJkYJkaIUBzk2qr2rqtUmNAhjx16DSq3LlUVEtPBq5llA6ogw3iMOs99doaTb7XB
q+wa7n5003QuQhV7VyRW5GQrwqxOMc5R3DNkxDe3Mr9HCiYnnunCIPSz5FL7MVx2kjiiPZjaVQRI
/63dYoraBZKGu9cEwO1NJ1qKUKBwBf5WdNyAure2Zqw3GAVvpUrWjrj8Zis+fshlTOHt4HyGroxF
gVHowVr0emx9h+voslDD4xhs3bzQjqETFkuv19OlNmr2sWcXNvO6rnhj34gsnm/ifQai6ZI3Li97
ULzpkaSvQ0QwVtUo52+Fqh8DvuyPtu4718sx4vjH5chgYEtDO0slfWkE4SEobOkPwL2WoRsfJpa2
E4B7VgIKur0Kfwdg+kNqkW8fWSXasL1OVnMJevhRM3JQbA6At6LnLZXLNgQyKdpIw4Yn1bo4kKP+
HJYar1HHzgcBc4l073AegZNkcwzApUWkasGK6oL/KDuFO3UWE9rebc3Tf38hFGOqv/+ZP1NJWEHK
wWeUhLABjvnvXwgrkdIC1dP8W+7iFpaw/trLbZCWM5jLHK/nyLkY+9ZCGkn1YcQbous6QHRdD6WR
r8OJ2wnctli3SYoMy7Qhg9tWrG2ezaXYcrmZma8zqYqXYkNmUn+69oZtkj04vKoCMS8Q9OKsqZpL
aTXB9tZ+A993f3WK8QKFfxvmyN0lHKtzpiI+kkbBBR3MpdUm46tK4XPrB4lEhqMcXp0OcWQHVNFd
5HTXYRIsuiNSLiraKayBWF3IK9egdnjDZN1WQl/wXbfBX5ZTX8LbnflOUS+f/qHbTdW+PdRaiAN4
X98JwEsSdA/wrrsXvTSKpR7G9QHlSecgYXuylFBcf6208i6oAAY2ApKUerV3dvmWzhTkJU5YDvaP
nYoy/vQ/rVVGskGOAJzhFIph1POQzFfaFBscmP/kA5P727MMpuDS5r28uz7MmpmjcZ+wxxVDxKGe
HnzfzC5NhyDHrf02Vtzz+tJIRna9X5gNAbpLfjlnkxqdwT4hrloZzjKfrFLFQU2Cb4gSDkBBJvdU
lJru3ehVBOIa33LVrVYjXn5r+3KfPo3k/7HEMiae2pcXSFNxT3OgtQBy+ceuJeqjKkECPv9W45S7
IwvtH0XppK8GNCDYfCyMCo7jQjT+W7foqHPjrar0fC82mrVzakyvPYsgKlEGoATor0UIHVw5ym5/
vm5yo0j+wOrRO7SlbWD0gtms2/do8IcOFjoagk2LrhxQKQmbl4CtD9bIPpSRcXROBigJFFRG7cVO
9XAn2swpXRAOknKQ3WItohEd8IndBZuma3NmwCyDt4s9qv5g+yN2quyME5XMg0xtaSl2y27W+A9A
p+dm5nWPYgTGrQA/0zjbirCwJme5KdEjQkWL9VmBYgKlqDE95Dr6EayWAJAN5MiLmqw6Klzd0muk
eu7bTYps3NRVSfI3J7dxYXA8Co2e52+yIW0XXt8rZ9+CZDyS3Dl70dAu+ukMmXDhNaQeJbFstyLF
4RsZAN6O/XvDV0FGTQeBGhHtbPruRTQGMg5MoYMTc2QhDd++iamjyrxx1eZSslaAb+2bGuovJsh4
OPfVUZCkajWNtr5TukA3mdLFQUrchyiyqqOIbiMEyUpc9XkPMSLw+mGm8cbPbvOimOxUpfKPtfvz
S7MIrVb1j6SqRHCbMsX8KPrc5udtshRnhU7Nzy7Nu+ljldthdABQ4aNPUEG/CI3uKOO/tkJmqyff
5wN5kI3wufF1PJXqIvteJPW9E+vuL7N+b9MBqQhJwbYJztrPqla+pRiavqF97s1T8t27XGVDrUqa
dRzU0DqGVm0dA8xXt6kSPdhRqo0QtWkTHan9aPqsAVtZmjbgPZgXlNK99S0116fxKnPaI0/Bg+35
+o/Pk9gLry3hXydTV61YJwm11L0px/YRHfJmnHUlqcXGkEq2IjQ6CpzBRVG7+SrtrOAhCA1jl8Ne
nvlNDcSl0g08guXIWYnFAbNP+RAOp1jCNxba1OE2/1n8NjCnYE64Tn1tda59W1paCsS+LojiJ8a/
Kq7evDeBiR+LQq7f0J1qZ8k5aholJQQrqVARY0TWIM+CuFB0TDBbujMRxppHhaVuJZvqnIqZ8D5n
57ovp4MIb4eykNcd3mfbW1NjRt1aG8pgfFbKqllT3lmSfPPvVPCv9z3AvntbwnhO6Udr3Vq65M5w
yG5XfgGxXnTr08Cg90N2Hh7Q2SLE9jV2ZlqrOeswLscduq7pIY5qZQVekYdHR/ahMlzrpbCMH/1o
pB95pFGFhTiGysqAFUfZv0cS6H21Afg5kBRHLTgrH3Efnjmqaj7ElY3EVNgES7mJIuwd6dQCiP+u
hH7H1CmaPCWVoNzn+VaEkhx3e8MzJl2mqMbEsYsvcajFx7HIU0QsYICuikpOlsjpTMZflBLBu1Ix
FKeiURwwgU/21zMZm5sZMr2/h4tGETLdmmsbFald5Poq4jJ6Gez8IHztsdg5uUXinNrprAC/hwtc
jujVFHZR1m/c0pPQY8Z5OXIDppUJmKCqFE566yXHYnnv9Xk1RwVuVoABGZ/HFNPuxlDDszh40qVx
C/deIul8rg2EjZSh/Hbr10rdXnZ5ry5EmypX3+2sn1xSrA5VwxjNgKHz8u+1kZgLx1SzQ9Dhp6Ao
yDLypAAt/OeI3JOVVZfrrxrbs7NH/lOb8iAiCg3vj2jqY6UByHkamSnS8hZNfQPK/R/ofsEyzhqk
QGBpXd835IPTdU8m9LpcF1RXhO72rg5FzM2Tu2GCYBl2NS/LsX1ypao9ywoglTiTnvXU6FG7i5VZ
N40K885ah4Wfo1BDbxz6WGNUOXzWHOqBuLWaxfG9Ujd/bA7ars3WiIf9/glCT0vWtReFOAza2qEf
1XOToIfEXyaIl61JpU/p7OosDpTL7vo8M5a1i1mFgPGXFfVgP6hJ3k+Lv2tjPBjZulWppKGowyfM
lNibTagVgWlxRqk7hYiafuJYRPNtqMC7iN4Y985pqIwP+BqYlaFvgkxWl+TIAQKaZvxRQWeakEhW
YgdUCOr6YsQOJHGlQcUoVwDAYneEmWSpSosrtSEOdo45thcUr8td69l/tAOOCI/ZmL0nXqKd+fjM
5Vj7nWnJbHcOrCQ/i7xL6FqvSuu617yMShJ03qL0gOQ7mZnWq50FZed4LcJAM+t1GFgqBkrczRzK
AR8P1CgMe9KtUDKE5FWHUqFbGgcZ259TaSkm9jO1/86799AqkXfBWNve5GqireQgK47DVOFiN72u
Sin4acW41TMFN4/u6Enrxh+GDZyM9hyPdjMTQ8KIbAu8g29xJ/EXaX3oUmrS/o8cuP4vi0lLtgB6
gGg1DdyC/74b02ASeoqTx5gGYbrUFs29oknVOarxwMmrCPwt9Y6zaAOgiPsh2K61CEXHqFlfr+px
IB8yp5YeDWDjyMujh5pEM9TPPk8orScPGN2qS7JRVIQthNr24uAmRoE4jPx9lKRqn2I8ns9US632
8nQQQ0So4wT+u+d28R/XiPv0Q/n2P3avXwDR0KUsvkPoTUzWyfB6vv6+qlKu/C7RkEvEAWSVeAr2
aNN6QpkO4gy7dj7rgVyfy8BCY2nqwAPWOnaFQQd1gGptSVqIdBGNTRTYx0TFEjZqLbZAGe5Ilqmc
vpy1aqxe2/rPs///cZ1armrDG9eiTmlAQZ35Ook1sS0WoaeH0V7soUUY6ei/3ULRext8u7bOcIb7
MvgWehWCjn4suXO5V6wDaLfsZA/RJpmK++JAvl6bJ7hZr0nA+o/x6KQn4P1zIN/FexkN0gxWbP0w
hK26wcwt2fi2HrEv0DSMvlrzZ+TieDSUP80IdS6cfMIdwtnVHDvnfGb3cfrqDUz5kt8raxGmvYVO
qpU+pCrFOLhKdxp+X69BnFUbX2ogt4swHMeZ2bnDEdHI4VlLP8JkTF/BIaZ7DW0dHmhuDbc9WGS2
XO1E76BLGDmnJRRFmAfiJxA3k5PAW4mf4BrqzlNmt+lD46TFuWqNuwRF36VhhMEWxXxlUfaWQUkj
d++DcGJlRkXwzsvxFtiZ9qghEYTxhOKv8Jkuv9nWu1Rb/vuXC1Geevnv518VKLXskxCAdoplmqoF
8slQZVW3v0LfR41ZU3LM5NnsWXY86xjdrXC1MYcVilzYZbl7xIDdvd8WD77n6ehPEYl2KmtWObvF
6DeQeYd4tMEYONkOZsgez9ezBPHaRplZLsZVWmv056Iw8/vMxKewjIezaEqzvkWZFGc0EYoOXXUe
zbKBaDhdZCEHcaj88SIicehdJUdOhKxKC8l0GaKEuLLGylpnjTvimgdxjEWmPwdGGh8MwAgvfQAq
wU4GnEU0b1uEVjj329aoJzTMOFd1y16Il/j6yotXGVbIWteBzTeyOjP4LK1DZ6xOOkWv6yGPdHWm
x0b8R4c/DRFXWNMVYnCam+8Ih+OYKygngl4iSCU3jkl5I6NQ6LUxabStH33uQDGeGClSL9/Vsnn/
JQ8gwlsbkn8jIKaDaMn4HB1vKYNa9QqqbK4+8+3U36E5ID17oftNZ+4/iajBlFLP7Eui4sSFUd+J
spP0rDY+upayHsxLo5GekcUI1iap1qqDq3dG8iE9M1eHDxV/EH/iMUkhh8LvspmTh8VetCUItGd1
MqzdMG/3uE80eykb2r0TqzYw0s9YnN3G2NNoEbLtu/NJMqut0m+umzif5MXOd/OLgFEI4IQ4030E
svrMgds85Gz2PFLJt3EG2tCzSgpHlgeKflICVP/MkhWUNoXiINeecUr1/GHiN+6G0ggsTC8i91i2
ELf+Piwsauw7hB6LPLr6PqpKH8g8h7Qvozt7uBcB2UDSzmSWnzNA7tt07BJMP6dhVjAVn3SFtO0U
OjxMe7sOj8w4IaaH1izGm+deRLkZJdQvgmk2Cs/ikMSUuMYaRM6tTc991vK5PcfYyj+m5fCzclvt
Epm5LSJMC7VLKI1/RNTcrlGVqOolitw/+lpkOBakXpOFh1fmzvBDeSfO6q7HKPizDeUfLFc7lFCD
yenFmpxetExxKbdZTRqjVjadKxie4VE1Sb9S897axYAjYNLEBxXtrjU6ZO4dpIERnVvHO2dJDhkH
r8dLahTWzIUO8ta3wUfIfvKHkSo8zn0N5xwzQ3zN2FJU6J5akYfk7RA3hwQ19XfTr365Zm2/pk6G
eUyuJJcMXZKFayN/8d8T6j+0omwNRBWbRyZVJlO6v8CCI9P1066orItfu/JMfGu7vEHRvAvjnUhf
91KOiLIsxzvx6RW9SVD97oWf9bv3dq3oVY1+26hZ/vBv14vbiQt8FU6rUZbqsE+xT8Zu3YfA8HfC
utlAQGYzjNDkNYllh0530NUAfUXEJi956ZZzzzG7i86mvQHrKEnqScfc5WWEjrLrrWyqyBKSKZSX
tqcNTJKEpmdBLC7q4jjWCqxKI5sXQxGvG6N2lh5KxRvUJoq10armpRmNs9gIIu3uz2woto9hZxib
ypOLNZYK1kVqtXOAOMfGMzCg1fpiJ1dZ+mZIEJXRr4AopqXq3ncAFTuZ2T4nlfksstyfQ5Mq/T3U
al3lOtR2+pesy6UFGj3WUbcRwlooMWodIW7kNfh10jeDZx9VSrBHre7sdzUZzyYv5busFR+W35tv
Wp4gLZm44ws6KYjwmGZ76S1o/4mjNo8x7tyLoiFJIUt1u7QxaTylqdSuwIX6d26Zy5NoZY28t25t
VKl3do5tJTtNyno0/zrMwIsi2wwm8jNOgMZn0+fWXR4a0tK0h/FeBRVKCbBroK5mMcqRdv1UlSp7
eTXtnpm4UDRPeuUV03kU7vMONdZxfOX/pPzBAuBojYX1YXTJSm8yf+dRtNkUcHRmrZ7GJ0gLxUOa
F+99qClviqfLi8pTil2EZeiLgu+3aE/62lqXYNtWgnWDq+zGj23/qWtOPS/3dnSGcJMjzoU2RxXM
KWpFP/SiwdY8aj6GwkYb0mzyS+DG3ko1JG1fFylej54Bgl4uvJeoM587Z2w+pChcNY2hr8wsVDcI
mUfzTIuac5K52kpr5HZvgd1mQvTyVVP6OP7ifYfQrpa8G8W4UvKy3kcZ3iFWlNt7Cv/W9SBCk2oc
axDDX4gOxcJXciZO5STkVAy6njrT5Vo9pnio/nEbMdgO6m5uyVm8VTE+XfSdXCILG6i7Bp34lQdq
8QnAY8oHR08/NP+tQ4jyR8qHeY4KvfygFiM28KFub3TJU+8l3+bVK6zivfIgB0/XpLb9q1Hl7JIn
erRqePT2hoYWmKSkFoB1v19kbgkztw0x8Mz7x0CsPqaDNq1SRHsJfwzk5++mWztVyUcRda4K1TEO
qus9/p9t4ibiX+jb+DXRgAlgvmosIN17Tw1inXd1Yt+rUug/iSYsPnYVxWR8QGmynTJZGCDu16Iz
NGBv6SHFABE66iT5bq51Sw6redWjd18nd1o81iezlupHNNL3gjijKm28KeAML9spq+UlTjhrVac6
FZrWoNHv/TGsGUBaJs6LFlnDJidNh6kkmHW1sMtDb4BdEwcRJhF2lL2BbRjpI+3eVTLvPgx2iEGR
rxRNUmd802Sn/t2GE8CwAAZQLEUvq4x8/9/fE/IMf68O2TANbVCelFZ5ORVF/gLAKbQ0GbMwVS/U
PynGrJhrsU8b7bVJ3u2hmD7ko+OsEQr6HU19t2jqEyPr6bOOL/eXvtvIz3tW0z0/o8/rgkgq112Z
jjO3dSmnuE1HecU5yFULZtI2hzvRIg4DoKi1FMaI3/29ozJjdgEiUWzbSFk7JV6FkQGQfarJ8YJn
d0bpbkQkDjoi12smihKdT7/DTLy2m3nr2MPaT5X5CG4J1ZnGOVmoZ+8CLXwI0tA5iSZxJgWUaxpv
lPhi/NUBm6tcpYk33IVOhQ3zqN4L9v2QFPnCjKQC2AlMfbyb5T3rB7zvEvV90pB9ChT7Y6xV/1Iq
bbcaUlfZKW5k3Om65oMY9qptnnXOkmwUWha1cbbyJH+M8hRLDzN7MdMuPBgNuUER9uAVmbWMelX2
af4yjGowl5SdmeXNnRRPPudOqMI2ySB1Kh0cOQ+XaKWCLIjQ8JalRL1sE2SX1piMfzfUrJsNUVsv
yUzblyZXz4LAnbSUUPoMRgDQIHxMNCrp/zKC/GW2qF1FXSMdoazGHJlfU02SI3tgHF5zOXnmW/YT
noD7oapvTd1U9zFaVvoGDpHH1ik3yOvExn0XZ8ouJFOyBHNvvMq5tPJ7I/mhSPHvEfz08m4Sq1nC
Vq2OVa5X2HZHLMEnyC8p9WaOmLKxx04jeAVzGkh2t79C5Fy/8Q7B0B962cNWt6KKUksVCkRVaKAV
2am/PEW/I80cvZeoSc1aoLAvdl6kcxal0dPQBsrC5X/mPg6cepUCHT8aPhrAfQ2UZcBucu/2RrbJ
7Mw+km6MV2GJCB1/MWQANQrKg5eY1Yo1+HjUigEmkJppW29i9kWIJlt575Azd8tjD9vmyvjT3Wpc
aH7PsInx1xeo+H4Ok6PCmAnCoDSgb53Vxu9hUYSoWOT84tMevej8CpHtK988BPaWsWn7hxox8LtY
iVzsfRr1XUHr0pPNH4Es43JTRw7IKEfdVchP8MOqxQvWtXeJGZk/kjj+SKWufLKKIv9fS1/jC7OA
qcpRNF1VSKfJho7Ayt9zj3UfKVbcQHsEreOcS/3Z1homXgQadwb+pYsojoq3JIC7a0p1c2q7Qnvo
VQUxR9qjMVq2KJD7sI7mWt5HW7EREWFQGX+GotfM6n0R5A/OaMcHd6J3+mWfn+OJJtqT7XjTkvEh
ELhcx97mhlX8qswclf3YfpEQvMEhWUm2FH9+1XUl7yW5onjT5MM330rPFRq1j+XU7gPGxw5HG761
hyJ0s1Mnk3oXO/osGvEiGTNvLvb7Ii9Agas/BmpubM0Yheg1niJ40RhauLbilpUlUmXUKnFE+Z1M
tzpMOmu3PVhh6rFAkvvuIGLXy7qD1xsNVYk+/Nohhpi5ySViYO2U/TKx+0utm/cCSSiwh+iqxYep
Ceui6sHPrRhRQ7tbINokH22rLpaWPG2GZBk6tRP0P+sAHR/VM35ZdnEOXVt6RcLOmEdhqdyPVmwx
/yvk4j4vD1wwY+JyfnPXy83Jx7wM2vOoDd6p0d1uYwV9eqqgFeDobaavZRnUK2ilyVoqq/TVt8y3
xtW7e2QHgkcHESHRPDipvUGuD1HZ6aJ0YPenq6V70H25fgmyja65yauT5eaeKnE5F2EvDY+wzU6C
CJqW7p2FZe2T19XxvlO0diHavdQ7AaornjTcx1IHCXM5RpS6rlmCs5I/AB7/83Brk626W+pZiXz3
NOTWIUKQot0Shp61SLtqWPRqEj84ReosWW7IfCiDdh2ESXHwiiHbRiwLdwnIhb3GC7rRwqZBlTJR
VrLXwqUIx2Q5JGF/jmPHned2Wl2iOkNcXVGaV9mv8FwLBw2Bm6kGnGcfZV6thsh1/dlorG0DLOpM
Q2+8ifD2mMkZRRjXqn80XvCotWMa/moBU2xFxayvqAu4TfQgT9W0zA52LvPbg+ijonPt0yYZts8+
UZP753VOVKI636XqlT3g6DjTupnjbwQCEzUmbZflPlTESTGq9ixppXdxDtSVJ7J5dGRvyzLe+wVR
bYtra/BGLgSWs9RHd7ETaztcXvRVEqrWo11SxQ4QA/0IzTlvv/WzVBCPH9VUOtvI2KxrFgO73kOg
1ytYbxZqPLxlhbcPnLg+VnKkrS0yeTMSn94vIKdJqmu/pLx+yyguv1hNlKOc0IwnzcqHzaipOSTz
RkfBIfb3aHMGq9ivlL1WIikk10W8BPQVvWhd/IzyXPMBymXVRLr/fYhQisxNGPkQI5hpitTfeGWr
PVh+5LMtVo13q/vGkhm6QZxq3TEQNAWzz7v9VJ/E76g/ig4QQb/PdKj1KOrhaSMPhnnfdvVbmTv9
a2sPw8pKdXKNExCrhjkrN5LzNMRdcYDXFMzlWg9emywErsbjsRGhM5bHBi2Dc+nW9QOmZo/qNMrJ
tHiT1AMyqFNI8o7Mp+T/QN+juaOewK8ih4x0A0mNwWBRaQ7I5X+CrYamXUiIHJ9Ek5VawaaM/TW1
Am0fRz2EC89y1npeMTPIsbSolKZ5iszenMll232rvfwh5OnwZrm0jKIoQwUqzPeD1nrv9aggc+YF
+kUe764LAyn6wUT97Na69pLXyrhpktRfitBx2maOJV66v/byv9Wlnnn33+t08x/fPlPTSBCrIPgV
R/6HppjSjYhymYX01DmpArYJ0YWhGNuT3CXRrupwUYMcnD25GcsSXU2snzm4QK/mJb6NHWDxbuGt
syxgeJCnT3mBxXGeaeZteIKYzfXWMfzG3XXsdGtjYpNUbq0igDDJiKUjRgRxHO9rMr4fZa3s+iaL
vtVVq8+DOkzv9ahUNyhX6RsvU8J7D4703JQy71uCBpjHolxc1HZWRBYUnAZiAzN1mglyIwmeLKxa
1Kk67yOx/BRhySCYCaLvMxqi8WvfdB0oF+t/yEQBmfu6UYJxoqF9KJsa/4FA//vqg/SNqwMntJ40
SruLqBmi/CU23BkQs2gNUKza23IHE1mclg3lyHo6XHtSzKXnorGLKyqR42DPvcQASWqOR4FzEXAY
cfYFE/Ml7DoDl0PEDPQNZCnUaBucN3rqaY/ID7HotNtmj0yQdagjs11WCA1eEMf0ZtMu6CPJD4g4
Gj/FRQjCcJGFbZOssecXF1WRx2vp29rFinOW+vFJVXP/Z9N1S1uteEsKL5ubA2AY2H3frdocXx2l
ruZwWYyzPESQwKPAPNahLm3gH8rbSI78owFcYIWdvLRzfP3Zd0moxYBsDqTonD340HAlJWP3lMKJ
41vZDR8u8OZa5wEBjwfeow0veIYak+fd74tIhAfXi9i2Fp8XCc0Sq0QcusSc6HpROP1L07bp+i+5
qtQ9yS7ubi0AoHWrI6uQAuwMnsfa+w4nTDngPRXuxjx0WOySZaxc1rJV33sbfcpBFpqMR0cxONcc
JILGs2m/ecljY9HJ4DclSTFf8/ZXNeHc66buVyX5lI1thNbUXGhhdu/p0WtiJS6C3DDTq0p9QTjf
vRNN4iBCJ4lXJN7Dw5d2vVLVeZN0k23ZOWq0Ye9PkvtUQKDOT2e3g2iLPLS0ovTADGW37NvkxzSa
AMexaxxwVOaPbYKnVe3UPKitqV5E79DIxqF0Hr2yr7ZqEmkv0Yhzk+eZj3Jv+Q+l3z3GEwks0ytn
oyQY5Uqjqi2lBgXaLC/TTUf+fSHeWsUe0o0z2M01FL2JmWOrPayNvP4lVKp6gPor0jgmTezUpFA5
FuA/z272Uxss6VA5g3UUC1xfWQWWXByva17VNuuR7LzaLkhOs5yJ0BPv5BC97soHXY32F7tMbwFb
3T/koZ88GmP4Z/vIrq9PjeRxGm80ifOmq4cYnbVjUsOxxVdxqYufKEjyLUt/e9FprYy5jcEfIPHH
WVLX9rGO/Owi1d5S7DOHFEuohPzwvIvU5nHofUxybC1ciUKhGyXaLInQuYr4lb1gJpTLyvAM+uzp
CoIB66UtRk2SV6yNrV3iNtLRbmu2l2FdvBp1dO9Nuc42zHdmkhpvXdSHAMWd4FS4gbt1pKpaB56j
n+M0Vmc2WJWftbrSo+pXCtfhLc3OJIMzSIR/nUjS15Y/u1LQC+HszzFpUVtvMuQ+UXIA+zLViCzS
rdPjlFaUjLBY9Fait4UmWWTDu40p48Be3eXPOYdKUN/F+HUfGiMLUDaprLcmKZdVXCs/ErzUZ44S
jQ8xiySAgKa9ioPOuSRIvYgRZRKwYQ3iS53Hxbqx02CrxE1xbqbkmxiBsMoa75fhiLMs7Jkehcty
OnQyZBrZT5SFrfgD+3qsfk6dhclX3FjhJemDO02Ni3vx8cmIuCC/F4/x1HeL8K7+I/q8znV5EP/7
6+/I1j+//xPchsqPQqHun8qwmiFVkif3w9Po7EpJ6ZptkIBJchy9XbRZaO4FMUKceY3LBkiH47QI
KxcZlLp1V0062Q6HHTx8chP7Qu9tqufyU2RFztJkqloPeh2uUI8kK1yUJHInkHE4aePWGWqtBYS1
AInXvcnM+mzpznNqR+pJRLLXz7Q0fIoCsjaKmU7OQ/j2eKmF712b/bQAyj3kTiXdRWPbzxIYZneD
IxXkIPoHxHsqyH/NTwNvlLeSzBrYhXZ4CZF8mQdlfB8NXod5Jyz0wLazu9Kx3E2odNW2ZHeasIdc
Dk3RPvaqjFNo0HxTRrV9HIpUnYd4zq1Mh6pCzrfup2NO8o6gjSIllDaFW78PJcrjOGvn/D6QzukU
p/yu8Lbj2me96IPu4nFkpmtEc5oH38yPMVDetzjRFqKuJNfoGQ9d5t9bIRbSkh9u+z4w9y7Oo9cD
n08QilmBwPfEE5p4Ve2vTuV7S4UmKJxXP3OxdtDkcm9bQ32iJMantAmGpWb0xaqMXP1UMjsh0lfY
K7sDUTCDtY2GbRNZZ9uVTxowuO8KgBnU15Cuca08Z8MzrDLZfvGNtH3HVjvDrLasluHYhGuzlJU5
M0D34phmMMO4qf3hQYcvPQxtZ4321Ka688vALJJN8aamOo/fGoyFIVLndY2hUZf49jrSa2ef9VW/
MW1p545ZulQGWOxx1aKAGesvY9r0qxZc3Cpz8Ry20vqk5uD3KkCH703U3dsUWz8oOZGzsZy55/r2
CoHaeofRI1Bu2H4M+IsWmA5jC20hPvSeHz6IQ1HIyl6KgPBNTZGEG2OQ2MYyNzLliIoe/IMuf+3t
/L4w0/wJ4O2TUjrxCcFM+ZJJynPmKdadGubVcTDKe4gAQPqTMGQL9xHKTXqQA+/swOveelYS6BCx
M/0gkYB2lqNvJm+dSdY4b7BqFqE0mCc7Z3toqm1315hYb3tSmr7pUhigMtb4e9VpjsA0bfDPaCoL
Bo3vcIZa488o9711MnS/20VnRBKTdM00RMSOX32TrCxd4KF9oTKSnoo4vLA6qe6GPuRNGjtl13VV
+yzbzNRAw5M1SZKffHe7h8RutWPfWxsj1rGBRYibhJ4OBH3qlAe3e2h7y9rh5fxOjZERHQoJWydA
pfkaB3iwzAZYkwgRpu0yJ7P8zDKmWQK957M2haZmOnPZwYE59cZ8hTssdut1NZlomlq6v55aesM2
iRWXPe+m1sjjA2Wr0tzv7vLOd3ZpNdwXQ2ic7KRes/tc6o72M+sUVnhh/d7pxmSymuRzNbPLVRm8
jSVA35CdztCE1a9Of+xsq7tU0f/Rdl7NkRtLFv5FiIA3r+0t/Qxn5gUxRoL3Hr9+PxQoguoraXVj
Y18QqMysQrPZjUZl5jnHdy6FO4IdLmJgFVEDiCTklg5pvHuQuyBZ5XydHxKpyR/S6czSlYeEm/5Z
mISzzapk33UTU9gUQXNTcicp5Y+IknBWWcZLGcntsavMci2GVuCNZN6i76GUmi+o2XRPSZOt42mU
w2e4CjzYgnu5ly7jdKCb7O0sjrR2j/zx98W0hC2xDohiShtc/X2mZVZnunh/L9zcPvUFQtA21J1A
QvvkEOiKd+2CoIJjT4vuKCUOOy3XivvRLq2tk0Dt0XXeg8Mv8yFLsuSMAk598vn6H+AGsy8a2hw7
dZDH+76oM/RWA/mpGSPEjvROfsnjx7I06Dqwx+QRJaXw0OpleQw9p74fgiYg7xWXX1E8v8oF3/Qo
prdASatvYdloSJxqyQMiovqBRir50OYNzL6ZCtyOLOpRgQkVCnlp+slACdK2NOW7ycZClUvzNztP
nhWeIdYVWcGHTpO2kIvkv+uAynzuhV+9llfY+VH2YKRBcyiH+s7mq7SPVLvb9wa9MrJlk1swffVV
NqofqpmEv6fmlS5NCBb4Mj+Y1J6/IqGXr4tWqZ6ge2l2RVxnF7svz05ITdD1pOoBhFGzTisqAUXW
r/2sjH+TYS9cOSnPJKatpzvghdl5HDXjqtJHsvGdTvmid8OVHIhNodJRuGXvKtksvgc+2uqdLRcn
0pTWU1p1v4Gt4EZJ1Z4dcWU+JlUTnjUYibc2rJh3iTNtXwzjR6jkHrCMejgofo2cvMcjEgRdjw1d
uj8d2uRWSpoMT0MCt24cl/KuTNvmlfQEBRIigunB2S6y5FHtqow+gOogW158tEbHPCpjmF34X0b7
Qa7Ne0cvnE3QTWxFfegcBrRfL2lOO34fOO6LoevVg1X2pwhkaqd1K62g3Ov1dXwNIO7fU0Gut6K5
y+O93JhdUBxF61eDlBadInZ9J7xVY68aVDReZLlNn2Q3I2WK1J9RtvFa01ukhhvk9ZCtT78CxPiN
qkv/UDhAOzLN/xVM91wjcpDzlvJ1oJKHhVXVPLZBO+x7pJefPLVzyFc21U/TKZGPaJTfJEoWhRxY
nwpZH7eKEn21hxIKyVRzHpLpAMAe1cqQD6prSqq0IhGkbMbSyre+WzoPInDiRN7boe6sFhvEXuBb
DG4s0yoiLDZ688Ge154Xi02UMulqaLvxdZA8f2tneXqVPBKAYAZ5fm41yCVD55sVac41QOcx86vn
UdOCtTqqSKQ4oNxL92Q5tnLNAaisRxSdaD1Bhs2JK/WYtvFwn0+H4JAOSbpjcxwccnYKG91s1FcE
Nr5rZd//Tn1upFOZBxV226UUJ6uqdrJtR+6b22XsjScp5katS8Zjz33kgNYuYqtQT34yQ886uJGU
Iu6Q8n1V4i/0zMSb0YbMV5Pz4TK6dI8kmmHtQlPr4QOKsp0tD9YlKxqkYynJPRuZlRyEbTko8F2/
hVS2Sl7Nov2LpxE48Kvq1a66apVaevC5RUZs0yaG9hA5PltUeiHo596H2jgJHbcp/T0ISHRq0a3g
s712pcYWkAzVc0KdaQUou4cFGJuSaEi1jjWgYsl+CLXA+o1aFLp769r17CdP4yk5UOXvsiQNJzpP
x5MugTRZuaj1oL9OaqKQOh4Eoy9SFcRfO9mnYZ12oKlx2SYB7p/oSm+h+9PMddTb5dakh97wAwqS
XhJc5LxPj8GY8n3IZWlTWPDBar7jPg1W9+SZ3hVsNOzrYyiRYImaPfLc2SP5NCDJEjyIklIDGzd5
agJSW34ysyG89uQ1SIXU5acoz+w7J9Jf+PyYL+MAmgc4+B8IcWtii1mgYAW7uE3RUgAWAHHhCIvK
vavzn2Jg+r68zeB53VhWOT5EUGOtNKXuQSZo48Nsg+1jr8Y2vRdTiHCwW4AjRYIDBkvehdFaNlIe
gCeOwN6xikvTxG9nsZZHW4QKDGi+uqqmDkvMfMqdiM9VLCPryS/htTQQOZBkoN2J4rhXceBj4Bwb
kFYa3CJXozT5AUjCx7qQIr7+3BZ5grUelbGHHIV35miUsNUKW21nJzWCbToLbRWCKZBdTWxShe/h
PpRTOFWK4Y6qk/YgD4MBC7XvPfq86v1gDfFBYmtZqN4IGm2YUgj3dLBuWlg++Zmmc9PJVbA4of61
BdR39dtfg5ZRaG2GfOfYJG6RR7Wg0K14FpvOlAj6nNkoxuJQW3dUeYdd2wRwKZsyJYocJCS64l/d
yI++IV83MaJINZLBPOvXoes904sSbPWwdO9NmQ9FAJttE1CAb0qa9xuDn5ZpKA6do9JVazhkB8C1
4VJ7yzyl3UbqYvVBq54CvQLYKJtQr7i8wVAioNUjO2V8dE21A7+hoGefj+QD9MiIEa6VtEdxKKC1
RmDdbHaKJ7/ZyrppKNioxbGPS32O6xTljoKeeYmQrN7l6NhvGkvRT3VApsVBNelF8c3qqau6lYwk
yItutVsnkqXH6UHdbSrlVaNj9UKCwJ2HRp4kCEp34S5Rc6iv0xbNxRzBuT0UTDG12Oyn7YYZWnVd
d+K7FrBj1vtHAyYN+PrjcW84rn2OSumzH2bRUwdCUm/K6sUbhhIqYxvQU63c5Z5UvjhaZ6xbVJG4
wzJE99PdKy2pGbd274yMpiqgW+4d4ru/lHEMX70kLI+B7FMRcrzo1QQts9W7KjgIL4gIqBt9Pad7
BS/ChqjjRNKzbOvyE78ftLFg7q0W3KKPyrTJRvNsSSMNg62hHQytijewiJggpqIKwia6x8CBm58S
UgkoJtryhrw+3kFW9nnGz7sUWQYpFh/6RtpEt2Ku6rTePleQr5jnNjSd8WtPnm8K5gmv2mUjnfHC
G7Xk/vRhLOYhbVr8YA29vBPBaRdT3+x1yDun68pelG7LhsTYPLfv3Y1FQXsvgjXohjelb7uzNzar
Bn6LpDjMc4OOwltLSUj8CdHoS2sqrNEe+deDYTntfYvY2i4JxvxiR2e6T4IXqVq3ity9SIrVviRl
/xkUlXPN9LQ/FC3gTUnru/umhoIuaB2wQ1JgzrZa+V6M8KnNphaygjudYrMr5yirwDSs02jun+zO
7u7FGmkZxHCepMHeRhI7sdKOR7wA5nQZVWDPA/gN6u1nSnLqe5776oouD+M+cRHeDnr7VNdj8tAY
0adGjrxX8MjqCSVF9H+c3nsto7rekWsfdsJL80C1pkbonIQ308vnpMraBy+wtc/N96pIPJRKMnmT
d0YJY4iJoDq41X0VUuRERREaJBQ6WmMbGtYfp/F0qitJoa4/BHw41RMl30UD6QPPeHIBYX42+fOe
HZ023t7xPmt82h7dODuJkWR0+n3oDU9iFI4pvMpp91OMSv5o4NtBQbm18D+PJdxBdk+NTqwa1qO2
c+lM2YSmpN0Prvx20KWjJXXe/WLmgT8/xa73SQQt9lhvlK0/UCm+cWReiJ62C1pgCRYh5CPY68Bj
1r1fzm3ZMBqlonwCD78Lunr4ao+muxlrmpoHJZWvskq6i97pjQ3XC/j30l8Hk56KOCyiKrFm2Hy9
U37DLeRVhFd5P4uzxNmiTP02d3GIYOHtGsmbVxZewD4IfppdRVaC3Ou8KiIhq7gaadxrABWTYBnG
9ARd2Nsh5FHhFE8HcbY4lrjFcRP3L0KW5aH6p7NNrL/ME8MlZrnSvwi5WWqZ+7ev8m+vtryCJeRm
+cqbGvNu3DdXWpZZXszNMkvIf/d+/O0y/3wlMU28SqUdil3jB0/LnyDsy/BvL/G3IYvj5o3475da
/oybpZY37L+62s0r+K/m/vP78rdL/fMrhd6h5OlQy9awgPBoF0xfQ3H4h/EHF6UoZqWx/TZrHjd6
lM2rzON5wodpf3kFYRRLfZz1969oueoSI1N3HreL5+NK/9frs5lh693pIU/nyxXnVefrLNf9aP2/
Xne+4se/RFy9BgNhFF27W666vKob2zK8faF/O0U4Prz0ZQnhiad/+Y1NOP6F7V+E/PdL0VPfbAY0
ZVd6OFR3Te9b25KO+LUY+u1EGaCnFZ07eOnRMtYyEmsbya4ydR9XRQ5kyuGJcnKLwH7w6ImjeeUC
SL08qVnd6xvh9tqtrscOukYlCDphakcnPiMNsKclPFf36qBZG1Ta+FqR9abMQOslyenzLB8ulMSF
iDiYPSg9xSnyJZG0FqfioFpvExfTPHsSH3ddLYTluIq/u0ElHXUon9dpgmgBNSnyUXKSPdGVedCL
tL6DbCl9ksi+XAynfhA+EVXwzd05ZtlvgIWnTyJMjRCv9km2nESI6so8IqU8mrKqCIjzjB4uPVRW
y0L/8uqq3T5YhuqSRP2LKzsDzEuq+8NLNTJwk47WSCfWsDLh/pgltcCw++s+dt7ci2OR3jJ1iZCs
J2SS3rqR4xJxzvsqRhH5u0wHvIuYFw2IiE5l86kYkyWEpFScLoc5KLLtK92Xw/7DHDpP/wj/YIVc
MbbXvYbql1RB4Y6uuHnXKoF1J85i1BLbNm2uN3YeiIINz6d8hm4m9LV/aSMPtoY/1hAR4pCzvYUF
ymz3i02c+bHVHoBB/nZjF4vklX0u89E8CacwWXG3S+ShOxb029MzSZ0Q6WCDt8hap2bpzHbhFHZx
thxorzPPYjgKAjxxalNMccvwba6YVumBuwm0skZlO+l3tAC06yAcVWcFv171sCoUkiTI6Ep8ammh
Jm1n9rvQyeqHzpPrh1LJrZPV2i/CtNih33oxktpmr0GoOCS0I+9M3WvXwzRT2OZriJUWo7iObXnD
fB3hkPPxS5KV1V7AdMUZPFCPb3jdG+guJHxOvpp987nA7Ar0LrSwdDvUGwdeTp8a7kmuNS2G17xI
qpNUSCbnriSXfzqvFaT+1iLcrcu2P9eKaq68qk02VahB7DtBoiOpcWyyG5wuBy2vIOskm38bcou8
Fv4PYoDzaprkdmK6AGZDX7AKULVAqpucta4BlK5i2zz7U1OEPWbytySDHWhSslkifFNRIA3ukrV6
vGn6iRKaz3fCaI1+dgH/apAA2WTvvUFwGp1T06NyNGUA+aY8BVRRIa6EFk8cIGRPUDKv0XCcbLng
k57iaqphcxytFt0W1pMK6ri8epwYCnZBXYYbH6p3lA+sKKUdJAk3QiFOaMUJmzLZGkDdCLCSo92J
sXDfrNPL4X3VuN6xNavu0spGe3E6KsQrMQ5hoT/b6l3WZH26mR0kn+gH6K3mh4+cKoV7tYV/2cs3
ywpNGr6tdWPzp/Vc9e7GbMqBtJfU/rGZfhrEz8WH35VO/NqAJhrX5BCUD78wIvIffpHmH5nODeS1
R9PTGoQf/LgSFdMkDl4R0cn26SRjLg7x+9kgZMyXsXAj6TTPuLGLITvodk/n/5eqa+xxReIT1JQD
iDnRA+m6HFK3ehvqXr1qaBNBZ44IYZ/nItsYrr2xHLfLNLLq7qbNC2U9s93qAA6BQXWQAepaENAE
rBRbyaq+akOTeKc6tbpLGqZsTANUm8IxLo6RFtvyU2eQO5B7O12LmHIKjARUYXDojG6oupGHvBMm
21ezNQ+jHfQgyFgla4Qo4StGxuvAz5xyD5hVvRdnSeRt1DForotdRSz8kqgG3EWEOjJNtSulz429
xcsG4odxOZDW4y+h63uDeOVUGZjcge5AVfl+NWGrpkv2mURJhqstL8Av0+rSVvp8tQ/2NC7ojkGJ
vRvV4xgHxZ48tfzsNAlElZJr/lIRr/GbpPth12m3LgH1P7jvsYFmjTexnfWl5DJxAZ+yp1ACaCrI
0WKnIp2UegcNvqZudhdmQEaSToc3WwawKusLBFamGfNksU7nT0m9wkeJc/KU8JghhTitaPb+QYTc
TpnWBlobwPrODOHNjGITq5bVm/f0rKdbu4JomH+d+cv0wYkoUfHdN0N4PYwqvi/KqDr1qq/vDHAu
LyJW0LX8OVZuR4MyDa0PklpKK0vhJ0lgBipUDwDDRAynNmJZg1dNeAXaQHgtm0YH4RVzs4Y6JHJg
ulOuXdZZ69TJV+UkJ0W+ngx8Qf/UMhTeYtI+Ft4kQ0Op1GloqhRYfp1mpU+atRCVgOCZzhbHYvMn
Lx0cyt4MQSuIOHHoYGOeHWA3fo1U+Mauo4i6TBCXuFlJXGKA7QRGaBYWwcu14+lF0X1VXQvamjRL
z7fmQDteYPbhV3BQiB/JXz3eAIqFAVTDXaN8LQyFJiu0MoesA58nRTGVcE/5aqWyRfFTdq9ePMpP
SsAHdpouVk3rtDz25Hv/3apur8KNIUmoWfHweDQ629grbgsym/6sFfxh7UUISfr5ePQKsv21HY4v
WZGt+4kYDfzcpE6MapCnIkYJaJFnZxONGeF1IrXgT2FJ4RVLgsrrLsIb6PKHJdMhpVDMGnad/aKk
EFNhcDI66K3mSYZw/NjYvrlD68j8LI3BnfgdXiJiGj+PeWAZO78yIF3WYafqVuVoFHvxnDyGgXbW
LfRo3/VrxbMyoEqewEcEGM9G+OZ9swlPUJUfPEPPz89KLMH3SD5oWfUcKYGPdkYMi45enWq5k7q7
9yFFUe8qDmNqHQFH51dTcuhV61GgqRQ7eBIHhwaPPKIXT4zgtlCvhV6ftVZHACYZkn6fNF3LTZYJ
I9//JyuJ6/Ukv7TPoKJDJKaWT3ndWFcRMqhud2fa436ZoJpjdOAOCqpeTHDlzEAHtgjmmPm6Y3Sf
Z5k/L6JB73jvDxQ+xauwaMM/QDCNSO77y6ZrOt7Q29Tt9Gn5UbLzdY8qwrMUb+QQHZWsqbrnwSvV
ddAZ/kHYejpuL3RF/XImvldhKjIdqqBEvlqTqaM7fReVSOmKiJxN35NmfBE+Ea6H4EidBMhOLbv6
aUjcr3CHdGfH87rz4PZ0oYtTceD2LknoWrwH3EYV7x4RI4ZuVnvFSoyhOgu2qoG8qJi4xCRZOLjr
ZbZwG+Xw9jrmJcQ4T6wXuSu9/U2IWcn8onrOJ98oUVJpHP1kt1JA7+AocyoOy1j4RaRwW1BlvUWK
sblEzi4RSkFiWCsePCMiSKwhzpZLok0gaeu/vJqIZI/qwzpIZ6KsVv29BcHgJuwRkxXD1vGxtVp/
39qjtergoNjdOFD//OVTbzne2rP+5OeJci7TMjaRU2GR3n5Wh7y781SUSk0rsXYOO8tHSO3LlVuO
3VEMxSFq7CdZb8OLGBVokz42Ro+0oO/fZ9PI0T3vEWDmMqWAhePaNMbBHaoxWDsoCZ89J/muAP8O
1nC8jHxFVMj+xPTpwr3ud7sqSOhTKso17T3dY2nJ/jNAAPoq3Wdx0EKzpoPIcE/xZLMrGlXHUULc
ZRpSrW/uU089FbrzNkFtaWEw0JETJqBoydYaW2hjp3h6b9NLm1m/L/FAA2nvMhE3mwKKthjQSfWH
gxiOdd7QjGYGazGU7Fh7SvPPSRS/XQ1WJATJY9M6anEd0XWTaSRt7EmlDy7RkL8s9DZQrKPPN9mC
zKCJeBnrRw2gHFz9BLhTgIgSQ3HQAjOkjybzNjeOZYh2i77zDZMewc+aYqOTg5Y1Uik2xaYeHnuD
xsdN3VXjjio81PV24D/Kgb0Khzz5D6+YqyPJI2JjzfaexXzA/bfzRYQPOe0csVzh/frCuaxBUzBc
vjShO1D97wwfDq+oRDByZQLeudpSvQWZ4UEkYHQ/yzr0TuHUY70S0Y0ZWOvB1/oHcahhTb3mbgWt
fT08pCYgjyR0k714TVBMI8lglJd5ZFNGqySjX0Xi7Xj3ileX/IU3JiX2YW4zze2mty6VI+NArdoD
4RQDvYny8kS7INxSNMA+9f46DqaC/2TJ5NDhATL9XbjmoNJttnFhB9tljtdl8WpApHdeRzggM/5/
XGe5dv+/v56mHeW1ZsBQVsSGdskqdd+GqnGsXY3nrbhttctQsAyPXjEay6YWnnogwKgCahdh6oR3
jhHhBaCcrVI7YEmmKSJSrC2GUo96xKbwIHyqo2LYCqNwz1cU4T0gpC3gq3IV2EH0dpfOB/p8Vrmu
DQc0Mbao3wX6mqSGfgqKxKB1m3t+7fGTh8QEY0fc34WfXM5gb/Oirg9vzzVuHxzJ8kl3fEG8e7uJ
bbS4aw2u4z9s8uRA/w5kTqnO9hTmHX0+TbLxS6sa+VHMF7PEBIWPz4ZPCrQo03zh6NrEvpgoEu/C
pAfP0eUXeiWKy6gY6Gv/xVA4RMgAq7VZjkBr//dYsVIceN8tE0a00nzOJU1aizOdppX5LJ1seSwh
/vfu/ec45EAluoJJZtrx9oYbSwxV2nilNKBhdnqOEyZxKBGmvi62mNaC2NWgbUu8q2J5gM+oL+t6
Qo9zj0h2IoXP2mR2kyY6Deyl12JoFEDv4UiSaGAes1dVIQlPFgjC0SmYJ/p5jZFnmofQ8p89wEqv
HCK+bjrPMShcmAl6b/sst54q10Q7dRkCDjm2HoQme6lyZq8HWdljiJzxBYrw/mGEJsUYtOYMCdrw
4OocqkCCBbsI1I3V5ty8+tCMLqP9NkHMEgdbi+epYiTm90YUbi1aaTa5XcTkOpthnymB9pgDtNo2
OXky3TCQ1JtsrqTX6zwzqzlEOAYWWMHMlp5ydfit8QzlRGpYe4TU9CSHvnxVmtoO1tnrAFbssZ5c
Q1NLV8XsD7VmOcGaW+hwiiT19zlSB6xFd7qercU1lxcTe3B9h7TF5PSwn4U9rp16XSDxsZ+XWl6M
cIsXGFrx/EKW5bJXxYmsYxqqHoQJbOy0aT9pB1J7oNUf3JbEln61GJVhpO9W7BdFOD3fREJaP8cs
SyyOxbYsg9pPuBr5nkpoYHwmhfYK9bL0UmeDsc8aPT/USRm/wOT3Q6Xx8eefA/oAwYvSIy0jqIAG
GZyMBpGXIAOUfVPbmEXycahPQxEsvCJ4GQrvzdzMpD29psd63TWGdk0i+oF61/5Cf6vinjwFunRA
PLB8lbk0kKYJ9Su5Xe0qoqu+3kSl1p2z+vc4M/STD8XTGSQp/6pCQqcSZGhWQiKG1dYoKpESEt5h
ChFn4lAick+L6Lvxw9gMau1ktj+RNDPBRU9xYjkxJonUAIUuTuHgQdfuRW0CDJqDNiq+dOgLEvYj
vyPr1ihS+/c41pMz3cA5qc8gSc4VHVFrdMaVtZhU2bGzDZoGVBxdsJJ+RaoX1Ho3gACUya9OQ1ij
hnvHdxt/jSjW7DXktnwckQa4AsB7ZdeZfWmScFwpWeC+Ng3tSEqbDa9uERgrp67SV9dCdjDLPAcV
BUS1JQPMbqOBaKJs4JwUtJhnnLYehu48VATVAzQ0H4aLV+Dq/u3cOPaCtdWxJa8n9KfW0B6jlYHC
s4JjXc2J7YTyGV3sAzXDc+cVW2HrabkcN7N7mpK0mbItpxV0AF1bR1HLrV1K+QH6FHsbAdv9qkbh
5wqIwaPcFup9lxTxStjTBMHwBIX2ozM19QJ/5tFM+eKORX3iDahQKkmir6DbqlXlOe4dvYDjUy7V
j8LuqUmxi13dIDHGRYKq3jU67UQ1PJuvwTfND/tf3eghV8Bt7bHN6/GA+klxkPXEe2I7SA+9mZq/
gm9qDf+JiITebHg0Q2hh3p6s4ZsE+YSm4wYKixgMVEzWqJwwfMII1AA99MGKr3TjWfdpIUlryTP4
NXs/81JSpcIWvJ8t3vks7LNrk0KOFXjmo8/T65HPonYnDoDY9TsjRNbdRDlwdeMQwyF0H/M8sY8i
domA551MmEHPaRt7T5D7pc9KGYdbV6btP6sAjoUSSvdGa8U/6z5cj/rQf/NQF9uOZfQxoppKJP8Y
IXii4jBYJ4GPmqgnAfhIodrcw26T8C2SZP/enTYcle+gLS/DCTZLhvtic2JN2xDhdz3wDVJgnB04
Q5uNMzmE14ltvjRxeR2kvAQUMu1pPkyb1qYG3J+r8lpPUrtqS8JXK5z8aaAx8djZkrrrx1z6TAZr
jtAA/aySAeIhMwQSlVIfVia+dZSdv1N6Vs4w69ZP8CgOd3CfH7SUl72WsyHbGYPabUSsOGhy/B0K
O+UsRkUTjGAq2wN87tUDm8t1O5aUJV3E3IRQbl2Rh8s0siNjVQ+fLDXdCAg09Khsh5FT2QiUs61a
yso2TfkKQHEd+0orPQfuMGxh3c9MkDLQ4oqDb8rySTKmA73mCXcRTumt1VUgBc2PhHsjlYLJI8In
TPvfnaYeIpAlcFhwr8XQPwbT/RqyL4MaTmywrQe4kP42unW6WyQ9R/puUfcr0AocrIOw36p+ipA0
1PpzPPj6aoSFYyMChWNZSpx5UbUP35e6CYvse8lRkirYQ7mihps6MTZ1baYPRh6z0dSjcF+qdbyp
1ICdphwDnG9kdEb18keXJ85ObeURKQL0qYV2tbDVTjuue6mvHoXjb23yNBeEH9DUJUZMicuqWzdD
r2xE4XEhiJ7Llh9KnT7qRTu36z6JAubsnrmj//N8Lm/qGpJ0K7FkkzXmrs2aT3awgfxyZah9fO2G
tvW3kQTU00r/YxhNKOO0I0MXt/VejN5D6+k+Jm5m73axohgJu4h4jxd2fcIuv8eLS4pQ55tZQMCU
T6zV4pDlrrmt2nJcLTZxNvFnXtXMgcZWxBg2vITg9d/m1XYHKEhEdlHhXfsusrZZEX2MWVasIV7b
U436hV6CeSoK425+P8QQ1itg0bwBy19ElW0OEyY7tbifv0+dh8JzYyPj+931ymKlqJ28rWrubIJd
IK+0XzTUt/cercX0sCorwUFQeUVy0XV4QkWUmGR5LewLE5X5f06qq+j6VipRAgWlbz0F7pZHAxpS
yDOvotzsr2LsIY+zawdKicImTTEfA0Fdb7lbWfNs4SYnrFBZJP9G77UG8VD4m07l7Silg/YgDmPd
Whurq7ztYiuB11FClL1Vkso622Kk2rtJOEwcyFbDt1qS8057FwbHSTjMNyMNMepvIuCDuWmVHXS2
yVrYljXIydH3VFnWvIZwmKniXFWPR83pUs379egCinfjqHe3Dp45flJ6bY/L4oXD1yDXGz58jnqA
QQlKmEm0FVLD8lFTM3DWln5fpQi8oi1ZPk4BwiQCxCG0PppE6DSRZmVjnvjntZbl/7zWkNVfnCBU
TrbqryzTqJ7EIVQyFO8Vt3nTtakzSJHU0dGPjRzXT22bOA9t4k85KrRkOg99VVcmeh6TuKIWnypv
0RZwnIeMrcxt9HI9MUOe1he2Qe+dh571xajJldcg8V/7KLAe+47HvSLS/KMYCuiOM1pnUGjVVWB4
ktDxHkPlLAYiyIeZHiyj/hJMuB9hJ9rdRy1dU6UBGGzdIJ23USq+OWKGiAGB/HapZanpUhZJXGS3
eTFKnfmPbgnOb1pDBnl16bhM4kyVLdlNd57s02RBn/6Dn7R35RgPZ2EShxxWpz162CpkjoSReYRL
PiRONpqB5hOrOBW9HlooCSO7fRBbiUj8xIlTcYDD0d3UiqKsxDZF2MTeRJwttmXGjU0soFP1W8l2
1mx9AKC0DMEX9oE0DLCodSzlGGWGiU4MuOsbYVg2lFvDUKHIbBEX3EngJ3flVCAdozzZATOIdsVU
TV28g6f+7BU6aCjpBWtwStb2pk1eDIU3p+Q4e5dueNFOT5XWn+feOOalJm808klG25DsFigiNI0+
jzlMXa4Co7/dKsZnt1G/IciU3gtnU6srSPLUlyIpnadB9ffC7Ce2etU6cLi9Gpif+0yujqmcRxvh
NbxK2npOSB1tuoCL9vF8gXnJ3rq5AMXEDxcI7MreQWVK1yswl/pi+NGaIWkXMUwMGvoGRV3HUXuC
wNO+NO4QbCojCH4UADlGFf5ThOD0XadmJqQWWfSpl8pHEUADpQXZhafdLzORB/R/FAqbYMfVv8Rj
YuwQd+FjZcBaH/cJ/DABH7t2anZZDsKWIrwCvW26X+xOUHa7gkZJ8lyIg91MFUNJNFNOc8Hpohf1
vvDwFAZ8mIzGK/NV4zXFWRzMrCFRJU7LkBasejosbmEbRs/fjB2JIOG4XWJeJy8pFJOF3mhqCY/i
+6Fr2urU5rQuvZs8upEuWg/R3uaPUyCH7Vh9iMnqoN9HtfOj9frsDq5k9VpKOzGAGhqZZ5PH8dle
JHthFxZxVk9zuqhSrzzbLGYPQUk47Siy/mnRD+st9j8t6iGI1aZVYFtrFeTUtKcQGxDDtc1930ff
5i2KKJxMh5v9B0DhL4h+0U87OekvU3dB2JMt/nOsNa1W+MG3eQckvPN+pi26DQ1O9jnUkoKUTlo+
VzEAPlkaAaMkhQWPcGG9DCbIdAhrfkfCzv6kcP8kh6e4lzEsy7Oq0QiJfpH2zHverXypln9J9b3Q
+ZrmGIX6NsdVJPdSeQHS3FE2bJVuWA9Jxq6YjPa3mvvzqoXE5b6sWug8ZI/dl5+M3yoL7gf4Iod1
XMHlaHVDtqGiEt7TetwfTXuQ9qpVZY+24hTsfMBhaQ50y5PM2BB0D31bqV9uJil1KcG2qmePdQnv
gT2o1lHvnCFBdYIHSPBBpbWLjFT7HJX9XTzY8c9Ii0BS8vT2BL9mCcaUCF+Stc9l196J/NlfRbyv
8bcRgNjsdQoKeGM30Sd4KZIH0ejQbGWqW5+NoSoBgPkvoqEi82Xz1MOxNbc5JLlGqydqGDuth72q
gW93n2tpu84yHbXtqRMiTIN5UTG/3ohFB7olxaKihwJgpzUv2ihDsw0RLaG1mMcU2eoePLlIL2gb
sANBnGweCpF6wRurYCJ3AsPK9Lgj7JOpDOX0IpZ4X0eYEPRcW6Gk8DZD32/S9AjwCpIP7zKaanRf
TUJ6je+nPxufjqnacb4No+xuYjZac4RRy+3Kp0nHodNuZ1YhAKr3fCp0ANV9lscKDmTkBpE/XYwG
PNjIXEpsXcRsijbFSoXzYfpB9sxN1o+k14YkuU9yuESFrnlThD0NVf/pKE2JvcTk8MiozTOi1uFT
PDm8MNcvqgYP8bUnVZVklVw9v+V3Os1Kdj0FaqF3t3HbQf5eR68ohSY/yfTJ68AZxjuF/qYLAHYo
wt4C0jbYlrFEP58U2vuhbnaGXFtnc3ANa0O6JNqlECnSZYTGvHAH/8Paly3HrSvLfhEjSHB+7XnW
0JJl64Vhe9kE5wEkQfDrb6Ioq2Uv773jRpwXBlFVQGvobgJVWZkG848Jfh/QD0GvMkfr3T5naGKn
3www67UN9P9LP4Lp42YHN87ayTP+8pd4T9tZElZANgpwkVWg98izFp9SnZOksRnE7QJlYxeCdshd
hLU1Lhyv6CAZ29gvApWXtkMSEsmBC2/7ekEsm+BZAaWVAb5DGjqe898nNZYDcF6pzkhSVaC/1RcD
PJWAF0I/o5t+2bQjhUwZFGEkYE+mt1ZgN66toDmlQqkHri/l6K5FXYHdXY/oAsC/kwhsOrUlLHrz
rketmEagdAQfB5B9kESOjzdTOrbFUQ7mFzLRxevDah+YrJtniqTl+7J1f0Cipz+C+xMyRv2YDRAH
rfoliNBd1JhkjXy7NpKHIuluDqexExc/ytw0gZfJxhOOTNa6mQa5IKylJdF9g305PDSmGLqjC1jS
wFuQnW5m0Pem/aLu+7cJrYDEdjOZdxnzIWVkdKGP72SD4S/Xt9FaNXGwSjNbPYmBI4/qhg/MBJaL
jzXYQz3LOJJzkqaJhkoIrZM3AP3TDqLV0ZK8AR41Z0/5X9FZrJ5ccEFfIQdQtW3bL6vWuGskuMUo
snLRnd2o0tzTOqzFR0e4Uq3Jy0QvDxb6XcGGiZ8IOI70PmX1gZalCCAhQdhnNI80SkoQUeLI2Zxo
NeSsepDYNwo0Wh70Rh3o4bnWgGPYxNlzhGZWFDwS0ERBiXQn8Ube26DRPaMrG1/NbVw/NSDHWJgS
ymwV/mgREj4x5ILEyozTcdfHJQAXOqeK47S1TBLegBUPw4JV3F4AzZCd8VACX0vtoNnGcPxV2qXW
Mo+K3wK5DxGAqCk2ZtlABViX4Axdgot0aS5HDigcxu5CJnJ6AgQ2ZujIDUWQw+tB5ETzyXZbxHJ7
YHSL/kJ2UxgSkjTQzEK/vnVq+6bc1Tx6iCbDAfUXUVrFBQORlQWO1ClKvxd4loNcRXu4CHELLZhs
40E7eEFGcDcjnG7nUFBXluu+R1kK8tSrMHzhVafubikAZThoC4gSY0eJA3IkwhkhhC3aFb5g7Xty
5Eyg5l1ZLyDIyA9+VZX44gvZ1in68FJ30DUo3ASCCtE0Lc3WT186GVQLfyqir03QXKREQn4xTq81
Dnz4q1YdOkiG5kfmFJ9cmZWvvYF/LfqX1TPOA8WKl7l46IcKCQHHtc4BH6ediv3+0JihhCov+9cr
V6Pz8ZVd/coGry+1qpBnqfJXFO0/vvLQZ5/SujCXaekMd1NSbkBiBjbuyTG2TqWMr7bE+zzsMwYy
7DZYg+I/PKHnfzigjm5tbZma9xkIzZY+WrQ+u6J/0aBtzP8JaiNUOqfsq2EZ5ks8+NmK4UN/H+eR
sUX/dnpIslScxy6d1m44VU8+j0AYzR3rG4Q03n4MCz+GEcXxt95GEvCPH0NN4b9+jMQJqt9+jBYb
m7ONffKyH/F5biTkK1CEKJ5ABVs92B2+VvTICU1cgOUrfVVeyITdlliFwu63NKTpfAJWiYadPc7T
0dfti6WeisYA9JiDFNmfnGQ12Ny9RpVVPOCoBWBC516hJ+Beh1gnYSCCdCRbG8ca9au5rkByfAXC
qHjworfpkARDPTFxkU1wevPUd87bRei7DPB3zxiALtUjLxkm5FZyG4lT7QE5D1R7LHNvgqVyRboO
joXsAkog0wlssNDUM7+TGeqikIrRUaRTQ1HlpNSpbswH7FuiZVLX4MNU0mlPg2ZQoQvrhgH7Y5BB
J6B/3N8ckEZAtPkercZ2XXXRDnKd/dJG/mxPxbs8A/cVGCYCkKECZ01ecF6Heyr8FWyCHG8Aelkv
itYzcGCSnC+iSAbbKrFae0V675Y2QlMh2JKwO4nF0x15GVjcFp32Nh2wM73soLoOkrC7idtPjFhq
9Uh55hNR2JJPj24+HWm+R/4+DwLDc2RttzYayQALi6Sr1lkHDiXaAs67QTKOSQ2dEL1ZpFI5XeZo
p7PR5YvS/O0SKkOtVY3dr+TeLnUMGyCFRL0C2LWq8zB7UUlbo9UPduKmzZIQTBZNPtsDpRnGgki9
avst3mLOD2zfJL7DkHsZNWM7XbqMoVtE9gnSbbDdvLGOK/xuAtiBTotlXvBLbOHB1XUSnRbKHz+H
YRSvRrtgB6ru+NX9NCnx8keU9FNdWzzkOME/GPin9baHwkWQ+M4qKDkKnFqYVdpifGgU/qVU1hgY
zmxUXhttw3/IHdO+gmVnbeB5A80Utz8ZOc5rpFTDcgvbOcbRRKR1bCD7UgKazsWRvF3uHhRoKx7j
mDu0BpkHSIueeIE1aEkbeTDgkbJiUfAqg4JVz6+1ahrQ7wCo1NgJv1Yg7gdZS7CcRrDPLht7gKZh
FPmbxvHevBmO1TSVTH+bryPI6aPBbu1Ckwa9A63f1fpXETOBuV85zQm/ipg5y02XtyfyTroyTl5U
xxHMwW9+89KniYbcZx/n/i2YPmv4VstO8lgm/rgsvdB4MmL1rzs1sjebfL/7I85IoeU+inbcijKz
j3wMQLqj37TAQTyqelRXd+jsY92rHKqGeHO2oPu2cXr5YKc3c/QrXqbgAp2GSnrmuvZ8JIhAYnKc
BGdHxTpvBUl4e0G2m+NvQ+QSWLOgeTe3XU7equNQyP7DYen1czxxV11gQ+LLsPgdXYoqf0L/qg/E
4y8T3YHXLVyCUz5fV6SXScY6FaBN8QJQoP0enXCA3XPv281sqzi5vULhV2+v4LvAbmnWuHDJYp6v
acYt2DOKayyLvWGAZRPdS+miKcZ000HlE1pyAdt3k9lcTF3pNXgRHs0eEANd6cWTVjwK5Jwgs9BA
t1VHkKMQzt5CD9k8Ce3F/UpA3ExZU3SBHGm3MPKw/tLVKEe6rODHIhrqF+iRzfZWQaUIgkTOusna
5kuNvaplVdWjXUZgKyoUkMbaPujp6ICKb9MbSK5eY6//BJGLagXtvewqTaRb6I5sUtuUttHd/02c
USG9UJrgmh5Hbi1DewLdvv5Gc7fToLrPDuPqqExglsma5YW1HCW+UWpuQ79i3U8gwQ4hwmOAIG/T
itTaktDF5NsX16rMx6wYs/tEsH/ITFFBEpjb0nHUZx1lhv7WLoCHqQznir1mebRcfAmgHu9eyVZx
vhrR5Phgu7Z7TSHUvPKBut5SBE1wFNKdWgD2SjY9YfDA3jrnAQIWJwDxZWuwdvMXwKXbfTS0bM11
6suH3e3cj/YKx6JXHf83u5xyqM820YKPvL9kpQw2GRuqdVXy4hk0hvYOupThkkdd8Sx5i6ZlP/YX
RohhOkVIStSgx6Rgywafz1DICzmzOp0eM5CQxdg6SehsrYq4Yk+sl8mD9Du5GzIvMJGG87pDjYdl
vpBWHO0de2u5Qgz/kMOoQHd1LNjYHeZwyPZBbwYiVEBPNWBhmerx4iRV/9KtvNGRL6YhOghOjfmC
hnHda4ZJAzKw2gtV0hriCmhloWExQsEsduUVlenwIei9M5nx1wVDUQyQe521WDKACloBIZgdeX1L
vUaO6jZZjvPd7XGL7EiuFgkyJNAC+PAYpqft7eEbjWvd1PshgHycFFjgnCDzMj+raSJDDjoBGdLJ
Abs7zpCW3Ay6ylb0Y/eYTNGm63l8R6beDKB3zNt/yEem26Sb7fdJ3Tg1R6uX/1D8/++kpAdaDGwP
+NF6ESBP6o93YRoD6lELaTffVBsfjRS7zWsZddVTmUU/Lb3ravw2WQTYTJ5BJ2jPQ+/3IXlvwchY
ifNtKDN0nFl53KxCYx85urN4tIPpHqOY+oyHv45svywXMveaR0BC2NItOHsImKU2kJVuTyCCGw5S
QCwn9ANxh/yyvTIAmHieGghpqKppvwUN3wsLeNtFBTg3SAogFFrY36C8wz97zGfLDOW2ecnB0LSP
fvm2pJwAWOql+7YkWspPMd67SSfkZ6NiA6gZcafQg7eAzoH8XAq8Jt1JbftrXGVPoIkNQVi6HLuC
b0gbLEJa5ez5oLhoQJy8pmHbtxAKhyInKYWRZlhdMP/8bidpMQ8JDDyMsxR7wXNQQjZ4gRsnwvNn
AamO+eaj67/EmAD8HIYpsTdxb/crPvnRPglD9dmHnHUvq/qTsKr0nIMhejFC1+MzhSVJZuzBEaw+
Q/BmUbMh3KUZi7YczYortB0760TW+F/X+dSv7CqH7geNVef0oBVxnPUIUSHognrT2jb9LbBM/0Su
ivfEWw/QVXdHd+/2m4nsk2vN8URxTyZXA0ZG2PFUjfdkJxM5/6f9j/XxHv/w8/y+Pv2cISE63teW
zN2E6GrbWIbn4A356zKAyFax/q4vM/C+NzJA6aJMv7W2H2VrYNuR/2l7kIzoCXOMPaUQekl9qMKk
+Jb+91I3y/ty8/QUlL7eWEAhXKshOJWr30WiXoZWkG/IRtoJPZhPLzI3F/bAwIuNR6ntxNYepVFz
xo3JIHcWrgj6sw+W+eeksd8ewGn9FjbDyHRY2FX9Gawh3nP2K2zqxn+t9nsYTa+iGP9iD+9+e8LB
GApMd13tQpPebvyHRCTOA9CeEv3DeKNX5invwGxBkcKxu53n2QG4EhkOJTq+nRJQHfIWXLcUowzX
W7QCaDqGGssco18B7Mvuh1cwV3N4LqPpBNqIe4qmZccQ31v2XBwyxXgYfaBWnMgodjl0MD+ZNUoS
kR/FZxqC6m/bFl1yNaBIdy2UvVK6xzXLbYauJ1EtaDhNlr0DGbM5e/ORAwgzluWOvLQkh+DGmYZ6
SZWDk4+WLEGvk/dxd3bjCLQoRohkBV8yypvoi2gLwMQhB3eiXEof1xM08ZJ4Q0Mr4/LITGgWDQ0v
n2LUja5OPqdSKKBtQPl8my5EYy5Dv19bnQ2VwjgNH8YGrWosVsX3Wg6gnfA7AI37AewP/46QQXds
Rzzq/4gAcgppcV3y+MsaPs7vqzGxoQ+PPUvB1kDiIKXi2Q6uk6bdH1JjQ0T6s232g1QfJPtNCxZY
tzSsrds4qEowsJqiDtacfBqiZDIPCWFDmBou3dl0w9S8TyK0DkW9m2hEoe8TGdoRTjxGK3XKqrs+
z46QH/SvgAb7V5+xT2jjas8gifUhWd4Ea+S3xzU5O98Izwopq047yVSW+aXycwZWWszOEjddo6W+
3dD0wBQWTqLtt3m2ngQpjS3g/ck9mcxgwKYKxM9b+gnGIeiPHHrAC/LSGgw1uNJkwwOZZG2gg0j6
2Y5+BKhrNweXeSYAIL9+IpD+QPXLeCRLZxZQfZq+RWky7CkBJ0CQu52avp4TeDKxuwsetA/kpDcZ
qrEQfU/5A73BeNah7eP36aKo6xX3GOibyyzYJ3gOALsb7LuwKZ5clpZPBfZJ9piNd3Fj4z3uMmfp
Mi525ARCetrZIEpY0oT36fi+KkDiqvx14FXpxbavBJpgeAitAOmdwL4DvvusQVG5lWPyDTS4X70e
+j4gGgn3BYcao5/n1ismkp8mqtoIVm4K0Ey5MsyU7V0NwbeMRu1QFrc09EI8oC7sLqK6zTcBWAsk
ZJA+91lig+00RwUj10pSWspF24GsZR/sv8ejZnhmYcv7PVqXR0BYMyAVdObvjxxg7Sf10k5Q0Lg5
PiQLW8oE+hKsmmWC7/BhqMClIaMHqHhFD56FKgu2x+F2gIztAzgCkPP30Polg/BEESxKrfux/zop
102Xecg9TR/+I/Klly5dzQ7c6iUpltagJd2mhWaffoVmYEje9lDvjgY0vemTHb6XPMj4xd2ehi0z
VxyssM8JTh7Ytvw7jB4VgwsF7bDo/hrW6NUIyPweps8x82pkpxc1ekfcXpRW6wcwKg+ZBHACwmTb
bsqyI3TB8mNhGc5WAYVwx2UFGHtlBdc+Quq6YW71hSX8S8Jl/aNJoXeX+SNf2CMg0C2vfvRh80UZ
vPxSNGUKaZzMvyqGD3Nt8PwOAhVvr9JY48dX8ZwkXaMO1oL++LWxzTfWGChNyyMwW8QR88EMbciZ
VuZvNpqkKTiC2ILERhisc+TerhCJqQ4uSjYQ5nGdK9li8bmTzvAoLTwOQheyw+0ELqxbPKSvAGkU
JnaprdU+zJeXoZsgWlo5964avYOtN6sesBsbK1MpytiTuEOxfQTa9XfjLB5PRltHpmvnMIog+KfK
zJMJTpLbje9ZsyX8dfNbTJWG6lPSNa+0R6bdMm2U1QCxeRGZe7LLMLjjdgDsQz596WPIDtzSu5QG
1naHQezc8eINdR4o+amOoVQBqQhrlaDOCMm5dLrYkTCXFOCGn7KucZa8RLN6K+J8KSYz3kyJ61wM
IG7nixUyfgqFsx6KCOktclCIhNzSssSHbEO2Af1/K9NNYgjT9eJukKAL6dxs3FSlwN+vqQwkIIU6
YNOoPoM914dEpWscej1kbNOEo/9Sg7zm6AZQ7+NaO9oqJn/ZC1D4T75Rggmr/lEr23jVN0FWv91Y
4MfNBARBXAvVxdLKrU9N0HUr3gvnTlrQFsjapDigYABGh2gK1zWDKkJqReUyr0G+E2t5ulLf9QHQ
3gDyYGxaKPqlo2mt/3MMBdIlTcF2wnX0bTG648XXsuxCHLfsEx05h4pP98yYTiRDlqVM3WsfnTDJ
1zK8W/Th9N333+aBDwUs96Pz2kKWYQHiI37ldhRsVACMjQSN4ZmlYbLuG2F9qoz+a1GNUDNPwIOH
Xd130D3bi1FPMtivSQDfjmc09KRg1jTMT9M4zpMgqzpPaisktAA3MaIhOyaNayzzSaZL5JyyYxyN
IGknTxel6u2WXFNmIoHiFtPBHlFAK3VbZWWgETyxILwOLbDkFEZg0DAK0T4aTlovq1rwV1XIO99F
r9dikF8HEXQ/0DL1kwdu8MnPbfAwB6Nzl/lmBt0nwQ/4y9bnTNlsLZzAv7JUvCRRvJ10/YguslIh
sDUcfeM0zm2UizN3PFhUgfoQ8+7mAVcHGnUmFOc7FU5bggRVI3TKhxYZvRkhpOFDoGT5u014YKAg
UWoKprjxfS6hjmg9ivuP64HbKz4HWXcC/wbaU0zfWN0yLINjPoElHZgbnaQpHYACK9cDVZlGR+sL
TYqg7bS+2aY0vFjGa4Nj9yEJwhqnZNMY8TeMV/NwlIV3p2SRonM3CZEuAHFSoi/kAJNdtLDdkm8/
RGO3vGpVPpxvwa6vib2z+vohDELuyXp0ixZc4C8giAnPoqpde9EhH7AP7eilZiy6KIFzywrw+41n
g4FsDkHP1bRIk8jAt4sqVsATQdTg9v00srwGmfWavpg6sjuqdy5l3hUrqYPJE+WowC1MAYBgKubg
P778aPWC2RbIFtGWrtkOPU2PGLMSfZl0axLx4c1FRmmlDlB9wGboKaSB9yGOD1bFVxToJhbag+za
t/fMkbNtXsFW9a6FTJvDF0VdQG7Cspz7JJuanZt0+b60XXU3QQgSGnFp82WE3KNvxMaPQDY7r2L+
a+cX45ImFV7a7GRugXkk7NWdjSXnSYXpnekbwSm7HXJE3jwpAq7tPkzVmkGhb1HoTgVPdyrQpR6b
JZJW4dl2pAVcjT7ag2uDg/4KrQcgZHyLw6kJzCWiboA3R8pn8T7ZrBK5hT4a5I1RzrkDZni8KzLZ
nJkHhXrBCg/iO6BAMZNWHarQfKCRp010B96SfNd7uj1BT6VFyFEacbYxa8Dv/Kgt31YJ87xbsR6Z
1MQKomRdOjhojhkDIeHtpVBbwk8DBM2OVhtVuovSVFwESBXWQSCTNX2iKv2xMpPyCiU3dqJRG4Xd
uWx68P7BR5ewMeXaA+JinVbhmw2dqw9RZQTzZxFdteW5nuw7iqePIsjjxTrmslnfFpKRuLchW3ym
dZAcBv2G8lMkmUCpUmv+KytLfgqZ+vfuAPFuEYG1nuzCc/2l1Vrs2Mbl+MxSvu1UYH3JpQUl67JV
WwrLUELPLRzs22lgh/+07MSMeuFJ0HDRskUky4NNsMDW6O0dugajdeFO3YZYyGiYIrf+Ycj1kCjL
zLaJ1jdvJJGUMMufMR4LzwM0hQ4iw29JQ4cjW155ARoRtDd1NUckr4FL1EMzBfZQaJp+GqJkkJyz
usvmYaykeY5r48e8EioelzQuv9IoFq57GTrzkz9N03NXiu7OgI4Y+bhl8/s2Dy/kG4FcvG+VDc4A
vCIYNZoHbLB2EQhWnhNjMoApUhvyFQOzHj0QBtK83u3bq+qSJfnqKU6evOJnjXfeVqbAuvdROVxl
UWag5cqHo6e5ngAbtncpc2po6YAvag5BN01ju+4DjdIyZ8AAJtaGhoMFDHeZhRca0aQSG/QFEgTD
kYa0pB/0D36WPilNe5IPbfZo6KxtWXNniw3GALkbXu9H9O5fKARFGX6BBsX+NqErhLlFIwAQFHoR
uvRFIuZF4qIZ9jagywswTIQoZdfeIm1CoJlrxzEWzHA5RLZEuHL6Kbqv8yq6R7dkvksgb7QwKaZh
aLMr6/5CXrpQsDqUYezdz0FZiy+XFu+Bed0sBFOS6Wbx7jbp9lqlfhkrBYVtmJXuCg1XwJCEscmO
Lv4473uBQiZAa9P4w9N/TFS+7n0kwevO3KZ9Puw8dAtdY+7+w9Op+F6aISoHfvVcgC7tbwFZ6z+H
qqrnADx4h12tcOjSK+Q4LD364JFZJB407Usrrs9+btgvTGymqEhe6mZsLmMSA6etzX0p+TYDcHyD
YpT9cpv0NsRuPUUma5qq4/xkHFmIz0jCK7T3QR7pw6WPAHjjg4LKLxytfrbSHWTe/QsOPIk9hiuy
hIxhn5NV1TbKS6jhuU4IWddcrF3B0mdRYCuYdHH3T4VclcEc56dAGav2VfrF7ZDUyIHPxkm7x/EQ
2++DVbdottPTI4jdzNOnwGyfUfIY1mmO3X6rsRCexkeI1sHj0u8vNPJNsClMXSaWlrKA79DePpBv
3jhGu3zjVkBM6anv88NgLDdmCAbTBBTWyAWgEX7QPSq5DVoVfECuqNsH4IrCWWDwmfnayyfyR+B2
WzE7nI40MdcTO2pumcanJk/UwddtFU0XlBdX39Ew9iJ8TqPhZE3Q2gYLB/gZm0qeKIwiJiOutl0P
stg9wEf9MnCLBhVPZcy9AVGeVovEMuW9NQT1BdgXA2hWlE49WVd4f9ZanPTXDDvOwgcQAoLDPHe+
+yIQR3o49W0SXiCDtu04nvTLlsXDBkx67eq21dMTPJl3RzJJ0PRtzMAGSBrpUZF642uU13sQ7xg/
LNc6Qbh0+iLALLD00e9/B94sY+f25rBDeylQm3qS76JvMTWb/TTy6m6KnHKRqZKfc92VmiWAR0tI
As2jd7sr3FKsClkcShtcijeSGcBCoetj9D7YVc3yQI4cb691lTuo8bMISq69qc4NGNJe+p+1tPqX
mI0xOHLBihY2of0iwP+1SS05bigIrK1vc5jXOC/WdyfOd7Ipk4e+sfmVFTaA8bkJ+qo2Ta65qNoT
vnG+kHPivD6Dovpcjl5+slWWr6CMC4FFPQx7PAEXdEuXyEjxFaY9aszg8SHcqYV6vDUZB/cbIHH5
g6P85pIDP7rohtD8zNvRWFUNK/c0zFCxgDqmfM4sfQQDznbBwQzzOUqbEdgKM9j7PEiP6Dr1ltgO
LfpMiE9TEfOzaagQBLqAAUBItlsZVRAfKj3UYUKHmXHDz8hXQhMtblEMAwprBSobfqDhe5ilVwNY
DNxoBCqY2m/o7ADDVl19DT3k1HXGPDVbCaRVH1zGsKxO6IjzVu8RKEmgBSCVcunpiKgDpTxFQJOo
+ho3b2tQhAHFOXARgSMZX0jmY4di2npq0AMyVo31iFZ66zEX4aZFlvKOIooktYE4CMcFslPg2fVT
b1rg20btKdix0ZgtVAvMFabSjFaviXRku3YqORXL2jM24+B+YdDU2megY1p0mhnGnaL6SEOI1NjP
bi/ehvGokk2CVuXV2AhvV5cQDKOzuoffeicqmazoIE9eGtJp/RbsdDI6IqmTLqiq1TkdqILTctgk
bWAApFz0B+HYwdEEamuujmURKLlGVFhpAtmpdNaqMdkqYIDmlW4T/lwTmSKoEq4yjm0PywF048WQ
3YcZnmjj5D80UQkTMATHkQWvN9OQepBEcAq5jLu8T5c+L8QqNbpsM4/reNKc5Ym9n8dWhIdvU5UX
WqIqvOxejT3Oh3oy8Hbz+jlabEFSNx7y5FjEMjtht/N2mYIUYJ8/x7yqh2PRHslOM7ootEGjahLV
jH3xNdh8GiIIBvvopbQjgy3I5moH/v3VsgQoan2jAaE7pNFRRgXSjifFdXKV+zQKwGRUctcLw30i
i21Me9BH9PdCmwbbbBZp3ftHiihRkVi1AkpordF62FGhVVI04JCiqRxSsgc0Y4ULGqIl1rr8j1fy
7aa/TwBxaVGFD/vcRaf01BTHTl+S0ca4V7wAZmgqjnRH7srpR5AT2yN4G9/nxBROfoqspxp8Pn/e
kt9oh2YNKa1k6+RxtiLd8H2hu8NqvE9WrDXluQcA/+zmebbKTWYfR6/6IaKsP1myf7vEqdOfyOYF
4NdznfxIzklH9GBrQB7tPYQ8IzroQOkMXrXCeLiVqabB50dTNV/Ee2e5gzIDmahMRRejA0WljqIR
hdLEiXfzxLmi9Wut2/K/r0X291e8rcV+vSKtzMrSPqIXG1+f+DJqMnTeEoI3eB/iuMOe0w5fKzcv
thMfh+RFQZznrD07riHPIxPRHo+2Q8dSIHbINt8GAKjsU8s6kI0upVejn1lf0GYAktIX3uEEAd4u
4atnA/D7IDVe6q6pvpV28BLgjfANVNDzDfCk881vLjMa/U+Qyjhod6ln/o8l/s9jIAGGLi/wd6/d
3nVPzeg5CyJ6KHjONy10amd2CNuHsktdm+6lw6/8iQVPycTsl79NigLWzuwQ/540prX9EttOcpIl
mi/7whjv6dIlfg6tzOXNMiERd+8lekOecS36amo2y7K2tlaCM6onLfVhat4vjaiponnJwQJXhznq
pIR+BZ3Tu28ibm2zCESwZHNQoVy0nV+CGrSs1wN66veRL/JPypi2ZcMAatV2087Cm13G1ZvdB2Pb
vgG+7pNb4Qz5br/F/26vGvSvUfVqLnzp6hUoL6HJrOZiWQPa2lMftk+3+lk+sGY7uMG4vNXPJEqY
yMImweZWFOud+EseO+ORTLOdL6sIHWVUc5uMKDtxu366vXSPL5xt03C1vC3TRsPHpcmhrHxemhYy
QeV833tsOVnoEBTehMRgDkjKJa89b2m0okAfwBhdZg++odQefS3PhbZRXMsiKCgCQbKlFea5tMD7
KhLsPmho0ou+X7A9nVe6mW5rNkm2xfPGP5ITOLDH1M3704A2/tVY+Nhx643MvPPAg69WDkqz2hSA
Z3pX5QpUXXpI2xW3jFFrk1F2JJsXgOAAoPA7cs5hel0PpfDNzVayn7dlDRV8XJYmhQaSWakUGc5R
2AbRsgMYrclJl+592UjgqKBq7KrGznD3dYedHe1nghg4CBrSfoaGXjBINCKhNHEbkhe9bPi8ZKcg
xqlnQAfxNhqnr2GHI1Hsm8MJhOLY49HY10a6o0sSlZCIzdotTY3Aso7Hhp5C49sKUQWCf3toH/+w
zyt/eBGVh8nCD0q5QYpj2I9+fGXOYL76EGINIzf5XvTpsGzHNLhA8Lc7gcYD7YSqCr9azZkCXKgS
LysfnPLNWNfnEjoiK3J4WxsaU9+g7NysvEYm55DHxYVPwB6gtJV899jTUFvTVxtN6Svo2JZ62xxt
USJG7kFAuBPPXPVamI5YJJkd35el51zIgSMAeiu0w0CL3eyoDfAvRwx9FGNz8C0OakVXQ6BGIR/J
JjsXKDs1qMcGmcGNHRvyLso5u7Na80HoTW2KUhKNZGfwjQHGfCgCQ+Qx9n12QFZlT00tt0YXGkLd
2T2A/Hx2UjzZ6aJQWjq4ibf7066XBTu0caisbvchXtvpBbLJ4Ec05MzOP6ajexf1Y1POP96t34bC
AIksj1Odb2/LMmDqz2kgl40hxrPnoaAzApN/N0R4XKPRLHkUWQjYbwXFhrENy6XlWPWLL1q08ck2
fw0CoACkLL+HGciTSq//2TvlKssKH/qhjygGpTil5GJZh3b0E6UzwLjz7NuY/IMevebZ6Xu15vhq
PDVmWR0tVFc3U+BgUwnygUVcBN13m8VLY8qLn+Dg/tS7ynkJjRHJfWTeL55hmvvKQeu+jzPZQ1oG
w1J2pvWqnGEvPSv/afrToVdh8wrQJgS6wH7o92LB5TBdTVam28hpskPji+zOCXi8ssJBvgJJv1V1
lv8wFf/c56n6NMhR4fRplafQ6p0TPtnV2h/86sXvkQ7UoXY37RM/4MemTdxlHac9KLBdcUwCa7p2
wrqCp8N9hUYz1JwipztBP6x+BE3bN7Ljl0FWZmjkuQRt3UMrOIDUSbAyQjTXgQAzvhhFmZwbi+Ow
b9vDt9Zde2lSfge4BjJZOoAJT23RQ8nXKcvKezS/lPdVhAYvJBxq5Ovd4t6C9lqwqAv8xFN+Ryb0
cBmoTMvQ5ovRqHax0aUbqUEf+FcbDyzIkwXSxvJg6+fe7IjQLTBF1T2NuBdV54Lx821SXuGpr3gC
Es/3hUoUjFf4MKUbgyAi2FC/LUwxPrfEogja70T29v8o+7JlO3Vly185cZ6LKNGIpqJuPcy+X33n
F8L2shEIRCu6r69Bsrzn8j6+u6JeFEhKCWYDSJkjxxgn6s1C6uHYZAvFJ8q3mfhtLsmGik/1oo/G
Yw2sqzb9AyRsFtwFi0ee2pcZszBCGgPOgWRDGIdIWfUZCRrP1ElNrjDPlt1+2NdAuCNMFvGjUfl8
SXQUTl695rFj3ltwmp3+0N6W6nN7YjWvPK0/7EsAgJbEXoH/zWsQJtZ9HyGbavZkqbCtP/hdEQQ5
eS64QQmTQKlqGfgXmqoB90To3OKLyZ9aSDLtGqRwb5rBNl9HPHgj7YlveIWBPqWWxmnQfLyBSrUP
ogwkJE8jEdPNn/ppZJ3DMRS5xTySDHiIJDAaaQNRcaMTiI57v0bSOZkHiCKN5MJnrzXAR2SAlR5y
L6J1FlXOPRDiyQY/RnDqZAy+YYhX7+zaLhAXEDbUwjWDHrUNelXbkt8hXbQZCm+MkJMo1uDoMr8n
DjILgZhNnvnIulVgddZN3kXGth3b5uCWzXBCnB3i415e3pd4zCM9r1VvWEY8hhLg3oW4H3UFxrDC
KyZVEeetNpha/unaRm3/x7VFBft0bbFhQGR3yv2i1C3R19mytkVzmJOzpipQ882B0r5qy7hHHkm9
LzopuwU8q6CQI3edX3nl2o7BGDA3ugjbrv1eGAuEsRV2rY236SFmthR9iG+dGus8xjs64qdxUvHq
p0Jp5m3qCGLnXtFv7d5TBwOQkHPn6v5MR1ToJAdDWei6q2tHWYbf4pqFi6zy+o2dRPbe9wpx7w9T
StsAql8gT05I8SxeyGJwbAvxTfsJ2T/dEnrs0aHHo8S+hvU/+fjnQzIaYUQhAC+J+abrBbb9YKMb
4Nzlno8clDBdlxOsuLbrZmE2QAa2gAU9uhwQaUeOr2QWMtCc8qKAB67FXiOOm+bSTGZthFy+afif
zHrc+VsFKCJkrDz9VGXZFqnciOvhzttYXIzbbKp2abFMoBvyIlXJDtJyITtujOyN8f7HkAT+LQLN
/Q3YtJGxPtnbZuAua+0hcjVNm2m1Jfsh8T6mzeE33o0ZMttBrQ2G3Y0PzNgS0cV4T1tbqhYsSfbz
xnfqRcZG/KkKX2a8T0qGSHSJ7FKfgKtRzNuFabZ8HaiAnTihXfGSaN0N0jNuP84IdZpj1MBPk45W
c0KSCeglMhBVnyDQGVqbqEBSee713Yb6qTC8+GviFta2V5ZGDguKWEXtOa/LHKn8KQeDjO/2C2qM
8/rDxna1XhZ1jejvZE0d2ot68F9CaUEWCN5Ca12fdRcCTAh9qWWTQ6Kxk0DzI3SPQ6y8mg0Y35qF
D9dkv6DGauqhIx9ImX1eejfX9sK0QP0x92p7ZRYAGvZYGXC8xo813Wi4hcS5kQ7uOToU/kNhpwkU
zuA3pwIxqrSDS/dXvQG/kAKvP7V8Gkn1UcYmNMuXNNd1DISE4IqfCivz7LXTp256AT1Ys2HgAr8U
ZmifmX4yJ7gXFdRMR6Po7KWbDGodY6XiYQ8S+qcxypZkIqltCFQF/R7hrK8zVDF7wu5EgKbP12ph
QJXsEEwFHUWSNwpMCi4asZ8L1tTajJUD+O5kxT0HSuf1sCMbanJ4/ms0TXmtkw1V8zzjzvLa45pe
vjJdCEpWHQJGnYo/igTeyAr58qinvV+CcCj6Mbel1EPmvPLyTZsZP8kD+clJKeMYKj8C5OkN0Own
7B0/ezP/5tykwT6PnozYeAYK2j5bBvgBO1sMUIofknM5pArcS9q4QxKatSwbYcHHk0YLMEaq9z6S
a4AUFbAfMYRreCh+6KT8lkdu81oNiNsbrmD3WPD44J6sGX7HXO7x0mrBglMhm9+TaxcvV9wPXOG7
SLrhNB8atjYOZoU1lZIlMommHircDsisAbR4PXaDTWwhaQ90GG8AXt5BrLN68MciOCFZsFpSu6FB
vphXoryRoT3eBrzH+mUaIMAVgIhRzo8O8osf/Rxyuh1TT1E+VosejHwnKobOyE5sKq5tVNWdrpc8
tTb5CEB4p+pz7Ub5UwAU7H3th0tmVQK4llXlqvSJ903+BM8r4I2FvifDKE8vQEn5N1Srkuq9V+Uw
TwK9OtCqpgL34TRnPm1o8SDq9lRNRz6ugAVytlRt/ALhQTi4N1Qd4rDGbqzyV/Z0UnCFxntEN+wl
9SISbxzKHPQW1Ou7bXxuGqxQqZf1VnUDl8EddWLpGi8KPrBdZhj2CLZlWSEhozo0WBzAlZTJ8Iz/
VnimI6MrXsGX3e0sM+fjwirDFg74AUzwZoaNYQZl5umIigiqAIcwRnGt/snuOoxGkAkNu1b//6e6
nvJvU/3tCq7n+JsddXh1p/et+RAKiCwbUAnJF3R4LUD8wVe5XfQLCCWkx2uHF4OSvsyzX0Oofu32
pxmvVTr6+wnSBhFJ0wPL4T9PI8q/LozOQlcyN17PSo1uVTr5wnXMu1HH2LtNF3EdQtXZhA5pSFEk
L1DeLPeGHee3DaQhOUJBJzUxdlJRDBwoECMsloNlf7R1dJTIjQFRo/Mw3QHARut6U2mJXIm/xtKI
PAFarves87V9ZMjdHlM8ieis144B9Dqd28mL8gVW5lq07loWcbCcz/jXxPBSIXEbHN4dnTvVCrvk
0kxW81Q0WOi31OvEzTxVqs1iLWKjnE0CI7jYICHagmFCH1zN9GE+8tL24+gPbWTS+46X4sbGOCrU
X0fXNnea5jordVzbSrCELhMHdzzo3YL7ovXATSXApE7VkMvgXluQ0O6kdSMmixLyajvR8HZJnaXj
B/c5/C1Z2bHzPKjTUApEEg88X4CIKl2rG9+2L6BJKd+LkV8MlxXvjvYuwsOBQosfJvXJi1NwMwUs
3HtV/0SAdIKhRxMWHZ6Auf3aRBbUnpXjDbLMF2zAhiDlyS0I9Jy7JE68Cx5Ia6pRYYxgc07t5r0d
IolIXwNEXhGU9dJ3Q7AYeFl0rFJn2s+X7lvz15FMzI82OmpTx30TYkgXLM+8t7k32jIzeJBayzvO
ubwD77V7qpvxSE0Qh5B3DYD4NyGeZVDN66MlmbXtnQAZ0y1ZUdFU9U7aeXemWh8n8q5S+UvuKTBp
TDNTU1+Ds8I1rGh/bWtzu1r6CZNbMqGOVGdIusiRxENtNKcoIScaNY5cXc8aedreyh4M1Nf5Iju1
9p7ZA69l+rjgJB/9o+M2dzSMPhJwESWUSotPs5slaHiT+RKuH0FiR9mB/etybVJhddsHnjhdr0x7
YbwwQZOInFR8YWRbu1W4MAzX+/SpSisEjNQCXRWZUBGM4ACpzdqcPxVN6rUBRPeyTC+vp2WN8ndG
Cdz69ZO2VWscmN+9Xr84OEjB+6/T/fXqesWDmzx6o7nm3zDoi8nrOtzM1bFwDmDY6KZkmm7vWRBJ
MPKs/5rUzaOVZvIxgWTjwWMMCN2pHXp2tpE3lxHrcIA//XrTgMpo72eF86RBdEdGzLXMZeOy6hzb
3FgZPM8WGgJ8D21vPnfNoM7dVHOLYNwAKwLm5DIwHyq3r259kF41vjQfqKk1Qe0VZVF8pLa+jYpd
FudsOQ/gVvTQm5tQaxNMnIDoYV3dJnuaHJy48gCviLmgKg0I8GcxXLO/o6Z2hCsx7dtqS5Mj2yQ7
Jbb6QZ10uUZsHhHCjW7mszd2B7RZ7K5pMt+T3YU5xYXsqQiS5GsuPfNEtR7Lw23oWS3oRPCBRqOP
7oBUWVEnNeWQyFw4VdgfqCrHwt55MZx1ZEKX0CEzjo0P1GB40HgJypHt6AJA68EOke6xlcSeqotf
WGy3d6Pjaahud+9hFwSvkHYf1lAEHHZRj6rQxgqkW8BoJkFwKqoMCnzIoH4FT6EDStysORZtDOia
dTc3t1Dg02UJvhD4aJYfO25QqO1mnN4Vmy8R+ji2qlh8AurZSQ0xcdO+N3DZRRS+UPw6YuqbrnX+
WCDIttM1JH7gpQ0eJwMKbWMN+M2pvxhwcn5LOACQsnN+Sju9adLBetNJM0AP1FJ3rh23W7+0+kNY
uhJ+CsnAGuj0j3KAMq6CQOf3aTg0Sp2fMYZ7GZzB+IuGm9BO8ddIGVISpjzy2DfAbGFKJJ+lon+G
RgW4nNF+Neum7PM08BBGhENtNnORe09myI74mG2YzK6zxcn3kIgOIHk8gOYb6R3GIhveM08AXRpY
L5AdLgFKNLNd3TfyuWydk1eY4hvyedJlAXj0RXsWO+fmgNCaPcTf/hrZpRCjoJG5GwG2bdtsZSQJ
AkSRSp/pSEWunI+6P7T9yS5iJsNzs0g/xdkM1x6OYAbbfYrqzTE2PjwYfHT3FF6bez1EydbcKJFm
8leMjoxplrSsd9TeJ+lCjQjsXoq2KLYu6AderKyY+azc1DfX0varPVBIEOdN85nPCmtptCcNCLSt
wHie7H34yZClBpgCH3LwKFtFZ60n7PxSuAF4sEsh/5t6t0z0Iox1eAwkZEcAlZH5JRs5Ai5mt6IO
xAnzSwwNQXuVjP0KGKrweDULBy42Q5R6y95BNmcHoMZRZ237KDpLrcFS1m/m6ggiNsetcEmW1z7q
zhxB4JqeqJOKzgNhGJK67qhGs/XS/JjNMbuP2SLbiDatVg08Xr4lF8SZBfmhU+eb1YVqNUvrXRJk
1ZKqVMDJC2LOqL44ZQDA5mRRg0Bs6UxSItT2hzlmi2nA73P86Sx2Ce3XogX3pBic4sGQ5pG4GUKo
k+4kcq3W/XRTQKMvnnzR3U0J0e4HpxuPDOKvazwcvaOoI7Fs/NE51TK3nxno0mfaOq3yA1goi1UE
1NwrmYVp6ZxMFm19K2+RVO9+ozumriFcUcJncdcw1hybqPVXLJLxN52d89IOvrQStKtjM8YHlqXq
YRpI/ZXMoaFjAS5kx9LdyxTzuLXlvkdw+AjRdN8QLe2WrROIW+mbJsRcR7CM2vkIEWX5YcuhyKIh
x6hWJoKnLRh6wf3hsFVPRza2qp3SPtwFOJp7pyNbfOVNDxV3H2lCUwFSTB1tawB6t7xxEJTVeBI1
WEaA398btwGeM3elh9D6xJc2/xiiGVa1C6cr/ZapaJM7KMtNGly3PGD8SwquXYgpdl+ssWdLLZMO
WnpRt2vc1tgxRDpvOqSELxGXG9/Kvj8Rh3agwN4Z590XVqaQg0T+hdEl2aNC6j1St3EUVQVkQ/FI
fjQS/dF27aUjxVi97lQFZiAHD0qkaGQHuuTQTdOTW1Zf5yuePopbgOyLLDKhd1AsSJ6CrDjluRE8
JiB8OuCJMt2F3fBlak8Z3haWEM7B9UCV8nv7iEDGIjfrcofHX3/Ggr8/j9ztoA/t5FtpFfGiZD1E
CKjHE/G4aEoutnk3QNfMgA6CH0xOral6bfNkOuyAbavu2qmoQayP6AXaqEod17a89upNGVrtklBu
hHfDHvjOc9xwT/i2a7vhJeOWATu8SImm9apsFdjVHWJr9VppPD0iw7RulOTGOp6OInf4OKK2P/UC
WAr6HGAltwn+PQcfoYNNPXrFU1Wpdxtexve4rDdwxHVfzCyUK+Cnhov2fXj2zLzeqNRzl5YajUXo
Z+bJJ0YEchRTncMjh3VOdKAmKrzJi0xHCFNAy7UYIUQL8Oom8TSylaeEOwJxURsIAKB/Y7tnOHLy
SzA9fpW23qyxYbvE4XgkF0Yv9w4z8JYoJTTQ2zpyIKZjJu8h7grfcvnXIhDJyuQ8uwSS+Ucx5vW6
10oj1xv54lDzfHfq7OeQt82jL+JmG4Z5to8yDqW0aTKyGG0orsc1/wrXfrIKvVGtPOYPO1AIEkad
ikCpch163FpTtUPy3r37YeDYfOtmGeDiQ/MwqhCp/TLO9ohpIMEQCg93UAb5aCu9sxEmeyXc9Z80
K0Ibr9qpc5xC8Z4SbAXIYmc8wLuGb6GLo2JFuf8SoasdYr0WXmFQeQKRYnUn4IyZ26hKHUC3Nzt7
aXggQGid1npCGnh7cKxi4qb24T6sIA1xrbogUMT3ap8TOwJC2neDpZwYxiHV+uzWVfTg8SY9tYMM
l8To7f5q17mdnnJ7kmeCB34NLt8UooTFAret+Q18GxqYfyu99bQ7gOsFP0TK4/aB+RUIh6ZH7SA+
bFsBRmPb0uJemCCv1iECWdgbjl8cBmWeXg8vkIv5aCcgBjgy53ayH1USriNjRI5B08id08VigyAH
4nr+iOciYuVgt0FSiEzTnSmz5pUsRBM72wTifAsstrLlTD3fGKzf/rFOxPOIlyFLhvvBznJBDSfc
Gupn9JXq6nOVeuHx7/b0/Zdx9x+9fxt7NW6nqUrf0NsxGg/dgKArpNDLYw8PwEZVpv2gAAmDzLEa
3/Pwpui78Ic9lj9t7vtPOjWxs4z68AQUeDWP0VlhrNWATCW639jgVNvEEDl8T9MaSE8Lnm4q0mC0
l4x9veZMX/OqC5BJ7LMS4j4OMq87N6shUDzoj0zsqx00GbA2b7Mnh9UM/9OuAjdNZm9SDnBxLMvi
jCR4tQbsqXyuPPM7pTYa7nc8tuT7dQyLR7EyQv6mXfyYlLUGhHG5uVaDui83kEcWm9SLohMfkHrF
+xdCv+d5C2k6EQ4X3/G7k6WxkYnL0Pxay9nA7h9Yby4QLSiBEMEtkWOFCbewU5xIhiabqnyqUq/d
IreTerFXtJ6o909jpSsQucgUCFQNdcEyAetKCNBaZe8fS82w1Jzau8oFYcDQvJXaz+2fWnr+PfRo
V2C4jbI7EU0JDDo+gambO98VcohXoNVwbowCqn+D4cmnKM2rNZSkxjNSvtKDW0h3Oxa5fWsnBV+2
3BVvraXuszR3fiKxH/jGQL+L8tdwT2jAN1ppgcgf7wrwIwRwxQTZiTdtCPRA/0y3P7VbjnK3XlHN
6kPBYGW3yO0+KgVhpKsgUVaIZsu1ABnuCEGia4dZOBD8MG7BYAMmqgKofThXFiWPuyNVmyH/qFLq
Id4On3uH36vUmzCkh/23Y/MRGJ1SZStQ25547al9MC2wgEaEIptfZuJMdSomkzAf1T6RXnwysfgk
PoNEdz9Cnotbt+udezbKC5Eh2Kqzt4CNJhuyGrLxB7L0olusbWcrarYGG1Z9Cqtp5frXXOCvmK1U
Xbgb7df2Gh5KAIT7ir3ENrjhcF+Hd0rU4OPGw/+MHBnEoMJWwOnS2ecRUHGII9b2fZPXzTI3Vf+a
BPbXNvDkD6tsMHyKQ/G0xFaJyXc3gNBqH3EGQbYI93RUgxulGxAmac34HJrG19QInXlB2UozO+WJ
+ErLNNog+MhyXfh2Kw+0WAsc/AeRDF+sic2LeL10H6Zno8KrYmL+ovam10jtmNqdzl9eTakdMp0p
XgxBuQBh77hF0kz24kFeXJm++JaFSIP2wMV2SVLRXXwkUANq0IhvCaQBOAP3huXF4fb3kdKMx1uV
2S8KK5szKJjUGatedcYOJNnx3nj27Tg+2km8iaysfEjTpL11pQdASwdl0B4+l2UVMrajXqPlzSmK
/C9zLxvc9xrJH0csjrBrcR0DkpfwkJEtFSCu2/BOGTdUi8vAXf37X//z//zv7/3/in7kt4CRRrn6
l9LZbR6rpv6vf7vs3/8q5ub9+3/92wl82+fcAYcFD8A+4ro++r9/vUcQHNbm/xAN+MagRmQ9OHVe
PzTWCgIE2Xuiwgi5aVEJ123g7OxgYlVAJv19Iwek4WrtvSN0jvC5+t4aq3kfG3VCHpGxspW0wuo4
b3eAmvH04o4i2/rEKwe5VGchhjLeziqDMm5+qyOP+CIAhLkuMxLJkxWiMRkEQsBMREUkw89tZFxm
6YrhP36APDHQs1PBVdaf7anok6ba5HjogZHpV29a6VeQ6Wc73jKs2HnmVsAj+e1sQmPJmCaAmgJb
/PNX71j/+dW7ruPin8U5YtCu8/tXD3q83Ohqz31ounjYIQgcATVljuvMMcq3SiJoMi0nuhF50KXv
VLdk4SLnCanaDDCxP1tVKjQOmfA/zdOxiWbD7jXEio0D57V4S+PKWiW27M4eJDGPZQGejAGxqecR
pM/4et33yRT808B4T6YshNJIlA4nus3MarjRIrEPjmPhmYuUBu//8b+0f/9yOIIkuCjH82zbDRyG
+u9fTjeMfVyNXO6GEMA7vrRBkduOED7zEN7G7ezdd2MHeaMJ/tNpeYsQRPV8tQgNZ8Rq3eoXXRRC
Q8MCsCTuexBrC9B9pTqPgMnNxQNnWXnopl6qUhFhWz64fXQSDgNz+F/jVcclUNum+Y11x3/+L1jT
b329DaeP6zDb95Cz5VieB4Tc7x8XwJdswL4i2s2IOhv6jaRKipVWADlHhW3kb1Kj1N4OCgjDSVBZ
uuDUiHQLmgTmYRERWfZ2ALOWWAMN/Fv92k8IPb9a/vMnwY9k898/DGcWPkkQ2BbuN8f3//5MYdBY
yr1Y1NtUS+egId62hN8W8YSOR69xFoCQADAA36uAW3WAFqB2+GO9DZgx4A6IlXgNWJ6Cepq7FxMr
wCcouy/JTOVcHSOBm4CqOQdJWJ10DBQbcQJkUlMcsH/5Btd38jMrLgGfZExUZGN/EPpvE/HTEs9p
fe+EabPJWFmemrT1DtjSd9umcsZbIOWjlQVpu5dpnrYJ45/j+DGPZYB3w8XWriguZiRccwE+j/YC
2MPZj2R+sBzc59PNqpEPHOnzaDxVyIK6kBU1U3XQ5bgDFv0rtVMTdVIxtGW4MhvuLuczUGM9TVmb
fbvQSkVbavt0Mt9rtnpI6uOntqxV2alh5Yp3JdQ/aAidigOKt7XSKvvcRjYGr/KJkb5d/emqIQwW
LxKfBVsF0Zl9xMBJkQLHB00NE2hZP1UrYC8tfkrAmnospRmCtEAb7ZHquQ9N8CYy47VvD+s0rF1w
3I9yWILOKt55bpM9eFp459EJb1xHoDY16TQ0F3XDOJhbeYbVdOQcDSf7ebXoOPsJSjII3GpHIrqO
kdgWefvGg+gVzRFME4HGDikkmp/JwklLucNKBcuBqZPaIE++rpUhbuczZcGwyYZhXM1zxOU+TMbk
xqu2cS2Rtz+Ns2pfrc3A9KDrjvPaeVje2VAbuU7qmWO8Auy22NKszliElziNDj5nPF8CnAl+0CIc
dimbz9NEoXMCke4LmdM8PZwsiwa0JgeqhsJ3JgwVomzTJVBRRshuSl3rRKMiPzJ2VYHfhK6K2mwL
4BB4Hi5kHzsxUqVCU6zouxn68Iud1/HJR6Y+5IzbjSUc5x60G869PSIxGeyewbpxuVAQeZYL8Odm
d2QCj48NQCG0YWLLytdW4jTboAW3E5QX0y5NoRfuxHvHsIrndAx3JpggvyIeVa/cJreO0IDp7422
/WaWofwKL3UE0a3GvPhRIG+scHQX1KHc/mdbesZdHObyBMXvdEUnwDrl6E/BpbwdLiBOAKlgj5+C
TpKGjzkw++DC6dNtWnTBtnaM4hVCaMuBVeHGSmsAfQMsqo3m2CUlVoIacYMlni7J3gSJFBDv+MqK
TrFF0cesXIZ4iIVmpO6o13TjduXGRrSlqjACeJchgzNPVeE/XCIWcfEDzR5ATxpvQmvM11QtVcVu
ADDdzbZND7Q8iBvzTVjb32k2r/CMLSSP+JRiYz5YBnYImX2kvrlFAZeSIf4wX6pvNOrAbQ3i2+nK
7XTEYyKoAOKq8dKM61/XXIChOMHWaUvXoXPmnGxHfVxz5/o3CO6q+Zqnv8MGmSb5ms6acuAJRugM
U43OQteNt383X9c/XTMN6mvjP645khXoE7ELumlUv+kMybe6CvYFdkpABOoCbjajzQEenA6HVFcI
ImKFWsQe3wXU4xs5sKMqBcn+bNkAYpNwPwKH/uSlmwZ2iG9vwth/gSovZL2ojYHsRZzocG4tWost
EPgIlSFXIsYLwJYPSV0CXVMh5x5LkPQBKNj0ocygD9IFd2QAF469ZgC2ralaMGndYzAZ0hDwsfur
TnRqQ221j627jpcQphn2eZsuP4Zh3lo08JJqqGnGVps+QC2yuRlMd3u1yMpB42PqfEdz6bEJIG69
hDxiWRRHsqOhVdSDHJ/19Z7aVM+60+Akb2M56r1vl+nKZH6ydZqeH5hU2Tnqq3qJ5Xyoir0vc5CN
M5UtUlEMP8QItV2v/jmk4/cO5E3Pfo6lXlKFChF60BCMteNtTauJ7voQWX2qtbIvlulj545BCF9u
8USwvibcBi1iM2b3dOZ+yPkhSXp3D6KGbeG7SPa0Rg+KquKH3VklNq0GqEZcn59jvDU2ThGZwDZC
wGyQZbBkITxQRr0uHaRJpfB5ffUjdgGh2bQZZbfC7/ElJ3DbiNjK3w0dfS+hs/Pq9kwunW4IH2qw
haxAiskAwhk/zo2ciuLwt/PGOvLvgE4BiFGI7hkxW8DNTfh3fjsfBNOArszrYhMMBfjkwEW3qZCR
tQpTEBqr1vQQP2zNr4BJLsLWqt+CGokPAjn8OwZelefAcQ9lNs1aBebSH0E7bfeteaNiiZU1jQSW
PBTl8BAGZnHwIO21pgGZ2o5W4n8B0CcFXXFX7wGa8B/HwL2l/tFNFLbsZXcRBesvwJpCfW46UxZE
SLt2vEfcds2+ZwI6yFYVfgmrzTzQ9tu1pcf8YDINcICoXucLQQxzYSh8cRI89WfLK81lPk0IN/Ih
j7V6Hn0x7CwA8zdZo/WbLIYFGRg20JJQUsiOSIUt7wMfVOB0qpoDSo9kDH4bwSN1csFHsqIOg9eb
AE/NF+1DBdQHccxWyN54yR388tM5QThQrkbhp9hQw/8Kxapy/rpyyNwt4H2M7l0DfMHhJOlEI6oE
/tcBm59mdKNtPxbVDpyww/OYg/V2+qJlhiwX0JFkZ3c0AgREEmsx4pX0xDP1VA7gU43h3dnlkQSJ
++yGgC+CI5MFyEQXG8kpLY86zMh7MHpIpUxv08pI+H0xFX6KtV1pJ8aaXp9x0KLD/y7cvp5fqEUW
j9scWZhLGkRWLWKpA5aTZ6q5vQ7AgdrhNZzn1hbLXPMAPNvCg4/yKXUM405GxZHUUXsvx5cD6C2C
bJBOrSoTTmeW9WvqdbMoXRnO0O6pF3G9n2nhswvVphkt+LSe1DQjyAJAc4cpeInz/oLupwLqH4Do
nBAJ9E+at1idtmVv7TpP31hTB5CHgPR96jb6YoeHvrsfiwSKAvCS+6eQW78OB+GC83js3yPzS+dE
oF7TbbaEALQtl8ITzdLHO3ILclhHLiGOsbVa377UQP/cjxUTZztjNx/Gyug3vNfZaq5b2PwCL1s2
4B2eJqsVVGFYcpfGQXoPR0V05CL4od0UfZb2s7XV1Pib0YlqJ/+ui8ZcAxfA1og+28iLdpOXNDLc
dWYEkI6eqmUHgrxQyOJE1d62dogIYBWVh/xBjcU6H5R8iUQlz/ZEsY6FtHwBd6W/rVj40ZukvVwh
f3bYU2/LvK9OLqobGmpE69FmwI+kZXELyqEnOk+mnPJAF5VN8wPA/+eLot6sMueLMsC3gsWCLLch
FGlPFHObo29TVcEdsQixk5lTN8hkTur4FKeLjLCfjTxK7bhONBvRnPFkxLNsXJVNtMaWHon2QfIA
r9z4ZAN7IBtgtanGuhxLNHDjUc037b09MjnX0mI42UgovqW+sAlukD3t31DNithDCaKPuYYY14vu
PfNCfSrKvpmCxzOHGwROo4koqTvPp2BVOolihSdiagPdTbVQwQD33HRxoc6RQWKm/pF6Fd7zCzNz
4KCmXqjx4Z6CzLCvI/bkekG6zNi5cSu5h/5U/ji6XrKVBjNXVI1S1pz9Knz1mBvjXwzVmGhA7jd1
sganyu06OKjayB+hlppvVNLXa+rtQjs71QOeaPPYBllrfvpIppkCcZwVRFi4TycVumvX4N9MN9Qb
IB/mACxGWnX1JbVB9JjKzFwhIlZfeAnVJbhIcZgIeLwG8Gdu5sZSBOgqa/M2yVpnD9fDAIL+aQ4G
t1xmZ69VJ/ZgjwFdgQzVgxl02aWMxYVBkDFH6G7Ehs20Qe489fK4bo7hAP8/dEDzB2oD7fgXDt3N
EzXFQQcJv2kjNNAEgwkMiZXXePpifG/CkR0KSG1QlUZYxUbIlt1Tiymw1ht4KjfUJwbZ3cINMpuT
RddDfkwX8CRR1RdNCxrF9n70+i9IXGxO1NwYCDLhD9oeqBrVpQPcF8AbVKWiq6xHu0nTM50pGAF2
ifH2AoAMF0oF4yswoa7wR0lvO6dna5tBwRdPmnKjmtxb0cA2N4377sf8aesyGFcDoP8IkmCWMbGt
G5kmW0sM6oHMuRrV0mKj9XH5fuRgD8RfAgn27yXQu8iOiJbg2QbPGpxpt9Kb4uSGf7g20ZHsvQ3i
Kv2ZanMT6E8XQdH3W8CbP4aDddFGIH9ol8g72Yui99apA9TJgJjkbZv42VyEtT/RX4aHQOdI+stq
kA/0vfqwswPdbbQHmYVAFPGqk5F5Njm43xGXyVayT8X38P9Sdl7LdRtbmH4iVCGHW2zsnEiKpEjd
oCRbQiPn+PTzoSmbLo/r1MwNCp2wI9Dda/3h2I11/sdnu2oO/7Ndjmdqztn8ZeUuH2YnqOMSEbgO
poT0qvssSkrjZ1ESHsu1M6BROrP8fvlslWNbkmRB46nT0Z0q794a2i/J1bNdAWG+aey9VbEMY9V2
nZGFfOpYhcpeYeK8zCPqUVE+ersPRWtdexn6uHv0TK/GoiN7lVmbKoncnVNV3q5n6gQr6c82IFcg
3+X+k/WcKU1+EWxb0jQWFTHZv7pIxnM6iTqAmDht57FMZ9/xigdUKJKjDFd/1MmgtT11bfAhtY8D
m7rVqwk9Olt1+dKQtRKLSQK1AMaECoPxIlsRfMduCpXNLB2j3RQRp6uUEW0TTS/Vq0i9rdZ08wPG
gvPDDBfpIcqrH7PepCdZkvVur/8eKuvkQbWVKZjZtN0tA+WpGKmw8+y0w7MFKWHb1aLdjWvRVDTn
aCdRvJGtpZl497oxT7JRVlXDEHiGqj3KEurFiCXNeXnGEe+fV1O1XRw19iO+Zd2Tkl57vRgftdWM
bsyX5uiFnerLNllnRwqi4vFIQGjtL+u89No1vX4Zkvz2OdCeJ9WXxX8NNAprNQcHJLq+Ury64MlX
kgOSvAgPpe662a1gnQAFRiOEFTkHRSn0cxGO9v91xgp/pzkhsfiO6BGRNKIUKyaksb6M9WBdZKmf
FOuMTOl3WZIHABjzJsF3bm/kI7Jpgxs9DcRT18HyMmHcKevdjQ9sm6KBtl6xE5Z1GUdFPNliZylZ
gSPH8qrLj5QgMhaYwnYRpOHrk4ekac6ZYShXWZpHUM3TqL3KUuOMw6Up3WWfNYZ6iSOBv8d6SP8+
s2Kv33dp/S57ZFr9u4cszlm2scwqwSTC7BAEApK1YCDke2iX3cY68+5YQcMQXRtKk9Qi8jyQJsrR
uwP9/j0C7PGvpdIBT1nZceji7snQFvPRRItk0dunvOi7J4dH+6GtCKPIDrIOeQ007clMfgxqS8V8
dLxd4Vxta9rYqR6Tui7MmzyM3oQoPo5GqH7PvOm1Qbhr2nleW0zQpJNBSE32k62kep4HNPIPkudc
eDYCtbZ7ljRnT0Px0JcNsry24k/8Bxk42BACZefCG/Uvn2eRMougWuuUiFYz9f7Z+tlvKq0L0sM/
xDjW7wRnSYfw8988Ldaf6sp7lPUNjoCEzdrqoE5x/S7YJuVTZb8OPQseBFHYcq/1n8MLNIPPDYny
h06HP4gZdPSVjQRydOtZs9bJM1knW2W/cWjEv1tdb/w9tmzCZuONQt8riwFksRNQVtFFPM0V3IC1
6rNenpV2F11712z3npUuz2YWXhUkU/9cT0hgjfIEi76PGqfBV+nDGC7kl+iTXpyURnvIQvYQsfzl
5GnrLUgnu/NIgITf1F4PssFYdHHy/hrh8klvH8AsBxndg+sYS6CXU7cf3Vp75qdU9mMWFYEsZi15
X4uwjS+L7ZSyTWOlEDWxjnexou/GMUkeZaOnICdec+edlc7QnuWFm6QmsLoWhc2FvYJYe0iEF9Wm
2X2A7r2thD7dvBWqlU4YtqhWFAxg0LIqCDvT+Ap/G4GJNK82mpeZXxW7IFqrFDWow9r42lTt+2wZ
2UNE/PP5PwYp2qxiJK3b1wKTM0VJUtZKQRQNnChmEMuTcQmYseyDbdjWLlf0Yj+TcSc+jqusLBqt
yc5qnXxlscPdZrPkon6c58w86ZmnbCDlzm8qFNbN0Fv5hZDL8FXTrtLXUvYSlakA/vNwB3aRUIJ+
m1+MQZG95OD/6mUoIHMKzRZEQ9Lhq6lc5RWqrv/9srL4r5elV5uN5a5WRi0gf4hd6d+HxICdX6nX
z5pcYx7HLxq33caqLrIBrdfiBhWhv6jILL0VOfcy88wLmu32IZ9ra5eS+Xwb8APP2ib+kThISkZV
514SdHnu04ABXbI2rCPDJklfsrr7PVIL84+RskP298haz42PkXi7iB8YfjzOZXeIUQ793hb7Cfrw
rwZfEL+uBvsFNeZ2Ww5jfG1qJT03yqTvPMsuvxBpIbflDOYf/dL7clRazu+9WOKvHcH4oEBy6CZM
UquaRfwOSHL6lLSh2ER5Vv+IRxfODZmzNGRGVar2bYm9GgZdK1A6d4aj25TvLPrzoJ5MYlHIYMO+
nd1vLDgP8dzHv1bZ2RQM4nuRa84mLK34QetC/eC6qX0oDY0kEWgITJPG6d20S0SFmVuxS3zvmRB6
zfJuYa2VzwOAjk2FYutB88ryWSVVBfjWWzaVKarnEXHwe4d3Bbds+Sx7WJN7iJY5e5BVduO1m8R1
xVH2X6LB2te5lgWylSB+d4Os/ihfSla5YgoQPu4fZakThgf6C1VZee04bpSdjcMVQj28GTsyyiuM
o2+y71TmzS2PLfD3sWIgbRznz4SubkNWlN+MuA0DE4LlqXHd+lVbgNhgXvhtDme0VXqTPwXKqm+V
+kN2VzQ33k8uC3tZhCXjlN34Xhp9fcDnoN3Jalxlgs5McpAtuX4sdVFv5UUHxTqV3IzPdtEBkDTM
Y9WU6VNamqgomwULCGdALbwcQqbCmrmaaPJT1ZXZXcwDkLtiTDd21PQHONUKCdK1/P84+ONS66v9
5wW0CE+WBKt1Ah6ERDt4FrCLXhJo31cYpJYv6wttWoIqGo2Pbk0x/aNb52b/7GazWDqqrJOvcywN
2kgi/hmnnee3joZ6ZbeYX1V8kArUuV5V1RN3266Fv6wPUdYHw94DKbOVRbu2yMMTKLjIYmi8DJHd
vQqjMW9THqWkMbnYYFtAu3sEJ5LBt8n5/wG3IEDMieAEokfnRPO8b6aBtj9GFuoT1LlhN6Wdcg69
uj8DtXd3Rlwpj8kM/V6AuP9mDf1Nl+OXFFLuGDd/VgWCoZPTjejl4ARVhV5xc6q5PyIqNh+SsO3u
+ayg8YQw7CsJop857qW/IhX7MYP3UWv6i5u5E9rA3HvKCvlLklrbG6bdnzqx4J0zFPheosTyrK4P
Cnbv0w98zlEWIyaGe8dwSA01PMxKEwVdqxsvRdy5h6omCCGLs8ETMFXS5KOI5Yxx0L02/SiOEXdp
jhB9oJaJ+ZKpE9lyoyiYXyl2VjJRtMuPzg7p6kONrcVHq91E3cEhIvQxVpQO67xMYPywjq1ssift
rGHGsb4rwFY5Iv7K8NGaW8B6e1dFE2Rt9bwqPkSaMn+0Zl6o7KNBw0tybV2yJNyTYgcas165cUiE
YNBmfLRaGr5blo78m+wsYtXYqx2qNrLI3Kbtl76FRLKOLaZx2etWiITtemVt0Kc9YvoA5+b22LpV
dwjn4gUl6Gnywby2V3ng5/19lhh3p12my797yG6QTIiGW2W2l8W2wvKpEBYS1quZR27q7tVbug0i
wOGdyddwoKrZ8a6OkKKRlbKfPERl8sOJLe0oS7LRVlAD6fNxl6zjP7smGbGoLCEX9lknzzpdfdYL
DGY+r93ik3N2hXVq45AZT3YLExDQNczFQF5Yy3n4+DFY/hzM+/nzxcISMdhaKR9SNuT/eP0xZVI1
QWxvZd/PF3P09Gi5bXX5rO8jJT+hJPYqX/nz2nGhuxsCY9rHNZwvoaMB3F3Fb+VBidG9FR6eZfOK
8furOsuE1fmyrCNc+vepRSoNNh0EEEPJAxVYyOXjVHbtqkzxRYc7gmz5H5frsnivhxGphfUl5/U6
dtSzK5Jlc1ZcCF+evtUSl7UZqkTeqHnHOuJfLou2lTrsm0R5VS0vem1Q1Jf12uQax7pRWcYCvnrT
WoB59uqVKqrefMmJBsj6NPem4yImoJry4ogkkyMB90oMhAWtRipAHqou8S7NepDFrrPqnRoC25d1
Y12TpCbHX/mqrppEphLnmjidc02zNuhxTD8zCZvExtYGO3QGLBeJ+ttpwTpbdpQtWoyJxtpbrGM/
6+WZF2q/h8nix9gmsk5miQIOa6N2P8+6cgHSkLlmfpWH2YyhD68HeSbrYhJGAdKSzeZfDQi/AQdd
x8rOiTLsZ7UqT/+qlz3kUNLk4a5hufzxiv/1YnKs1ng/CCCukTlCv7i4zjt1Nav4tEOUtomVtLPI
bNfDy1TdNrL42Wc0InWjesq411snQXbIirH3aqKjU+XZfhRR9hqH6aMEsy9tmPC3WJ1e/+7hoULz
v3uESt0F89Ih1uOh5+L1HcGrLiouuupsTQPno88qJ0ugqnyWP0c0etofjLK+uutFZP1HZ2dWnWDI
8Rew+r57QPkPPrOJfupE7MQj3dc4B0TCS7+ere7ho7Iq2j2AvlVWh7pyPbRNhlm9ZqmBvMxHg+ag
5puibbaoq6j2qrQ9KTNu8FnYbz7rElc4zkcZp3eUtD+bNA1xG1+OlJX/aJfltoWZ9K/L/WfHaX0H
skUe5BVtzf1d91nkrmNil33cAldDRGZh+gQeGZfJr6K5uk54Y5DZKWv1XCchOnWComzpw1bvAyRu
QLryK+9kpd3Yq0TrbCRBih16ZYztUx2rPEv02Dm6Xkq4ZGzSR919k22ypkb+7+AQedx81tkWqqpx
ka3gGat5EmAFnson2V0eMsNj2a66OGqvryHrTKEmULhwPdVLdzzgdwoGJs+zK8G47NoS+zgIODl1
WGpY4GouR9ki+4Dl7DatNqCqtfaWDSBZtV05GBC480w/lVY6tM9hjv2SVWNM4LnRl9yKp3ctT9mm
WXlHHrrGIiCLAEgU+BHONRQHFo7RA7Im2GUo4GFTts7+mJvzn9AeNo634umzfgRrZHhglkzoHVnc
PyshSbzBaCBSOQihqVmaHJV13aWWdbk1pnl6rlrItbGNzqHmpsePK2E7Q3AlRH6j5/bL8uIWLjmS
Nl11NiydPK4zZxXZob/K8kwe2rgtD2ZrQL2Noqv994HQGkyEicdaHrv6XnXbd9n4Wf+vvsuEoTzY
tv+8xudQkbrDCYeErbz2Z708+6xbKje+xIiYre/gX6/0WSffTLoghOXiCfF3V7cw431tF9CeI6u9
ItODbaATGbvJzdttkyxlgMGt53TWF6Xs3Oeq0B8qxLDvKonU57bXFn9xuuw8jLn3vIR9GxB3cfgO
aDXb0d4ZLP+3+lr0VmejRQGCI6+UDI2Giq/4LhstiJtPIbcLa+5Lk1oVovgRtzpOeBzDVVyIDBRY
BlmWp4jWjScQrd3ZmibvJQ9xXcum8SZLeq99yQt1vH+UhElgy50ePkq2c8iXUn2UJS8lQmLD4igM
56uql4C4x265y4MOEHZbhIYKRIG6ojZ/NzQgKhHAdd1tp1q9Dd9ibYHi5kc8oQ6fV6hhbdyTSOyL
LMYa8O8rQ1XwtoUB+tLDEiUAf2huYYLbDx2gmwezdJLDbDq63w4V0JL1YBAVueYYAeohuxFWpdT1
RoQu8jKxPKUk+yaxqfuNHUMeQGz5oUfCOlGmixrPY5AT2foBJ7LW7B8NugeBmub6xVAq5zYPpNVk
Qw32HxcV9X0YLYMEMp6PueLu57YrTznSmUgyfJ4mwLNPpHXbZZNEennqNBsl9UkJjwhsEnPO+gfb
aqpnMQADZ4ZvjgT3quecBc6+wZgskK25M1nXZsxfCUZn3aYfF9/t4/apWrOzcP4W33Lw1BgiD4nG
QR8Qee0L9dRq4fJxSIvxn8UfymLnyC4p0ZmoUHSWZ+FSin8UZcO/6rJ1ROUWGALJIdrSbXm2WIeG
PNQkBBmPORdbR6jNeYji5FGzmsEXdVv/aAf72ZtU4zntJ/OQOma4y6oh/KrkCOEApflRLwjAFMPc
3RI1N64T2c5N3UzFfYqF2u6jKEIwGJQX7KQxPGptinNHq4cP+npg11TfRjzN64Rw/xYMLIv0dkTD
l0bZjSn6J+Hr5CSvIQ/CjgGBRzvIGODShLngNIewhGnM34yqQveERDoa3X2yjwcQ4Yi2iFsCq+ZW
1gIFnja0iURQ/GwQazE3O6BPBpLYnw2KbdVXBeCmUxfoGBWt82ZEIcpXonHO+CZXX8f+B9Rn5y1E
kfvYr8FBsgS1D4I5OmhqrsBHHhW8amzl0oK83o5RTuJnbZB1stXS2OYinUcf4LD1BkUIX8Gk9u51
IMRdx8R/e86e2rpWniugXYd2MfVdVhfKW4FRquww43cW9HVqXuTIsACqI4VwEX19yjWV/O5vYc7O
wpFXS417Ylv6nYjkuItyBT3Xv+vkWZOIGlk8r9nN3jyk25Sd0TBPLn9MxsqD1WDG7pXPsmCUPCD8
HNDfcSqdP51m7tMt6+5sa3Zujp/1X6OQVTDukVENfjuHzl42yLcSgn1AUDlC8m/1KHMsAcCyFa8z
Dnz3odIin4Q+AedmmfcOjhVb2c0NSRHYpse8u7b+f4+yhrh+6ZHCVgx9eIAqOjzARoB4ZeBaRSbp
8lnfxwWJ4mVx2Q7STTakmapeCLHiLPrXcD4vFJxuXENcjnEn202EfXTtr6qlvkmKY+LtsVtwfipR
i5ii5lavTqvYweCBrzMi0R1b9LsPILOMu1W1v0fzjb6BHv5lRP1PLhddP1QXpB6DsxIFhYWmdhxi
r/Ip1CAbugFDyyxVAz3TAAO37lUaw0p+cDLo+0iN3assyfq1SvbyFhHuPxK/GJMC+DNt8aWa9fBR
yZ8ACUN5WQ8LAtlBUk/xThaBi66mVvW8r5MFmRG3v7RaN9+tJUdWhKz7xgUJeJSNsTPNOzyxiq1s
xX1oOucFqsiytcnhV8/guGSjrIJpAdTWnO+yZIXEGML2ErK9KfRgdf/KVnHTAUBpkAFI38jip3vY
h+ywLE9rn7ZWuo10GFMddzo2kzZ/cV1EVHQFWxmWvMsXBVYPm4npZV5LskrV9VdEe7Kr7N/yl91j
2sess/ZwgRE9DsIkgM/FPMgUUJ5AimF+PunxDbFyloATT58qe5xVm9WjGV/JS6kBb2h8RGRAZ2Hr
89x8nJqhAlypp5s5n3E/UAY0G/u3qLO8h/Rk87B5dAzrSzbPZFuz3NmbRNd3ruPZO7PM3qqkUgDp
28pGkJ48kI49IssUP3ohD3dtRE7BJdBtduhlIS5rBCVb2Zs8UyzgRnWFnIZu87MmyphjpletElTe
hvgTszShWCJnTMmjGuI91YZm4JY6Udx0RZIfnOlx9tYVkYfQUsTrY2s2lydDb5bNix6HZxcJoBP3
/+QDY/ujRPDgqVKN6Bi5+bs3RN9FEnn7MNa8QxoqxLbYDjNLxvyLlhcrnrO9vaIZ3HY6Jk3FZ4XN
6MaYRpmWP0Pufahqw9uJ/kFPQ9DntfbcG9o3T9NdXwURFph9SLRTcfzGIEGkzgB/xqjfDCN3D1GC
AgXwDhF1perVB89TEaMjT4ghooAARCJiC+jZUU5VNbUBmY7tOPbMy2qWnCdgi74ou2tPOD4iYv9n
ahUI/tRGt41Krd5VnZL7ownAVM+GDSofAJ3id83ul+9d3e9xkzi2i3U3qkY9ey3YVianYevFTeFr
8fwr7L83BVpY7H1/IkzGd9G+o/mwT7zi65ADJtGrfmfM5ZMOWs0fG6z+dOVrVKQbq6mZVuoOMXhh
fs+KN1jYO4NvpvCwMJic9qfKMiGwzFfYAPUJyDG7E6R3fTMZCBkoyrjRlyIDYGV902N9AfDNmtKL
S7Ghw7tlWNuqYIKdc6S/6yq9xTbI6iUib2elKEZOZb8HLfpdGYviuQ9/1Qga7WGivShER1knLLdq
IoCUxyv9d8qYPBYngGx6A4/JJ1lqOLKEF4BIjj+zJGpu2mwgTZ8998OgvRjOaQBBuVFC8azBCwlK
E8WViWcAEU/ziNnbzVymUylUdNHT/DZ2KHBrUGS2S8qPQaJ32MfgSU9xdPTqbuvoWFmEZYNgsTk+
9hrm5o3d1fvYRgJiGPoHoB+B2cwjKGTzpJWu4qtxnIO06784S0nCci6X1ZS1OYlkPDY92FyIr6Rm
ga8rvXrA9hp7c7MA+AquCxFBsv2xg6BtRZqo69HuH9DIjEP75jrAnNEwFn1t77s+RskkVjc2CEiB
9MVhWeAxmAgy+3jPaye25e5m7BWW7mFzJIbtm2jFg+JQT4kn2hOriFjf1nPdnvoUGbu7PK3hvWX+
P9oWXaWiKO1h36r9sawIdIGOZJS8iiabPy4QodichLqfT8u4h+xRnNBHbvDbNqdgKpb2JLxY31m9
elf1qj4BJF+4w2IX8Vr2x0E7AzLp9fknc5UNTWbxHluxavuxMvCZ/aKTre9SzKk2YeWgCJ65fz6h
rv2euGzgsD6M/UL/odvOFxH2vk5O7xgZPXpNyfBH1fLzCG95qEwbOaUKJS0y8GWxSpYN3r3J0hg1
J2xwbPFcxEu9zXqAyE3/M3dSQhgdFKAYlvF2UWL3PjThMV9c5UuI3FI4x2fN6F8Kqyt3SVW9d0Wm
bJ2w5cdDZgN36+Gq2mIghU+iWmvLL208fIsas0NXIrb3qU1CpRr7XTg0xYb3m57zfNp7MV8Ivtye
r+fWcK1LviwtE8/5SF5fr9m6hPi2JvluIaB8sEV7yfOy2SFK8zJW6kasSr24hiDajYI9Gc1015Xh
palwDk65GVVteKhC7S3WHUI1bXNW2W9s+mUYtjAXrZOi45+NvJx5zASeA01X/xJaWfo4hBlq80uf
cdCazASjuDbDviZ67ApDO6CX1ES9FaBHVTrtFzUTr7Wpxr5nTGx93fwWO3a0a4wRtacIbGrj5Udd
Y5GQuulb13iL36fuvHHaS9VlvmvPti+8Avu9vHJ3JemeWw9ksYna7lZYPdHcvNpBbYeH1QkVhZC2
fyGmn/hisN6MMoKRRcjpLlQPd/JNR4T+VCrzT8+BjWx579aYY8ZijMeCzJMfC9LFTM7TZraA85W6
524IQ08Hdl4Z2TWkurK8PidjxzPYncwdUqa636++K0amvWZZNYFdbS7m7HpBUg0omaaQU8WYnOVh
EFZyJjt6zvIG3hF0QmC8wxc3hWBBZMnPbQWhvuZXYliv1jj/0egdObDYvADGPlewEJ2ZOKJpu3Vg
hM3XFuuXrVNkz4i8WbeJ6d7vmqw5VFGbP+QzODwl7h9Fv/hmn2fbnEVdoEPMCjwrQW9dG8HS5vam
1/C5qnVh4Mnjpocmd6MLIsHhoR2N+Lx4uXUMWamdRJxqp2Q0YGjGxXIuk3Q8FEhSXYCGG3tNiPk6
xHnEYhZaK/CYejeM2FSQa9K2VZI6D3kXxduoudY9tB5T2CRTseN48iqWxEWN60SMFNNmRUFuulQl
b24CibeEsJ5tw8O8YRH1S9seBsVG/bFI3JeOpP2mcawe7cMYxaceGJAxI5CNYKH6danZOWn1UL4p
NTlRL+2mY2WZVgDlFc9dHpdvk7U6JcFreYNW3AFOBvsAThUPhl4Yb0xg+FxA1Xqb7L7HUUmoOJ1Y
qJkSF3mLrBx8c7mMb8TT2bCl9fCmeRjI5qCk3jyrJba4uM1bhKUrZjVZ/QaFbELiDMJ9pBgn7B/0
G2ogHgEJJwxkMRGLfsNjXgmm+A1P4moDL8kE0x3hdW5OTLKmeYpt9sRhZA43DAvHW8tnPU9uswNw
xl6ZCSiovByqZeZYV9baRJS8B2VplOcu5Ssbzc1g8y6rMEkRVptGFKu0dNtHCEotcQ9IEzGjjRnh
Z2BPpraxgYzvVFVpkbFtv7tDRoq5HeAwqOUXcjrzbkiiLgApZG/QJjf8QUOysrZGx59FamxTQsC+
YQ17vcRTeGL22y3VbUjr+dC3SXhb+CxKYl/ALL5kcSgeCKT2fsYmguWGot4RpkNfoVgebHNmwi6b
eUMgAXQdOmokptjJqkPSbyAzdDtjtaTpi2QDIz6922NfHr0F3xuENlDErZZvZV+i+lou+xqPhO1c
ea+Ag4O+GROIL9z/4QLid65dwUexwYZg/9QtoLUdexumceSHGYHWtsHeWnC6SxIoQyLUa9bP2YOt
pDd9fXRHGYErO++boEfJRakai4lbQHwgIIAyTmhtei930GAvSUQyPXRJaD+NlUdQ3cp3bW9U/lgS
1Ci9yA1S5Pj9lszyto0rPHDdZjgZlm1fE6FhYJgu4BZawmWayQO1YAl9d8rkUhg1IF3jMiudtUUD
JDnD7aj3LPwt3tldGab6oM3pTShteO64VX0nqv4wnaVHFl9Yh0E1LnGcEEKeHW3bdWG5LyORbczk
pbW1+iGaJ90novaNpzcZ5lHgo275wzxUftxGyt2u2v422ZPiF6Trr60YBXatMR9c9U4xQqhFSZgn
7ZoHot2AG3qAP2WDHkhhYWfmaBo6gSiQ+EgEuaqW3qA37vhLTLeuJduIqYV3ikIX/5rcvSKrtx8i
JfMHV72bBHS2hj3PvtYpp84rX4SwnUvRKT+biR9qsjTjalZ1sW3n9M/WAL/TIPGGjvFD2TfJJRvG
yVeS2fEnNB875n1UIZhWVDs/YasWbucQLWcxwJTuwxAJ/CoPhKP8NCdzPJsh8K2pijdxP1mbdrVB
7ys9PyligAJqEBidp/LozgM6rW5ZX8xRu6kNWyoDqIiBQYWOACpgWVZkIrfPzYSlbTexeNKaod1D
st3GkwJlrRbLIbfwOtfK6rlry0dFBfCG3Fm7d9r2XcMOdGM0mskdlnHzeeZ96SdYckt0dCM0pNeY
aD/E6RZxLlbwkTYHKruPyovFCY6SSvZq+da2Blg5lgUBNwUcClzvNss0oQXde+9ZWJg4AA3EOrrd
OGUodbX2nVTpdJsAGRY8YHeZG706WR5tJ0/HW0Zk22WKbDbDA1/QMIidHYXqVjjZK/LMU1ATMtsi
gKNusxg0YalEtyXXKxyv42XbhkxRuW0avhN62U5JcHbs8qTbiDDeE4PLTilCSLaq22fW+BesRzpE
5ZIHQ9OUfcWN5IfzQwaAY8wT8diyn40sEs2GS95EwCvp6pYdq9rorPTZ2VVGNO3zytaCBICNL1zE
fZJ7JCaL5U07bHIQkoHlpI+xJ8625TbbDsEi8ta5uhug4x0WR/Vg/NZmwDMcKs2Q5rseGb6lt8td
TObZj1C324Wzum0dt/GhK2e70LN4koQi2nZJ964hxrWt+3b8ouWEhXLYN7W+Cq97Hg4yhk3sKUym
ACuOL/xULjEW9zvhz2wnFHRHZyNwMjAyEUE50PpOg75skwSTHubAfCbxGhOfgee6UcAGAmrvms3A
kmKHtBWkcZQgQIeX3VOdQeEySAR65PybCQR9Npmzr7KSNnuE2nn+/EBmYTyLJHvEr3TZDKoWXkVr
vNsmefhlqE5Jn4pjMfO4NhXgXCXZjMo5O+wyoZ6ecUIKNDwBNnWtqTz3QqhzITiltD11egHIa8p8
oPu4QiN3s1cV9ixDbTUfB2sBBWGWOULVtoVhfbrs4GgiTZpCSO0XhZ36lCcAAbz6iAFJf5pGMZzk
2echss3+lCdAp+DUMFM7hNvBt+/nInP3/LjVycjUCo8t0951S3nDfX05iZqJIcErnPDsom3k1dyO
ZECfTfuaBCO6LGeiF65PqP8mNK85pXXx2rg5AZTCHJvDEudskT1YzW42IxLVz6fR6FGWc1qciWwt
z33LQp1FL8zjoKz2BNV+mpfixCxSsAmawq3Vl692DCqgG6KS6xNqaXE9ys1yo8RlzF7KDU/ywPKV
dWic3izC7rtQUZvT0jd7MxutfcPj8NSoKdjFmGWpXzflc5J2f7Rd0X98V/JMfk3xYqFEN4eLixJM
L/bh6g0i9xnyzF2Lq1ECv3fQVAU+wOvBnsLxZEcvkJoqHnRbDeFFdhdkZT0neTWKqNA2rVqnx65b
SLgvgTamj5riJXgL8sFIvllatSpBsIJv2zDc8JBa30CNjWl7SxUeFwgabeJ0DnM/VsNwv2T1YWxr
hBUKPCqS+Dh28BIVFmvAYCfjJN8BYh7khZ3lhbRdhXqo4S4bedpqccX2NzT8uANEiVQI9O/nsvDY
Wo0m8RrkwU8AHfSTgGO+qRx4bPUPd8l+EHdx+WbDiX+ubrnsjimjSI4pTSyO8req9Kk8NetBFuXB
RMyDv/n6U/5Xcwg64B+9R8drd/MoCC4We63ConKw39mc9JvWzHR7aysmAiNFehjq3COpQ4eowo2t
dBOk62a/8RrwmcKpgdxxGED87eY/BQqfZAAnTekuYdbHx0zJEde795g27Pp4eCzC6pLyHDihWYZe
fZV/n/MpIlDeQtPqcfxZ9HuLUh/hcMXdOmmj+ACjSSdEyfIU1nnBs3vJd9oYPf4fxs5rSVJkCdNP
hBla3KbOLK26Z+YGazVorXn6/XDmHNpq56ztTRgRBFQWIohw/4VDVszP3nDB+6hV1zj3S5hAtazs
hkPebqxr/W7SEBo+Q0Rw3rqad9jrXfCSWfHuCQ0SMcg8gEjZD1elsBNeHXd6DKcIURpHaZg1EWf0
EG+o+vTmqyEqaa3CtAoy1h2XBhdfX7F2M1nnnTIC0nINfZd4gfmG4lFelsnNK+af3GzUggGtXs0h
x+lEj9tDRIpMH1rvcQhn40xQuYQ1to9ZQhysuime1AxSI+7G0IrTMt51aVA8WTEZ56LIkVDMzxDt
5wNZGI9eyG8ZY6jtURzW3Tn5A9R/fefnsbnHoCo/NMpc3ScIZxhaoXwpGWZPzli71xSV6BecTMhJ
W3P7Y0zCszO3OAG25pvjhMWZVyC/+MTRvxS5j2JCrHzrfLPcm67WgxgN00dFZd3TeP2xTKPwW1BG
H0SS9vihmX/2QfhiI8P6KwuJp/Fd0HPFfkp9pi95EFe7WkVE32zs70TmXWIBjFGO2nYXgiWvpAbh
uHQVRCuiJYciaJKrjv7fwcnM+dLhvXueSR0cQGkaB3x4myPTx0NRDvFZrZZ4h0dEKifS2oad/QjQ
H/OIsH/N4ZMYcRH96SulDROcZIL+lpRqsZBXoqNq2PNrM6h/to32Rz60FVpxECbJ9pOHQTk3dmMP
HaAhPwQJzN8wTjLIrcnEIHVspyy9q7JyuLOW6N0E1Hcw6uri9bXygRHZMfQMQqow9g5+lx7HIA4+
QAp+D5H9fjBrXXk3VEtBzFQdjm6XgWy0iuiU1qP7Z038uvZcsPWNP90R+AwOqYmcUk8G+YI+4sFF
V+9b4w3G3kkc7YkVgHGty6g5N3DP3iKzhfVOJvxXrV5My4t/1thDMZ/WjBevSMtFCda8eEYfvhiV
T2hDCfMfafkLWYGIHGlU7uba9t5AG/unIHIgDFcziudzMj8RYvg56e11nsL2bWha96VD2CLKwTNj
+1Wf0WVjOJL8d8qPvUnOOyGXlu62+rpbekqj1KWQ7tvRW9u/nkJ22xinLuM8YmXKNSDyCftjsZha
N4sB8ympy5Z8b/pIpZPUf9vc9m/dpU2KT21yHmmbtDY/GGo57ljbpWi/5XnJR3XZVB2mMIRT/9Nq
9CYTgmV/qgDZPaKO/099PXQtw4k0oGIppyAJq5sU5fKZHcwC8TGpm830n7oSeswi+/i+mPTg1dJU
Xgc3M/aAiIJXaSszm9E9NoeztEmhwk1Xo8G/X5syO3kOGMa2g1p8NK4m2oprm+zIm7kmv8OCfz1q
+QuMD81iqKhetzZWnHukBY2nwky1Y+SWwdkqUbvHhdp6VEtTffQzL+LTN7bfalf7gofkokekjLfZ
D7OjjRz0SzHNLJ+CaYdeXfFnBOLiHGPHcSExAmsZdiKWBwdN9/pDX6fEUvz8wS765t6M07PLN/YO
XxWmSHOSXmGOnROW/Hd57TRnxF0+8jp1HqEfqkeFZRfDSmA/DO0YM8NXH5KxvSGGkt3hpRQicAyQ
GxTVfDQ8zUaCNkM/rpi/hY4R7LnQ3hsB/Ye8rdU/0VvLD+Fg50d11p5JN3csMbtybxfJuG+iKj+b
dUGmR0WQSdMhyjH1PiR9r35UzgBgtE0WNgWRpBS1bgTBA+OPuPxpNF3DShlAYxdYX+bBLPGN9trX
NEKkoByL78TypztpqgO9e/TS7Co1KSAKB6cG6vdB+ktb2+kfntXX91LrsZolwzTiBjd54NTa8FBk
yfCah34ODTYajkowDK/SFhVMdgFHPUrNwyPlLqqyX8jQ/NNhHi0HOYweDMpyDiky/e9osMIXOY1X
4tGpYiSx2zr0HeKbplKnV2mreG/vW8XHepwc/lQc0EsMnrU5U7FUSaaT4wZLeIJhW9oCK3rJcjKo
0mQVPajbtPgh47o0RcM87dVS089SjaemeJ2Iiq9nyDEk0wEqCeZVQK7AQZ/jMnYuccP4imTLf0C3
a5dmZn6u+V+39s/9CPHnwCEN/STn2zr2WvQ2ko1jZYMDLApOxQOSgebVGBf9nCoad9ImRV+oBQ6e
FEGsAOfUp3nRfIKa898dW2ctmZ1LqavPW5NsTSlG0lubG2e/VK9m9lNH3s6tm/ih0EkZh1gnrVtb
m620gAhq7yY9FDJMa7c8qNKLogOGaXUcSuPSRJpWzdqPgEDQ0WfOcJKqFhbZiTUJvGvHaj5C319A
PkuscOkcDdhZxyHO21Idwq7EvwmcCVJNrL1C+8PwUvBthUmEeamaJNUvegNyvx06+2PM6+ESKszY
ZG86NsmlrcvpEJhw5fsWA0+/ZlJiJ0TnVEULEUlL7XeMk1mCeeEXqVmZlrwteQKpRa5vvxumhUpS
m71IU9EFzCaycr6XKogpc4+jxp8VOg8Hfay8dyvqFSTBIuVoeZ77rjE1uqg5kzqpFki9oL/GJEc6
GwwXzzAY7mSnD6Lj/avOY429+mTwXpXls7qcNGmZ7rael99LR0yimNNNHTrV2EjspG3gy3MMG1So
PNb3XlT2kGj45I3yYZNvk6s7PuHOJY3T9tBF9oatzxcnbU6h06dgP4PonKMW8h4ML2VZZydPwaYr
HRbdywHx14UuacBJORagsj6UpCc6lapfuyDh6z7l2YeljRPzfEY5JHxT5uKGczdH0J3REU0/emUk
2eL5X6q0Sz+ACBcvXmeepVaVQ/3uGFdGx+ho4yzigAq6ObruQd9KtMuY++FHMxLJSitSUtBo9IuW
B84+JCewRPmcfQ/S5RilZncijLXExlym89nbhP303tSz4OLpB8RHcR5e1Hml0NOLYSpPRl5/7XQF
YWS3mp740chwFCPx6pS1i2JAi4xJHu8XI2+WYWgIoppVfGvz/tn3K/UdXwlB3Oxq0/PfMuJaScVc
XVUqrs+kgS5aCtkKlzmGXZgPQR6ka5M2+tENA8TXuEl/lLaL97dhQBW30IebmOLeZVX2B3Pv5odr
ho/9mGm/avQbEq+xWCw9NdO844Obk8NuW+ASVrLzdNSnggV/HWLpHria9WHGzTUCyPtDyxCGU55T
hH5fdbu4qzU1PxUacdpcifOjO8QlSe/oK5O+6ty7EBnC1gt3PsyuZ7MvagIBdvSjDr+pwWyfvUZb
0Pm5e5hUYoR5HBbYmLkEbVWQsfasv8zxkL8PXbywC9PwJtW0Qm8U0MQ9zHv72e8m8lDdUMHVMMbn
qDYXflncnEAFx5emQiPEUjAQ75N8H6d2fSHoVx/NhVbOytx4ZerPn5/JQZKgOACCOsYKiX6SWuku
1tuI4I29M/UXPCBeg5kRyGCoPQW+XuC9loP6UrTyQ3daRLuz/MVitfbRz6720jb6SfYhferddTia
7Ub7Z8fg/GGGjveWlZj42br10VvGhKcZlljLvhEhOGLNeMwsNRW9xdeqJ3K/1HqSxa85vkhSQw+4
fG285BT6pfXRFhXWR3l2ln2dZ6kvjl9f1lppVi/tMF9NNVGRtdAvSZXOj9lStOpwN8etTriGWtk1
/al3FRstI91+HHXNYc07ZTsiOoud89JoLEVs8Y2Zpuwu02v7UR009vpTOx/NKOoRrF3qsksKEpiI
bvePUllPlVWNRVK1IIyaDeFl6DPCkhjfGzvXqkMIQyiHSbVY/gBJAJujF9gzWQvgRFTHVqf37Krz
tQun97Uqe7S67G+RlTxmaf+HWcTFNSPi9dj31T8FCpjOEZX/av9px6B644POT9n6toajGbtm1Kod
AHKkRZazRC3BoFGPEQww/eDJSNzxFPaQKbVUDZ54kyAJ2P2MATHwKmmTfu5UBk9SdSvzGcYdUYbl
+K19rhrki2pbQZcxqJnK+dohnPwQxilFHrc5AGMolkNakkRe2iKT0RMhoAA4h92+Z1b+UfpV+Cg1
z5v8BVqJP9yyc2hj5awMdsxCOu/eVTvXH+zS+QpipAX0Qo8KWCqL4zephDU5pqxO5nupai1QDsh4
6Vmq5ZTHV3/AGlqqyHhmT/MQrX9Ymmxr2kd1GrxKzcoGQqwDmihSjXDiO9r4JZ+kGtpWeYOLYe+k
muqO9VxDwZWa/L420C+pndXP8tuzBec1WrGCu8nyuxdg0aRjrirVEqs/Hk08D6Xq2RkySDFCUEtf
OVvk989pSYiXxDKpNUvL1b1SNfXNJllAIHmqGKvNormoNpmhACsW7I+LaRcHgfMNAPFdzRYOAbxP
jTX/Tdziy0Qk9M+ygy5CUj58w3WNTz1Twx2OKeUjCI70Uha2f2uNObzzfSW6kIfMLwUink96Fn9J
kWf72U7Oqznhnue4+KNmhY0BVjLetBKLKTcGfUPsJ/p5JRHfEMFnYaAFbvyYjnkMEicI7kiRnuNx
frfn3Nghxwl8o0zth3buCsxHK43Hmze1T7MnKRTbTp+IhiKR7X9zUHjc9wkMdHeoyKcFVQ/gCug5
HDoVjc0OFovXjneA5edr3VTfMTFRrpaWTe9WV/HYjc8a7nxfUMH/kc/ungT9Qz+V/im0w19VlyVP
URyhW5s6ygmavvqltGKNSWt70lzd/gjtMymx9Ksxz8PJUKL46CrpXaB4P5iuqzezjn6ZUfG9G0OT
9E7lXDQQo2TZ3GNcIjQ21nGKAhPkBy80kr8GkkTpZLlAkSqSlQ4vdlKN3kEPSS9VAAFei+JMRD4m
5YcFXZvHb2mLOjFZAu1rNQfexfLIfAJ8T49ViDym6QBWGsDCN03v31t/ubC+H4dcezXU5gYRvdqR
hQpOakFEzELuksDLSLxXZW5eO8bTOP6lt0ySXorWdi9T1iF/OAJQxlvcypSLppBXg9NUneDO68iD
+MbtB1AP9TElAnZAX8k+5Ha+uPrMVz6PSGzawZ9V5tZvs85Hmyb9ySFxD7gbX1V/KRRzxGHVi39M
ORYY44B2LsYXf8/QYMpW9/BmwCHT6sP2heStdrYqK7wFVk5UPirdQ5CrxheQn98HKy7/NlHBJBf0
K+q6CvJ3SLC+KBGHGNpupyJSd8VHYXhVCy16rkCpSE2Kymq1E8R5gmNLDyn8UgfpMnp3PmSVV2RU
NGB/8QVsxDHGdvmp10z1bSK1evR0ct1StRBSfMxi70Fq/WJ7OhiQsUe7v5cmA/bBGVPR6tC4uIR6
vdGC8gRAtNSkSVtMTKsWl0k5YPn6XA2+zMxdokuh+YvaZ9m9TT6QVjMqX6RWZFpwTF0/P0l1ZGVD
vrq9Sc3Tte4tUlIQAg6S9NKmT5527b3chkXD2aRgUnLi1cDsZTkgcJXpmFTYbK4HOJgAdzrZh2Wn
shTjQOBPgTRwlR6EuoebX6ACtZ0ycNMb4qvJ+puzaCj2kTe9TTHhjsnS9LfGd9CWq8NbmoV86Yo2
/ttubXSlmTu9OqH9mg4/8Y013olp7ifDGl/5Thjv5Vj+CBOEJmQfIVp1jzildwExar7bGu4SSo+l
sPTNDT24VUVBIn3ZO6hkejDDs86++cz3vgQMU0/ZzQuZQUBFi16lQBylOFaJXxyT/7bpU4RZYeUh
3m3r0esUjKC8fA/tb/OchpHx5had8ZbMCoM+mJarVGPF667aDDxEumiDbbzxAZucLFr755gs7UdU
Wi/2cngV1Cfg7j6C6HDbKqVzXqVI4obRrhnGqxPEzmuLNvrjGCvQzHUAaIUZwI7OZuI8yxFEBMMX
tORY0/htvgf12xy5QOMRYPM/56u7v4tM8Y8w+wFG6ZPyCpdOPyla061VaWvN+lBrfM+khqVMcZ4r
AHZrVfc5as7OPsCNJ2kajXlxeI3VvaFXwZu0TbN/03JeDKnVrdJfWqsu6MEflaK3p6cScMjD2gQL
8jow/98ZTh49Oy6veYt2lj3p5o7cLpliYwhepfDU8KwWxvwotdF3m8eods+FnkbJfm6WKHBdOTvZ
W0R85VMLh17ktvBUX04ibYaX/PJUlY9eXzYvWgSr7JeD08vYqK9S8Byh4NGTrd7afHP4qCN1vEfR
R33F6DG+rzX7j61DwjoF5Y2mOW9tLn5z7bietOkHBCuQEdpboz3d61H83I5e9sg3MHskhX7rIUHc
pIZtia3uZNNLw1etNdvrb21ymNUU3+vWDw5aWWWAfHLnRQq3JkroQAiAoU5bqSqAdMnF1MMhgaP6
Vsd++eYnJeE1L47O0pZFObHKGIh5mBeY2Ve+uuPZ96/S2TRwzClQKTZM4D+larfHlGH2GHRR/VbP
5WtLoPABvdf6rUgQuTVDxd+r0EHxehjunM7suQDsDIFPHUikgpTS7PpNner4qYndq+yUJs01NIL3
jXfVpqF8nMzxzq7Dnvs5GB+NOZQ3b6w7UEFTkD3UuHzn5VFRh/LQNE590KxgBnjkY3yoGM5Dn0DR
iHs/uc9M9WjZ1dfG8Av48P29X/YPVh+g2B6Sk4KX8N3v4pMVIniQWKx0CmYAHn7blzGyf85uDoKt
vqp9AHNCCcF0q71+aJmD7BtmH7n3VxPr2W4GJbwfIwUiqc/XXLJ94GNg15tg0FVluIGY+NBqJzoH
fBAIcKtA0gEp971+p85ozbWaYpBcgJ3kKud01L+w7mKwAb1wKA31McP8G2sw5b7qSuix/eBesx4C
nGF8xM0Qs/xzWSeD9sz60H2bM0tDtV25Ee9oCSYaxS7LpxbO1E4d8TVCnZj07YQbgFf2yQ7z1OeK
xfCD2r9oYeM9LyJ8EyQGe6pMeI+BcW82sXpSMEbZFdGXeZ7fyQgdolYrT4Xdund9hhsMgQA2t2Ia
UIC3jeoO0bKvICzGq6+2/al0Qlx1dN1/7POfnCa8Ibdi7NB9HvaOaZC5LRTtPmOumlmj+mKknHmo
svnOQnA2CAGJZMp8LBYHYAiol0Yb6lvd+fVRxQru0DhOcJ+69XxQW/1rMOIfAGKqOwYzFA11Ll8s
4B8vlW5+KHFUXTLUGu+RSQRXwjflmDZOe18WBVESfYC/Nfv7oJr6e4AEl65GkLGtk31el2cvG71r
bkzVIWXewNLKDHdGBDei7ruLVS2IwKDTjibe1ScAwt+RavrGKJddTLLke65WvwcO1+1RZyOCx3Nj
NwpwvaRt7zRKdBKAa6ElwYq9M/jaGzZsG/V7legTvDqzvhsAGlyVJeBhNC8yo9aWaTVTFB6jjjxI
GiLMkidIRkRDq37o2bfeVh7TFJ4v4ij7NH4Bvfz37BrVjfybypcwqdFcU29TUWmvJgwPk8eedK9d
Dwn4G6faG3kY3Xd5FdyCkRlGpvH+TiG+PGlXIrc3LE9vmRGycno0KZzoA9skJpgJMVS7qutzaE/f
XVN170c3wTe8fG5DQqEr2KGB4Fb3mJIHfYgjRACZRsufEYeql0jJV4gAOd7p0c8mK/Esi8wL3/I+
AbGCvFV94oL+XadYxIyE4ck+YMrRVtYzgRF9hxNif/Dj5s1zGzhmbmPwEhvFNawZB2PF3M9D3+zL
jphAnT+jaare91Gk3bdL4ZiTRaoeake+C/XAP5odSL1Q01mhKE7H2Gs1xyBJ3D2grFNUBD8VMg8o
MUQoChHK+NFbQ/mlRdacj/aly318T1w4TXpADkQdoad6TI8fggYgz/zCiqTdk/esSvMRk7lshxvA
RxqrIX/esRYI9WGCXPw0egTYa72byAoHrwir8PlsKxBKvtqBwzfj+xHk5S4swWYRjAUwrsLhMVuC
13ManGxvUZ+t+p+B62cIlBnAG109BcSAOWpe+OdwdtDbhzC/6zSoTO2vAdJgBOz32HjA+WrbIers
7My8VfcITRdHtehAKHcKBiyaqiAfiV5MEPgkFkr3baqm1zG0m3tCjdl+7iZE0bL2CfbyK5HmZmeh
J3/FeRAUqO5bV8d2b4rfezcl8d2bteB0qrj71rjefRkxzJqNwjCWVtVlRmGp1cK/BoCo56rr/sL7
wIATbAdHpUymhwGvonuH4HGxEIiDVH9LHfcO/MPELHv0uYLDXyOrdqIbAfClOD7qRufvmgISRRZX
BCrawCTrVlqXyq2KnZXY7RnoegEozrMA3fAxOEFmvjk5SSm9QHML6di30upcojyFdsAm+1xOrXnu
68rDZv4dLlOntv6P2a4PcN75lnoLREb5ERn9Prey4KZjz7jXK7U5sFL3Lj3As7MFDhTcCSkpxWfx
1kG4d6yCoIdqHpgBPnijNTynAxpFDjXEZJJjawbveabYd1tRDYWzVm1m/le7hiKGzdej5TN39AYL
HKObAfSsPO/kBz6+3x7qaxpD354l805XA15F3zTu5jombcrs42ea68c8SKYbLoqXDqGoFy0OflmL
QxRUnXt0i+VhZHXGh3gpFvEcMx+1e9Ws25ehb6fHNl5GbmpeGbQvdcRUt6rTcxk4aojbPLcRTNhV
aVl/dH3KzMOKviSpjs6hiRW2MdqnMY9Yfy+F7z7MXgcPrdXiY9O9pE6T3EKWB7fUd6KDUUAAgI0d
3Vm2+aIHBuwNb+SJavfWAOKK+F58HBTsonWf4BoxGJ5/BM607CIYMHvJSEMVBpZoWovXFQjM/xZK
R74I19NL4WGXYYRIavklSI0x81rCLPg1OMieL4kAZdaPuo/3NYZbcCS6Y+LBsQ560FhTMEysOHFt
RoGa0cdTrzyoxV1jTs9qOI9QO3z7MKJKs5+WKjIFEw7A3CwzdQGaOWEKr6RDenLWQBd5ZnEHIuMy
TDBSgCs9dmb3orT4P+VmnBz0rsrnvWDmwoXAb4E/Ozq4SMIpmN3HMcU0e4q67MkjNXeLm+rLDNzo
A68N0IbFt3CI0g81xyXGa3+6hc/DLVECZwkV1DM22Qxh8cHxXO1BiolPGAArTzn40hsNcOzVSikV
wJ4+SIGpzs2bnAarz/eoDvJrFpcM2WPnHGorBh5CSgEQXDHvCxTTIqeweS/svcmQ9zBoUHprgAL4
rw2npOHvITniP8QEWC/JHH4JkYJDfPQ0YS13cJwRgvuCNwKgfUg07i76v6mC+lb9N+ua9q4dsnM9
1nwmQQUmTuKf1QSSUAuPc/FfD/8s8tL4ioQ8ipzjq54E1iUdlNeZIMBCb1XPlbkYD8R/qZ1xib0x
JFt/8OLZu4aR9RiTStunOrJKrZoj/GeAGLfvXFOf7rU0fh9VVqk4MiKjGEIZXkyaKh9dm6Th7wEF
+rIqQARZ3Z1sEt5guUp7FY5Ip7+7wdHegO26SGMrEwsBk3FaW3D1edo3hyK1vWdYAM6TOr3PIPie
DcAINt6UpypOvpZMDJCvjIBWliRTpTqnesacDzvIOFeUc9K5IfMnIwX+Yh3yoDP2VVn0F9gRxXtn
1s1lhC2yl6qeOA1449rahY3SPDBd5v9pO/ugl8HPyVamcxGn8x3CH8/9DNjbdO3kKUDK5SlotJrM
MFKYTu+kR6u2q3MJDdwIYGcoCRJzGT9vYWq4A1LBTkiSsQh2zjxmR1bRTwZxDkbxQ5ZhmwhY7Ftu
v2Na1l6zBTNTLri6EITF1XSeogU3WhuTegUYES5IUikmPfqiKIZ/jP/bJO3SPVteu/pWBlxXr4VO
t8uKlFKAno0Oclqrq+DgnybVYGIYvscNSAH/bWyC9BRA57VbA27RML4hVI66IZ53q66GYIQEN5SZ
LBjc2EHJexHckB2dn0KSHL9PbhPcwGVZ85HJKr9ENuWNtiq4ZBfZTGYiSLCw+PeGugDt67Y6CkKl
cp4WSCFz2exW9MCtgwavB3+XKNoSR6A1AIt1JKvyp6Pkh0QNnJfpp9kPoJiXC9csZ5StDZ9oa4k6
HwWqKI3jnE3ZRXpGTsuVQRYx+Of4djmJ9NJCddrZDj6i8isTtKZJwCJ8trj6nYNGPYvCiOPtIbkP
VzCcP7rl/o1m5Fxy1KglByxFItdfNmOWyKS0ML6TapZV57BUdPxnlt+Ug/sM8M64yJ+Un+EFT2FU
DYiT9NXRK8ufclw6BnDMl9u43mFpFLxU7pN1sRbS6NY2lnp3RmoFTyZAHyv2V54GaLdkqMcpHY+q
Xn8TPLAUAzDqroZfRzwVyZGsGmzMiConZYx3m6MkvVecV6gGf/UwF49eE3JHbSRET23SvMm9txP3
aSDuc5prg2HdGiL09pi6k94qbqnD8q8N0WzbbhrYYR0IdRMc5HbJ3ZCtEo/PZCeb8hRYoe6TV+52
XtHnN3wdPdBnsrkUEBF4NpRzpbGKQl8wmQEiAHNOWdHMx9825WgHRwqQyK6R39bNOe1BQ9nRRf7e
2DTEqJtD3CZf51G/yZVbrxLU0l1hpdNBrrVclaQtWP+3GuIrCwZA7okcIVvStj4OUpfCSHEMaboQ
iCaij0P3Kjd+fTTl0mxPg+ypiXzuKjDsB7kU8iP1vub6tEGh74mgM8u1qu/tYhuC3OV6fc3c6WeA
V8YpYzbAU/emVXkL0zY85TNE51afXvVl6JDPdhbbzuIFDxIYO76dCp0TJdwGPSEryYv/6w//9htk
E9sryO56qK8917uHmgwOpb2hH2QIkO97h9z4xQaQNb6mcHnXi7vCKX57a34DVXy+ggZpvCKCNTk3
JyPMMcyN3fAvpcvU43aFGQRvuuNC6d4GF7V/zjCxPMlv6f3qKbVn9YRGYz/vmyy8bwddAeaxjEPL
ay1Hytb/bPO6ckY4IEwO8iT0cXpiCsPSZXkQ9BFpJxOO9fb4LB3saqaDqe8HJNgu8gSPnTVcptxi
WVIdc2fA+AhLY0Ip/+u32EV69UOwwl5uAFdYACnbszfHD66+ABiNwq4XeRuGt2VYlidJqltbQfRn
GZEsfXaOvlMNYFbSZydQGCOlvxTb2/rbI7puyv658oaL15h7eRLWQ7AVOCtfWpzG17vKgr05o9B9
3d7w7VmWNqkGy1Oo9v2pAaR3Dp3oJPtMedilx3b850dQ6nLXZGs9Rurr5qf9Uv3Utj62ZWXb/ww9
2MqR4E/NawBXbpcCjylSQG69DcJ5+XDoHkTTQGehOuknfCjI0zMvkDs+2DrGoM5TPrcvDnMD1of3
OhGLWS12LdSJHFDKUHd31oJVncfyJR/c7mSaM1OJRlcPalAQu+kRmNmR4D0J72DKF7tIcx7qQxCV
Tw7mxduNl78q1fV12urSuD0mnw4phrS99NgPysMoRb0M17KlJ9CXzBjOk1x9OUkBnnECs8Jj1/vQ
6vfylsBqp1U2f2sdXOOP3EJESdYtE67BR0h1f9rCpQi5YF2spFfi4FBD4gXfMCb6R9QDd0fG5CjX
WAq57fEyPUEolzXylH7PJ/3mxUZ2UufxLjFLBMq87iKDjMao3cLZLVHPPYRFsH4BjPYnpPzsKieU
Oy9bjPTtwoaxo+HnPHjPmMW5K2bZT+w3H8+zUy5PxDYYqJrqXDlu+316O2qHfoJ4v13FMnMYSZPl
M5O5mXXwLehCQiqBF/AHuGSDmbiH/Kh0IbcG5cRAF2XUrOOqYyaTLfC61XlynesEMId87hl6JBrF
kb3PcAxbZ1frKirSgoKcm66tgzBc6sfaSIyTnF9+l29H47XVn2Yjb0+qabzIXd1urWzlXfcjNqZo
NxYFSv9QyP9ZoG0DhyLffqmvEzuWpyWONCwfwPgftczOYee3+fCAILt5AZpW3YS1M0RddeNZ+LsM
s2y9v3IntjFmuzF8oH+l0DPNyasPFgRpZDEcA4eTgpfAZQQ/oBB4LLlkcmfksQ5UYo8W8GC/wDfk
vwOodNhG9O1Org/0Mt5vF2HbK1vS5f99KuZqI+ylh22olx8j1XUuvtVla22cI2w/mNAizCATXaWz
Lyoei9JF/uw65ZJNHDZ51dZN8tr/wOrXD6X8zt9mGeuxZe7ugQXckxDEHoMPvcxfSY4QupbXZC6Q
g9kHk/kXWivEk8M+uRRNGKpH6b5u+ssXNAIM0gXpOo+TJ1VmdFuxtU1zRspBQylSAya2TMLk39mK
FSUp9d/msuuvL+cRJs7DWKDr1rPdAE8/2WSp5j16vQVJqO+u/BCzvumurl5lWiaTOtmSYj31Mi2U
KokgNK8DCCBbZ+myVWVrK7bbuLVtf+PTsVH+0SHUwRjGmCkDZwcQIL9IXd48rnjCMn7Zv/74udSK
XaQM6m/TSLmF65M3fwsg2l/lcY1Q0gU0vdyDsOuQ3JAn5d835eh1qAKU01zcMj18poIEMEW2Jdwn
TogQPGTvtmNbA8oOKbZ+Uh38H4NW59f11y9P8kr22N6ZdT6zPszS6ul5R/7kv++dbK29ZPNzXQ5a
z/pbr89/4PNRikZio7XftRmpWRlXttmDHPtvbVsX2bvOs2VzK+R+bFXZkuP+51l/W85Ib+n46U/9
W9uns376S8Ey4GM0V3chjL7lFcfDmVxFNa9rVXnhpSCUAjkTGhGL9yXMthVb25zhCQr9jj5Va7C5
dpLhVk6+df1tj2z6ZgBCiBT8+kTLyyLvyfaybC/V/2zbDpP3Tvr9W9v/76n8OV/I/UUM2m88uDi0
Ma1d5sLy4dqKdSW71X+LVfxb909t63piOe36F+Q8n/qsf2FIvHtNGf5WOy/cy9Aga1DZ2r7RMoZs
VdnaJmRb509tn6rSz+8RDOh/aDWSCElhQ+Tj5ST3zvRWHuF1U1qlPhPKZlmdVdlJ94q3bXgHTAVt
fKsr80Ijl7qM/MyFAiJKVma5a+jID6x23svwQPQfSdYGZeB/6GrroGGrxBBkdCnKGRIm4m+Hfxtu
t0fBkUX/1md7DLa2T4+LVGXvGDQpIQsXptegzuahc/R03sv6NwFgQLgoGd+DdohO6xsvF2Ur1mF1
q8vl+p9V2bG9ulINCKT8M3xL/dMZpG3OErATWsJrtA3268R63S/3ZzuywauExVt2tQiMGEuE5LeV
49ZNjpVCJgZbVbY+9ZNBdGv77R+XPZ8OGbxKOc7GA6jA5xoqBa4B0oNIuaGB5Fg+XCWOeO2bDF1+
lmTZRa5MmfR5dplVZ9dkGLrLy77d0fXd/y2Y+dtUYev6fxg7ryVXlS2LfhERePOKkDel8uaF2Bbv
PV/fg9Q5V/vu6I7oFwIyE6SiECRrrTmmWBP/3qjoiejdBt2CXLkF9ESLIzApKqzsYXZK0jHQXJTp
In6itziluALGWY2bD/FD/ieqVcvBGutsUicNycE8z/YJiGBU4ojWxKJuyFa6923fCCT4Z6Hhlgt3
2JoNDMi4Id8jH4aqBFtd9Y9Cs22QAIhk2DXirIr/S50hZVKr4qWM0ZkIPbm6/IPnFuhOe4tn/nX6
xUn94190e3W9nXXxziJWbz/ziOTk7OjTWpxl8bH3hfgC901xYv9qu73ViZ6/xZz3kaL7/iepYaiu
TKz1XGwMsYoLcv+tK+JxqwECXKsoZtlEegaAtNjjM0mvoZI70ywwPUuv41DmqSYJ3k118Bwp2VZZ
jiEndXYug7p1xai5y8adNJe6J/cZRXrDULhNxE9dLJzM1lemQ4GnQk3RKU3sjRyFRr4GGYThMm/2
a6KSVA1P1r5Rg+YBTRa5ZqCxCM8zC/eiWD6l/viyVLQ/BWBgn9Df1B7UuBEqB5uiLQN4lCWkJ+oR
CkRsVulT7FiQBfXuPMWwECzKFjYquf2tY/jzNa2aH+gdd72ulG9jruOqlfpfecmUvMYH/uAHMpXi
WfPSO7PxzSFaT2bXD0g4KC10nGFwg6au3+uZml5eyctXVU7NFUQdyqsisF1ysdgC6ISS59yo4DfJ
MiijmCRTU1LHjRFjdRmXHkJJmAkMOAqEibJtCrO8zFNSXcSaWGRFYcE9y3PAwgThjSIOvLICP+RP
w6dO8mzbygvKL5MrDTsSSBzeEgB2bZ83t7iIoV7LCD41HyNRGYKh12YFNUFOO/A+3BT2gUoN0msO
wfYW6tfUT9F1WBYIXaKrLydfYDWlvWgqM0y64S5C5SoAn2kG2RoruDbQsK8ymdBrKinKahrHgDcI
OmLTobQqNTmXOZaieMi60zB0FyXpnId5WdQZZXsm1xbqakbcO0I1S1dKaeGKNpCd0SfM5sZRhQvj
/5qSaL7ctqjmgPxrcc3d968iw3mAMhOtqrB14Z5qa0sxdG+amhzGG8X0haboB9Oi1JmyVsVTTTVp
XazgwWDgAF46YXmqkNqdmmVx3+T63CYFMdQBtJGJNq1UD/msp9pK0TXlIBbFFPzbWPSVtJocVO5O
mBJsBmrw0vsUjNrm2H8mQ/6hkUqnLhy5P78tHT0zlYlUKxQVlJh+/kW68z3ME/VzahKqFQDivARj
Rtk1HKyHWSGXbEyJcazsvD+ofdzu0jQuLvwLFCT/rfzUjBIXV5bqZ1nrX2qoQWc7Sh4Gs2qQvkr1
U9yTOLKAPa7FpuggFfoKfj1f16PbY9zhTsvwWEkx5Yup5Vr2I4NNkyUhu+We4f2xs5F/WemsH8Wh
6kZXLpYT7hCH4dSZgUXb8MCpvPs3aIPkdxjOye24tTa3D03XrnMZrM3Kx2K5D7JnjApngvZFw7uy
qR8RWjRPaM/7C6HjvdjCaLd9wrQOMVQ2AmtaRog2Syv/3imxX2QbHheugRRqI/shYrGsSijoTvDT
+lM9EFYuU2gnosOCZLEHg5lQzcapUHWp3QLbVFZiU5yeLJWXR5VFTdhyfsxxpNClWiZ68dYcf9/+
nDTJ/a1Z1GjOlvMHdZqKvGxy8KfnmhkHHXKKWBWLKphRuN+3xdU2tiAk/2gU3aKnQ9zhDQ8UzlCB
FwwudV1YKpQVNyW1/qjrINz15hDAeA+rr7LciP54COtNqkJtqmbJImAt2biFEw/cN0EUnLplMSRw
T2zN3/7R0fcpdjJvgW/GayQM8bEcMzwMl4VYE206b9lYNpgQ1WIlavAb/D8Gil1uo+97dyPmgP+f
XVJ7oL5CVrZ/H6btCiC3j+OllIkGrv76dmK0+JCpKNXmlLaLjoK0o260KGAhUp6jZZEDmDiLzcn3
IRZG/oB4XY4Jri/dpQy53L0PEms46B158HXkkdk5tomqhGXl4IkxSdLBejMoxYcsJXr/2lVsig9u
oY7uLEDgt13Fp/2xR6bq666kQOPvjuVbTWWM2PFxLsyPFHtSKpdmOz22U5Ue7TGi4ESBvNll5Bll
shXrpAiVZ7kMh5Ot1t/zUJGfB7OQn9WwvnTcYC/kplG6AB3k6ddr8L+sulWPJqUlb3bGoUjmlOcU
msFbVEnv6JGDB9Gpl8HZL2LzKvqoFF6nCOqe8mXkWL8lg6K/KH5UvCrJXgzhmZM9y02D/PIS1ul0
6gMlPY/LArifOrh6UrNqNrPLPZtqvGVTjEFoSiLHt3/JyYB7qU3sEuVS+pY5NRxtRWtXYlPrm2Gn
4ZrqlboBEd81ja5/wsYKdJExqusIQeVb02OLIKPX2y76yjdKwUrPzHx9N2KZeS3N8YUSmu7TKL/N
dmO/G5LdHrIyAp1kqt1nM1NIIVtGfgWiA0s37H8Hltl+UrKlenOMi7jZ+C8KxWcwbNuBek/W4rBd
z1jDohf+twlZ5D+df7WphkVVbDafysGp1/i1lRDmrOIlkwzz0KTdBHO7L15UFNNPWL+7olOijO2F
Cox3lLzyWTSZfkN+wR7KrdgcoUnsFWdKVmKzjm39OpOlE1viiN0gn2VYbyqK6GMwzdQlFEaoHWtY
Mciiax8Km5mfCbrHnUctHlhP0LLryh+sg+jpW99Z68pgcN3hdjL73HkAxkRvvVz1KzQ+0UFsWpFs
UqYQ9UexaWJEhA+k6p/E5ixN32ye+RexNfXZlft1ftVi6nv8MdiF0SA9plkrnyMfGXHoY1c15NWV
Qp812In+sXTa1yRu5SPFCsOjqrb8VGKo8lVin8QA0Q4XcVNKdXYRTWKhQzmKTAQMdadiuFrgHpuZ
waMYHiNHu+b6Y9MUG7uzKwwL6zUY8/JoTlZxjDrEcgssuDxKMoumq2wws/LkxU4PdNyMmodQsbAC
n4wXCGHpp2xUzhpuZrkTm2h0KKlXi7dSH0FSaj21BMswpZ98F6YfVTX5iLuy3FIoXqWfVFFnW+T4
1kYl9/FpGtoxtyXjWQ8z61wmBgUWy7B2kn9NVEvuebQpZ6Z1Cm5ErNnLYlZSf0UEr6F+99+2+xCx
Zkjtr6pXle3/tr/aUgDTmfFDPc7NZZQqyqULG/QdVV06T6Jfuey/6uNgvjXWCB8oV4tTFmomZOMq
pSJumN/7yn4UQ0ctPdWR5nzUTS57dh0b57R0MGCpa2gpcGFfkSP9kIBfreNiZVM2dJJLflT2GH/r
FArEDM1uHhy9Cw6SaSXbKA3lZ6gqtSsOb80fcuk0PzryRpQR6TEcxknbEbMtoe6WxqNjwhzn524B
tlRyN8nqAjIujKpTyT31ZJah1/tqfKiBk//TcRsjust7KzoSip/B+HvyHMixJ/pD6h5P4mixZdNo
VsgJK0vf3zZFt+ooybjhpx3dRgaK+mjoibGVzQHt9v0QhqUfTcrLD1ZoSOtUKVRsqQZrZ1Dvu8fr
pjkpmm5tzCSbrhM+Ll7fys0rv0aZ0h/b+mLu/AibR/rdOC/2kDAlHQtj8/hstoX+A00isEid+zxX
Hz/aLLEQqQTzuq6q+hKrbb3TtWo4RHZr4O7rl9gSdBZ8LIpVufGhzFRLsFh+73/GwfiaRLr0S6LS
8vZBWa6AiiuMn1M6fAslyfpQzCaDdqzMz6EJG5wpSvCAhNreZgtUXJb89NinsbElHJA+2EiBqHFu
DOJn3MhMfw4/uQF/IT6UfqoBPshUJzHDZhKeBLb+K4OMrHb9S4A1R9M+9R01y3CKmxen5Z2w6yvl
gbqNjvIcHJbQXVkewTXf36mqhgfVaC1IAznFLU7psqNYs6yaFCAIhHOXgHXBv+ZJsQbnJU+dD2WK
pbPeOw7nAHxvHab1QWx2GuS53Iq7vRr3gKkU5mX7rqTUrWhs5zVAkO5WQyif+6r0X6N6/lSNQL2I
rXmpALdU40EMdRTrGCmGfxVbYR9s27RMn/RC9V/9mVxiYTTPpWZZr/529DPrM+ZRuW1Hud1a7RB8
Feq2Hmrzq6QiC8ucqt4NwVB8YHO36o3IfuI98oTJQ3GpfQl4foB4o+tDxb21LR1RQcYZZ91FyTJu
gR1N/IgAr2mR9kvYHRrA1EIr6F7vAxqt1rzK7IzNgKXgpVsWXBiT1+CN7IlN0UHCtrg0M25bWFYf
KXbik4OuoroBw1GX2F1x0ZaFCYr3aEvaObeq+YkowEdXRtPXFC2FHi16DjhQIPdS9SOeh+lrrCNj
NS7t0dL+3+NtkEv38b7tcxzK01ZNYAN8+/f49/b/6/j/PV58rloNKLcdfa3nRrwaeGF/LIepflQt
Xd2aSxu4jPpRdOS8/N7axBBAkc1jubT9tS9PTnBWkrONVZ6JYmEsakunauQNV0b2T5uMfbST65v7
MNE5xo7j1jV6g6B8kLLWQDCJ5mtU6iFYW/zWvR6OjZeNSvEgFqPO/6vo31RXaaq1GibyKagQ4nGT
EhsQ2uVTuyzEpqlJiO5v21nl9byuwXr8t1e03zfFHqINtt0xjyhouzfdjnTfTrnpzaP9UHK6vvXY
f0Akcz4T9ExcVGW+d3y0pOpoPU1m73zTANARLXSGB8O2MRxN4K0UqRyRfUVNjPB435TSRlOd+R0i
w7DtOKoAnr4hy9qLzwgzyvn6qjXOOGE7F79TSHQtx8a84kHlrL1SN2LgOqBpG7Vpx4NahzC7F8Md
4ahzM9cxwgJxLi9fokMseljda5siK5TovbXXU70ErtP6j5mVSI8AojtP3TnYiCXzDNNFgx0DhNzS
XaYg6GLisd5KVdZvefkDi6/9rvT2C8TI8B7FOMEnXds/RE2v7OS4zfb+mOqXMFDxxJDK+S0N098U
HWa/2TnEDv4g6Tp0LKx/H/GT2WpjF1yqomkei2WhyUwPwwJc4jJAUxcpUkPJhtGWFyVFFw8yWV4P
TtFdxHgxDIOnNaaREwZowGmSxZOdknm8ZPvkMQDWga9ak16BDmEQYWCMpnXyuMEHrb4YQZdsK6Q1
5yRDVKGN+nyybCqLUcebRysbon0Byvjo6JGxJ+xRHJxpHg5ZNY57SY7KY6YVGPv4fXRKGh/E02DZ
p6Sc8HqtCZJEXeJv4raVcWCQ643tFCNCV6DLAKD6K/mJcp3GVvfoQ3uCG0ztIHccqoGqvn+eO6x+
MHceXyIDPHKnu30XEpQKCvm1IQe9CkdZexttG5Y33NN3vGd6t4qm8ezjQwWCOk+9agojSFjw43g2
Ifjw0/l70thrHz+yD7LXDVybaNHaz9EztaS/I1Oev0uJ9p3AL/JyIyBQHtjqJmt5OPuDvu2XI9gx
/h3UxJZYPIy8UJkTkE5KTL4X1CWqnf7NodaAV8BsOMJGHa81RuoLjX8GulafHWPqQCHzC+DNqNxl
jQJIBnjfeImhtTApH3e5LkUvvuRYF0tBTSuM4EO9R3Jn+MOuT4fpQzd5d1KU4MUu+KUoU16ADZDH
j4gCwHVQDv1O7KXGyb7WBuWQW8rgEUssDiiCYl5Vl8pgw8GQw2/dW5M+AUQUQ8TaH43m0iMa/+65
Dx8zwSfkA+7HEW1VZaNDI4G3ynAMvBhli5VjK3VvHQaWh9GXM/AVnJIM3jZxywGlx7IJ0c5ZT22B
z+WyqeoToiXdKPZi009rxUWdGLuYPCCSMy1eCpaFmof4PZX6VB5HJ6lwsGBNLO5jxJpow2mc0Y1K
idKQU431/9hvBhhVIlD/r2OLzT8+2sJHYM9MyP2j7b6L+PwxKudDln40Uxi+cM/13SK2jL3qo63o
c+1Zdix/qw2htJpz/s2WU8RXsyp2YkvspGvOc9tlztkwpB3oovnidA2SwjZv3/vRqlxtsIJvbSC9
IChyfuqKssltbgdwwFeBkqsRA4Dydln8m2DGA3SQ+HsV1TGPnab9WOzuV4nRlWfi3EcZiPsZoUB1
zpUq3IAznd1El6vzvUP0MsH6Z5yOJU/RWiu5e6NEBufm5QhiFzHwvtmbo+VaQ03O8j8f8tehpTFB
L6T6byk1qgAzlw+5H0BspoO8I/kVHzx7kKxTNwYYEGEdiuOL1IdISFTrqkNyvKbmcvdVCioM9NC+
taH0xVIptXcWoYKzJWNcEsug/m+bSxtO3cM5WhaijRJMZY0vGlmQpffeIcaJtqqWs40+4AogNltT
y9cRWBiviyfC+1X9PUK44BRy/akEE/K3vpzerJKX9npq/Od8znuPUrH+Ue1iaJjWmD3YGlCVGIjb
eTL6YVdQVQvBMaJmH9uqvZE6MEGWu/hgydElT+Vqk/Gue5Vh7RIxIHqdGrVEYL3IXvl24YqYt/2e
mBBQjFnXv/AU/fCb1PxRGv5BJpAZQMJB15TUCVPp16JsTfB9BBlIaHS/x8k5+Xle/NCa+JukE6Xm
bkkBPVVDhtHjhqWDWjBAemZzNrz69dDANOcFQvSOVlgewwwpoOjNsfA8+f3cuKI3TsMMz0uYcqJ3
as30Ukv6V7IciYxH/pDW1bPoi3WbmBOgJebk0UPZytIlxkmI9cCYowexJhZyFnzOqlzt701iDTfU
0Ivx8bntde+VrczaxiSiXNFmNSG4SbtBdwocdHUfd/8cecjOjV6YB39WGTvHuFKhRHoeE6ckReST
PFFS5ejYnXKU0VGhWY+UbTqDihEdYjHaUINW0jKmlqSp2tz3UXzpRzmXkO3+c5g/hhhWjIZMHPx+
tB6bjlVvTaV3O67o9tOYj/hj5GxK0go7LN3TTAch2HJ4aaiRCKJg/WNH0XH7SPEFw0z2N46uv93a
NPEN7h8+OQmXoG918r4JW+9//Zvuo/85rvIzC+A23L7DchbE2h9fdvlyt+8kem4f2pXZQwzYFan4
1mht+Vgsw8QAX68J84hV0SMWkzj9YlW3O9ANw3eHjNBZ6oYNsw3s1Mbm3CRRtaoxsAgipGZBk38z
imaCoUdNYy/vzdCft5bT/aIsd/JSwIpy9KNXE6wjdRM/Cgc+mDN0+zBtf9aZ72yYMx1tEKZRpUae
Yk4Lytb5YUpYZMedK9XcyAHN6uDwbYcYY4O7lV0nb7xn7hDhvepN77g9Pzu4HtNL7VcUF3evSjBy
MGR+ELGTSy83JytGf1lR9URAZ50S3Sp09VtYDCeJrOdUYIk4gWAol4RfIZF0SND77tAR85rqJMdI
Uh7rNpGucswrb4mf0bXyjzpzEezllqZh7JFJpcn51qZg4uLOxZDt73sFRPK8rAa5hG+qdBUdaNC+
tTOKq6rtkXLOz0313KT6cB2YCLVWDQs955V8mCkZAV4W80WCV6nEZAWHHGwPqs6C7NCO7ojUVHeo
NzTSS6+MOIAtiyn1H+sBHX9WHK1gMKj6Z1EQLV6hMRs3agFrTLTlEBi2My5rBEz/betmJhIgTdVt
hYteYRv+Q7YswFE4pVVdWxNcU9rCxRmZw1znZRGlWrmzJ2tyxSZ3EO0aQ6NAMNTcmu7tjam/R0ar
HUSTLVUqXLJxxi60KdaiTSw01VdJE8FsFEP+6ICYp03N7YNFs6EW5HenIt+LDxZtfji4ptNqXjvV
ZKyXLyk6o0TOj4YJgHBpMgirXyxL8oYgjB+Lcl0gCL62ihI9kjP/PUaVvx8U7QyIPD2NmFVdxcKe
Yf2DtTI297Z06nNM3CDzJ7IUS0gafQ3P6+6QGIlxJdhv3PbtInM9Fz7uR2Hb4KJl89Lmp3gMzUZp
b2/bOCRVm7pI9RV1vvSHpaEel8lz3NgPs8PsoJ8rckVVp18dJ5EejOgYLBtaFP+zGI36syNqeZj0
dHktRO+D+x+FGfdxYwLlKJ259YoDWXJh4l0RXTG86y5lMXm3K2ouo4Ba49aFitw8FHUWPOoEyR7V
uHgu/WA8imFiwZRMdbEFKndiU4xVoKx7RkXluNhLtKGoSJEkJGfe4caVIwfONc015wqXez5oWvcV
+DWUkKVdtbIeJ6nY9WMb5b8YBgFzT+Y+PIsRzPyucqRox2jm+iumqN1JgWNeEYtaVxzEqrUS2ngZ
jLN1FR1KC9xTLknOiE3RATBFv1QpE0acNyTIsWFLKlnTVn3E/TfpjdN9bEjsFDOzxtqmahVv7ImK
CXCW4WOJGsLDniVZaxZktJXVVv5GczTI4fBbHkE9R49626AN1RLiByPxUFtLMRVavEzEgrnLjFsW
bp7qPDLbKAPs8CTMQvyF1OcDHv5nbdmEr/eet3j54a3hUH+3WKv4mEMfxBp2zRn560O7qIS6pYRR
rInFIAollwUvtRROikbQtd3WUcl4jzHAl2J6CW+FV0udt8y0u/6Q1ZkwS8tb7CJ8uC+YIyN1ENuZ
UD30evauL8KjblHS1MtXwJsI5ZEp9EdGBdgNGiRBAbi7B7FQq3acMTiqF/7Gf1bV1PkRJSoMjCYH
+yi6+35GISpWY7AzIP+TmDQH4HySdlD2bmfMnrAgSeCMxLZJClGcxVs3sJfjEpXZwj7B7gCFGfIF
fS1NmoTErvs1dfpPH1pEWlTbEfsvz1CeA3wdD0XXf1ic1mOEHdimVfSvcNKd9bhU1SYcpnCO3HGy
tfh772dbrIn/ADmscK0HnCsJl7Sj3KlenQT6rsWo7WBqRbk3eUlIqrh2JbnbDrr5mvJXG8aIQh9R
h8x/mEtAqZmT2wDpZ8nw4hoR8yJKy5eKa2v5Z4m1DGjDugILwnO3Vw4NZIugMkl0aSUkviQdT3+c
GCTKnDfTaUAoWspKkjKfeD8Btyo0fuhZKK0141QM9XhoQnO4LTQ9Gg++upy5bPrKFLU6IPmtDk5e
AR0Xq7nt9MparArrVbEmFonlV1Q7OdAwltr5YrFjKbUKgQ6Tjv/1wiodK99HGSCARSO6/JliIf7g
+2aXaZBlFHwz/UXDNC81iuJ0FEJzKlbbmYBXnlmTd//PiOv0vinWHGXA3goBLzfvAk4gC20p+7sv
jE4Pt51uHJOl9l5cB2IRLZsDKY7NHDUn0VT6BuYOgc1sRNga9MLRwJR6/r99UTylSlPjPqrlaMAW
1dht1erUYZ8A+UIkzzld+BCVjo2BWIjNOIJCrETS75op5XDEGLJ158bqcUWR4vFo2YWnYdPVFuPk
BhnWuiH+1J5sV7zFqLK/Jfbz00nHF6VcwLrMR/CNLTCcQ0o/kTpfq1mPbjQ5Z0UVujDKSJTOZXgy
qYU5B363It/euMOUXTKFR0TuVIbnQFk9ylW74pZRkkInslhW3R7cwPJqO8uPqO/V3TzgIGTaeNJa
723d5hudJAxV7F2PF0sTbKIWI0o9d6U+Iz9CmaDHA5ebRvygq4q5mpRJWvtSiy1Mr25g/4Onm181
Pd3nZUn8DkuiqNE/q6HCs3BKN+CXorWB0K9ou1MY1LLLwxFlclgUXoMgI+xOgF+pJ4lJ6Uoyqdcg
JqiClmoFlC3aDNXiEd1qVOESoiA5vZpLdcDf2G68EkRFYxNr7MffjcWJsXsHqxT2n3vnFExJvIow
2PLzWIZrikVppBCu7mXAt1oMHR/TzKr/HfsosmUqqVbjbNhbH9aNVLa7Vg05CXDoIt3kTOshWvFm
0KmLGd4cewldYgTJfKz5afHoXu4tigI7xjL3ebLVpAkhsES9fzdIW2YU84r84xeT53BtT+j3S8lM
YBNRpmPPzD11tDk2eDTKN/nDg9yZdon9OIJA2pHxlE8U0+KeYePAIOf8o0tUumjmuwBgsB3YMl5b
nQ5zCtVTKP1ufbxl6vG8XEFqbLbnNJx/GXSu8oYHZcVLtmT5l0LtflQZdCSVn+hKGXrMmqaBfGNo
4Zgjx7pHQPRUJA0OuCY6MRTcXko4QdMRhc+JnK7MdkGKwFp2R7V993leeFBeXXyZ8QfNSOHYfJZZ
ORFMiLlfUZUzQfQyzl0lbbKg8R8niOtzZX8vU1z1Ajn4NvXSprV5ERyU3lsmgL2phUdq5TaGE/6U
4LC6xYg3sTLOH05FwIIApCL9srBIhGukRXtNIZLnxPIjxAV7pU2p54f9y6TYG4xwKR8JKcWSdJls
K29IUvIjqZRuM1dj501hWm4k+y2U8tw14sxf12lOfKbPN4YpFac55IBDS2QwUpSHYIxb0JTTvpO/
8eYfrpzJ6tdd/dwkWLXW+HURz1+bTvmptD14FgBJtobpcdu/UZGrATuKwxUunpnLbFBZzfBXXQfD
VLedxsyNrXBn6JLs9iC7zFh/AyRW6RRJgvlKmR9VspfHuK/YEENlpdspWmDQN70HTv/ND6oaqFPx
M54/ZjUBvpaGPyjOzbxGfcVC8bWnXpKsC7TU4eiATF1yG+3Y2R6xtnHqLEJmFAGbvvqb8A0IE/Mz
HoxLMZK0T52TrjIsU4azJjP7554er3tch9uyOflzh4FsPm2x5zVxl83D3fQd52zi1S9J3n0pHYby
cjtd9ZiZfzcvuN6CQCDW6CT6dO7QOZDJjpphwIYB18SqLjqAYPG3npPk1iWmwJIm7cuRSVaoK9Wq
3XLuZS+1CPhjKXDUyk2dGf4j3obtmtROvBor69UcM0/LO24EEhjaNP3A4z71FIeEd1O3kds02Tv1
oogcW96hxyTCL4nqTbPGSHjxiaUyelw3UvoGzP8RdJrtNu+9CYGuihJ098PejtSfhZT8zCL1R1Np
mAXWkPll3qGIcG/zoZs2dkayIFKoZbdT6ojCKfhQiIKOGbC/YSqe5bi6VEugKp+WROwvrbGwXhj4
wiGlsk2vu3Dv6vUomYvcuXzow9iNCpNoyVKoWwXjvlB4KGTUCJnA+2C9cNc0g1Ws7OsserAoxHDL
tLhkSfE706x9VZnfmogXr1G/hnaaebqc7ihUIR7kt/i1DD66ens4tLiZBaCqvYoK9HWnxRB5hj7x
TAk3elVqJ1cy8tHzNemHDdko9HsK0SNtrWMqpbaWuZ3G+gWbN9LQmb4lCrA1ZiKZYf6aj/JGx9V7
Y4cm9cPUrEQGl5lUfDhyER/6VRDaC0PsqddCaOPp2zS3qQd/5iWs5x/FaL6rxfTYmys1M6uNGYzn
GTRnYkKea/CfVEzzXICxtosGzmChklHTm33i+5Rpm9shkjw7wuv+c4rKLydIX8yyO40mNY3y8Ba2
6a6hBicZuSbittmAZANN059CwIEUtAFGq1PDS0rewKXa02p+n1DljXRXNcVAEHeCGQcfGmgA3hWB
8TW14xfe1JlrpdJrYwOyaSP1s8mSHwM4Pa0aP9GX/aJsl7pYbTv30b7Ts5cJGfkqlYunsgNeHsFh
6hMqqjkfzzomYtuCNAA1fxqxo2bekoAEptbsg657xNMID0Gb+PjQWr8avQFNwRMWj22s3nMd5C8A
ZVfSBywv5RxsU3pS2/wxAc3jKvNgrHXH2Y6ms//MGgB90Ib2xWi08PYTiuUnyiNCfDRxYz9iilFc
0A1TwmeBTVf5RZY+kR2iwq3xQ87aUyIPHx1file/94giDEif6ZtTS0fufM8Ul5Vu11mc+uCi4Exf
GOq2jYfdWPibZtcM+abhtHCT4M2f3OHoktuLmP8PoICt8hIRpdq1+KnJDcZio3NKClifnZaQT8k3
Q8Svd7D9X2mKhXJCfVo+1u9m155Up712drrCz+GxbIMvI+O9EQkZ1g1D+mmhqYdPWvQrUjO4POhY
f85cG2QEwMbnTBtqZWBGM65tTabAuNvqvGfsHd6Wi+yC9WjNPCCSiVXxc+nezZag8pzaowuH5yGN
x8atLIiAsk7BkZYFL4WZ/irbsXazNh28yulwjER0WIfyvpedJ0tjEjmFkLPzoD9qDbPssvO/upbf
3dypGxOYt9X0Z43oHeSUxANxZ0op2dDKByVK7RTI3XcYhBQ6BYTQNGKHda9xki1OI5YnMzd0JfM6
1XIQ/Nu228dD5mXPTQYjqk8keaNqMBuaOnrCAL71YdvzgGMm+ej8lMeuOymAyHgbM3a2375I+gR2
0+m+9BbS+CRF1L10X3XjbIIepGgT4VHsJI6XEiKoSXCkFMZ7uSzx42ESVunxqgqICHSynBGxTnbZ
3Nt7TCbfrQh4D0/wri9/Ki1z42ng51nA14mjky4VOMwNMBRjLpcqelK4/Xiok6hqwr9njqpTEBW/
MRkNXV3pSCtpr35jY1SSf1cg19lzjUpCwRHMj2z8OfNzF1RHk8li0OaX3iFpiL8IqKszAqI35tpv
NkmLlREsXhHq+GMyeANI7H682A6PGnPyErtbHAZ5mpsYSMUNHNXqPVErfh3Dyqxn+cHos5HJeJq4
us0czEyp2wii3z3x7PZoFAshyxjhvY3Dq1EMa0U1RiZWmGZEFmwHs7tKw1juIym5agETcjxpc9XI
txqRqaqaBya0Yb9FpK01ZuYREHo1w+A7fCvYqQk1e6FS8QvgopF+E/T7FhXJ3je1EWfglmzlJSvB
mIG4192UatvdbAS110DEdIZ4Fc/Gue4calO7X4Z0wGr5FGHMmhOEBvhI7V1SrpEyXuNe1zdyXn0C
WTh0+QzxuVgQzV+VjnH16CiI9YvwtdQtZkLUQNkECdxKDph3FhGYSUrQc3tL0ZKBNaQ1rGLzf+g6
ryVHlW1dPxERmMTdCiFvyld13xBl8ZB48/T7Qz3X6r3niXOjKFAKlSRIRo7fIe6xJlQh5nvSYQHZ
DxOZ7Za+Ecb0pKvWqUq4AiO+4VQQKgEq+W3aQb/OWhyHcz/SrG1sjb/n8QBz5jmDkboiF6Tyc43v
iSjxC0oMaCMz63ULrVI7LS1481XBmW/htnm4h7zpzVHRNhaBRyvXVB5FKTY9BrfLJFWu8EFFCjVB
oN4u7nKkf6RMbIpxxDrwVx8ZH7qlTJtA7zFLRkKKoyHL0yzD3o6K0HQ5+0sF7QCFCbGJEfoVavw2
jvBISo0fw2qLlTXS7jdxTWLepIVoYi+oq/exo+q4ytnrlJTTleJyltim/k7D5ZsMZXnsU1BrHeB+
Iqoo1bUHDPvyNVQZBJSGtlbT0lxe4Mf0iNe6DrDvpFth4kurjePO1nqHOiCRHlZzDe4p7VuiVdhR
t0cl5mwra7FqMvmcZAVyJOuAMeZ6Lqmfh9Yl1ZcmxcrKou1A4jiunfPFgsIuxdekuZ8yn5M1RDbJ
adrd28Xwy26GT5xEd/M0eZau/S7H2MQtecCiF/FFMNYm/iRD4YGDqFI89ql93zUOsowkP/dOB4BS
qQDZ7q/EbEm0z42noH3ohIpVNx6iJIiRuKPawXqMinNmipPQLC7dsCXPCRyjVu2rZNXRl8WwjmL1
jsCRZ70nFdPtik0YTQ9RYPZwAe17ABUCXJIAz+b5zXEfHEuBJKIvXnx5O3ptm1BgU2BiXxeuE71c
T7jYEnO+6usOvCHaKrI4F9kztnkuYGew45z0ahkZ/phorMR6jaF6XPiKbhmec2hCDDtp+sFdIBvc
7eCcFLY/VOqbkmVALZ2+DUY898aAMLwMG7TK7rywbz+jCuq9aeypL5oio8AY7JVJVcnqa7iq6Z5K
2sR1OCOlKnY9rewt3oY8hMxVvABublEZmuc4yddkR28ROOU0dbmn9HgDJq4+7e3ptRRx5gf6NhMA
0gU6VDSooW+RA1OK7i0twqVDzco/SPjVXKv2uCGAldQanVby6pRtgoh0stLnceTubZLqvZEDJUdv
tcCEDfBwREi0a7t4KH/JgIyMNJKXNow2BkEiG3cajzLVPzIFwW6U4Py++A1V7SeMpGcA8XKjwFFZ
VVzxvqvYrA1dLqVhaC7FtHFxAZ4m2u3wuap1kIa4s5XIAiuUCBmoVtKg/csCeiFx/FUG2Um1FUzN
E0myUGACPcXNLsJgYwVpyV7Vpf41GNhOZc+aZRfbsNR+25qys+eR/okLm8eQX2WJ1Sl+3V/4zbxT
UQ+bSo8uM5bDOPumqUcaLC4E87WOiHC9G7mbcikiOCzeocRA/e5/yLe8BC4RyzFzlEbQed7bL642
HqcaMxJ85siSN+prX4v3gh8LS5T7OHX1rbJELkdyOmWmiut7XHSbOGadplL7Szm8cI1CA4FUv0yH
ll+H05bXgYJ3Ica30Z5YoedU05U1CVjbF4SkwWqoAthDX+74WjnGK73tJzvvqDYhppozjDOiq5FO
HLPUZZnKFBUYFLxcm5Bs6fVWNfSaX6ql/640uFQ5nAkatg8lX96qGIx7JUtpGQrjrQe31MKhX5P+
s/ipuOEpMsVTOFs7LaNAFyGhfMxOVAA47bGGdXS8W6vOgGiMkzANqzs3Cu/lNxNvAPIzoKwco/4+
E6zUrBo9TTIQiyLUt6gmqGHSS/KghicMSLMNHK67xO5PwAoI/ZTsIrKwXbMIPA2Lc+tkPGrvYeG8
213z0qicmKn5QvbFo24VaxGSU0gEMC7gBMlOh6bmakHWBUN81xjqW9eaH4rd01eG6dYYZNclKs2Y
hPu/PccGiol+X3WXtMIHnAkAGtxi3qz9CpbFq6OEpxmnQiy1T6luzTTumk9ZjZvKVl4yIolXdmQM
3lBSeKsmbIaAs4UqpitKF6m4UFemyA5l0H4UAglF1M2YUkJ/qrtHOxNHI7caT1c6aqoC+r2KQfWY
KMpaLPm8nav5SMGJok/KzyiPdhhXHOo42qip+RU5NX2qGhSQJFWiFOOtPslLahEoWlfZXvZEpnaq
9GGFv6daA11UJ6HbjP0kBXhOWvhvQYFxsOnzLxy76GrHBSTh4VQoGv5OlhatED0Gg/EQtEgoguBn
LpQnnSih0SqjJyX9jWdiYc66p4QqbKxBv0x4j62NVvu0u3avu/FjOYCsowD8aoPly46y35PWv6YF
umrSFnC/KvnM8XCZ0uFcJtDzgvCdEuKdYNVoZZf9xpTT704uujyVG7mSuzAC5xLvcR22HbX50qkc
t6B40dqYaM2qsU4AvE43IfrtmiRSpE1xyjPilErzIXcGAYKu/JrD4aRWWEi7xVlnChe2s23L0vHy
AZO7ovXjIX6Ls1p4P5UpP00j+wikhGupl/c5bo2tnTO5WDVpS2aLPd5xLgY/ID8elhNabU0e0Rk9
6koPOR3lLyqL3TRgSxiRDZokKk29rug5G+Gcz8JYq2CqeHCFaEGKwVO9dh4TkhLjdDOH9hEF5bsl
qt/ZPF97fL6A1awzV8irleLWpnRrtyjhYDrhVq8Tzx46CMcKaVHJfEG8dMC1dt5WpuGb2Btw/9HI
o8w8R+fq6me135HpgIs+NPDR6TBZ50NJw30YbZo3Nv2UlUFFx1lcnI3spRPpmgDVuzpq36IeCHw5
BeeJiCmIJeomtDhR0E9c5izY0hF/C+z2Quf2GmCUzyoBHVpWaT4pRMdM5I9tpP/KR0uw0Isoa9FT
OS4uT6LlxljEjzeqQKjSlKF5LHesxh4J1X6TbfLJ6vcJFWi7xzafTOU5WKN7eTPlqZbBL8oD+BgR
JUpAo/6kAOTUGmEr3WSmvpPrO1hGtPWSyaBkqELyIZVTaUvlwlrzdczp7c6dvSEvu1iXpjWwph/d
TT5jRTOLLN0V9bkoFQACDuA7qfLJunc1oYUQceDsxllBN5ljWUlIVjg64aGPBxaNOCeA7SueTExi
iydzOzW5dlAyEKwKJQJIhM1CzYlU5Bnadprcao88Ll7VExlMo2bkD8rUYBpvp832tvlnHzb0Cddl
kwVrGwkHRvxS517VEjZu5yVZBkv60/jmiBgzbgIsLHucvMqd9qWNJB2R02+LPrIm4J/aRqfs+Dyb
WaNQ7URApw8Te5Y2L3NWN9ueCr0euIf1NQ3IuH0kX/i9a7NF2cXdZ1aGvdB6d2sHPzaZnd6Uae/w
yLjXNNDdElWE5Bxnv5QOQ9XSoLS3Bu07KBwuGirsPAg+jER0Hi0iZ41tgHANTJzVgs9kMS051SEe
lpItUo6RDYcvsD8jV//sG+jbE5Nw0AV7nJgxSKdj1br6q5ti+m1u5KScq+Xt4gWBMSzoUwPO967z
gn8etocFyRJz4fVTcppV6yGXV5mIfpVkw2MRgj5njrOvpaClaV9THTW57XzVo4mJf1jdTWZ2nyzQ
gavktA3H+ijUcPCa2uCKcEmBR1V2IB+jWFdhNYLht2uK64HL2tgXvSBQx2T1tjPCSGA2AbNDtXAk
0GyJJ2pq2Dg0hrWfmPJaJ/3bmC9Bi2PSbwMj/xniuTm3OG2EtLdVk5WyEbrcYCcDfMAwfDdS3+LJ
Prvhj94YYLI1eWgOC04ZOwXTY/KYDy+BEeMu5LBGi0IjXCGxXo0tXg5jOXqOm7B2ts1hBaa6TWJV
e01dZmu8Y1nd0mIZc/KhtPgoOrovVi8urLGfLDV/bXIn85VaxBAtwjc8RpCwO/oWNZPqQfRgGlxI
hzaxQ3QOaVJ13tL29HsdsbrOb6wvaOusEAxppumWIFNepR8NsLCN6ljvM0r+fKBVGfSAK1ioIHEH
cR/akTWcQu6SU2SOl1qWhqKpf9IyDAFVA8uXvpTQqmhYmfIrTSq8X4phl030mbXMdPe62Ld5262m
EGCqmWk+2Xb63tHk425TKqsC0kOTldE+TPqlgNZ/mUhcVnQrQ+xOxvpOzXOAFd38KBfoKfhd0WHx
tFShdm1PDT1LaLL1IUQa2FGM3AcWZ2VR0uzsVHQn/aVHX+fBUZG+W5i4pE/AHtaSWNNVdPziuRvA
yzhhcEZIt3WESwXl3Wqs0+6+IjN93RBvtBjyH+nLn0Oz8rKOvs2Io4Y20NaklpL7pK9w/OCOEFUi
8KouVs/toG5yasrVZKOcjmcSy4V6daUwtkLtqg0Okfu5SuyVlRZ+pBPYMofcHMJQNMeBfnvqQHBP
0vHFKiCZqu0zqBm/fzFD/aEjG8RNcshK2uqsW/GpTSyiV/oNXgy4SFRFfGpt8NOqpmkvjVFBFIsf
ZObm/twa3IyH5g2LHr8wl/qzRBo393szZSbN4vKlsGZjZ+slbGZRTgfRLJhQDZ2G+A04fHZaU9dm
5Imj3fBFxGmhDAIBdkMjkAuNZZZlvuRZnXu2VgQelisFXE5UrzLxiGwrMIBaLslrNvIW6cQlbGS1
6QkhljyF6mSK5LW1+G4DrbV2SZxCYOKyR+bzUlt84srkLdET0YkJLaY1IBnL6V9N14RYnOYnrD7H
Y1jeq7RQOKOKVcCv4kdpg913U7Pc4701OW0IGulBnamybLAe33Jk6SVhvxMs3IkXzolY7USxBSw2
8IjZuP25jAhvQSv7rlqifcj1wO+T6dUYUF32dv/cBGg9oQHV24IgGqbo9jrGM4OUH0FKEG2d8EMa
Vre2ne4QgqHSOHR1jFHCiba5Jb/wb+YrmpK7Xu0UwqcdFDC9Q+xGgTChkvBpdTp0OmEjHQmbBWey
GWC3xoWE6l+exdQy3YyFvseopJwpK0zOOSG1rzE031X9px/nL6xnCLfAKNys7ubGUnHGCehDB++Y
b/FqoVsbNUNBAWSIe02DyIS+hzL0lwGM2SLFJ4l6v4mUX24tHL/TagLX4rQ8g/zZfjY7pOMJMB1g
L0/VqHRY5yDupWJlXbvF2Ed4eGKka27b+8QIpoMVqGAbLH1EASXHDstxo+AFDw/5sVUydVM7d3hc
UBiq00s/aru5UekKj/Vz24OIWEPr6WHReOPgahSK2cx/H56jpv2VWUBkxo/ex3cOq30WwdwV+36E
asRyoBsBoCNXoWbf1ejGryF5JEpJmDXhTuuhUb7qsv9lhOR6ZcE57eBWiu5rcGjoy4QWPOzKp5am
AHlvLr6/hUXzw3juA5aHCe4NPgKdd2VRr0X2dBxtogvyJLlXhMQ935w45WZZrkqoKGutZ81nL574
jSy+VWP4aHuVisUadhpzz3Yx3R7K7APuBumVuJ+C97Iy1u36gU+UcFZFCe0XM9tGWOBCNlynSrLL
VQKd68C4qxo3OZQN57ZRrUO+5NUkXeiBgOBa5Zp+1A7DRTq+AXt27YyCtI3ufZrKK3fYhCrYWAmJ
fK4uC3ggcjMli2C3Zd1BaBsE+Vl+JYisWCokj7rqBl5U0XqNSjPmLxonWVh218JCmat80msffivh
DvRVxdpJXPoGmG0ei0/bXrxZBEujuoFY1/OraOq8Dd25ucbLg0n3LYdJe7jtsrKKKCM6DzK1+LTN
EkETjLsc+iOcXJ25lGB1R3Fx8a/7aS0r5uFAak9JFyecB+prg73EWtN12wuNnWNZ5lrM7msYRwKV
Gz3tsskHvw5YyOQDOohkVY9lta/G5qm35bzVEyP2+zq7jFDGwI5B54w6q7ZcPAQbO12Kj/AIVgsS
RwnHHItKH5sKusO+UTfdpZfOQ1bwhRZztsqlVl9at5VkeG8cbvqOxJOlBd7AdexaBxNNftqMbTR+
DJ2Gi7gNLJ902othwSyUzW9Z4eSCootSKPfd2r7mIGJrOYvGo2j1A6SDPRArnjlL0MbwndTTOrD6
lvjCQ1p34wbjb5iLwcWdw3NosVZhWbZJdRl5g5LSj9GGg0b+AEXO+M2Ui3mU7dxpRn1fdSltGCt8
ySbwT8F9KcRBulamn5H84CQwtEtsGv26LfJwo2QkI1Sa82ObcDTz9mVs+2AlsEH27En17GZifjbm
LzE6u9ogJjv5sS1O0DnPPqsRba1qt9R+CiFGxRQeB0M+1ylkipaTS2+e0HEc3RqGTxhEfhDXuHh0
+sp2xeeiOKEQx52kcXXDC3T7pMO8zsBf/D609i6UnwNCxWdtiRkPpQLaXvIF2OKryRBboiMqab5u
xsDB1CbJnlwLnFq3ySjCC+RgldO1N0APTBH8iu5goDCreMEw+50Odb+vz1OXZltoGfupD67EhSB9
oReRaiNUHZtjhtP0mhfmdz2PZyG6K1UqtsXRMQ0YwdmpQAhqNqnoOLuX6gwc5WolkaCcbXI6J8au
Mtu9NpKDno+PyjRr5w4ukA4PeFPGu7ymxG1d41tPjW5VWM2rUrYzfa6UmwHfm44ys4L0VDvRsQVL
o+f2rou2PWmExSaRM22UtnXXzVx6rog4W+L7DGcGL2SuL+sttkp7OJPcylNVR98vf2cWcWLBaJA4
rXyHZveeivSjraOZs1/fDhW/i4gJLyRvfWPNze/QoAmZJIucPgFBM8h40ksn9AQWZXQYQGxNvua+
7jcQn5hhD0mbPPP7P9gftazddUi/gDYtTf/GVVfKwLLKDL/HZnxodPtbZu2rMzWPoBCBpycKPvk2
wVkujlJVwHJAaAt7BxxVITXYElCyiTxwVl0+Vyz5VVBnOzCOGKV9aMHgeFUBT2xBs4oWeT4rtWxN
7M6+Hy3MHw6TMW1trqAiLLc5E3dgKW9GF/9gblbQea7GbalCa0P+HtXfhd28kjNFN7oor5XYaAF3
TuZ03JXdXS563I+LDz114KaPfufEUOpUIcllQHcql/gZZYJgF2hftv4NoOn40eyeRyhp60LDGgHq
dVypcHrd6DCas7ZK4ugsS4XUSiM/WajV0qLKt+1kqj60OZPqYvC6wtpqwxjiNiYrIliqB50D47DG
5Z+KQ82iNETRSbpjhPDarVpm+O0kk++orBbTqXZvFAqfm1ROYdHFobxlEbZkoE3DizZH7pHOhjc2
ZI87Zqz5o108RbK+MzqCILCp5t+I10MO19WhW47e2zxbKUuhCrjciyeV4CojPeGpdw/9G9O/UYJY
jYAYI+FOMKe2VatIf5DXdla1Y5H3m6FQwnWVUpTJZlcWGnUrPeG4iPn1xsJ3ovkc50xAQVQVvirb
Q+gQ3B6qxC7AONJcpfHdTEGu3L9lY+3XfUMJ0IZ3ikbRPxTlVwigVyWEUbqhEq+VSX+32uoq1HaX
u9nktxr1btamFv0gA7FQhiNLMNy1ofEhxTE0mDXJCbSBw35cOA6lMJG59+43GSnvNL9E5byAoGxH
YuDQtBwNFqVRSBkxhvoVwco1GtRrPHSwPbS9DLN8o9EesHLrbtTdhcpDOSorghQnuK6y1l+bMX6C
YUk5ig+V2fYINQrrUszGY2AkD4I5ZePY3Tat560rtUPAnRyxqNeVAGREU/pJQjeSxM4krld6NRpr
aJRsOSHFjoQX0+R0zdFyx2W0nXptY7ctVQnNRpfMgpVUspMY668g6b/SBqwimVda9ZBVXcdFg+Qv
KN/0yPqKR/O760v8+vW1oWZyi/k9eNmEsULFqt2KPmjJAtjLoqZ5plyNcn6KTPslscedqhv7KqJU
VVr9hP0Ocg8BR6fjhmg2Trc6/WhC8StVcsPAGqJ3xcasuMOqw0ddYBuYfghDkMOW7mnq3ls2nbis
LV/nwF3X0yy2Uas9u+SwVpX7K+oWRnwcnZQBIgVEO1Ig8vFk5uSeljoN7tx5VnFx64LyiuFRD/Oq
f6x6ejFtiBi2tK0zwjEC7QL5kCNkWLnzdCo6dx3PJilKDAExORn4pACzOhvTqR8MM3+vG7LKFNXG
ax9Cmto/uYL2suEiKzCdx6HVKNjMNVMuCDQeCdBwxXNKQCdyE+zFTKN+L9RurcBSrUgNHWP9amk2
maH4Bib03DsZ7JZbHrjA61yk5kpEBdp0pD5BZd5XRnMx69HxwBpZdhNat1Iq4y7rrMYv4PQMDszH
sT3qHWhwCJxSK584ORD1SG91NdQ4SMJL1W1+2gG8PMs01qX2nhY8c2OsSe5r87bTupdcpQWGK9Ki
SN8qCLsb16IooVAcUKssMCB+UjG2E2o40Ryg+g2a35WjbbpanDrbxg9FkgyZMmdjaGGXNDS79jxI
0Z61Mu7ONCBmYL1B2UEfGVaNIsd93gj5kAglfWBZvfx921E26B/xKeK2aQV4QQZRqHm1qTbbf55m
oDL2PrGG1fW2CzoAOIQpfv09SDKECfO4M/rm3MgH+jDVA3SxR6li3nHbZRDveqlcdfdnwDIqI8B0
w38brf8eiEY6Kv1BV/a3cZCtx/uxIr5+OertAW3JLkJQCWzNf3bb11hN68GwM7Fx+c++LHY8DVOf
620E3l0TbJeEhraZDlcx9v88sLa7d0QxHP61X1AbYKUzAGj9Z7xWWbhYiBM4qX75uzsjWu0SwjC6
HfS2Pysnoqci8461yEbqVXCXkOn5VAUQp0o5tIfbpuWW6ZIBN/vxmHRPbh1mR72il1iEQ8edo3Xu
yUDwMuQ3rVfY43lQmXxvL51qt/FCyHr722aSuckWYYNY/zlwGAwnsgppmi1vW2e4zqXan6G3t3Jc
+QrqIs63dxpiIhvnwAlpSDB86Kp8x3Ja8W6bMcrT8+Dqz3ml8H+o6tWotObxdhyNV9LKqKvT7UBm
AamvKtxgc3u2TUxvgtOLqiYr728PZlbVm7Tm0sIqK4q8zirxuhjyxrs9DaO5vOcN411NBjOz+DIm
j+cI1hWg1t/jpM00sh4otjQp9E3bGvGVFnu0KYcxuwOCX5gDUt5jUWevyzDuH1IsNdcNrgqPU11Z
XoD65onaq/bCwcpeWrpvXHfm8BrN+NnZmWm/FaNZrDKlK3+LWn4TKotcsi5enT7JP0dZIBtMjK9i
hsieOeVPO1JR5GAqIByl16uSiWNW74KRimZVn+hWQcnNcaERVgL9gGhiyp2e0XO5jcBCvgEijkY7
V19Zbd/bMPw/4iH55RRR/a6yJqB6a9xfOtjtKk2yaRPLkGgUV6vuCZPHVzOzmYKWwOXbvjCVSCpn
heKnr6r72xNaqNlMEoH0b5u3J+qY5lASZgrlDof6M06Go29BMVvfNtvlAKWtO34/Ojjq/fc9yHou
oU+Do5lDVUbeXNvqRjE0XIiXMbfju2CC27Ey+z//6u2Jogm6bdGAad2G3I4/Kio8/z4C7y8r+Gwo
0ndznxIXCQR6JS0o33WVmRAJKqMzl5nit8qYPGJiEHu1Zra/80y56KYcQjDi+9kJop8qN98heLuv
g6U7RCC3yGYHO6Or4lZHpSiNo60PzobFa8/1n+vg4kb/NgT9m1li5RKZPuoBfqA5ne8LW1q/Rksv
vTAc5gdXi8uNa+XY7eRNf4Dd72xJbQ6uxJo2a6NK1RcYhQmGSdFdpaYPxazrF0PmGC0Y1gA0ARbY
pVF14cQBKArL9JKydNoaeC2c01Rk267CJSUrALjydJjOqWm0W6OAVVAIwP9OaPlZ6yZ9i7NNeNZc
3dpyodinNEUIUDLhcpUdCkgnW4m0f2eYSXRPNUJJp9nWZ5gd8JWwvlrW4aumDaeH29DYnBW6Mv8Z
OvbNv4YayJwfVDK+t31rMvt26SPsqeRE9tl2CPA2xW2ZdsZtHw3PbV/JIfIH4kLXslZB/YLhPtcb
kpWTYPb1eB7ubw/Ey9qegZ3E5rapLeO0HiVuaEhzK5naCO5O6GXj6hPu9bga/7wuSmgqO3pQHwDB
v2bS/DCqotMP1/+ulS62N+iUWA06u5IUFTiWA2JgdAn3Bq7Ca0g7o3/bN5ROcE91D0cfx00wIcbd
9tmDsR4m7JluW0MU5Bcsyna3rduB0Ke5u4T0POjMHOP2YAozILiZa+jvPvicNVCupe+7/44D/1jr
WNtdb7uk6xRYutW7siZCfcyydq3qA+wKGijtRkkEvx1xkJGPGhE9pjKn9LL05mpzW4AIsOykN5l6
f7abqsaAjz7un5G3TYzzaTUtD38PcXuiNMP2agGp4zntYAMzNFctmNTdrXFfKBn/BCfm/2dnaFrq
TtFo8d9eeBt4e7g9gQ4VOHh58TxL6OOpa+3DZQFaRbVx6en/XMO8gtaCa+BvuoYNII9Z3ukSowpz
Ro9TdgCOhl18F3rp3schwhu3op9+25/b7iN2H+qju5S7VYUsRok6xhflsZS4QpkTadPBVFT+bX8X
sSIaOvkKimNjTjQSr5oAXeYmkbNaNCjHxuZsWt3+bCeSS4uxx8rcVI63XXWS8uxt+8+ft71/n+9d
hGtZrvz8a/9t81/7TN3R9nmV+oNDD5Xcq+kY6dM/D6ra3Mcdn3UW8MXzyDbftATxgSpT+RvQ7ssU
0npX7OKl1bR2LyxDbB0tiXw3N3D9wAP+RZQa8BkKj0J3mE9DDV+mOotfSbwk1JgJE1aG4jfGdHRw
2QqmxFjDCmf+K8bLVFX59yQx9ewa/S00GxUGaemwYh+Uw/C607UeW1EV6H6lDka4C/KCpXWLtMvR
83fpar/IJ1ceMMwuj4WOzWBszxASxm5T5TJ77VVAtEnJtI2ChOu3FXgcIPe7174O5UGr6myjIhDb
l12YvzjTtKcZWbxrg1GiegqCYx71yUMgwp/b2826wy9YjeXVLvP+EoSgDOPyguX/gEEJppXADSys
UGyxk/xIsCQ93x6MYuzOleig15oOFgcKq/QKguTZ0GMxrm5j0HIuf0LTRgMnjv9s/vcQt+G5lK95
npW7v4fODGjBQulbv6uQBozjvMe3xb3ctooUAZrdY3t/20xqWCzQU/eD01xsAMF239ABgR2mxl5Z
KfXr1IOrJoWoftkzuHU8Zs17meWv0DyGTyKazx316HfTW0iyipAE+3JelQ4ygZXCQn5pR7sh+pZ8
hCHjhGKR2+foxFt0you5XGlXOMzpmlzFREtvb5t/n0gzJScHGZ5lT7v7Gr8oPTHiBobUJ8eKKnfT
SCi+w2g1+8joDret28NtiLmMu21Wi7pIDCH9sta+j0dV2RcOuq4clTqr9B4TBR3x1Tpenr6NqZVA
9bKMnmhtmozhtvrJkl45/HmJrmVerYfm9c9gfqeLRrKEWZv2PYIhDvLf9/jz+iHIa84s3qOBUnAc
ZTtsvBYe9kOY5sVDsCw5YrWGq/PffU7TteuUFhjUHSzhUK7od7XqOKdKT+oTWpZX1sTmk4qsCr8x
6042NpayCXxymxPxdHvSxNV+DQ9E7lQJT7DtDbktbPiuWWuEz3FQ2r7sMUfQkxEdFfJOwnN6pG5j
bj3NGSwbtwyV7w34WvBd9JSkRt2aTznH8iHIpqfRNKK1TDIERDAFHulm+iPHujNMw3yc64DGqa2z
wkRkx9ocU3dDtMnq9qxtgHROrR2cgOcxGI3j7CIbq77YMNaA0Ov4o7LzQ10k5kttSBtNRYgdyJzH
r1KhgbAMsP/vK8FSG5rqTvQBX+TPKy1mLE9OjX4HtkTH3a6ypyFDoYSBZ3yfBAG+UVpbApFk9naY
LP2YcI+ADpN3INpJeWJ+a7dTrtoXwffj22lq3JcZ8XexqthP42JZhB/vqqqEs226YJ5W+ZLB0NmT
dgbqzGhc4rq17Cpg8J/l8vBnXFuLkmwL5Z9X3J5pp4mE5EEERBAibgfj9mEkdg+W0UWP0sKzIsbo
zb9t3h4YIGyre6CyX1RAGA/9HXDbxwBN0A6kAzLsA7cTJNP24dEqsvo8REPup3nWvuhx8nn7qTXj
JzaH6CvhXKWZPhF0sbzGwaroKJbXZDY9hToRzctsLPDBEHyL4s9rCjfTVrqT//OayoKXkmbFEUmV
e9TayT0CeYJvDTqARJUU4Sbl3lCThs1Txe2pf/9JEWyslS7eZGOVd4QUCHR8pOquGj49Ls/kqE8h
JgwrU3V4LJYdfx/aLCYAGNbr04yQ1u9GEtebeDROZaGnfmwmyisi+evAWfhlxv2daAbjFd1CASze
/D9Dg7y73kpXEY130o3/Gfqvo4pZJWO9rFLaiO96XRjPalDLp7D/Xxtx/671lv7nGc39X8/8+zXS
lcO2qQNIKHPVkyzeqCP3WBT/AKKq8G9/phqGAPHyIN0Eh0nnquLbdazTZb12+7PAg1YhU/X/7r1t
4wxfH2aDlrU7KYfCDI9IRsQ2Ayo+gMorh9t+hO80T287tXx08EVeRgP6ucXqNqqztM7c3Qb8D2Nn
1uM2lmbbv1LI52b14UxedNaDRM0hhWK2/UKEw07OMw+nX38XGc4Mp7tQaMAgOEmWFBJ5zvftvXaz
7F1Wl0XlmPTKbBmvSsgZP85fjoxq8EW6dXgauc5fA34a+3SgMKdmVX71czW/LmuMQp9bmqnHj/2D
H6h7R6dxvzz07+eiNv1xbgu7dwXjQIIddoLzsjABffI9yoyNXWWwS1qJ93tZ/TinGWl3/HrOctgS
JrCWjmCZCJlh8KgAfz/leSuoT8+rmoLia1lbFk3AvQt5Urj62NdpzlidP7YTa0q2cQbHbHkwFkdI
Tb88D+VKmjRNY3G5cuiR/fQcDJzsdT4OAn1NiVcLXF/nRldABvk1EGF+rdLRxiPu6547atnPB/Zt
B8DvY2+p67ZHp1X3lgcuC9DK+bXZ1/OZy46mRx9mMeTY4dPISJp5mWg3nglDqFbLJlamYtfokJaW
Tc3AMqrg1bxZNiMr8rhBao+lq2nXJDMel919BLu1NciQi8d8fGlUWr1MIezDclQxxS1JmtMdQdnG
Q5NP70/tpoY89bEs4SnxIDoe4wauEPPR+WWpKTTBwlT0S0+u0ovmk0zyv1+tMb9ahmHhlk7S8PLx
apenTHi1WQOgucKlv1tI6Bm3i21bBOiiZ1j6Ox195ql/bFZNiBPNRUKzHF0OTEPKlX3ZTkX+OVXT
fL9sjVl14lKJxSdVN27MWBdbYBRdYbsNXkM9ezM09oiUKczWPqCCS8FQiOgk36T9UIPPWs5+f6Ct
h2inK2fO9YiuptJEV/RmAVOL/i4h/+IGgPxJKoPzIjT++9EdcB257rXqkqdm3p27+GzqhHZ6KxPn
ZWj1eE0hPrpZjrZWTCbGmDwHKurp1iBiZ+gV56XGNLbN63jYLo/StJ5ypIzji6uk7vMU3yz/paN0
4gbSKx3A+b/y45hGbp0ru2VzTMbPE7mzMKya8rEJ/M3yX7otvTF1Ivladqn2bOAaSyLn3KY6HQ8h
MBcTZHUmKds+95VJ7yVWLR9dqPEwjqkBbuivw4OChuHjIdM0jVxEQeyb3Fp1E9dJ2D0EoeweCFqi
dJgiDvUDNkHeECDTj68fZ6jSf+pjPT0v55N60uz0DqPlslnPTzh3cefnWh7T15m5hini7lzd3LVy
rG+HHL89AwCk9rXCr1UAyZS6FXwL72TYFd/IcMrQCQZz1oCB23ZqHYz+ffxkWs1XV1fyb4mvIX+x
qk+6ZlabFjLhDdVI61xOakUGkmt/iZXKW06tHPp8Wi+c+yklG24UEXcSs+7vp9LtVsv/Z2FSTDur
evVLpIpKNTAYUxLz1GCq3BSR5bwgHDgvp7ax9rlzBB5EzVJ5UVR0lvdQ+H21tplH/fkeEuZQ7++h
yBhTLe+hxjX0FOXVV+S73davEmObimTaIw7IPA2wx9Oy2dVJ7mmh0J6MtvlxdHID/adNkWjVnqZR
tsXtTJ9EV+JnQU66J0ZRXxDD94dKTZo92GQ4okqUejbcvE/j2L0ggTb+cJpTkyrT97biMgGEPMZQ
zqMn168vDfXMQgJc6PX8tc+qcAcvKwN/l/blDZU5IqPmtV82JZBnYoaNds08gLOrqh9xRxAD7beZ
dUlVfeMPSnRD28hZp9RdN8v+ytHQAmF0zm90s9gUbU9kRCB5hO5GBL+4g/P+BP1Btw1StdQ5Xs+2
xY1hoAWdt6o4QMVT1OP7wa4O1U1ddxAJ5gPLKctRt9OKEw0EKPoxDSpIYNu0DsyzQX3zbM2LZTNM
e+s0ES65bC37lzPUjP4RTR8bMnUeY32fH9sXZByFZrYNSb1ZLwB2nK5PJaD/hyhAMNmo6CwWELo9
NU+W6yQPtNPD9/1laq+lqjVfoG3gNu++QRvnHob85S4oDX8fgA7aOWGaPyQ9TY5WEd03vRdrANDy
VUBt8sA4qhfQqSSgyTTaDpXSPNdCfQrqpAepQ1DWmLsvZkyGSqzayY0sq54MEH2E2j8GV+YYmLHz
4A5beX+ja611Z84LQ0O3aBZ3YxxZM1FMnpFgnvD/obWsjaQ+aBPDio/zZdNEW9EyZVv2LQ/rQlT4
YySz3bK5HBBR/R1svXn8OM1GSWU3RXaLedO6Syu/uXU6Zf1xAmQZhmbx+PbxNI1uV7t2wtS3PGg5
IGU0eEka+lgueKJln9rmA2HXUXZYNrvCt7Z5VKKGEGTjuIH54jClO/UuIoBlsxnHcAOpRuyXTTsp
nlraXVfMVP4DDvVt00rzpRwDDGzuvTrExpnWBQj+QPyBDEvs4rpkSrPsWxZRlDc3eK6wLXOumAp9
6091eWi7/DNaYKznrq95qnDi+37MzauhfZXUFjDOEFdxAGOG5XU+WNRFci+MSHiC7tBm2fd+wC8/
66OmnpYtUIrm1c2/LqcveyJTFQcGrT8/T5wWAlVEq2xqu+swkrbN5wAP1ftzMLlArl1NnzG/OOva
pTMd0/pX5wtQBO/14WPL99+3lmvVAOXi41j3t62/Hrdc5P46c3kcPaf+QevpVc8XwL/OfP//5mMz
cOffPM4dAtSPQX8I+jE542xMzmbi38ts7PbgWJLzx/5l7X1fNdAw61E2cPrH7rzmSr9atpupe0sD
hPnkM5z9zCzOy9qyaKoRpoqWSgLE/jzgqyIafto27GhfiCA7xj05lO9P8/EMXaOMGzWe2X3z8y+L
5bkYFHSr3/7x3//6n7fh/wXfi2uRjkGR/wO34rWAp9X8/pul/vaP8n334dvvv9moG13LNRxNFwIT
qalaHH97vY/ygLPV/8pFG/rxULpvItZM68vgD/gV5qlX59VVK55MdN1PIwY01pfJGnUxd7jVrASn
ONKLz/48ZA7nYXQ2D6ixmT26lP6OyTLWzrWu4waDvHY5ZVk4WeWs8xq9b7VSot5loEJIQLoN4sS4
1JOpvy+ySb0YXFqP9Ib5rKElGRdU+eVOUQO5+jhvOUDPjQDNIgKZXEYURc18X+VOfzbzbDgva/pf
a/MZkFNyhnHoTkOmJmdfUw9tJIu7MkJK6xvjT1tuLg5m6I7b//zJm+6vn7xt6JZlOK6pO7amO87f
P/nIHNHxBZH9rSbG9WxpWXHppUgvpFvM67i3G/ob855qY44kkyHbGECHzIsfu+PaBRtYNf5Zobnp
ZYYwAd4MzZ0b2TUIBfYNvmUiJxVdiKvvz+1S1m9VWkvSZ8LnCrn+bUQ3/Floz2nSyicd09R9gpZ7
2evINj6rPhbDZTNVaaoMugI8f36MifdgE6RNjXlfms9oLdL1ZOfpaTmaF8lPzz+UPz2/ootDL2uM
lr5K6qnvt8A6mu5M9fk/f9Cu/r8+aEsVfM9tw1GxfBnG3z9o6eQOA9Yg/05FpIcXw+e3fMJB5vKh
mqAsMPZBy1s+44/DfQEWtcnz4/t5YSNxCsMRPYbGVN9Q1sEPm/CFy6xREpo57+ycWT+8rPq+Ma/a
2o+zStP63lWMu6qgdA8wq/RN57TTa9uuxoZ6+ERAzFZkmjzIzHAeTV+9LsczZjlUzLUSJ6dvXWrw
xuumc6ZXv0keB2rMj1wDfnnCFPnBvXB1hIbrIYVbOpnDtbPt8Eb25XnZAhI4Xn/s767kPEPg68rc
X3U65EdkLrrnGx+n8NDWyN8fqilG7U2MT/ZFjMojBB0Cwj4a7oVfPY6DqhLw1lFLctr5vQTKJ9ve
jNIUnwX0/z1iIet90xqjS46H9UF3CAmKCjMjMJVH/7tnnR9e67AQlq/Gf//t8tcsl8O3ohzrKAjb
Xzb/tfteXF6z783/zI/666y/P+Zfj0XGv/94yjl6q4sGJcGvZ/3tefnff7w677V9/dvGJm+jdryT
3+vx/nsj0/bPy/h85v/14D++L8/yOJbff//tFX4WZVbCWaO39rcfh+bLPnnE843grxvF/D/8ODx/
Fr//dssQq8j/zUO+vzbt77+RnGr907AsV8D0wM2nz7+p/vv7Ic34p2mZpmULiFFCNbmj5PDPwt9/
M6x/ahbHXF1H327qLq+hwaozH1L/6bquYdu6Yxm2YQn3tz/f/o+72Pvf7d/f1VSapX/70Zv47HRe
gqmZKO5MSB7i7z96WiJT0jMvv+b+F0dUzRFafXO00mlYN/24H9Ng6xfyOdQr/zi5Trs26uSJ/LJv
lHBgYEVGvsYh8TPAc+F5+jEOeG6jUM/0mZVMMMe8qHXoTVWR7miQhnBQJ5I3hrZEPTUo5zSQ2nFZ
FHONb8pizWuLeuPC/DhYqkopAcM53g0LU8kwOassCG2CXrp+U0K82ku9O/m68RaDarhWfHG2re4+
5w55IGjsQKXaVwt5ICOT60LuTRzSbFrjopKycqM12ZnJQo09Uf8aWeEchK6cAqO3VpUCLApVvJ3w
POBHFxrssrZARi1teC77DgFrYd3qXV7uzJRElk7QiwthXHVN880f/DdBTt1xSJ1xU5Q488g37I+G
M6irHpcMPhC5zdXePJXzwu0GHSwpM0aSQSuUrl6NPGYd8G6U+GhGJeTSebGwVpfNZU3NZ7F4m/An
40KdB5ayb8GzdVUQnFDothh88bXkneot3NTlPbiWZc2z31WbOKSyL29O8L9huSvTTde3Ec16Wh0o
JOJQpKdx1GAaFigRtDqxj44MTU8K7TbiaqcqxnapIatIbFciAArNdTmFLCa6Zh4uNV4P30IGVIqj
liY6sM1dbuZwZaiFlZ4pLY1CkF2f/EnXYK5R/AaYv9WywN4Ju1MPqAzfGbDLR//LX+Ljr1MwCMKJ
Kf/QcYeJcvT3qjtHfzhDuQFNKo/LYhgMcpMK87uwIYquJCEOkGhqZCtmfbTmH8Oy9rEYlLA5aint
RWMEpsB/f1wWyxv6ZTPS4efWkw9rUFPdFVoi7CKJTKvj+ypyi2sPDHgdqdpnY6YmY6P9gU7+2MQx
wAG7NvYOksblL72gdZe1j8XyZVg2p3GoPExJSJ3nn+XyY6RvjQI2nBHPy87l29HH5ic9A6jHdPPH
Z7p8fsviYx88UHFI4uNCmOZuSIYOChh0rDM4F8lY/n4kRW3iOSVY7wWVu+BzPxi6y+88i2r4IE0S
RivTDgHRdlBxaz3O+ONzTyWQ+q/tFNPB2N5BBsWi4czc39CQwwQ48xWutzxSbTa8SIF7BnsMwLij
TkdzXiyby0Jz4warcqmgi/gcq9leVZERdXlCgajVcVEVxcrVgH/BJk1aZNs1q1U+5rscWSzKvhen
QNFfaMKzI6kcHV1/HJ0p29I0Anu9vChj09JrPIr5x7bsUOePfFnof60tm26DkMEF+0h0en4kpiA/
an6j7TJSRLlBkGCYqwd6WMUJW3qBalhBjY9emvfNQhCVAVWqj7aTMXyKsto9kv4YHo3piU8WyG4A
TObo6yy60JXHkR/81g/NTyWyqFNtG49OPPvO5g+SdgPo7gwnEkKwzBvmC9pyoIsIaPpkCwz4Y19Z
VEL6+HEc24lfNHmelMwbF4RW0RvlRnbNBb0QhhHFWBPQhn+bKLwAF/V8p1trmv8tchF1TlWpopYA
++TXD6kjon2QyGdhVIh5ezLkc/cVa5UJdiW7c7c0cFJiX8VNn0XpNq84o4L9TqQusTJ9DEFuTM+l
A/jGGYbPAyBNdUg+B0bhHnScfcginQnWF0Adbf4qDMOtTvFvrUrB5Ev1N4WKPG6Q8hJpBVW52EmO
Wg6cIuqiZhfw7pg4lDATRivwmI/dwpK8SUvYXvyIwMABHpqQRZtBdpYFyhGtnE6RqXgYzKLD2IIf
qIYHJ2xgHpv4QwS6nhUtBY1RHPc30xn2ldmfpriXx9LBVkuCBHaoZCTYGDogSY+154RUY3VDX4Gk
eFNQJx+nUrU3ugNsYGga7Gbdne8o4UZzO2b3VbIr4/FWiR2wC2PfIVfFO1Gm0OugaN7qeow6sDEz
wMHULGId69dEkznLrI0Jua4xSwKmsBFhPChOJHRQO8zx25pDU9GBpmysN367MSOcHvDviiDWNiYo
9zWgXobaEb7hYSKAxWRwJanCIlFxVK7hhU5diww7uP+wpbLk+0giLEbB8VGmI+E2Vv+YGrq2wWpB
+0OnMV20+laM02q0qCW5qib3WuyX26rkSRn1X9sJwQB/+IEArES5DBSWJp3q8JhaFydVSELzS8SY
fvaEHGLYJHasosc2vhRxCUx/ouSlT4CyLSwhYwqjhAyVLWgbsOi1cpFWIihXOM1aZuiaO0QED31c
N1sT9qLHpGaNF5imTGniplFxBaiMk76mVomoUuV1RbpMt1oIQMWBUYT9KJSnwsWyPDEzJGLWEyL6
llDDX/UZ/tzQVs6ygyU6VqQBcj/ftwM/IPDhYDu7koxXtL4dXqYDGUEj11l3oyUWMaBy/GZTXKZj
B8kEpmxjTN/UXL/amX+Xl/Y5SflMLVF8ad3ms1NhpxxcaqrZ0aAnCdALLWUYB5deDx2ypOw9g0tM
wAm/zhDR5cr05U0DrO5psn1lO0IMJjJUOVh5+ZSM8UGadGnrATqdoUhwzTEEaKTINP5RsRnhc2G5
bymmy00jAtVzhKlcIOXKrIh39jhDrlRwAvhgsESFw1rIUTKt0mATuGgw1a5/C3Ijhbjgx/sphXzQ
HkJLfekboXmlYqBa5UZjuxo2q6c2SidvUIw/kto27/L6sR7DG2qMcAtQkhzqBAM241IN6WjHy4V+
1ug6+m4zyTYlxkVFG65aguguUK9RFBDmoPTVOdZDzEvBocms78AkPk1loK2tStzoAvSMITo01nrp
4T+9SJWxJbUfd9XOTKk6E8o58yFckyZ7grjwR1lwi6jhgW+L1KL6oyroXSjfEFFSUU63vw7Er8SK
W20HURE6PcWbogut9ZCoN60cLhBToJDmCcGeyX0tUqhdXftoSE9vwtu0jerTTLatyXBa0eseDn0C
xRjUEXLUhGTS2sEZzqUfQCXoXCo9NSOwAZVPMkmvvAXHCP7OyqFkGaOK2yUF7CiVs2Pqr6b5RR8j
/0QAD7DqEPAC9a4NOBP4Tkly7W2GMnSrQcEz8s6brx2+ya09Ka9T3mzhqH0KA9DFcoKBkYY6Z7kv
oQO8UEYN8wfD93D1yr0sxUkZyAZ1qUZsEqVCgO62Bz6IdK3EtyVeQZck7evkZEjX16Ed00+wkM8C
o9kmSmSvlAQmQQ8DH59T4B47ZOqajolL4459GlWcwZEvQdgXAaaTaz17woHfK3QbND5YYO+9Nfuj
RVTs7ShmmiMA3g7F1idu/RjSrGFyMo9Hlu1lDS9b9b7ZNzGEQIUh2Tx9WRaMTcv3tWWTWyKM2CZ/
HoyS4XeWg7LGPYrOMM49UFbFcVn0uK3f1z42CzmYh2A45hrjPciOKvr38QFgAczuuMxXJI1FJ1va
jldWEXXBeSiBAD9lloSNr6GCuAuN4GmAEacXAl8o+pNNlTDyqlTCtSTI7kDVG1QeLKY5L2NZxMPA
CNhhGEQ8o+9lVdYcbcOMPa2JtNkL1HIN9dtjOi/Q0hCHHeI4N4guyMfuNUF8tNE1HGV91+2W3bVK
PoWtdfsMtC0yFjACAY1S5hjjkRhHImR0LN/KnIDiOBrxzRPsl3zuBKukoGKUOEq1r39atPOoXAsy
e57WnYlKLY7LopyjJjJonmsquDOhlZA2+l3lsTXMUQBlYNtN/XGbZPatYzolo0RmNHgbWdVTUR7j
eVS+bEKoy47+FqFBdeyTNhJrbV7l2hWS8cfAUPY7mBjTBSbRyY8M9cHUi2c/TTCNJUASukHgz+6q
M91E49EI/HWsO1clK/hyF6pyG9vRNxnqmEN7WAYjENmtUwrwF20M3nVe+GH7fUqtdIt3YzwqfSY2
as38aKJ5TsQlFKtd6IsvUc7wSbXeomAkkWHsSuwltgm0lq9IGMG+G/vMuiXqfQ+bPNzkofUqsS3e
VJ1/TMMouORuydQ000mmUoAUWlbfbJtaex2YctkEN93fcGsoHwCPrjPEm0TsBI+Wg5mlLWFmMhsH
amrmJjgFKzlaND5Vo/uDnKri3KotfLO0DDbJPF8UukZesUmRz7XV+jaUQX3bWwhLB1HIHansJ755
DtfVOUwmUnN+lcVkeZFlBp6hhMNZc8e7IW3OpVVc+EO4e0Rz8dVQIZnXycWoDjHGSNhGpeXpeYwo
jFv8qpqsuZ1rF9vGBRpMKXu8jaew39LUX3eJKkmKHoa7TOoCg2p17vqM+T9fGBgoWMPLSqOLbg8Q
uKbsREG4Pgy14/m5UV/cMWpIMB6abRl13M+HKD4jp3G2oq+/o9U+BW4ABWzdVlN7bht92g+jcW1Q
pQJH62HwK8xksoaXbuoYqF0uwQCMjhbj+3XZiOnEVeFA6VI8jvYEOyLVtINVNN8qMEFz+nKxhxm7
JfbR2OAqi7wx6viVq+O1d+1PtmNcQzmoB2LBsFmb5l08hDg+k+GVGvgXJR/1aztW3SU3ynVu58rZ
FLq/Q5n3LaIJCFJTgAJhjkVULy720Ry8jFHLjuEDeWSUq3OzYzxHX0K0BTx9Yn96vddX9MdVrmxO
ifZAxV63DizCwijk3ZijNLAEKCchkxFwS/bW6jqlTRc7eugg7dCcNFjTcR3ukirI9x036Z4Fs+bx
xh60o2BEAReNtuJUq+qhTj+NTjw3avm7piaujFDikYQrr3lhEzdeyzuCNEiaUx2X3S4MHRdlNa8m
YgSfc5nZNdOor0UC64ACcLFJtOKoUXTAmxO/FBYT2Slpbyx8sIl/ZwTivqJKs+dp800VSEzRKeRF
pbZ3VO2heVXwk5MhudWiZhPSgLtx8NVvxswgu6e5S8TQ39S53YMrZ40pirYG/oErycL2lTKjBoVE
5EKUBWuSb909s76zEgapN6b3XUwSleqL+AQmWhCwFQdrbkbqsRi7rTHbI92YFBd4lmTsjBs/7ruN
qFw815Z7NLLKekgSGd6Tord6qXAVum3xhhte7JJ5jgM6+la6t0Pbi7NQu6eQtNp7FEVQI+NrUYRY
+TNx6awC1nDu0Nqsv0L8aNbk/7Xb3BV2uNay6dA3GT3FTjIm69X0tkkDsjzLMLmkzddeBClB6Xp9
CFs7eARfA/oNVVFV8xRpXHzr1Zu0c6x1kIf2OqvbbpsGdXERhrmLO2SrIQ21U9G2rzaihxtXQqd2
cY56sWryV01xgVHrQINSKN9kaY9baZBGgnDrOYENQ9RF/CBbt74Qj1AcpKHC6+Ua20zNfWBS11AC
s7+occb0fkx2g+1Px5ZYS1Fk45HYAr4IMgRw76hXYAjBWQJrwD1EG08XF+5Gnxs8g8fcGe5sx1Up
zfMNnPFKsiRGwmzhk8CZJvWTFG7UhQPya9t94kKTHtRROzAFfsPXlJ7pSwxeC6FuS/PI3tGpxuoR
26XjFb121JxQbtOZU5uBreMvi5IjLz4lBpPdumvPUaOpt3BU1V2cIHGlaoynKQMjTRBM5rlhX3ul
hkxoIn56rqYOe+hY9ltrEUwIiZffVLOPLKKZ8fnO3+FiF+RfjV4Ifg7dPqCfdhzUrwwx+n2Sj8Ve
mBgV4jA/TJYDxYBM3m2egAtQomGXk+Drpvb3mGH7k8HoXlbMIkNFsc6qeQzLDJ1NPr7GGBMBmfNT
srpxWBs4PrmtaP4T5HXXPKCTIPwQ08Mdw+tu3RPQCpcSMoQiiFBzNPePZoqhLVtty1A3BDRvmRgN
SO7Bmc4AW6r5YwXVbZxGCE0hAgBz0JwtyhlkrlHUrBsYkOsJyLoHc688Vn2tb/tauyyjMNHa04pA
8nYli+YZeAStz7pQj7Qnnyqu00Yrc9R40qbUgGO+kkHicSu76YIouDH74ZREJLb5DNbblrq16RPY
ZE3medIgZGg+UBHa8jtyQt4GGIceHfZ7u6WhaGntSVeMkxvL9hgSRAcYF9iSnZYHx4z9Rynk4IU9
SN8pPPVpxfUJpCiXsSi77abSUwPXOLvQv0YDTnKXgUkTKuFzNopoUdRntbnQJbcZ+PrQRZ1ufAh0
G0ookQiUooyV5pIzUzTkuIZRGl5Sk7G3bSAodZm+VpFY1SqUFVlmf9QihpzpuP2rWZf3UVJmG5NE
vRmHCBl38B+nMdEpa87ZFfBBzq5tU3BwxY2cSVsQjsMDEQg2Qn2XWav2wEzqD4icw43dgJ1lxoj0
voC00GqUTeAE9BPQB2j/hKdkcIucggSylkKH1IB7lkY0nKRUtm4Nq1afWfQ1ar5bqfu3lvHaxrF8
QUHInQ2Y46p1mjcHYYu64ip5UdqQSlRumqe8gTUGQfGuqjG0EDzicIUx/J2Z1BBpy5oiZ6Pewwxm
eJm5N0EXvoypyxixAnyL/xYWrl9Up0yEq6Yj3ny+z4gzkyPuhzQfN6EG+a+QqXITmAIxOxarfab2
+1KFAJzPX1i91rzEGDa5VUKYcRsFqFT5SVQOBo0+Dk9kbq8GxS7W0so0j5BuFM6T/5oFZfk08kOM
OoeLrOkO90rV76ZSCR5iP9/3jcl3LKf/ocaQviYiQnamAxQStTIMj97wUqa2m0wE8Ge40WxCv4Yt
2MBMSnqoNUh0u1NYJ2TJ6L3i+a2unaP5fwH1SOCYOnEjLRjMO/q4SrK4o7puqo86DUbPGhow3DRr
mD5U8hghvMEvvMn5T9dO12j7MGKEmlTFxQkuA3g5dOY1wI8qTQ+ENd+paB62bs8fwHZbk0DPObZI
utwAmGKvnVGR9N0NQBtheqYwQbieq+y7Coa+Dsl2S6AsQWzhENMKslEtWMWbZjIogjff7nzF9C+W
S0kCLmuwZ1S01cnu8fqpiTbRBOLJ0LryYBYO8zXokCDnp86zewXqT67ku+WDVvF2giwCnl35Kwtj
xskmlAEwpN1xJ5ryaGvElbNvLdKfZ52BKsD6wWvbkwJPqeuLYrjVOneKR4GbYW8GunKMIXTA0W/P
RdZ/7tJJ5SqL6ckfDCqKmZy0LWNlCqRN8smohmlnZpNOKnbm7qox+0qmRb1Chmvv3U6k1CNzOid6
fhNZDC58yqueQVrCqeiLrYoqn9I3HctDYpcINwRNpyK+5Z4cnJzWT88WunZXSYpLK9qtzjvb4QVn
YmgG95iP7HMu+KT6T0Ba+hvYmCW5TqDJDae1jqntMkkrlHszju3TsnDqLubp4PQK3chuzbJMsFFl
XM4DhpAQOOodgBWbCAwrP/O2Ca5WgHFYn01Tugd/3mrt+PPA9+HEpL6jgM+1oNetlwzm7wXiZHGJ
de0e03d9iqMWDCtzVkw2w6bUxv4+nxeDCysvl/eIF6mJDnEN0eeZlGJ5Msw5KSSutRvFbhFmVGQW
JGkM3zhSsfC5Se/lqXrVQgWd8xTyXR/RrEfDpO9UA+BXyh9uHTalfVBk7CCJM7alScOym+poFzmM
XV2uXWAn/fhIuPzt0PD7LYrhq9FV0V7jj3rJA/IT8YQBLkXUaYSwsNJYvvWDadzFfA1dbslgokvy
/sRFCQr1wpz3MAmbSR0WU6ObGJynB6Mwm1tXBQxSl7ZY5Y28pUBYnfqAdJQ2MBIMOwwbTQq36ejK
s1N78BC4GTA1XaUoj0GJ1Icy4yKMGb09u3NqGBWnq9PyJdKR0zLMvEFtXZ1tSodYfDQvLfXH3tRO
ZV05O4WgkUPgkA+joYXy7MpNbpOxu53soAOHCd8hccn0cYvoQNY5dRpABb1RwOSjv9qoowEeDir8
yMVzPWS0eFoNCJha5ICcwY5y/XD5XXfWH1Fcfxcxino3d76Go33smy67FG0K6DYGAFT5ldyY9XSp
9dnW78IqDylOrzCZKbtxGABMpdzqY6ZN2z4jW0vmVbmNFGjMla16oRZANzFrJOcWbmqbfvM02iUO
LhV4TtqHJzNt74WDZ6ArWl7rwDC9dORj6bvODQXcR2y+4zr1c3q9kQqfU9oHMnIKbJEHpIX6gTk3
Xw7J7G005S4zqe2qUwX3UAOn2lbOXTtQnurNBM+HohjwGKHJ55KKEuCK7zr6nFNe2ZtAmMV+Do3U
Ee+sGtm85FbxWYwFhLOxf5WSka0zQDWZ34d0KnOnT/ZLH+YzZy9I970qn0Knk5uwWCu03W4n/9ka
jGDbKdXEJdCiQOzSubVpPOFDNx7L5KQaYvhkmNx3+hrdtGJKyCZzL3+uaP3S9/vYR7zkIwQnfCzk
fnE9m2tJ5dyNlQRFS58iTAHdb3LQYNF8yj3FlSlXgnj2oJKqqeZE8KX2rEFYtuMG3FScBQeKh8CT
3J4iKwAxT+1Dhu+GMQAhc9NNZJAa6IjgLpCQRIAgRt7SPF4iQRlDwXCsSY+TEdIEkb1muiMpy8Kb
qW9jAhZ3Aa3jYz9XykTq2isfXdK6sQDugZTMvEqHLBjHbX9cFmEaX/y2jXYL4boZDfCrA1/ujC7W
yU9qZsqmdsePpV6hkX8mskxjzhKRwsJcpjjFAO3XNP0zT7i4DFeWWpancUZ5hMl4SHVA5YEOZyjG
uHm05xxhd+LOq03uRCK0+6TGSonHd44q0Ln9+RjajlEYGGumIHDz5neyLNz5oelc5PvYp+havE3G
4umXPrSvM0oCLOSZg98fl3e+rBVlPvy0uRywyzH2aqIMVkwPGQWjnD4ua85fa8tmOH9ghaY9Tm11
CatMX2flQARj0KWb0Qz9Yz8v3BwEWaqTidsZtTwuC+KKoPLWBe0g2p0TLOv/z96ZbLeNbVv2i3AH
6qL5ALAmVduy1cGwZAt1XePrc+IoXlDhG5Ev78hONrKDAQIgCFskcM7ea82Vuea6CmCBxtq6EC8X
lcFokpTkS8J6Gux0PrXhIjMO4D9jvbZlrWlSz19lGKkQKaTcnamq0zSmW8GAN9Ea5n12tMP5+02Z
CROO1qKpJLNIRb2UMUh7dCzja+8k2H7oLB9zdeqOYi1d16IiMxA6A4lcd9JInA6R9RXWSX8s4+SP
RVcNkT8OmeYO6+9HKGXA5h7zEgJoLgFvXsz6dbApmmEAH7Dczghl/lwMWnnuVaXZAZtANWIMgFlE
RZjmIEYgArD30mBSRqSSGU/6Hfww5UOk+R8JxP5vtF9/kZT9k9Ls/0GBmCLLqCj/WR/2X9mP1x/5
j88CsY+3/KEPs/V/2Y6ty3gVVH2NQzX+1IfZ9r908Fqapdi4X1iie/1DH6YZ/5J5rluOzWDJNBlN
/akP0+R/qSoB6XTNQKLKq3TsP9GH/VX1bOicxtbWy0Adpsr/pr1NlErVW02nR5l3zlblMeJpi0My
01juaa0qDEH2ZETSP10zCCcycLxlCNIP+eFf1IefxdfK312G5WgWRjdNtlX1NwnworTNPCwDQW5V
uRo1VftEneXVaok6Jow+rBPVjduKekMKGbaTJYqC6qT9DwJZhT/GJw24+N9wFEXTdFVzLJPy7F+1
crauJK0zaMEefVTlB0SmrsnU6kEKGBhZh3GkLGMGd2bsfENaKoHYpZKM6IBOMOa0VhsgNONY2nz6
Rv2NNF3R9VV8fhWnrxdmaY6pGLKCdFdDUPjXC5vS1qgVqwn2GEBgEch9uWPqcauUkX3OLSplKJ0m
X9hrm0XFjo2A1J9o/VMop9G/DqdKRle6uQt6ghuq0jkrzMjOFgUCkKrnVi2YoDj5HXGX+nn+c5FV
Fmg/Y0z9akbXVozoInonmm4BPNDlkebnAFbGaWJOCbhOKi/hDEbLLOVfUm2bR/2eyQQTit5zpnE3
rxFk0jJKh1Ap3p3ApjKkEf0A8WfTdu3eqrNLoGQtPW5atQxEu4uctz+HyUFHONIAkfviIifLow18
hjHVW0CVR2uTcjsxEYCggpZtx1Oj9BmOnsL0oNj40YbBY4KmbWupvrGSn86cEiLL4A5lFia7Ggir
hu0VAMj4FMBd29p9b25a5yTDk0hUnFaZrJtbhaoNqiY4xfZ4RnyWHNB0+OZAbno62/oWnhjpTgc7
YtaecFlp/j7Xcn5AFFaDLnd+desfpKDbMcbPuWHOu6nrc38Jkc2Z1IDThUC9sdWPDiwoP+7s3Tig
Z6rn+Bcm9dDFvreB9PluFctd6eBF0iCW6gFiuqG+Tx6LrH4drbyhjUx5k4ei3yA3vYU+5i5VPHIU
7NjQmD1DgwluwUIkWXxHlAyUyh4QgUTWHgWKuyVo9laRIoFwjEcF1f5OZXo09FFCGkMzuhVxJkY+
frER4LjSzPhbmjD1VVP9ivR8iwBTWayXkH4x0yNaT1IUPIMmzPxKobKH0p0hb3djpdkvRWci0OXU
GJp8sTxMwGiMRh6ThfVdqTBFkm/oFHN8m8iv4VBpXmqAbIcUGOVIBuVJpqU9/poIJDCwIUIZpz5K
QjyskCqjYW33BG8U06WfFVCaYa/d6RRJ/KwhhcqeYX015FPipH6bQwUHJ2AHr5zHd4p0updCdnKz
XrKpu5uB3/YAWhUym7ZUPSw/0SvjUgQNLAoaCXEN17dSACI5mXYse83wI1PvjxLakiM0doNAvXVV
XlVB10XeIaqsk5hUgXWHZNSvM6KHjRhcVFN0a4at8Wm8MYQYaVwxxBALSpRfwGkxB/ybIcl1hCLW
xDDlt+Mag9pCIhl7MVBGCxXTMJ/0Z7jN5kZsI5W0YNiOlkxXF8gRc/ZMrLmyADSrUWrEekmy0rpb
HMhonsFdY5m+2C0WgNWjBVweh/OVQZ/If2njEcEEhWd948fGj6U4KnZSpmAj2E/xktFMcRRrYrGY
vY04WLz105XMshztUX9tOrpIrl4ryccVXq/NDiU6jx+fI7bO4uLF6S1xYWK1FpfLLYQgVwC7upmR
b5U4v3rQqi4GY1rZofI6pkDEVXq/u9DocAMR9NlFCFiJ8rtrA3k3jjLRjGHjN1MDqnEanmK9/QkO
YoBd9NU01XORm8diLIZ7q16+6lr/jjqIYW1J+LhBxSaoIqLV5j7fa0sL9kyb6GJwYye+LLTxqjb7
QA4fdMlEqhWT5DxYyQMMfzcxtdsglZ39XHf3amgTuwFVibiJjUU/2jVbeirRmlZnhBV0YVu/iYo5
OBfFC863y1TZ8NITUMbcvxEWOdWvbmDgXZjIBTQ40YFK1RAMBjl/svLoUBvalUN1I01BxECbqsQw
L0+qVlJ4a98woW+WGFtkU4yTh/kr5fZc3xc4k90pIAy+Qu2JrIpxLwB7w5etWXLjuQr9ecF7iwUp
6OKE24HcknLgyBsoQiQWTiQcxrO9YZ6qcvtdbkFS/6r5/X6v+1sz6ksUo9qy7X6mVmieIaBUPgk7
KByiqd/03frQIualN3V0pjbRD20P6YmsBspfOSHsKFJiolfL6ctsKjzOCrVhhmzrwOFP7QQj01rC
PUCSwMdVYGzj/mcz5r/0ZXkd5OaLITXFgzRY9V6VnL2T8qgLIRXcEoROkFPYWkiikvKkvzPec5AD
kFqA6Ib65ZxBDBp+tBOOeavpFU+z4nIDcJxsl0Y9RSk2NGa/cPq4AaCbGhCRugMkaWkh4CgnDcKt
B7L8Ajre2Z0tk7WhKlBXqyp6j8vhmNfKyWjqnwri3e0c2puqvgXl/i2Gw+6rFrF8FsVbkqU2RPpq
z2b/oxhi9aTYBsjerJ72EHkelR6C8aCDwFRiqNuK+arm9S9zmlSA9HW9QV4OWtuBBldWJ8WcLpmt
Lx7S1ptFWmVRBlhqFY3UiNrZI66S2SPfALXWtq2lHZTE2M+Gek6zmchzOlCEy/l8sW9NNZq3csh4
UzfDaq9S1lTVU90P0yacIzJ6u1S6Q2zvHIbp12Lx9UqDcNmC7duG3fgSl/Li62E2u2F0n8X5Gz/x
w4DfNU6tfGNVBvF3uU8+1ZegK2hWl82TCaN4eLB1Y2NPpIsE1CYkRBPNUO21CPqXVIEGYMr4DUG2
Z8o0TckPgPBZIT4gjqYe0ACoPKCmwEsd3H2DpGbnuAnv5AgwmrE8DKb2MOcAzALNRnc4TSdshzT7
Q8tTzTtGfofUCOmET6gAYhwUpJM/NAolGHPFRUuL9o4rmu8Wjv4Sqn9h5c5mqChp5fLLVIOij5zq
TS9IfyXRqqOkDOmzjnmKpfHj6ABDdgaaiGgprQv9sdspoTPE4ycijMPZ4CeU3OlAytdRze0726rv
mPWTNS/pLgOn79QHLrJufW1Sbk1OzvdQOtY2MZfLON9NSFXccLbvg6bdGMrwBOARcdaa5wAwltgl
yXmwApu7S4RwLArBB1oGD+Fmbmm3qfvKGp5JLzSoGKNa1dAaD1EGbb/edgWx4bUWn01idixwxuYQ
k5o5n81uIqhXks9FBrl8GfpTszyoTPw3tgpiMwyql0qjhU9j+GsC65k6pPZkLSc7plUSB9FFJmZl
Tsxf9iT/oFFJDeWLFJnHFBWIwZA2SsrH0Mkbl+jRs+7YP4sxfy4rDfFvvHdOc0+CNMAtEvoI1Lqx
MlotLnyV/IbunbaJi5nZ1LpHbPvYrWQmYykT+khZPdU8ZEDEqN/EUUGVN5uqnzqP5n17QyxBv1Nl
vjYI0jv+MTDyEwhgN4j957M66UiG8vmGhIFNp0r5JqspjKZrz8NfzMyNm4pfo0r8BxVakiDxipOt
3HiBLb9b+wG91lkj5RVFQ/HQ6ATRAgW7aJ0KHUNhpFcuyrS1sKvGVYZMcuGRFgCLvSjSU2xZ/AvX
K9HlbtmYbZBzV7X478MSQzkidUciufyqp5Esx+9htxS3k1ayoDnh6sPwY4yagfQgJ+MPP1d+Sk9x
xWBpF8hvKdqNSwmspFO7HM+v+kt1Rjyb0vQiVRrSbwJYFC04J91kH3IoIG1MBk1RwAg2yC9Xl/4G
SXK8IVnvnb70bUoG+nHpwttR1TQeep12o1BisYIsu7zKMG55S3mQS/OglkNPXaq56OSxkeYs3yPN
kQ+4/vNzNed+ZEst77XIalv/iFWeJ9sQD70rq4Q90j+cNzbyK68yhsPcULfNY5T+ZBIgX3EOHWLn
m7QdixsQP2MRpDctUsQ9KuHXuAyPmk4gspOM6dGZloegH+cbQjgAmlg1vsv0PTK5Rifdae3Ax+R8
s9LFwP9qpBdEYOsQ3HiuC+77cJ/2ilr7ZWd9tw3+KlmDJ4YZx3CjNqTCp/Ke59J8jOzilkDHgD5J
03hIvRBDLLXBsx8suzLPGHtoeDpzdCg6e7zJ1oWjjr/QUevbXOaLbi5fM2fOXWMPVJvJUMfIRbeQ
nsp4WG9sLX5FsjvuCQ9Mz1ZT+jlSvEOgLj8xXtwZzivAHL4W41EsqHGNR6mEhQb+hNW2VxbFE7s0
+iU8pJjRIdCsVkWiWEsiE5Hf9bXYSCu3ylyxGon9QqooXv/txlZ3/JSCK2X3cvS6iP9ts53ro1iL
1yLsP74UhzTrO8Ta9b3ibdeXYu16KlsnnnHKkMyKM4sTcP82pM4+BGvVVigmxdp18Y/bPgSVf/e+
mht/bJYp9tWlcq+nsuB5ELSwfpJYCCWoWPs41/WjYtX57yP16JQHg36oSRSXLfjG69s/7Q/1NdBV
bE1tgkg+fZ44X9/3L409q2S+Nh1IjrUwndZQXlG4sZoN7SEL1S/01BkVBMltJBUZA08tezYN0jHK
ULkdpRY5djqTKcsU75CEkNSLdFiDSO3AX92AcAZR7iQh1EYynpuFb3UPfQAlNUROvSScvbegDXV5
u60J+LiAnmy2GL5A8q0vh1DJLthuSHOJjGk7VqN+Vlrta4LFcrdoTKUzI1AJDyZlzycDbR8XDX1M
PAHntXe/yM2jRacr0pN9DwoUM12cnauoieiI8gxTkH8vdLAOdiMjE3XQnyzG3JxnLs8NgbBv0YZZ
3VKeUZd8YSK+nIdCWs5izW4o3RNDzZN23aGsi0Kzjy2DBzCc8R+HhYuynDVzBl2uKLSStB3S8Oy8
GN+pgheXBGE4PS7mBG0qE9ms4ejqFmUjd4R8aKZ6HLIgPHfrQqF20SYhWp26RqRFnLNPcLEkXTDH
5ceQVO+TSkoDDzb+jzgh03keL0s5nbmbEr0Q5k+1aqCgW49oQgl13OoimmkdQa+iIyxZVc40PaPC
MMVfLbWpLotNUxPOIqEfevEWOYixgr5yW6et93akn/KFHjaw0n1QMzNEQ5u6pZPkWEXjH0GNtrtL
4m+NY8a70C7ls7w20sWaWGjjDJTXkBdPzbB3JyR/U/uhM4pbfUEh6IujqtkpQFOtljV4Bac6L8yT
oSlko9qWPyvWm8N0/mwZDbIwYt+l9VW/flOYX1Cn1M2BJ9V/b4ssSisQH9thfKig4LjJkutn8cUS
a/YwhtvEID0ars3MwLHDl96be9H0d8ZO26VJ8rw4ulr5Id4BQzlbqx5A7DfHSjvbILhW+2Wk8k+J
x5FeYUlLr2JGSXvwhJ4KhZFBKNzEj+Ssyrl0FmtZCP4t1siHd/KK6JWz1RFEHuMBqX3NkIpNltXP
hBAf8fLgOVjpREY6pGdTzdKzZnV40HeOjllEbEUb3vimRrNfKu3kbP15pDhcLCz7lJj9E4XOdNvP
+PG0IXd8feZJjG5WPkc5LCR7/T/s1i+9WCh9XHqLolQ8WysmgkZyQuD7x0KKw4F4v/X1xyq5RfM6
ayc8XFq+ih04VxFDJD094U8HilVxNrFfvIRhCwA61ZSPj7nuuH6q2HZ96XS15sMZhS/51wsTx1Va
mx/n/lnDuVXCA6f1KD5HLCDiMwXQ8cNdr+/6idfLq8WVZwOVs4BegCf2jHy5HD2Rd9fjxNpvl/fb
S3HIb5dx/S8YuviNvO9Lgzh+h9VQ5rkbMiuo0se0t872GIHUaLrO17HZ35UUnPdapX0rM126QVKB
bZnKD1wxPfZS+E4Xh3y80SItLiidEzLjN7mRKm8BBOlOjdH7hZGhcEX2fKb4CMyRFHZG9RFWxNsw
eW4teZdRs9hgP35TGedubNNxuEkx09XBkrsav05C0Hu3khF3M7eMXuxiF5eZRUpBa2/GcVqOeqyS
39dhQDVVZaf38FmKWYZclX2LmNfsqG6syuYJNRxQkgMXQQBgy3DQcBJ7KynQ8ObwsgTFSy7P9vMQ
/ai6aFuhQyJN3M2bodlLzXCP1ZqWM8QUD0IlMez20GzSIv0eSfgclpHMcb2mkDT22luvt2/Yg/XD
WukgtBIpXDclsPEGZKb2XW7I5ha3ZRgRopYoz8zTjFM2ZxskqsaG+znJ8yVKFMkmB7W2iQfvI+cx
MNAclUiDJSlHThrhDQ4IZmPcTzfYJMI6aJk6OfqrAQzaq+XxUPATfFDL1KCCDiewA361c5B4+RVA
dZyKuVfAFaMaPHmKDrpywT7nqa38OtbtSycbypaIS59kS20bV9+WxAgf0brviHc0t3xJLiN9TgKU
kjuUWvHWaqZbMME3w0xBh5+yfsz2y4RIxY7JMu3M5l52uk2TxqvnVCr2JAuMJ2NZiJS5JX+v3UGX
PZaObp4ne158ZIPEOBAke9O9JIFpn8dhrp46Jz52lC8P5ZDobl8ELb673thGUKU9pcK1r/dMl8pc
L1y9XbbDUBkPShICIuxMdyjNyyiNyiWQg11S5dqRWMDJz4LIPtXx+EslEmnHAk7JnM171NQoKQq4
tJazLLsgVyWXpIgWXyFuOgYk5CVF0iZlSryRc7nzEgutboQOCOHXIt1Xc3TT22OP8S6nytGba2Z6
pe7LOXnX8Ujcyjo9bZtvFJU2JDExhpQ57LeONIxb2KzGps/GV2Z9bjKZyya1DfWAvOqQKug4ROPp
/zd9/wcqiELG16cW3b9BQf6riRei6f/S9BVv+aPpq8jOv2SdXp1BDiSN1c9QEIWGsILz0qDnajuy
qV6bvhZNX1s2bRlNA4r+z01f5V+aatuyAxUE3bti/0c9X1P7rc+JtIR+okKekiordBu1td34iXWF
WYJQidRE16dlPQg4LPZiMU3oiZVYXY4qBSgP3BThuGKmsOpMQPKyEGtCdrJkz0Vn4r9FzpURLxuh
B3EYvIo1BPLMmwm+W6v4okdwLeUL1IDY9lF/F3ukOu13jhod5ClhXl3OT1FJBPYHfEQuCLz/JqvL
WUWAD9gWk/11QUQG1VLxGvsQq1Qqn0XbQtT7RXk/ojpIZ/KjF1AzAA1p7Pr6aiMTC7RsE3HYgtBw
XSVY9i1O1XYD2ROBktg9DNzXP45M8tVpmKXJ7CcDtRJTzK3E/5g9Z4hqdKhUYj4ktn3sHuv81BbH
SUaUVlRHY0ZW1ZnYC68vsywizg1fV3Ks0emWHea8JTVkT6wS7UIzSKyKBd4glCdTrTOtK3rZW7Ca
euXaYrkuuDnwzw8F4wRpI92XhXky7X3L72nNId3HRGdhQJQ3NgUVzJGhqRR7sVkccD0KIf1XY0Qs
s9Bi3M51/QBCtDmCFWvxmbOm/LkWUzaWvd92Q4ALEHjDhdhKE4YNG4kN8lKeGuJA8VodxCT1uut6
9k/nJKVmfVdXIyJCtbeiTD9/evWx+8+N4hwfnyRWr9cp3phXO6o8xTGV0nUmZCsfa5LeqWhuMiRM
YlXsFot6yV6QfsC3X99xXeR/vjRqad7j/vk44rr9eqzRKkScEZ8jKYjrCpv/+TZcMRof62LzdUFC
MUgYsV9s/NvXn04lVuN6RPZlaE/Xt4i1j/P8fopPn/tvq4nzE0tnefj9Ez6dKTPn1e1NqO+nd3/a
/7+5+E9v+LR6vehPb/3b/eLI3y/t9yNjMyldPdO2FiZdT7X5+V+/3mLtH7d9/C5+3x1nWrH/baNU
8mMSP53ZyvrF++0TqrZs5I20LPyZ9WZiBswt7fqe69G/nVbsMJf7aLXPChsyNZM//MmAgSrQSv/9
Uuy9bitJCaCVsAo4/21VHCp2ibXrecXbry8NIckUr3NxOrFqjB1nvn6S2CgWf7dNfIyhR09SP2YE
UnI9alqbwzexOpBqLm+SdlF28mjthHPXXP078+Iw5BcmXrFRLOxMpcX0sUscJbZ2SO8Xj/wRZt11
Mvp6JyUDtkxMwAta4uVRrMrUJ8rbT6dRzVDG7qOkYMpX6/DHuSRStJNTg9N8m4Jlw7CnXJC4x25l
Tq9xo38PlooWCz7zIlrJI03/mmY60NdumjZD9nOGPpvTu93kUgvTrcKaPtrxiWYvgeYTjntafn1+
1KzwTVuGYVvwCAKlp0DvbqjMf7rKj3/GrNN8mmO4dP36VGU4yUL04MVD9p+2tX/u/Xjb+g7x3n98
6VBX4in611P/H5xGs9E5A6HeizM74mErPuljVWwVp7FF3118wD9eCd59eBZzuft8NeTukVM4P1Ti
SYZVLT86+ZQfxVq3XvB12+/HXHdfj7luq2pycslU+cspfjutOmD1c8XG6yn+s48RV3v9lOtpxDYn
Sb+TbgVByKHAOq2PLjTI7cea2CZe8gS/IzBn3oojxPYhakeehevbPlbFrkQ8V8V7fjujeJmLJ6TY
/XGkeNOyfqxY+9h/ff1xzkiX/FkyMn9RyOaxSunGYDpyUuSXaJLyU7TkOJowQSk5cYBTP067lvwl
+BiKQ12S/HM7lYlx1MCI6yZA/qh6TQcIIvbsUEDoKjIRI6BmoZE6O1ja59Zxyv3QwVeq5MFLU/tF
0/HkVTGy3hdTsg8KDjViiWpmwoEaebr1MBeIpkNZQljf1m/JQobZwAhjE2s3NpSCu7AOEP1ONtnr
BJFkcf0kWxKhsmX7LYsJSs2Z+M5K72zKxbgJR9lGCrZ4IJBbZ0Wzx9QjDOKCUe5TWkBTkMkAXrJi
cE3i0ds6eksD+CrzaO61Fre5EYybSE+3aKDbzTBl47aw9H2V1nfQxt9TElxdZhwIkk3zzBQhcoPR
MSFppT8wjtTEPqXFKWZE7tumdaQn9Zxr6XSTx9VZnls0biRAz6b1OADRPRj11iG1zKvL2kEyJk0b
vZuRDYzxg6kskm+GWer+GIqShlZfRvwlZab0aJVJ6V2o6cQ/KEJrG2X8LrePfVjd1brhhfW+zGWM
29Z6nzOi3dIQY17NQ+qmsZz6xmoHQV1tuBZcQeueOpyA3R5VtVE9rSvR/NjlC6mXo2uThshtMdDc
OdLuVe0n+HztmAfR8CWzKOGk0fyQd+a5iGvMQcHk99R8+vk+zMNjolanpJreySgsjlKNm8yoVhPI
WHVbpWuRbUVQhoIiig/dzN50bi5M1Y9jx021lrUC1xi+lx6fkA1i1KM1+pagonTVVrXPs4af1qxD
31jNKyBLvw8R3ewmp4vNfLzWIQRUVbfDsL3T8RdvNI96I2N/wGzbPuafZS7jYRrt70WkJrdDXy33
/Tf7kVzwYWfFQJONVvoloVeqiWrKIvlr6RApQfYR2n4QUe2i3WkZSrRiGxoV/lMHJ0JnTLqnDL03
VBEJdAWUQFpxtVtQgEF83h7qhC55TK64j5fQ8qN68KU4tvwgCDejgSNXc7rvYLneK2rxvlZ3PaSX
20Hu8s2M4+TWUE4YQ4bUCW4qrTNPNlALzPuxN1U/JTMMtqMDrIL0MLcu5d7reqyybfVe1Pqd0QfK
FqHJbtmQJNhu9CWudk56VyeoLg0ka57ZEkECCRLUVF5hVAzi2G9LHtFmxsxGB4ZG1NfAj2dRHira
I0TsEWCsB3GPb+d7t0z3JkWiTRsDSuhVJHXrO+YqivxIni9F2YK1DCsandk+VpZTZ1nbnN9Hm+b0
q3X8Rkly3zPad6s2s0+kfI5+gO8V/kF+56j6sS5n5QToKPD494QbPVTeJizbm2DUofHB3ribChNK
rTPvm8yR/crWMAJl/X3Fr8rr43zgaY/7yFDi/A4JX+Si3da9fLa/LOPAM7yRV0BN0G0tLVR2taE/
qT1U7TrpHhsNUNMCyGyJKVvNTTV7SmkwIWMIXadhe5FxCESRsZu07G4amf4NqQ5csjS+UF4sts0y
74cxLQ+TvmCchEtGMa+FgNRtl2T4oUNphbVYYBnih++VUlNukVvmndpsDCnY9UY4bdWUbDO+qF8w
OoCI6jT9HNRrHPn8ojEYMeH+cj+toPZgbXDNhhPEQ2NsQgr3rV5vFfuU8m08YMNye/LrZsgxLq5h
yqp99gyfxiPEEjESV+ZrenupR0fHvNDVCDnR6y0k97iyMn3ruiEHboJhlj8usIHoFzLzX0UZXUBw
7M1kegwKxChBBeK/Ix1Kqq1tpdCt6EhzcKeyeyrJwfGjoMQgKWXRDgbF46Apur/EzoHcWjod0jTf
YRxDjhVLuwH1phtFgAi73LDdqtQjz7SqbReo/bbMl11IQ7Gu4bVo5jdUaoqnp+Rk5w6EvHL57s+F
+lBb1Vd+fQlVbfpUoyMXfsarjlzhctSZj6YxtfElPCVqjeK0hZg5FwOmN/LU+Jnueu2HUiKzGAnl
9ZSa5j2Fp8cpcFLfGiLbmzvkSklnucROntNQeSJMhCGKM5xl4wXiTbGr1GjvdPoqdoUgpzT5oxYQ
xUhNF/bZ6tqPZJJkcdc+kmg2DLZ6QilX19Jp5AfGL40GYYJt0HYsD1p770J6OKnzoCJ1tu1NaN4P
C7rluOI3OQY0SosaNfxk3IHCvqmnFGshDnKGrL2NQSA9pN1zwyiKdHA0ANzuui59YYKAOAKZs9M5
zrYMUKMbJjZEPUVS1hEquGEkfcBy7vfq3N6ldryZEz25T0PD524HJnae9RNB9oHPD8/vQ0v2iL0Y
PR0si7Zg++4crx8wTvWWTth98HUx59LTJ+frrMoL/VqAN1mfed0c/Gh64zSoReGPKd2qIjV/5Q2h
wtY0xx6/FOrPzATcsFIfiwkMQxrEzSazTqpJKrpeBzSgJ0fZ4ipPSYhY6Uym+r0GHuc5TR66ls2m
ppLt/Wxh05qK8jsVtfywDIyIejPGRmd+mYZ5ayr5F2RjCKDtYo+y2KL1kI1It5ZzbZOGmhrtU9GD
aO01aCJw4W9SuxypPwMTqRW4fK1NNs4yhhuAOLfNg9ypK12o3FoJlqSS34aVBiONNkrC3fBj6EG8
BhgEMPDfaRZptMwUDb7Q8rFGqEj5XQWGFM80AHWogUn8NciT7Lgk0o3V61hYp22kQPaQ7Wj9ZuC4
UuWGnFzzpmykbKfH5Dia8xl/X0oO7HBTFhaTpYo73whHrOrGTWE3tqvZ8c9KiRMPaIbhtogLERPo
9ObLqnFRh0meOlS7PimebApEPfdjiFLOFkTWeCkSPH6BofYbHQVNH8nmBlib6s1y+dgycqhrs4HH
0N05GgbLcNC8rFOrW8NUv6J6OQF0ncweuJyWMmJNqhaiLcyY9LEHyMZB/Nm0+8kgqnHJw3OsDq8V
VX5dphVUyCha8OocmyGoz4oaPehTNvAd7bbY9n+m01cT0c6sTu/ZKM1ebUkquejKoV21r4AULTfR
8x44eguD/F2buYHIdVa6qqV/sR2gKLg6b4LBhoJmg86tcXi4RQEMsy8IjY7TIjjUDKHlpjxXFaAE
U9bbfTmsPsmS2D0cnxEihx6JDZ/oLT0O7BgTha/XcOVrmCMLMdF77nGbXHEI3yoS5I3DW4+TR08V
rKsYhLuIOJQEeTYjn/5UR6ZJndc81dW+yOb44GiyH7YIE0fl1DlLwXh+jSud3EpNJc9BELdj+uCp
+stY1tptCz1vU2dFSmceulA/vBUynWmThPQ6RWUU2k/M2CqmdbuyxW9L15yJS/4w6VAZpKK6hJr8
oI4w+jW5eDT6/mfYErwhV7JbWdG3LEEGYU+Repb0eiPHwCTJDN0sNUbmMoKkgLMKOvNxJvvDxdLz
rYkjx+VmaG6StDrzHGS4ZUJxtMln6UvHIdKH760OXh47ir6ra8eDOYPwAIYX8WYvQze/SMawDTXw
9opWPuSOHe+yLg/oZIb7Hl4uIcirsDVYLEB4hFXJg3qbmM0dfXYCj4l17EFWXqpkuDHin42t3jSj
aj5rheVl8bFC1bmZUmrdS/JrXrTS6wZQF/TKo41tLHxH6XRLFiAJO9NdhmiSO5Ic7kUllKt6VPjx
xSgx49WifK+oI+7RQL2RKs5Rdg2V7gA6fYI52EWlvumUjErDmFRuD8A67vpwR9rRZgznS9BE8rYI
s+eoX8Jd0Syp2zP/QfJRfenQLqtgQfl5MTogwc/PRsodU7cgLY1+9HP8JIel6RfB+K52CBUcYM7K
PLyb4RfK8TSE2/l9zCftqwEsAqVltQ4s4SgR9Y1Hu2z7iwmSQ3X2Idl4Uhueq45ABaeXw50NfdEZ
X525TS9UjraxoSGMm9oLotbaI6rpEFIV3lOj/2GU6HRGcKLuIB/MCLAV7v9flV3NNPQ2kRy/DSoM
hVonOK9wYmStdOKirPvZ5IGzrZHj2uRIx7QufcXkoQA84M0kbwoVAUJg52JY7U5vTJ6YxEC0AVnt
Tfq1VANM1vYXiBTQHZgku5o1P0FY5K/afwHOxMkCVLKWnN4McnvmLh17NUZQu0k2mVp+JQHkR1SO
Z/Rv7lwOmTeTm1jBkbkppazFL69E+wF/4a5x+JNJyn2zCp/lxAjuKoxDd3Vw0iUH77nYNE7DoZmy
9PKxTbFCZEPlmB+u7wrVIKKlT5RdtZ5J7BgW7Ue3WJNfd4OvRctjWz+2mT7ejcq466wGkFwxIl1c
0sEdzSThQsIvUjWEkhswik2gcGyGoYP7Fp8MnV8VJQKQYlN4360L0HH3hFzYRV6erHBETr8uKEcu
XgLLbKuW1h/byOWpaTsD35D/3Pa/2Duv3ci5pT1fEX8wh1PGzkFZOiE0mhFzJpvh6v2wZ3tr4/Nv
Gz43MOhRs8kO5GKtWlVvGBYzhXeRyEFjQrE3kdcs1oeBwVgDU+amkAn5uPNOhQyPaX2gNFtvzBlQ
1v1ph7j8JW3RCRvp1t43/WzvdPU1If3d3TeZQiNf8npa3AKlPO9nX0UOZRzzoOnfd/mPF1AkQ9Tz
7wffNwPrAUA/V+X2/sH3bWE82mRjisvitHbvm+4vJlgR7oFoPv49sqiTk2EIKKLE6ZVaYQWo8oKF
dnIdm+l7SppwO0rKUZzT/DBNmnq5P5gL91XV65r/sy2fb2UQdkruZHAmBbum7HJQcPHNtExbZfu1
v8cO2MUuVZitnsudU5YmxLAwj3TQFbUJiGt93lZL48OXVx3Ewnge1yhCyPp0STvzvFjEkNuCKG3S
DOrFsjLhrCX7aH2isLz5+8DS6n1I42U3qznvkEdLBylOYXL4935TdsM1cwGedn8jA2DuHiDtpaiL
4VRXs/t3RMFqAxEVozmYF90Zy7XoikVZdJVBbGNNMu3vu90f9KaS0Ukt68396X1fVITQp2xG0bsf
dd8mz6jZC1gh5cOEVYgYWeDbFOsCbhQFcmX4wBfXuty3y0ZxO+tooYepKfI71t3CYd7Whowa0nok
q8CLiAQnZRvGX4V59EaILP0Cv9W41GXceFJs4jk4Lcbl/gL6i91WrFe+2Lrf/QWk0NUTqG4Hhjcm
5r0V935XwPy7Qb6ENKIdfvaNmwYGS4YoHspSsBhnSIWLEMarIZnpYiKVeYoRlpFj9E3oQ+BHFbdp
kuuwPuCc1+M8DK8gRuXir7PS/0cR/N9QBCr99f8TjGBb/k4+/wEj+HvMD3ncsLDvMGQLJriqrwzx
f5mLQB4XEVJQQRmYmvb3pf9pLiL9F4xfAwK5oUmqrpo4gvzLXEQx/svgBcvSFQtADou4/xcgAYWL
f5iLrGRkcJCr7Koi6/8rb3uQuzhZqPpu59Bb1CHIdQXp3hTFsnCOabdbOKPHgwHUfUo8VvHAb2c8
+2apuNIokRn/KiIt5Ug1JwFx1pf6js5QUAw6CrztZ98Vgg048xcr85nVIBOfTtHmliWfjYHq5Tgi
DlchSbSvqiFyYYlhQF8gCTyyYMOINCGoCaXTlF237SkyDFp2wEIyqAecROYx2uHP1bpZgbxTYZR4
9BXVAY5cjEEhPp6zlflihUEpQNIjHq2yK6BO7jRN+gsFJ8R8VBhp3RTaAI4ap+6HB4GSY2upnW0k
N90NC01yBrIBahEmDLphpuAQUiIxPiqBqXdtWUfgc/cN9Bp2aYIqGgMhCil13aTqKHVe21a7OlXL
35jJvKdU0YxCrMEW1d+3V4u6raZ2+X5A6R497MyC6aZ5IGKNYBbSFIl4lkJhpHKKJ5Lvm6Rtxlby
cmvEXVIjp6wom4u3T4Rn/2QwLxrZOBR5BnFQOiPryFSLocWijqiYNCWFz4xUt4+haEPhVdPh0LLq
RuMtvhQtRHm5Un9FatyfY1WnDJzplIwj8VF4xEQ58pMOghglQPvuywFN2psxBzhZISyLZvhO+7Ml
y9HrOCGmV4xZ5iqGDGLOQPRHH0g6+5hqKPkQS6kAvvDDnKyLv0LVz01+zda68w1TJD3LR69DiOjS
IbS4LXrhQVBKiVp49ltviK031kfwLJHlSoUxChKjeKhuVWQjxrQgV4aCfgpPxpUM5dqZoE/heYh0
DvIvkIz5DsnGADd00ZZGRJE6QwAyawp4lIaeVbKApJzESuxWzD464+X+pvOlcdvxupdqWvkl+fzQ
K3izwG/otiHioa6sYxI64YADAhAscjMAF9YwN53H/SyOq4gvukJDuFq6ifojtb76tSKp6DIXTVWk
vvNK9UNxRbxENEPLHgLewjpmMYbchWgA5m0YN72QvGQ16+SlLt1wwgRQ7jpfyA2g9KKmb3RsnR0p
KxsfECxgd0RU1xQBSC5w7Hg56dqHMarT03CDPRaizLJE8rxNBRSWB0F0Zxnpg2hsvKJqzsjTUuAq
EeoeiqZ1ZMM4SFXmax2CkGKRj+4oFvEhEbvPZNFfh24WHWFMHZL0Dzm9ndFlh96TpAgL9vUDE7p2
yJurMabmKUtjasIpzQvtRrHoZvzJoiTdjsXNDZebjEyXgf97H/2i+udDfI8Daym+hCw7sf6CVzi1
G5nr7ckDIkr4bdgK1qs2nZ0E/aYsq5EQQvPYwVtL99DzXVx9xDQBw5rLXEIxrlQUw9CB0n1UfMfe
oPzS9G/p3OzTwYw3OTDLwVy+SoiPbjLoxyitWR5Ode2PUX8dtOFPRl7gCHKvsubDxVMTJger88Lu
VYP1qKE+NEeF06X2dI6AL8IoUCDC9QdZhowkiS4wxFPfYEOEgBcGacsGt3LTjasFdm1NAFI1yJ2S
udAqS49o/cSOotexl0NqQrJEpTJTCQiQibiojgcIwPN2KqdNGiFpJ0T66KZlc41LA88CE0Q5xMdp
0JSjmhPaE4sia5/GJF/Kg1gb73gJgC8tiv0ovObykPjFkL0KLBBtSMlIs2HPCd5XvaKADzxWmaO3
DKSlNdWdLfYlMUKvnmLReovHSfNKCVeERb6Z1Eibz6iRT7ckptqVVS/mXBub7oYJR5xhUzgmf6Sq
Gq+WVdLmW8yn4iYg5g115rFC5SBKijFQqugSLsPDlKyFUOwS0MVBiwhdOVsaysbNphUjCtrXMr8j
ammoFA3PdV+oVy35syLQAx3Z8nrEKRkhZ1Rq1eFtQfukW/Q3q06PlZg/CJP40IvNb9Wktp3cCqr7
o0n9iykvwQOP0sNZEtEdkIAdRPUUOTLrJM/Ek4ayeIBKES7usG9r8YTYe30eJOO5pMJ2NKW7YEMs
BErzXopqAhBYOCiZJfhZtSDdndbBIsV/ICxNh9T4piinb3Pq20gx0BtUtnMteWUqDVdDySunWc5K
mC4PKlKs0O1Cb5iogUlDSjMDEiHSIEmFKp92Ti0WvciRT+ieUYdcWhPitQZtmcryNBmP0ThvZUEU
z6hv2cqkQZrNh9oVBqqcMU7Kh2714VNLtO/q7EU3RKhiYFSiugBPXU/1QzElGxq31ApVooEeihiL
RdqxbcrrKEOMKegQ24NVw8OioojFRP2ntkrxQGWS6J/A+ZMhJuut3u5mLcVzRE6PTQh8IjTlIaBE
lJOER07ah52vawqNlNCCiSuOvxZFO4lpI7wotJEG1fp1M/CRQHxNCwy6ib5WqMhcVuWF2uwOkCHq
TNbyO7sNv9J5QCJj1fdt+nLeE5RQb1SYx4t4X5ra45yi6itAinTVlagwLNLogkV7ol5ILC/0m6cp
i0fBU7MnWGI4EyxPTZ2hYdPnF8iDNQIanc66VwxdavtxbVHqhRrs9vWUHlFKph0s6MiSF5lLWWt2
6gxv8yXtMfWRvuUJA1Cz1o9GL26iAeWFWVLseEGnMSuYoNE9XaR5kynR6JS1TvaliEaA9GwMGTqL
WSubZ4QuF2xK3roWPbIe9EOaRPjCdpQGyJ/2syFeohljDZn++am/5fPWuMlQbbBI0Y3BQAefVrXa
CVKgGZnliGr/W4q06dAUY+KCmEMjmV+SPtGJrmlttb8nAz38SqqedbX56Gvltsk6ppEIhKrXW9gm
9flj0reKSzQ0pZFuq1C8xkmj+gblE3HG+Tm+lao9iRMxu54ETxaWX0lH/1JKy1NbaTqzey85UqK+
UIWSfblOyN/8m9W+1BcxFILKLDAE6mMm+VpSfZMKvJ2CDBgirFsgz3zBKMH5jEzPzquBzg2+0XS9
ifA1she07AEJihC8F+ldGPqOJI5qkJUhFGzmuWzPcuRYCe4bfdg4oURckxDyraA/VMNNPOdT4+eV
Avdm0Aeo6Cgr6CUiLgMiAZFADlIt6YupNOI5LY6xYD0mLPy2CnKXKPLPntqA8Vi6fZGaCFmjCw9l
8+YWNOShZ78sBPpJq0iUqpFSIaIUkMAQ3Ehllu2p4JsVWaAxNVtki+VtHx7jqqhPmQpuY/VamFdz
BQ1gDsIyejLvw1ijayWIOwjyj7KhILNzxydiAg1UdEUiWjI1Wa+uy86bivj3HXun522FB1OI7kX8
lITTDaHH9ubmEeQ8qrEtHn+rmgVOl+i4rQ+r/uDOB2T8r+f3jeTYEOHbB2VckV+tuoo4ZwRTjk29
CGtBfDESZXE0avGeOcICv79cJr3oa4N4ppxQ75hFmt39r//u6X+3bVqBi1aG/cj92LzNW6cuwKj8
b9/lvl/YSKBD9IkmExnR7T/2xpEGo5GfowHLrTzifIFO9e9X/uPPny8V6cpi09DH+mj9LfcHQYBr
EEWV7AAS4bz87P2zzz9+9M8uUhSz8qpH3eEW+JgbHd+Yf5+lv7/gfmxW06ErFMH6+8H3bVVb6nZo
ZKbT0QVFKZs1FcZOG+0+FFolArW6vlCtKNb7Xx3ag24UMp39vNC2hBtjHWW5CmVcol3j0JkGBRlb
2apusfp83B/CtNxXJPPI7nDR11D3Hw/3bZYyxW5UZliXlOkS9EOO5RG4qTvELMunHh3IpCdHl/MF
iYYmBsGQP8vrBY0LRuhftNW/kWM/qKwfNNmKYxOBdQezQd6ylxutDFQLPZwZbMSo0a3vb9G/LEpk
LWv4nJbVb1zSWovpLt7AjNgYkQGhXz/n52FeUWvVCPD3ZxvuSj5ipVoQrr5yd9OXCD00PxyzQ7Ki
3X+23xDEwr5JPsSrl8lgABQRCj7zfpAV6w+xVFa+RQkWwDdAp+yvh4xi0E8BwLb58VS5//WPp/I8
D/6i7hnRB80CHrt+gxzd7kBYQf/ZSom+/2Vyy/59Gtc0jM1VdvOH0XynXd+f/t3GuHMRzg+y7QXl
5B0u3Ta1WAZav8NS8lW07CDHOqOLH1pv9LNDaRvHV0xy7Gg7+42LQkQA770zNuPgpJp/WXavox+g
lGPr+Pt5YNnn9GCFnrRsw0ea+7vikJtOED6Cdbji/Ohj93BzBhcxsNkOll3n6nbrva8fdiA4w8a+
0M1+Rdr3gI7B9rU03FdT8PXz/MWGweUDITU/apQ5qt8SOiAZmlt2UBxew0cIszaJzsrYMR2YFFuy
4CvfTQpIAa4B783Y/u5cZJBdaYfQktvbt9FtYrdCut96LBYc7DkXeFbw61Bcbo5qeea0ICPfLZdK
++L0zJnoLcvW0t5y8uiPaT6X1ojKTr+JZTz/vB77O7RSBB9hXMw1rPncLBfd2AICmpatKKPaUp34
7PCY9xFNB7SVLyP8Whte2erDlx7ybHNDc+Mbnx1qFkbuSjCXcfoaX/ke2WEwA74Gqi0tRGjMBHyd
SWELxLYkX0SnCF04oDwef/DUQh552S4zJVoqBDZQI/UcY9Q5IigA9svmIpAS6NbRZMH8pWhMuPSk
WA5vpI9b6LFVq50arE7kttnjCFykUbAR2GEbaJQnkv/1w6aTlKPabFdvi+oTPzJKmgrEB0/AXWaL
/8VMRSd3xfPCvHYcIs9CkfhAujE45ezpDfEJWQ2QYI/muYHIfc7DCzOWx3/qa+XJAfFOvkL70CDV
gXbsg+xlnp3kRTmjp1E7KD0gZ/FQHmU0C47xDtSVjeGrPT6xwpQasL6/xC9x2GicazOIf4kXekac
sNufBpO+D85OMb+ED0RFjCpPOU00b/Hjp5tLJ2/+temeRN9DM7U7VNukPfYCXN0/deXKwhY01UPm
5L/K4piO0O6yF6lFCmxCLOUoPgy25SauaFvf4RfJosb1WpxTfYzlfX8qn/P6IGy/QeHYDRLk2ym/
9vLGAPOy1YgYdeiA3WdEo6yO617vUW9GRgmXmp3yTf+ab25Xh/STIQBb2BeNrSotLuLDj7dT8Rvc
T/uCYhwK7PAl6tnjOiF7VV+tVSivfpLglzbXrnzn8J4+vbyeD/UMsx98EFddYo1deBNSH0jGzWfG
I5dscF6xyPwKeHF4o1byIaWbm3Nj8U5bo0N7x8mXDYKCuTs5GH/AFy7KM58NH9ikKPjN5a8BW3Pf
4IgjXdX6yOBCvz421o9ccazmY7kc4xd+HG/JDRFzYY3uASxno64jGreDWfAZ+MtyLFVwUAONEZYq
fjfSePMJBrP8LdxYyw+fjOSu3cqSawmHODoyKHPDVWpHQyRQAtvV8mX2JpoH97NUZrvMfG7qJ1R7
BuV33DiBVXhNu63aLVoIBoWt1uctgWcK7S8s1lTeQDMflRacG5YUo3OjQVhKgYSXszR8KuEF+Qyb
W75ortncILz40ZTvIjzEvLrI9dF8XKRd0yMfxRUZwSFwf0vlTGUFDSUNAdyAt4ir36+lbVUvHcyn
lkTM5d6jFqjZLfdk5ps21x3vx5ujfpng8fys3cLktT7MM1dYbjec15vzmTjmubdPSfygBfMXd7Au
IV+9BgTCwthuwM4bm8I6j6r3qVyVYFX+dAjl2QFPTingLy6HEdx2N2+N3cTYd4YSnxFIu+GLuDqx
KJo9Dlp25TfqhrXHVzmUL9SZZh/0oYnag2RH1meNk82j8KelUPfBrdIl9vwl+rVHk7/dAMzNq9Ps
q4/62Tii/c44SYZAoWBQeMqOQcg3mXbzGzb2J84BdTeqGMGivg0ScFovPM/+KNvRE5EzOXDhQNRx
tozhma+gsjPmJTcPu5E3c/JnHzmq+YvoQygFKsvvykymRQyMd/CUmTnUyL15iVOvUbN8IVjS5F8H
6kpxi5m1Qs8ITLSQzmbGTMqoF57VPii/hY+KyV3wbzsuFmUc+axLqF95xRZ0F8cX6ce7+igc/0x4
dHxx6gaXbzFLLncSt+P69ukrlRTCrpZsMfLgDuZVQvX945UiEAynOhi182l8eJx94dm4IjP1ZtrW
h3Fl+uM6GgEnKP4cv/gjGF3uamaRLEFr3+9tqPk+E7vIhV5nQtUlOkg74Rm6mmkzNpTyUiOGYCKP
4TKZLdeFK8rQ4rviwukUBxb2DAfAQlwOhdNFKplt15/siF+fjDymC8PBYWLXIMnhmmeuknXlai7M
xJ2PO/PBuK5OX8wHwavxwTLsUPPGgELZnaCgBOJZOArP0o6LxL/X9GVyvjgJ+iNapcQS5oIjZ5w/
+f38LAY/U+htt96nOHt7CHaVtnRletF0tI1e8hf5kctYHZiew0fj2HuMaIUYFVgpIYtzheYS3+bK
XVYceNv0My73MtfPkTEInjd84hIwlYFQRIIhGC3GDIOFNSlHEiqps/pE0e7tnYPJUYBoI8y1J1Su
qumb5MCFJ/jkL4RBacedR7/kwC8jBrwxuWvHd36F8sGvwYWCOZQzq9m91wmAM2zj473tDrheCR88
UPGc0eZyoyeGfbGdI8+4YssycxtxXZBmV/34s9RwN2M4owTkEiUZrPR8+AJGwBkGk6tcif8cNa2D
VAecFHr5N1+LyZ+PYCm+bIZ2UyOm+MVtHRoBV6VctkzZc0bagPWPax1vnpBsyaKEA0fO+mYyH9dR
qnq5FMgMdBw9gxDbOPM0kSyo/njJv6nFm2R70cNq8h4AOHikfhBTeB2emTd7YmrzAVHU1rTxwimo
DsklnZ1uDDAoKrY3O4u8ch/C2qamz6jvEa8A2N5hNuAURmvPw1F4AMCZbCZOsSat8KYDxY8btRIU
ZtivHXz1pu/x5tsgJrMvtj0I1tltRKfuLigw9fpTTfsA6WOghY52/DQfWaTb8LwJDdMa5GTJtlDp
PEXG82Vu3soigD+WfIxceJFqAAZJCl5/FTKNsCj6LWZXh/XkS+U9RfOT8fE1R8EP0C6Tq8e0at72
8qMsHXT8OgwH7rE9fk07aaaCsRYBaoyCUsRY+UxM98DtqenNbpnVpsYD4Wod6+pFO2JEVnMRaYhI
QRj6ZXmyoBzc1mFgVse6XWvDznPUSfZinuLWn+cLmbk4BnJ1jBmuZMTqXnVFBZVHFtseOcjyEB21
ylPgkhR/oDwJL0ytxnPKipIBDOiR+zRyaf2Q06wD7NAQR8j1vxizTOfk2YzdYjNZ7nhpVb97v81O
SOav2RLSEprfvM3DVtyGPhd6GDap6k+qzxxYlvvYRJDBn66TeZKg2wJMt1A28YIgIMj17YPw3LY+
I616I14xAibRQdtQnPzBOhakQxFg2SPeqJaXBQhK4XO4hpXZWSiAyVuagqwwyFYmR/wNhkyBBig+
jbc9X5gVB2MLCorbsd5heiV3s2WQbk9liieAQ5LOjNENGwkVUJvcYMUzkQiPTFCOcpzmjRy5kGW+
pu67KGn+XenulRons9d28pP0AVbaU40gRGINFc9239sZuA38jQ0V9TFYE1TZc3G6NFSk+1DdGL+s
VmLBH783MtC5TxDfyPDlifWYpzutf8kCDoxYovpJ8bC0e04FgmwfNXh0Y6dqbtp6MepLvVM4Sb5f
snNyFTxyS09jcG1IbFuPAdi3+EQkB6w1BeXYvQMjZFwzkZK19g/6hpZFrju4RIP9O5l298UtB592
1fkF7gC9zkGmMuV+pM1AIme5Zbml8oV28Cv1JkQagImgZdJ89d9MU8beKj3UgoUjwYSLG6tBnx2r
1I2ETS45xXE8Unyk2dldRYTOiw+au82OTgvdk9gXKSCSuuDdsUT4oXuq7sXO3Ho6LbGRci08ATQt
RltwppZGLQpoF/G9EdYhNHErY9E7/AbxaV8aLD7RUBMox/424wuCWOXwMtLp1nap8JYxbICKKkcB
dxptN7Pyfqmgjpzm0g/RnCHyd3YyvU2a7Mi90+FsgV71H+wG7fl9wAeqDlKgZbxC9wiEY+ljl6gO
1z4+W+InDXV+ChpJCLtHZM+6a6A2KvqZYz494Hvhx6d7YoLhJ4ujDwtoqmM8WFpQ/Ime5wsTHk4U
kBhVcZ9S2QU5m0WbG4UAZt0CX6yhPKQKaUiAsffviCL9w6C62b5kGrTLVwEdi8IOn8INi+5pQAFH
qdxKz3diaoCm7keaPVftoaMwjAVgg4ALd1IvAsX8MIg/zQdSTVxrVk6xS3ovgCpvHe0hvOKWDJEI
l4mX8ANTUSoiNojj9DE6Ut/VHqwhsutfZk1jbVs3wUgz8hEFawQ0CWPSR3iwHvpGAj0FSb71bps0
HZkVuczqbZsEpnwIsZR6nHbEH4YCJCVSVXA/yqYxDlp/amm0t9h4XBPtEo1PS/6GLUgVz3hTvit8
ASq6wJnsQkULXAd0gGaW057zrwUlzmv5Pn40yLxg8YWRtL3sJ5v162F2UaG2dt2BWRmJHexV21/8
jz30WX7uLzRiOguZcZtitH47W6CusYBSXXV00PCPUg/MpIyQuNdQaQN48EnE6EY7FW0dTztKtMC8
kOJytEO91YN5x7kbm94OPxYf+a5DTHTz+kMkEQlRGSU9+DSDY7RZnjIvG1lbxiWQ8keQhp2BHucH
6AUXHdjE2G3gZ0Ff7EjK489OMC+iwT1Vb1Wn+rB8ySdmMpl7zUtkuuZRf6bI4smUhsWjisQRoYpR
+4pNJMyikk47hTv6qJYvpnbN+moTQzlBRNjVAaQh1wa038/2EQm9dRb2+7nY0sbQr9G+CaJnkMFN
6maoaLkahbkz0VR9z47TXhNtINEgojaKWzzAmbTjQ0w4cyXkXvfaWXKpeBMVMnabDhVyYdGnYuMY
ciud9q3cljR/3PC9CcSGCkBQeZ2+qwNEwLYSVdnLY3hCBvxgnAVKCrZxrrxqL6J99JhAjPVislD5
UHxPLO9Q4nWnp8TLfX2EKfKmv0cfwzOuSmK8S93mWeWMb/jGnZMuBxE8Aho+k820+io9AEKsjnN2
wg+7Mr22e+RCdw7EiMVGub607/Zk9ihs2gokBslWUB3hja0xsXIsYv4J8rK8NbzuLX0liorvdMii
QOIsK9skJX7vKxUcBqK2gPE/6uQJwUbuYukB5tdc25JhL+rWlL7Jusx2Q44gtlg7rsaxQVGIPEOd
6Z2lE9MfGYKApRe5WQXoo50cgZbw+j/WcpzxnLv5YHqIunlR4XTb1mnxXET8eILQt8PsIY22Bfhl
JA0X3emd4TC+GUAQyGnN1+KQ4K1kQsaag/YVjEIFjyt3bnhWeLWwp5nFqoqWDq02E2CQjVDdcFVN
dz7KlhPRmCngodl4v079thw28oSfZwCqmsbgM+kmK/T5LZPdBftVKI+eYV0W6UqpX9yW65odJIkH
9451GvM/1QzhOPufjAKUmkh7UY5ngZp+4NwNA8WLT/Fm/E3rj1VTaWcGfRM7egaQrT4aXv9q6Tsg
FnbyMhg+ZBT1WNnh+xq9o+ee1pCt+NNb9p28ArymCkP53ZW+NKonrrXJZpQ78YPagi/O5o/uO4ew
B0cTRaveOkIsKBqH++Jbx8QeWDclOrs8SA32TjYNKLk7UA6QKaPEHmIaW9pM4IMoH4AAIkMgyoPo
qAU3fasfweV2wUgHY2NuSfIfl2YHpfIhYWSkflh/Vtc2tg0kErM9+CeKQ9YpPqsjIgGb/NVkrgIE
rDkWRku/01Lysm1hDodO0XCURP1/cKdd8j64ApUi9O1IIF5uUjDILpzB9EEAxsTy2Wre6xdKql99
eiXTEoJCvQyr/N4J/06poyRc02ZaNoQO9FQhjgipc9viBPtqvg+CHTQBy3u4s5zQ22P/qr/HRFFa
4n6FSyKzkjZtovSSoaWSawFQgeEPZ4BV4Hdxkqs/Gm6QvXpQHibyiWcoq/LtmH3KrHsjxLqgktmS
D1MMEr9Hk6Civfxa/6p/VV/Ax3ctK3vqGmfgAqAFlOYRiW20l52bjaa1o/xJrbU+MiYX66TsGR3J
RqOOEWjnqb5G1Bd2/U6UvsND/yt5rl9rb83KzuFTCfy9P0eNDa1WmjJXD/80HQrB+hoMmJLgd5Ty
s5n09p/eVlJn2UR7SgOGJxue4KkEN5sMgAC8SYLbL6Qp7Ru3D+8a03TbT5t+M4FFcNbzuCGSRFfS
26N1QnnlqfarU2a8oTps+uh2L7CgAW88Plin6IN+FSKIhBbxkRrbyycNIH2Nti/xKylUylXmY42K
SGdecthh5ADIVhJnX42Tho8H051CJEcRkuKnnfoy6/gAH+/X6TcSONWH8lA9h9tBtY3XZDc9MRL/
NCiPlQ0F7Rf4Q8bDk4q0vP3VOMmzZBunEHRD5winbCecsKctGArhJXdhMSAJhyGsE31gQRbb52xF
3Huy+LbsdUffkZxR3cjkaz+Gm2zc9tYTxPdDL0SXaG2eRsXE2v/+54ji9OK0MzmkaFh+NFZYaPYQ
WDDrXkUBBQOAFyzJYqQDdN9mNYhCgOMJsrWFBYO5pDW6orpkKKJE/nF2fl4p1n1+nqoRItup+NSL
JWJuaxPufvz94b5rr6a805xpqFRPaHn+4/hMRsQ0GneJSGOnF3TUbNeHaH163xbWIyl6bGqf+BxR
Nmc5jKPAf+z6jyPvh2sVvaKfd8OvpfLzrHvUNHNnIonq0aiFBY3Q7v0hwqF3NTPjuUbDHiXZ9U/T
wHPcM8QSwtEU7392v/37a/5sQ2ECi+Of5/d9irxNNkw1/j+2/zz9+1dcxJBr13f9eSVTsU1oOqam
nxfwZuFD7s/xbEX3pIbTfD/kPz7+/rNBhCJBK8zcVl1EAsk9Df8Z2tjIzNmsNVzUwf1bDc2/bYpt
ems2mmbEPp19MZCV5hgV9LySlNrVojxJiKfayvjYSdZmqFn+Zdh6ooSquQPwiRZtyL5natdj8wEW
+i/cOo+dKn9YRh/AU/0aepEymmCBq1VeYwUWhkLLwhKQBUeVgBKKALEHLG/piFa6UGs2g1shSVSM
bypiedJGbIEVZKGBebkGTDbOXvMxnSB3ayvNHgye+FTfsT7ZDdF0dXpWLIkoWKWP47igHEx6JjZe
eYMqL23k1PImldyyyS5p8RZF2KhS5RhZvGmmtRU6+O5Viqv0mLe+taqtxMk57gpflQxilxJdlk8k
1HbGgKu0lgo7tWif60T4FNHGQQPcD6NfIwTAToF8C0ZAt+Tz0pYVFnmWSZdUk3Fq7I/GAHtKXyjq
hMbHBFzUmczyAtQscqq21lgcgY5kBUD3lVlEs96jCLBerVLQqcabcIzz0xgaf+Z+wte3ln+DJDmK
kfEWQdV05WEJpuxLknbRmH+VY4v0fLmQBMQd+NXhOy7NX7SRy/0gKrcAm4I4iJPEr4XNgmQURSiW
070MTLcvXw20vqVe2rXNvANMgqkmfZYlPEyJ/NC1t8s84401tqCjkA3J6AhB+YpXTws8K9tRJxcj
3IctqEZVfh6s4GY+YYGR2pUhe4O2BJJu7iNqnr32wWn61QH6k6z8LMnpL5VsK5+syV6kyMMZZ6yp
ehScMyWV/tTp8KuLxJBmg0q2xxzfAnLhjCFFcegNqYUwpcXIgeDa3UsQ3IHO2laj6G49XZuoVr+W
jHZRqKH2ML8VdUsd1Bqopio5OKPyjxRB248HuMpdBYGhKjdZYwTQeyRbG1hTqWufmsQyTYV5Gzfp
76pwVNmAqohBUW0yu869VtvlrZtQPU8PE3ggt9MmtxPa1Ws9r09JJ74vkBiRjTcF96awnizkl2mQ
qm1XLB+ZvhBSZLyFw651gQGgnoFtL2t9uk+RI+UgL5M29S1F/cNI8iSpfwlH87Of9XNIV3oxgGrg
e/08Tbf9LU+8Vm9A7t6KyJXE42xEj0Zc7gpJ6alYUf5QRvlhemkLCjq5dZO3sOK8Wu5lJ0rUZ2Uw
8ZfQ5M/mS1Ssb3zXb9us4nRNzY1Jdt5jPw6lruHNrRlhAPkW7nsN1qyAj7AXazvcvU+LGPogfMMT
4FfU5vs/Ep4QLoYN8MP1Z9DkGCGjhkDmh/bpTfvUS+ALU0UeTUdswYDqf3B3br1tG0sc/ypG30Vw
d3l9aIFTxW2ctI7TpEnbF4GRFYkWRcokZUn+9Oe3XCoW6UvdroFDHCZAgUoZkcPZufzndjoqXbIW
++Lyas/8CIa4vFu6RcQw+nOKn9+J6yX+R7mPf/Lmk68Ttb36Zbv5wxeouWt398bPAtYUKrLbi72I
qEaP83HGvvFwMq7jLVY8it6Xkwong6kA+c1XhnV+oNo5pY6BsHAySXfstrp6GwTVZxr+6OCVWxaS
U9FLxppkB7NSlqfrT5lY+T/X/u35ejT6tOBswl3/jzSI12xFBpFJ3bNovidXGbASdnP1134rmO9K
+Zcs6/nP7oiIOV34NCfsFfDQfjGeVNszVQW/+pF4G6SyIqJxz1eLDE91O78oZjfl+nJSk+fxSUAy
z2lx67669tJwvAjpt5ETvR2hOpUMiCFLILVLSMZlsk9Z9rX5q7gl++mPgD1H6B6mTExAzHbpxSK7
/stfV79f59tzeH5+W8rX1zi0u80VWdOR+5nWUmYDxh8n2+uLFZNIR+v1ReqxbWWUYxjK8Nb9cbJK
v3q7D6rYeT/OVUBzRLG4YLsgbZxBBiLvLsdXsQh+lFSYjmlxpaIrYOuRt6zH7k02ZZrzguLqmp01
wFs0Ip2xXpieT0Y112rxJSpvr84oDd69DSeE/Ohvptoz62HJsHB00j6sP1Sb9Gudyv2FqJH+2znV
6l5MD5y2gpQ9FD+tohuanLPNFXO/rv9Y7tbbcVXn75iDAhIyWlPBspr5NPONLwOPdMH14s+s/hIw
YmjM4M0tjVVuPhar21MK9VlZ8n40KVnccF2dU12tq0oB1EWxJ7Jhr9lky6ifSb36NFpsvrB2fs2m
IZ3q0lidV766WWVsYCvyEeZ5+3sa0Jo2IjdJ2SfdYxTOrcl7rvcUsMvTUbZ+M9qxO88tPNLAS/px
CxDzdQ0IElHbu1sXFyon90UpLhNnJ9vPLgNEaDOOzkqa7Mb5jomSaex/ZjoIHrubI7WbGiCkXH50
b+WU+Y2nNMS+iRfj3Rywdu3jPWUUl4RiSQXBPvB/UVcg6TXR5wJE7LRYMWPhZpLdnLEpRbBHbqzU
m9Hml1BNSDe5pBnmE5aDs4H1tVj6k1/nQI6xXkIbqv2UxWVM46iAjFYrINobAP1ldL7aFJNXi5tN
zN2SJ2Ei7h5PRwC0r/PfNtV19dON5zIgpAICiOQbWp9RiCn93umEnXIlg3dTisNOq816KpaBWdT4
f9NS1j6IHhx7mtdpvX+/mZX732YVDTLVYV2n/pQ6p7z+WPy7Lz1N6GTW/PLfNKkpvB+Wi3YWnDY3
1dzxUzSyhAfbXM6+/86TTkwPmGQ/Jf/lok0tK/J5+/FIuKHj04rm+br1TF/NDx4x6TE2PP2Ehp9P
f+epJzAMOrv8/jsWGeouOTsueA5ddTTCBe1D8pTHXIhiJ1Qy9n2mJTSX2Ss7KC5Il1dnxQUVOYGn
Gwvp1G8uhKvDBdcJWGCqaE4bKhd8ZkJYcsELHY89siHzhcxT0gd6zAXW7XIiAoY5y8FJgVSMmbZ9
fuUEkR+IWHHk9cVTHj9/KBw/DAMZ08PaXKZPdkBnQYZBYK0RhBPIiCNPh2xz9fSi5oJgqjeLhs3n
w5MFRt+YmzKrnL+ZrH9iHVw2YAfsvzZv2tW7izuyEDoRe6djGpO/cQkVNCRZ8GRsywU2evsRg+BZ
2W2uHhdiTKTL7muatg0XhmcjUWb9qfj/1FNQwvHQerSNt9q/z4XYUQojGYat9TDmaFiyoFxb7ehi
HXxm1OgmfX31tGMkHc6C8lmiPFBZkEoIaxvhOgI3AIeplYWejQzxp0KWV7gHJhh1PCRZkFFgjqmF
dsQGyBBXIQyMLPS4EMesi3D1cWj1pzmCQ+KCcvV+CTuvkXPvB54Xi9Y37ukFIQIn4MTgPRth4fNh
2QjUtq3r7GmnyBe+OjhNPSaEqAUVSXzG4cmACCPrk8D6Ex5dxGHrM/e0ol6qgqckZKCGpwkE92V7
BiJHBaHPnJeH9WEsHcZdKJa5tO4kS1uGdQak60W2VoH4kb1+ofJ70XMYYBOJKZlBM1BfmQIF64iB
+TwIUuxG8cNnICS6jombPHnnPw1MBlQgjHL+9zZR+8oMoAp9ItHm6mEIYeww9IhhEoeQwgjdgGyi
Um6rpK24EBF4sNqsPe+96DEKHOUp6XuDjaGVByZoqxXxDKQKedNtjNyTBSEIskMmT8lgePpQkNey
fH6PdWGhxy6wqHWD+1Lg4xQA2MQMAmquwXEBb0ba2ka4wNBWyZ+eU4BPFCBkcRABveprgK6RZ+0a
ePqox4KZga3G63mGseewzA0/vGX0gDQh9+VZx8s+jw8c5+MVNFdPBwSxI0UA1Bq2vsHw/EMPMNRW
EygnVlHAFB+2nTZXF0czmDLIijK/NCghkJE1gOY6MZGwG/VVQCzAFwUWgPWIzTW4ty+YwWh7BrRn
iFssI+8OMT9GUSPfkREQKgjjULnQ4Fx2MAERMHqAGoSWCT1rgEuEtgFAdFv4cHAgqkASrHECgDPp
Acb6d4B5RxRwjz3UhB+16vJ/xYVpsclrnfaep0V+vCxV6jmiz5GEHoW7lLOKgcuBjAIyic3VMwnA
ZgxGxQsfrFskVODbOocCRES4EdDhw34BILPWGh7jXgenFMkmsMb2WVKQXLJWnPbfukynNUbvrvDA
c5gMxkk4JE16UoC5cEhn4jq1kfmAbCIQur1LQOGFiqGkYZdjFRD6ZB5d4BjgtMPxGBZO8MCK5X+c
TPIc8CDsvmjdvh4TmtBQ51Y5aA22Pjy/iD3Ptn4RoZFij3SIRTCvuhcgChZOB9Sc4BqYKGxAZ4Ba
GFvUGL8ICIT0smhdgl5oRAiOjgxlGKMGmqvROQNiAn67+0xz+KgiVITBHqmB6JA37R2FSDkea75B
1ltDYaRuQFyQApjA0hzAhZAKJpKG5k1r4TrWilRgoQpAqSUs19fgsBLhWgfLAVgAlXa6FM88JFw9
ZoLwpcNpwDdqaxoGJARR1MauFqgpjp/2iOQBK+jJAJYRQDXwmrH1WkyGBxhRf29tFKSDzlOUmPF4
x2+fkqPApQSFRJs5I8YFG5AMaL/QOlgGKqEHgixJmybpx4m6JAldiIdguDA4RRCC8thqQzJpMbsh
UHdGEfQto0tw4IURGcWhmUSpSHFZPr4uwaTWiJfcRog9RaBjA7AS/MdWBownMqCTQHwgjctqoQ4j
h/0feAVAQ83VE4KYpHNEpEwsbU4CjsPQAgXfmgnkUHT9jHqkPl1n1mlI9Gk+NUwanE0gwrHOrFOl
D0Ae+HpnTHP1lGKsgFTwibQP0lyDU4oEusraRwQykJRbsRjHPGWPC8INHCAVCtMiI3ZDUghmOdBz
gLPHI4XY0ZAY4ZA57/d85AAcGX3AFGbDn8EBR9h0aymQkePrWjKpelaB0ktqWJRHvuKbeDxXHz5D
Ur71/jA5Lbtsun7SWfVQc9BjXzh0u9z/vO100e0sGl/tfFE3AZnfvmsK+qEjI0299dGHh/rr5nfa
f94+4P2f7vzW4akO//N1OiuTcrrYNx/s29s8T1Z0Dv0nS74kq+QYG8YucyTv7uT77zr3eeQV/A3h
atmjq0Mra7osYC56K7tiXRZtT3iZ5FVSHSjp1yhibfpsKY+TLP3KgPa0ww4DvVjTLrKiTC6Lw13q
uzauqz3lPJ9N65TZBB3iTZmlLfFXsyzZJuXsmLKJPa0ptyj1SfH1ZFxkm9WXLtt1gevhVx/szPum
3J+SbsbRlull5322WtH2/n+eFeW8e8stPmVL+TUcT9PDszfibTIgtoTPLlmN2qFrUFVruhnzF4q0
eyJN+s6a9OOL/x7v2XyWZJwV265YGMfR9obf3tdNJjixJgyBzXS577w/ky63Jc1G9bS6t18xbioR
bGn/mqR5R3u0ZS72dMt9luSXx+xoq2rtSVdVMl1sqlldd2RaGrzJmn46XaTzpJvnNQVw9qSxBVVR
dyRbghMRDNjTrqqUv+t1Rze1cPRLUC82ZZ/0i9x4kde95aHSVOHb3vT57EuZ9Lwnsmy61cWe9E3S
tVukZ3X3iD3h7cnrZLWuFmnXrLfdrC9B/82srGYdTdW2Qb0Ecaaup9OOGWuj3Zcg/mdRLg88buID
k3u2Jl2U9eJknLDzOe36xAB4ugr8ZX7gVbLsn32DD9qSf7dIuxz3kBb7u363zPBIulENFfs63WJ9
x+Vs3i+laSoLbQlfzPK82mc3SS9MkKYB2Jb8byyMmJ2cVfdsm+mytiX/oWBt3YOC2GYTXuYH7gti
W8RiS/4j3J9V1azjUrQ9BPa0d92oUnHTL6Bxf6+TxUGgtU5pi/1tb/fTrFxh2TqUTQG5NeWUyKYn
3m3Pji3pzwl2J5/X3aNJAZ4eJGFNfFbVJ58eunlS2aTvrOmn1bTIq7TjubUDUaxp7wtKt+aHm2zk
xAyceZryQ0jTt5EA9/GnwyCYh/5ZF1zT35hms6T84b8AAAD//w==</cx:binary>
              </cx:geoCache>
            </cx:geography>
          </cx:layoutPr>
        </cx:series>
      </cx:plotAreaRegion>
    </cx:plotArea>
    <cx:legend pos="r" align="min" overlay="0">
      <cx:txPr>
        <a:bodyPr vertOverflow="overflow" horzOverflow="overflow" wrap="square" lIns="0" tIns="0" rIns="0" bIns="0"/>
        <a:lstStyle/>
        <a:p>
          <a:pPr algn="ctr" rtl="0">
            <a:defRPr sz="14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b="1"/>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2152650</xdr:colOff>
      <xdr:row>4</xdr:row>
      <xdr:rowOff>95250</xdr:rowOff>
    </xdr:from>
    <xdr:ext cx="3048000" cy="885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498083</xdr:colOff>
      <xdr:row>11</xdr:row>
      <xdr:rowOff>169470</xdr:rowOff>
    </xdr:from>
    <xdr:to>
      <xdr:col>13</xdr:col>
      <xdr:colOff>269483</xdr:colOff>
      <xdr:row>33</xdr:row>
      <xdr:rowOff>1959</xdr:rowOff>
    </xdr:to>
    <xdr:graphicFrame macro="">
      <xdr:nvGraphicFramePr>
        <xdr:cNvPr id="3" name="Chart 2">
          <a:extLst>
            <a:ext uri="{FF2B5EF4-FFF2-40B4-BE49-F238E27FC236}">
              <a16:creationId xmlns:a16="http://schemas.microsoft.com/office/drawing/2014/main" id="{25370177-CC5B-0640-AE09-BC28195FD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519524</xdr:colOff>
      <xdr:row>4</xdr:row>
      <xdr:rowOff>39688</xdr:rowOff>
    </xdr:from>
    <xdr:to>
      <xdr:col>13</xdr:col>
      <xdr:colOff>292512</xdr:colOff>
      <xdr:row>11</xdr:row>
      <xdr:rowOff>13504</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5AE45058-1B34-769A-9FA2-8D99B0431F06}"/>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837997" y="1047932"/>
              <a:ext cx="7257263" cy="12147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360363</xdr:colOff>
      <xdr:row>5</xdr:row>
      <xdr:rowOff>93074</xdr:rowOff>
    </xdr:from>
    <xdr:to>
      <xdr:col>26</xdr:col>
      <xdr:colOff>0</xdr:colOff>
      <xdr:row>33</xdr:row>
      <xdr:rowOff>16658</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B61FFCC8-892F-3440-9193-E1B2C4E115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86863" y="1185274"/>
              <a:ext cx="9037637" cy="525758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12700</xdr:colOff>
      <xdr:row>4</xdr:row>
      <xdr:rowOff>47038</xdr:rowOff>
    </xdr:from>
    <xdr:to>
      <xdr:col>2</xdr:col>
      <xdr:colOff>498475</xdr:colOff>
      <xdr:row>13</xdr:row>
      <xdr:rowOff>15680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4D608A98-6F01-D737-E4E0-BDDEAD0F58FA}"/>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2700" y="1055282"/>
              <a:ext cx="1804248" cy="1597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34925</xdr:rowOff>
    </xdr:from>
    <xdr:to>
      <xdr:col>2</xdr:col>
      <xdr:colOff>474662</xdr:colOff>
      <xdr:row>21</xdr:row>
      <xdr:rowOff>158750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41CCF7-B863-B50E-9D2B-98FF4E8A1F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71872"/>
              <a:ext cx="1793135" cy="1674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184151</xdr:rowOff>
    </xdr:from>
    <xdr:to>
      <xdr:col>2</xdr:col>
      <xdr:colOff>488950</xdr:colOff>
      <xdr:row>33</xdr:row>
      <xdr:rowOff>4445</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7168A0C6-6153-FE0A-587B-A874FE4D0F0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4372243"/>
              <a:ext cx="1807423" cy="2147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e Andersen" refreshedDate="44928.771733680558" createdVersion="8" refreshedVersion="8" minRefreshableVersion="3" recordCount="3888" xr:uid="{7483F53E-824C-9D44-B772-66FB9B44E4D2}">
  <cacheSource type="worksheet">
    <worksheetSource ref="B5:M3893" sheet="Data"/>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297607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x v="0"/>
    <n v="6000"/>
    <n v="3000"/>
    <n v="0.5"/>
  </r>
  <r>
    <x v="0"/>
    <n v="1185732"/>
    <x v="0"/>
    <x v="0"/>
    <x v="0"/>
    <s v="New York"/>
    <x v="1"/>
    <n v="0.5"/>
    <x v="1"/>
    <n v="5000"/>
    <n v="1500"/>
    <n v="0.3"/>
  </r>
  <r>
    <x v="0"/>
    <n v="1185732"/>
    <x v="0"/>
    <x v="0"/>
    <x v="0"/>
    <s v="New York"/>
    <x v="2"/>
    <n v="0.4"/>
    <x v="1"/>
    <n v="4000"/>
    <n v="1400"/>
    <n v="0.35"/>
  </r>
  <r>
    <x v="0"/>
    <n v="1185732"/>
    <x v="0"/>
    <x v="0"/>
    <x v="0"/>
    <s v="New York"/>
    <x v="3"/>
    <n v="0.45"/>
    <x v="2"/>
    <n v="3825"/>
    <n v="1338.75"/>
    <n v="0.35"/>
  </r>
  <r>
    <x v="0"/>
    <n v="1185732"/>
    <x v="0"/>
    <x v="0"/>
    <x v="0"/>
    <s v="New York"/>
    <x v="4"/>
    <n v="0.6"/>
    <x v="3"/>
    <n v="5400"/>
    <n v="1620"/>
    <n v="0.3"/>
  </r>
  <r>
    <x v="0"/>
    <n v="1185732"/>
    <x v="0"/>
    <x v="0"/>
    <x v="0"/>
    <s v="New York"/>
    <x v="5"/>
    <n v="0.5"/>
    <x v="1"/>
    <n v="5000"/>
    <n v="1250"/>
    <n v="0.25"/>
  </r>
  <r>
    <x v="0"/>
    <n v="1185732"/>
    <x v="1"/>
    <x v="0"/>
    <x v="0"/>
    <s v="New York"/>
    <x v="0"/>
    <n v="0.5"/>
    <x v="4"/>
    <n v="6250"/>
    <n v="3125"/>
    <n v="0.5"/>
  </r>
  <r>
    <x v="0"/>
    <n v="1185732"/>
    <x v="1"/>
    <x v="0"/>
    <x v="0"/>
    <s v="New York"/>
    <x v="1"/>
    <n v="0.5"/>
    <x v="3"/>
    <n v="4500"/>
    <n v="1350"/>
    <n v="0.3"/>
  </r>
  <r>
    <x v="0"/>
    <n v="1185732"/>
    <x v="1"/>
    <x v="0"/>
    <x v="0"/>
    <s v="New York"/>
    <x v="2"/>
    <n v="0.4"/>
    <x v="5"/>
    <n v="3800"/>
    <n v="1330"/>
    <n v="0.35"/>
  </r>
  <r>
    <x v="0"/>
    <n v="1185732"/>
    <x v="1"/>
    <x v="0"/>
    <x v="0"/>
    <s v="New York"/>
    <x v="3"/>
    <n v="0.45"/>
    <x v="6"/>
    <n v="3712.5"/>
    <n v="1299.375"/>
    <n v="0.35"/>
  </r>
  <r>
    <x v="0"/>
    <n v="1185732"/>
    <x v="1"/>
    <x v="0"/>
    <x v="0"/>
    <s v="New York"/>
    <x v="4"/>
    <n v="0.6"/>
    <x v="3"/>
    <n v="5400"/>
    <n v="1620"/>
    <n v="0.3"/>
  </r>
  <r>
    <x v="0"/>
    <n v="1185732"/>
    <x v="1"/>
    <x v="0"/>
    <x v="0"/>
    <s v="New York"/>
    <x v="5"/>
    <n v="0.5"/>
    <x v="1"/>
    <n v="5000"/>
    <n v="1250"/>
    <n v="0.25"/>
  </r>
  <r>
    <x v="0"/>
    <n v="1185732"/>
    <x v="2"/>
    <x v="0"/>
    <x v="0"/>
    <s v="New York"/>
    <x v="0"/>
    <n v="0.5"/>
    <x v="7"/>
    <n v="6100"/>
    <n v="3050"/>
    <n v="0.5"/>
  </r>
  <r>
    <x v="0"/>
    <n v="1185732"/>
    <x v="2"/>
    <x v="0"/>
    <x v="0"/>
    <s v="New York"/>
    <x v="1"/>
    <n v="0.5"/>
    <x v="8"/>
    <n v="4625"/>
    <n v="1387.5"/>
    <n v="0.3"/>
  </r>
  <r>
    <x v="0"/>
    <n v="1185732"/>
    <x v="2"/>
    <x v="0"/>
    <x v="0"/>
    <s v="New York"/>
    <x v="2"/>
    <n v="0.4"/>
    <x v="5"/>
    <n v="3800"/>
    <n v="1330"/>
    <n v="0.35"/>
  </r>
  <r>
    <x v="0"/>
    <n v="1185732"/>
    <x v="2"/>
    <x v="0"/>
    <x v="0"/>
    <s v="New York"/>
    <x v="3"/>
    <n v="0.45"/>
    <x v="9"/>
    <n v="3600"/>
    <n v="1260"/>
    <n v="0.35"/>
  </r>
  <r>
    <x v="0"/>
    <n v="1185732"/>
    <x v="2"/>
    <x v="0"/>
    <x v="0"/>
    <s v="New York"/>
    <x v="4"/>
    <n v="0.6"/>
    <x v="2"/>
    <n v="5100"/>
    <n v="1530"/>
    <n v="0.3"/>
  </r>
  <r>
    <x v="0"/>
    <n v="1185732"/>
    <x v="2"/>
    <x v="0"/>
    <x v="0"/>
    <s v="New York"/>
    <x v="5"/>
    <n v="0.5"/>
    <x v="5"/>
    <n v="4750"/>
    <n v="1187.5"/>
    <n v="0.25"/>
  </r>
  <r>
    <x v="0"/>
    <n v="1185732"/>
    <x v="3"/>
    <x v="0"/>
    <x v="0"/>
    <s v="New York"/>
    <x v="0"/>
    <n v="0.5"/>
    <x v="0"/>
    <n v="6000"/>
    <n v="3000"/>
    <n v="0.5"/>
  </r>
  <r>
    <x v="0"/>
    <n v="1185732"/>
    <x v="3"/>
    <x v="0"/>
    <x v="0"/>
    <s v="New York"/>
    <x v="1"/>
    <n v="0.5"/>
    <x v="3"/>
    <n v="4500"/>
    <n v="1350"/>
    <n v="0.3"/>
  </r>
  <r>
    <x v="0"/>
    <n v="1185732"/>
    <x v="3"/>
    <x v="0"/>
    <x v="0"/>
    <s v="New York"/>
    <x v="2"/>
    <n v="0.4"/>
    <x v="3"/>
    <n v="3600"/>
    <n v="1260"/>
    <n v="0.35"/>
  </r>
  <r>
    <x v="0"/>
    <n v="1185732"/>
    <x v="3"/>
    <x v="0"/>
    <x v="0"/>
    <s v="New York"/>
    <x v="3"/>
    <n v="0.45"/>
    <x v="6"/>
    <n v="3712.5"/>
    <n v="1299.375"/>
    <n v="0.35"/>
  </r>
  <r>
    <x v="0"/>
    <n v="1185732"/>
    <x v="3"/>
    <x v="0"/>
    <x v="0"/>
    <s v="New York"/>
    <x v="4"/>
    <n v="0.6"/>
    <x v="6"/>
    <n v="4950"/>
    <n v="1485"/>
    <n v="0.3"/>
  </r>
  <r>
    <x v="0"/>
    <n v="1185732"/>
    <x v="3"/>
    <x v="0"/>
    <x v="0"/>
    <s v="New York"/>
    <x v="5"/>
    <n v="0.5"/>
    <x v="5"/>
    <n v="4750"/>
    <n v="1187.5"/>
    <n v="0.25"/>
  </r>
  <r>
    <x v="0"/>
    <n v="1185732"/>
    <x v="4"/>
    <x v="0"/>
    <x v="0"/>
    <s v="New York"/>
    <x v="0"/>
    <n v="0.6"/>
    <x v="7"/>
    <n v="7320"/>
    <n v="3660"/>
    <n v="0.5"/>
  </r>
  <r>
    <x v="0"/>
    <n v="1185732"/>
    <x v="4"/>
    <x v="0"/>
    <x v="0"/>
    <s v="New York"/>
    <x v="1"/>
    <n v="0.55000000000000004"/>
    <x v="8"/>
    <n v="5087.5"/>
    <n v="1526.25"/>
    <n v="0.3"/>
  </r>
  <r>
    <x v="0"/>
    <n v="1185732"/>
    <x v="4"/>
    <x v="0"/>
    <x v="0"/>
    <s v="New York"/>
    <x v="2"/>
    <n v="0.5"/>
    <x v="3"/>
    <n v="4500"/>
    <n v="1575"/>
    <n v="0.35"/>
  </r>
  <r>
    <x v="0"/>
    <n v="1185732"/>
    <x v="4"/>
    <x v="0"/>
    <x v="0"/>
    <s v="New York"/>
    <x v="3"/>
    <n v="0.5"/>
    <x v="2"/>
    <n v="4250"/>
    <n v="1487.5"/>
    <n v="0.35"/>
  </r>
  <r>
    <x v="0"/>
    <n v="1185732"/>
    <x v="4"/>
    <x v="0"/>
    <x v="0"/>
    <s v="New York"/>
    <x v="4"/>
    <n v="0.6"/>
    <x v="10"/>
    <n v="5250"/>
    <n v="1575"/>
    <n v="0.3"/>
  </r>
  <r>
    <x v="0"/>
    <n v="1185732"/>
    <x v="4"/>
    <x v="0"/>
    <x v="0"/>
    <s v="New York"/>
    <x v="5"/>
    <n v="0.65"/>
    <x v="1"/>
    <n v="6500"/>
    <n v="1625"/>
    <n v="0.25"/>
  </r>
  <r>
    <x v="0"/>
    <n v="1185732"/>
    <x v="5"/>
    <x v="0"/>
    <x v="0"/>
    <s v="New York"/>
    <x v="0"/>
    <n v="0.6"/>
    <x v="4"/>
    <n v="7500"/>
    <n v="3750"/>
    <n v="0.5"/>
  </r>
  <r>
    <x v="0"/>
    <n v="1185732"/>
    <x v="5"/>
    <x v="0"/>
    <x v="0"/>
    <s v="New York"/>
    <x v="1"/>
    <n v="0.55000000000000004"/>
    <x v="1"/>
    <n v="5500"/>
    <n v="1650"/>
    <n v="0.3"/>
  </r>
  <r>
    <x v="0"/>
    <n v="1185732"/>
    <x v="5"/>
    <x v="0"/>
    <x v="0"/>
    <s v="New York"/>
    <x v="2"/>
    <n v="0.5"/>
    <x v="8"/>
    <n v="4625"/>
    <n v="1618.75"/>
    <n v="0.35"/>
  </r>
  <r>
    <x v="0"/>
    <n v="1185732"/>
    <x v="5"/>
    <x v="0"/>
    <x v="0"/>
    <s v="New York"/>
    <x v="3"/>
    <n v="0.5"/>
    <x v="3"/>
    <n v="4500"/>
    <n v="1575"/>
    <n v="0.35"/>
  </r>
  <r>
    <x v="0"/>
    <n v="1185732"/>
    <x v="5"/>
    <x v="0"/>
    <x v="0"/>
    <s v="New York"/>
    <x v="4"/>
    <n v="0.6"/>
    <x v="3"/>
    <n v="5400"/>
    <n v="1620"/>
    <n v="0.3"/>
  </r>
  <r>
    <x v="0"/>
    <n v="1185732"/>
    <x v="5"/>
    <x v="0"/>
    <x v="0"/>
    <s v="New York"/>
    <x v="5"/>
    <n v="0.65"/>
    <x v="11"/>
    <n v="6825"/>
    <n v="1706.25"/>
    <n v="0.25"/>
  </r>
  <r>
    <x v="0"/>
    <n v="1185732"/>
    <x v="6"/>
    <x v="0"/>
    <x v="0"/>
    <s v="New York"/>
    <x v="0"/>
    <n v="0.6"/>
    <x v="12"/>
    <n v="7650"/>
    <n v="3825"/>
    <n v="0.5"/>
  </r>
  <r>
    <x v="0"/>
    <n v="1185732"/>
    <x v="6"/>
    <x v="0"/>
    <x v="0"/>
    <s v="New York"/>
    <x v="1"/>
    <n v="0.55000000000000004"/>
    <x v="13"/>
    <n v="5637.5000000000009"/>
    <n v="1691.2500000000002"/>
    <n v="0.3"/>
  </r>
  <r>
    <x v="0"/>
    <n v="1185732"/>
    <x v="6"/>
    <x v="0"/>
    <x v="0"/>
    <s v="New York"/>
    <x v="2"/>
    <n v="0.5"/>
    <x v="5"/>
    <n v="4750"/>
    <n v="1662.5"/>
    <n v="0.35"/>
  </r>
  <r>
    <x v="0"/>
    <n v="1185732"/>
    <x v="6"/>
    <x v="0"/>
    <x v="0"/>
    <s v="New York"/>
    <x v="3"/>
    <n v="0.5"/>
    <x v="3"/>
    <n v="4500"/>
    <n v="1575"/>
    <n v="0.35"/>
  </r>
  <r>
    <x v="0"/>
    <n v="1185732"/>
    <x v="6"/>
    <x v="0"/>
    <x v="0"/>
    <s v="New York"/>
    <x v="4"/>
    <n v="0.6"/>
    <x v="8"/>
    <n v="5550"/>
    <n v="1665"/>
    <n v="0.3"/>
  </r>
  <r>
    <x v="0"/>
    <n v="1185732"/>
    <x v="6"/>
    <x v="0"/>
    <x v="0"/>
    <s v="New York"/>
    <x v="5"/>
    <n v="0.65"/>
    <x v="14"/>
    <n v="7150"/>
    <n v="1787.5"/>
    <n v="0.25"/>
  </r>
  <r>
    <x v="0"/>
    <n v="1185732"/>
    <x v="7"/>
    <x v="0"/>
    <x v="0"/>
    <s v="New York"/>
    <x v="0"/>
    <n v="0.6"/>
    <x v="4"/>
    <n v="7500"/>
    <n v="3750"/>
    <n v="0.5"/>
  </r>
  <r>
    <x v="0"/>
    <n v="1185732"/>
    <x v="7"/>
    <x v="0"/>
    <x v="0"/>
    <s v="New York"/>
    <x v="1"/>
    <n v="0.55000000000000004"/>
    <x v="13"/>
    <n v="5637.5000000000009"/>
    <n v="1691.2500000000002"/>
    <n v="0.3"/>
  </r>
  <r>
    <x v="0"/>
    <n v="1185732"/>
    <x v="7"/>
    <x v="0"/>
    <x v="0"/>
    <s v="New York"/>
    <x v="2"/>
    <n v="0.5"/>
    <x v="5"/>
    <n v="4750"/>
    <n v="1662.5"/>
    <n v="0.35"/>
  </r>
  <r>
    <x v="0"/>
    <n v="1185732"/>
    <x v="7"/>
    <x v="0"/>
    <x v="0"/>
    <s v="New York"/>
    <x v="3"/>
    <n v="0.5"/>
    <x v="8"/>
    <n v="4625"/>
    <n v="1618.75"/>
    <n v="0.35"/>
  </r>
  <r>
    <x v="0"/>
    <n v="1185732"/>
    <x v="7"/>
    <x v="0"/>
    <x v="0"/>
    <s v="New York"/>
    <x v="4"/>
    <n v="0.6"/>
    <x v="3"/>
    <n v="5400"/>
    <n v="1620"/>
    <n v="0.3"/>
  </r>
  <r>
    <x v="0"/>
    <n v="1185732"/>
    <x v="7"/>
    <x v="0"/>
    <x v="0"/>
    <s v="New York"/>
    <x v="5"/>
    <n v="0.65"/>
    <x v="15"/>
    <n v="6987.5"/>
    <n v="1746.875"/>
    <n v="0.25"/>
  </r>
  <r>
    <x v="0"/>
    <n v="1185732"/>
    <x v="8"/>
    <x v="0"/>
    <x v="0"/>
    <s v="New York"/>
    <x v="0"/>
    <n v="0.6"/>
    <x v="0"/>
    <n v="7200"/>
    <n v="3600"/>
    <n v="0.5"/>
  </r>
  <r>
    <x v="0"/>
    <n v="1185732"/>
    <x v="8"/>
    <x v="0"/>
    <x v="0"/>
    <s v="New York"/>
    <x v="1"/>
    <n v="0.55000000000000004"/>
    <x v="1"/>
    <n v="5500"/>
    <n v="1650"/>
    <n v="0.3"/>
  </r>
  <r>
    <x v="0"/>
    <n v="1185732"/>
    <x v="8"/>
    <x v="0"/>
    <x v="0"/>
    <s v="New York"/>
    <x v="2"/>
    <n v="0.5"/>
    <x v="8"/>
    <n v="4625"/>
    <n v="1618.75"/>
    <n v="0.35"/>
  </r>
  <r>
    <x v="0"/>
    <n v="1185732"/>
    <x v="8"/>
    <x v="0"/>
    <x v="0"/>
    <s v="New York"/>
    <x v="3"/>
    <n v="0.5"/>
    <x v="3"/>
    <n v="4500"/>
    <n v="1575"/>
    <n v="0.35"/>
  </r>
  <r>
    <x v="0"/>
    <n v="1185732"/>
    <x v="8"/>
    <x v="0"/>
    <x v="0"/>
    <s v="New York"/>
    <x v="4"/>
    <n v="0.6"/>
    <x v="3"/>
    <n v="5400"/>
    <n v="1620"/>
    <n v="0.3"/>
  </r>
  <r>
    <x v="0"/>
    <n v="1185732"/>
    <x v="8"/>
    <x v="0"/>
    <x v="0"/>
    <s v="New York"/>
    <x v="5"/>
    <n v="0.65"/>
    <x v="1"/>
    <n v="6500"/>
    <n v="1625"/>
    <n v="0.25"/>
  </r>
  <r>
    <x v="0"/>
    <n v="1185732"/>
    <x v="9"/>
    <x v="0"/>
    <x v="0"/>
    <s v="New York"/>
    <x v="0"/>
    <n v="0.65"/>
    <x v="16"/>
    <n v="7637.5"/>
    <n v="3818.75"/>
    <n v="0.5"/>
  </r>
  <r>
    <x v="0"/>
    <n v="1185732"/>
    <x v="9"/>
    <x v="0"/>
    <x v="0"/>
    <s v="New York"/>
    <x v="1"/>
    <n v="0.55000000000000004"/>
    <x v="1"/>
    <n v="5500"/>
    <n v="1650"/>
    <n v="0.3"/>
  </r>
  <r>
    <x v="0"/>
    <n v="1185732"/>
    <x v="9"/>
    <x v="0"/>
    <x v="0"/>
    <s v="New York"/>
    <x v="2"/>
    <n v="0.55000000000000004"/>
    <x v="3"/>
    <n v="4950"/>
    <n v="1732.5"/>
    <n v="0.35"/>
  </r>
  <r>
    <x v="0"/>
    <n v="1185732"/>
    <x v="9"/>
    <x v="0"/>
    <x v="0"/>
    <s v="New York"/>
    <x v="3"/>
    <n v="0.55000000000000004"/>
    <x v="10"/>
    <n v="4812.5"/>
    <n v="1684.375"/>
    <n v="0.35"/>
  </r>
  <r>
    <x v="0"/>
    <n v="1185732"/>
    <x v="9"/>
    <x v="0"/>
    <x v="0"/>
    <s v="New York"/>
    <x v="4"/>
    <n v="0.65"/>
    <x v="10"/>
    <n v="5687.5"/>
    <n v="1706.25"/>
    <n v="0.3"/>
  </r>
  <r>
    <x v="0"/>
    <n v="1185732"/>
    <x v="9"/>
    <x v="0"/>
    <x v="0"/>
    <s v="New York"/>
    <x v="5"/>
    <n v="0.7"/>
    <x v="1"/>
    <n v="7000"/>
    <n v="1750"/>
    <n v="0.25"/>
  </r>
  <r>
    <x v="0"/>
    <n v="1185732"/>
    <x v="10"/>
    <x v="0"/>
    <x v="0"/>
    <s v="New York"/>
    <x v="0"/>
    <n v="0.65"/>
    <x v="17"/>
    <n v="7475"/>
    <n v="3737.5"/>
    <n v="0.5"/>
  </r>
  <r>
    <x v="0"/>
    <n v="1185732"/>
    <x v="10"/>
    <x v="0"/>
    <x v="0"/>
    <s v="New York"/>
    <x v="1"/>
    <n v="0.55000000000000004"/>
    <x v="18"/>
    <n v="5362.5"/>
    <n v="1608.75"/>
    <n v="0.3"/>
  </r>
  <r>
    <x v="0"/>
    <n v="1185732"/>
    <x v="10"/>
    <x v="0"/>
    <x v="0"/>
    <s v="New York"/>
    <x v="2"/>
    <n v="0.55000000000000004"/>
    <x v="19"/>
    <n v="5060"/>
    <n v="1771"/>
    <n v="0.35"/>
  </r>
  <r>
    <x v="0"/>
    <n v="1185732"/>
    <x v="10"/>
    <x v="0"/>
    <x v="0"/>
    <s v="New York"/>
    <x v="3"/>
    <n v="0.55000000000000004"/>
    <x v="3"/>
    <n v="4950"/>
    <n v="1732.5"/>
    <n v="0.35"/>
  </r>
  <r>
    <x v="0"/>
    <n v="1185732"/>
    <x v="10"/>
    <x v="0"/>
    <x v="0"/>
    <s v="New York"/>
    <x v="4"/>
    <n v="0.65"/>
    <x v="10"/>
    <n v="5687.5"/>
    <n v="1706.25"/>
    <n v="0.3"/>
  </r>
  <r>
    <x v="0"/>
    <n v="1185732"/>
    <x v="10"/>
    <x v="0"/>
    <x v="0"/>
    <s v="New York"/>
    <x v="5"/>
    <n v="0.7"/>
    <x v="18"/>
    <n v="6825"/>
    <n v="1706.25"/>
    <n v="0.25"/>
  </r>
  <r>
    <x v="0"/>
    <n v="1185732"/>
    <x v="11"/>
    <x v="0"/>
    <x v="0"/>
    <s v="New York"/>
    <x v="0"/>
    <n v="0.65"/>
    <x v="0"/>
    <n v="7800"/>
    <n v="3900"/>
    <n v="0.5"/>
  </r>
  <r>
    <x v="0"/>
    <n v="1185732"/>
    <x v="11"/>
    <x v="0"/>
    <x v="0"/>
    <s v="New York"/>
    <x v="1"/>
    <n v="0.55000000000000004"/>
    <x v="1"/>
    <n v="5500"/>
    <n v="1650"/>
    <n v="0.3"/>
  </r>
  <r>
    <x v="0"/>
    <n v="1185732"/>
    <x v="11"/>
    <x v="0"/>
    <x v="0"/>
    <s v="New York"/>
    <x v="2"/>
    <n v="0.55000000000000004"/>
    <x v="5"/>
    <n v="5225"/>
    <n v="1828.7499999999998"/>
    <n v="0.35"/>
  </r>
  <r>
    <x v="0"/>
    <n v="1185732"/>
    <x v="11"/>
    <x v="0"/>
    <x v="0"/>
    <s v="New York"/>
    <x v="3"/>
    <n v="0.55000000000000004"/>
    <x v="3"/>
    <n v="4950"/>
    <n v="1732.5"/>
    <n v="0.35"/>
  </r>
  <r>
    <x v="0"/>
    <n v="1185732"/>
    <x v="11"/>
    <x v="0"/>
    <x v="0"/>
    <s v="New York"/>
    <x v="4"/>
    <n v="0.65"/>
    <x v="3"/>
    <n v="5850"/>
    <n v="1755"/>
    <n v="0.3"/>
  </r>
  <r>
    <x v="0"/>
    <n v="1185732"/>
    <x v="11"/>
    <x v="0"/>
    <x v="0"/>
    <s v="New York"/>
    <x v="5"/>
    <n v="0.7"/>
    <x v="1"/>
    <n v="7000"/>
    <n v="1750"/>
    <n v="0.25"/>
  </r>
  <r>
    <x v="1"/>
    <n v="1197831"/>
    <x v="12"/>
    <x v="1"/>
    <x v="1"/>
    <s v="Houston"/>
    <x v="0"/>
    <n v="0.25"/>
    <x v="3"/>
    <n v="2250"/>
    <n v="787.5"/>
    <n v="0.35"/>
  </r>
  <r>
    <x v="1"/>
    <n v="1197831"/>
    <x v="12"/>
    <x v="1"/>
    <x v="1"/>
    <s v="Houston"/>
    <x v="1"/>
    <n v="0.35"/>
    <x v="3"/>
    <n v="3150"/>
    <n v="1102.5"/>
    <n v="0.35"/>
  </r>
  <r>
    <x v="1"/>
    <n v="1197831"/>
    <x v="12"/>
    <x v="1"/>
    <x v="1"/>
    <s v="Houston"/>
    <x v="2"/>
    <n v="0.35"/>
    <x v="20"/>
    <n v="2450"/>
    <n v="857.5"/>
    <n v="0.35"/>
  </r>
  <r>
    <x v="1"/>
    <n v="1197831"/>
    <x v="12"/>
    <x v="1"/>
    <x v="1"/>
    <s v="Houston"/>
    <x v="3"/>
    <n v="0.35"/>
    <x v="20"/>
    <n v="2450"/>
    <n v="1102.5"/>
    <n v="0.45"/>
  </r>
  <r>
    <x v="1"/>
    <n v="1197831"/>
    <x v="12"/>
    <x v="1"/>
    <x v="1"/>
    <s v="Houston"/>
    <x v="4"/>
    <n v="0.4"/>
    <x v="21"/>
    <n v="2200"/>
    <n v="660"/>
    <n v="0.3"/>
  </r>
  <r>
    <x v="1"/>
    <n v="1197831"/>
    <x v="12"/>
    <x v="1"/>
    <x v="1"/>
    <s v="Houston"/>
    <x v="5"/>
    <n v="0.35"/>
    <x v="20"/>
    <n v="2450"/>
    <n v="1225"/>
    <n v="0.5"/>
  </r>
  <r>
    <x v="1"/>
    <n v="1197831"/>
    <x v="13"/>
    <x v="1"/>
    <x v="1"/>
    <s v="Houston"/>
    <x v="0"/>
    <n v="0.25"/>
    <x v="2"/>
    <n v="2125"/>
    <n v="743.75"/>
    <n v="0.35"/>
  </r>
  <r>
    <x v="1"/>
    <n v="1197831"/>
    <x v="13"/>
    <x v="1"/>
    <x v="1"/>
    <s v="Houston"/>
    <x v="1"/>
    <n v="0.35"/>
    <x v="2"/>
    <n v="2975"/>
    <n v="1041.25"/>
    <n v="0.35"/>
  </r>
  <r>
    <x v="1"/>
    <n v="1197831"/>
    <x v="13"/>
    <x v="1"/>
    <x v="1"/>
    <s v="Houston"/>
    <x v="2"/>
    <n v="0.35"/>
    <x v="22"/>
    <n v="2362.5"/>
    <n v="826.875"/>
    <n v="0.35"/>
  </r>
  <r>
    <x v="1"/>
    <n v="1197831"/>
    <x v="13"/>
    <x v="1"/>
    <x v="1"/>
    <s v="Houston"/>
    <x v="3"/>
    <n v="0.35"/>
    <x v="23"/>
    <n v="2187.5"/>
    <n v="984.375"/>
    <n v="0.45"/>
  </r>
  <r>
    <x v="1"/>
    <n v="1197831"/>
    <x v="13"/>
    <x v="1"/>
    <x v="1"/>
    <s v="Houston"/>
    <x v="4"/>
    <n v="0.4"/>
    <x v="24"/>
    <n v="2000"/>
    <n v="600"/>
    <n v="0.3"/>
  </r>
  <r>
    <x v="1"/>
    <n v="1197831"/>
    <x v="13"/>
    <x v="1"/>
    <x v="1"/>
    <s v="Houston"/>
    <x v="5"/>
    <n v="0.35"/>
    <x v="20"/>
    <n v="2450"/>
    <n v="1225"/>
    <n v="0.5"/>
  </r>
  <r>
    <x v="1"/>
    <n v="1197831"/>
    <x v="14"/>
    <x v="1"/>
    <x v="1"/>
    <s v="Houston"/>
    <x v="0"/>
    <n v="0.3"/>
    <x v="10"/>
    <n v="2625"/>
    <n v="918.74999999999989"/>
    <n v="0.35"/>
  </r>
  <r>
    <x v="1"/>
    <n v="1197831"/>
    <x v="14"/>
    <x v="1"/>
    <x v="1"/>
    <s v="Houston"/>
    <x v="1"/>
    <n v="0.4"/>
    <x v="10"/>
    <n v="3500"/>
    <n v="1225"/>
    <n v="0.35"/>
  </r>
  <r>
    <x v="1"/>
    <n v="1197831"/>
    <x v="14"/>
    <x v="1"/>
    <x v="1"/>
    <s v="Houston"/>
    <x v="2"/>
    <n v="0.35"/>
    <x v="20"/>
    <n v="2450"/>
    <n v="857.5"/>
    <n v="0.35"/>
  </r>
  <r>
    <x v="1"/>
    <n v="1197831"/>
    <x v="14"/>
    <x v="1"/>
    <x v="1"/>
    <s v="Houston"/>
    <x v="3"/>
    <n v="0.4"/>
    <x v="25"/>
    <n v="2400"/>
    <n v="1080"/>
    <n v="0.45"/>
  </r>
  <r>
    <x v="1"/>
    <n v="1197831"/>
    <x v="14"/>
    <x v="1"/>
    <x v="1"/>
    <s v="Houston"/>
    <x v="4"/>
    <n v="0.45"/>
    <x v="24"/>
    <n v="2250"/>
    <n v="675"/>
    <n v="0.3"/>
  </r>
  <r>
    <x v="1"/>
    <n v="1197831"/>
    <x v="14"/>
    <x v="1"/>
    <x v="1"/>
    <s v="Houston"/>
    <x v="5"/>
    <n v="0.4"/>
    <x v="26"/>
    <n v="2600"/>
    <n v="1300"/>
    <n v="0.5"/>
  </r>
  <r>
    <x v="1"/>
    <n v="1197831"/>
    <x v="15"/>
    <x v="1"/>
    <x v="1"/>
    <s v="Houston"/>
    <x v="0"/>
    <n v="0.3"/>
    <x v="3"/>
    <n v="2700"/>
    <n v="944.99999999999989"/>
    <n v="0.35"/>
  </r>
  <r>
    <x v="1"/>
    <n v="1197831"/>
    <x v="15"/>
    <x v="1"/>
    <x v="1"/>
    <s v="Houston"/>
    <x v="1"/>
    <n v="0.4"/>
    <x v="3"/>
    <n v="3600"/>
    <n v="1260"/>
    <n v="0.35"/>
  </r>
  <r>
    <x v="1"/>
    <n v="1197831"/>
    <x v="15"/>
    <x v="1"/>
    <x v="1"/>
    <s v="Houston"/>
    <x v="2"/>
    <n v="0.35"/>
    <x v="27"/>
    <n v="2537.5"/>
    <n v="888.125"/>
    <n v="0.35"/>
  </r>
  <r>
    <x v="1"/>
    <n v="1197831"/>
    <x v="15"/>
    <x v="1"/>
    <x v="1"/>
    <s v="Houston"/>
    <x v="3"/>
    <n v="0.4"/>
    <x v="23"/>
    <n v="2500"/>
    <n v="1125"/>
    <n v="0.45"/>
  </r>
  <r>
    <x v="1"/>
    <n v="1197831"/>
    <x v="15"/>
    <x v="1"/>
    <x v="1"/>
    <s v="Houston"/>
    <x v="4"/>
    <n v="0.45"/>
    <x v="28"/>
    <n v="2362.5"/>
    <n v="708.75"/>
    <n v="0.3"/>
  </r>
  <r>
    <x v="1"/>
    <n v="1197831"/>
    <x v="15"/>
    <x v="1"/>
    <x v="1"/>
    <s v="Houston"/>
    <x v="5"/>
    <n v="0.4"/>
    <x v="9"/>
    <n v="3200"/>
    <n v="1600"/>
    <n v="0.5"/>
  </r>
  <r>
    <x v="1"/>
    <n v="1197831"/>
    <x v="16"/>
    <x v="1"/>
    <x v="1"/>
    <s v="Houston"/>
    <x v="0"/>
    <n v="0.3"/>
    <x v="8"/>
    <n v="2775"/>
    <n v="971.24999999999989"/>
    <n v="0.35"/>
  </r>
  <r>
    <x v="1"/>
    <n v="1197831"/>
    <x v="16"/>
    <x v="1"/>
    <x v="1"/>
    <s v="Houston"/>
    <x v="1"/>
    <n v="0.4"/>
    <x v="8"/>
    <n v="3700"/>
    <n v="1295"/>
    <n v="0.35"/>
  </r>
  <r>
    <x v="1"/>
    <n v="1197831"/>
    <x v="16"/>
    <x v="1"/>
    <x v="1"/>
    <s v="Houston"/>
    <x v="2"/>
    <n v="0.35"/>
    <x v="29"/>
    <n v="2712.5"/>
    <n v="949.37499999999989"/>
    <n v="0.35"/>
  </r>
  <r>
    <x v="1"/>
    <n v="1197831"/>
    <x v="16"/>
    <x v="1"/>
    <x v="1"/>
    <s v="Houston"/>
    <x v="3"/>
    <n v="0.4"/>
    <x v="20"/>
    <n v="2800"/>
    <n v="1260"/>
    <n v="0.45"/>
  </r>
  <r>
    <x v="1"/>
    <n v="1197831"/>
    <x v="16"/>
    <x v="1"/>
    <x v="1"/>
    <s v="Houston"/>
    <x v="4"/>
    <n v="0.45"/>
    <x v="25"/>
    <n v="2700"/>
    <n v="810"/>
    <n v="0.3"/>
  </r>
  <r>
    <x v="1"/>
    <n v="1197831"/>
    <x v="16"/>
    <x v="1"/>
    <x v="1"/>
    <s v="Houston"/>
    <x v="5"/>
    <n v="0.4"/>
    <x v="5"/>
    <n v="3800"/>
    <n v="1900"/>
    <n v="0.5"/>
  </r>
  <r>
    <x v="1"/>
    <n v="1197831"/>
    <x v="17"/>
    <x v="1"/>
    <x v="1"/>
    <s v="Houston"/>
    <x v="0"/>
    <n v="0.4"/>
    <x v="5"/>
    <n v="3800"/>
    <n v="1330"/>
    <n v="0.35"/>
  </r>
  <r>
    <x v="1"/>
    <n v="1197831"/>
    <x v="17"/>
    <x v="1"/>
    <x v="1"/>
    <s v="Houston"/>
    <x v="1"/>
    <n v="0.45"/>
    <x v="5"/>
    <n v="4275"/>
    <n v="1496.25"/>
    <n v="0.35"/>
  </r>
  <r>
    <x v="1"/>
    <n v="1197831"/>
    <x v="17"/>
    <x v="1"/>
    <x v="1"/>
    <s v="Houston"/>
    <x v="2"/>
    <n v="0.4"/>
    <x v="9"/>
    <n v="3200"/>
    <n v="1120"/>
    <n v="0.35"/>
  </r>
  <r>
    <x v="1"/>
    <n v="1197831"/>
    <x v="17"/>
    <x v="1"/>
    <x v="1"/>
    <s v="Houston"/>
    <x v="3"/>
    <n v="0.4"/>
    <x v="30"/>
    <n v="3000"/>
    <n v="1350"/>
    <n v="0.45"/>
  </r>
  <r>
    <x v="1"/>
    <n v="1197831"/>
    <x v="17"/>
    <x v="1"/>
    <x v="1"/>
    <s v="Houston"/>
    <x v="4"/>
    <n v="0.45"/>
    <x v="26"/>
    <n v="2925"/>
    <n v="877.5"/>
    <n v="0.3"/>
  </r>
  <r>
    <x v="1"/>
    <n v="1197831"/>
    <x v="17"/>
    <x v="1"/>
    <x v="1"/>
    <s v="Houston"/>
    <x v="5"/>
    <n v="0.5"/>
    <x v="1"/>
    <n v="5000"/>
    <n v="2500"/>
    <n v="0.5"/>
  </r>
  <r>
    <x v="1"/>
    <n v="1197831"/>
    <x v="18"/>
    <x v="1"/>
    <x v="1"/>
    <s v="Houston"/>
    <x v="0"/>
    <n v="0.4"/>
    <x v="5"/>
    <n v="3800"/>
    <n v="1330"/>
    <n v="0.35"/>
  </r>
  <r>
    <x v="1"/>
    <n v="1197831"/>
    <x v="18"/>
    <x v="1"/>
    <x v="1"/>
    <s v="Houston"/>
    <x v="1"/>
    <n v="0.45"/>
    <x v="5"/>
    <n v="4275"/>
    <n v="1496.25"/>
    <n v="0.35"/>
  </r>
  <r>
    <x v="1"/>
    <n v="1197831"/>
    <x v="18"/>
    <x v="1"/>
    <x v="1"/>
    <s v="Houston"/>
    <x v="2"/>
    <n v="0.4"/>
    <x v="14"/>
    <n v="4400"/>
    <n v="1540"/>
    <n v="0.35"/>
  </r>
  <r>
    <x v="1"/>
    <n v="1197831"/>
    <x v="18"/>
    <x v="1"/>
    <x v="1"/>
    <s v="Houston"/>
    <x v="3"/>
    <n v="0.4"/>
    <x v="20"/>
    <n v="2800"/>
    <n v="1260"/>
    <n v="0.45"/>
  </r>
  <r>
    <x v="1"/>
    <n v="1197831"/>
    <x v="18"/>
    <x v="1"/>
    <x v="1"/>
    <s v="Houston"/>
    <x v="4"/>
    <n v="0.45"/>
    <x v="20"/>
    <n v="3150"/>
    <n v="945"/>
    <n v="0.3"/>
  </r>
  <r>
    <x v="1"/>
    <n v="1197831"/>
    <x v="18"/>
    <x v="1"/>
    <x v="1"/>
    <s v="Houston"/>
    <x v="5"/>
    <n v="0.5"/>
    <x v="18"/>
    <n v="4875"/>
    <n v="2437.5"/>
    <n v="0.5"/>
  </r>
  <r>
    <x v="1"/>
    <n v="1197831"/>
    <x v="19"/>
    <x v="1"/>
    <x v="1"/>
    <s v="Houston"/>
    <x v="0"/>
    <n v="0.4"/>
    <x v="8"/>
    <n v="3700"/>
    <n v="1295"/>
    <n v="0.35"/>
  </r>
  <r>
    <x v="1"/>
    <n v="1197831"/>
    <x v="19"/>
    <x v="1"/>
    <x v="1"/>
    <s v="Houston"/>
    <x v="1"/>
    <n v="0.45"/>
    <x v="8"/>
    <n v="4162.5"/>
    <n v="1456.875"/>
    <n v="0.35"/>
  </r>
  <r>
    <x v="1"/>
    <n v="1197831"/>
    <x v="19"/>
    <x v="1"/>
    <x v="1"/>
    <s v="Houston"/>
    <x v="2"/>
    <n v="0.4"/>
    <x v="14"/>
    <n v="4400"/>
    <n v="1540"/>
    <n v="0.35"/>
  </r>
  <r>
    <x v="1"/>
    <n v="1197831"/>
    <x v="19"/>
    <x v="1"/>
    <x v="1"/>
    <s v="Houston"/>
    <x v="3"/>
    <n v="0.4"/>
    <x v="26"/>
    <n v="2600"/>
    <n v="1170"/>
    <n v="0.45"/>
  </r>
  <r>
    <x v="1"/>
    <n v="1197831"/>
    <x v="19"/>
    <x v="1"/>
    <x v="1"/>
    <s v="Houston"/>
    <x v="4"/>
    <n v="0.45"/>
    <x v="26"/>
    <n v="2925"/>
    <n v="877.5"/>
    <n v="0.3"/>
  </r>
  <r>
    <x v="1"/>
    <n v="1197831"/>
    <x v="19"/>
    <x v="1"/>
    <x v="1"/>
    <s v="Houston"/>
    <x v="5"/>
    <n v="0.5"/>
    <x v="3"/>
    <n v="4500"/>
    <n v="2250"/>
    <n v="0.5"/>
  </r>
  <r>
    <x v="1"/>
    <n v="1197831"/>
    <x v="20"/>
    <x v="1"/>
    <x v="1"/>
    <s v="Houston"/>
    <x v="0"/>
    <n v="0.45"/>
    <x v="2"/>
    <n v="3825"/>
    <n v="1338.75"/>
    <n v="0.35"/>
  </r>
  <r>
    <x v="1"/>
    <n v="1197831"/>
    <x v="20"/>
    <x v="1"/>
    <x v="1"/>
    <s v="Houston"/>
    <x v="1"/>
    <n v="0.45"/>
    <x v="2"/>
    <n v="3825"/>
    <n v="1338.75"/>
    <n v="0.35"/>
  </r>
  <r>
    <x v="1"/>
    <n v="1197831"/>
    <x v="20"/>
    <x v="1"/>
    <x v="1"/>
    <s v="Houston"/>
    <x v="2"/>
    <n v="0.5"/>
    <x v="3"/>
    <n v="4500"/>
    <n v="1575"/>
    <n v="0.35"/>
  </r>
  <r>
    <x v="1"/>
    <n v="1197831"/>
    <x v="20"/>
    <x v="1"/>
    <x v="1"/>
    <s v="Houston"/>
    <x v="3"/>
    <n v="0.5"/>
    <x v="23"/>
    <n v="3125"/>
    <n v="1406.25"/>
    <n v="0.45"/>
  </r>
  <r>
    <x v="1"/>
    <n v="1197831"/>
    <x v="20"/>
    <x v="1"/>
    <x v="1"/>
    <s v="Houston"/>
    <x v="4"/>
    <n v="0.45"/>
    <x v="23"/>
    <n v="2812.5"/>
    <n v="843.75"/>
    <n v="0.3"/>
  </r>
  <r>
    <x v="1"/>
    <n v="1197831"/>
    <x v="20"/>
    <x v="1"/>
    <x v="1"/>
    <s v="Houston"/>
    <x v="5"/>
    <n v="0.55000000000000004"/>
    <x v="2"/>
    <n v="4675"/>
    <n v="2337.5"/>
    <n v="0.5"/>
  </r>
  <r>
    <x v="1"/>
    <n v="1197831"/>
    <x v="21"/>
    <x v="1"/>
    <x v="1"/>
    <s v="Houston"/>
    <x v="0"/>
    <n v="0.45"/>
    <x v="9"/>
    <n v="3600"/>
    <n v="1260"/>
    <n v="0.35"/>
  </r>
  <r>
    <x v="1"/>
    <n v="1197831"/>
    <x v="21"/>
    <x v="1"/>
    <x v="1"/>
    <s v="Houston"/>
    <x v="1"/>
    <n v="0.45"/>
    <x v="9"/>
    <n v="3600"/>
    <n v="1260"/>
    <n v="0.35"/>
  </r>
  <r>
    <x v="1"/>
    <n v="1197831"/>
    <x v="21"/>
    <x v="1"/>
    <x v="1"/>
    <s v="Houston"/>
    <x v="2"/>
    <n v="0.5"/>
    <x v="30"/>
    <n v="3750"/>
    <n v="1312.5"/>
    <n v="0.35"/>
  </r>
  <r>
    <x v="1"/>
    <n v="1197831"/>
    <x v="21"/>
    <x v="1"/>
    <x v="1"/>
    <s v="Houston"/>
    <x v="3"/>
    <n v="0.5"/>
    <x v="25"/>
    <n v="3000"/>
    <n v="1350"/>
    <n v="0.45"/>
  </r>
  <r>
    <x v="1"/>
    <n v="1197831"/>
    <x v="21"/>
    <x v="1"/>
    <x v="1"/>
    <s v="Houston"/>
    <x v="4"/>
    <n v="0.45"/>
    <x v="31"/>
    <n v="2587.5"/>
    <n v="776.25"/>
    <n v="0.3"/>
  </r>
  <r>
    <x v="1"/>
    <n v="1197831"/>
    <x v="21"/>
    <x v="1"/>
    <x v="1"/>
    <s v="Houston"/>
    <x v="5"/>
    <n v="0.55000000000000004"/>
    <x v="30"/>
    <n v="4125"/>
    <n v="2062.5"/>
    <n v="0.5"/>
  </r>
  <r>
    <x v="1"/>
    <n v="1197831"/>
    <x v="22"/>
    <x v="1"/>
    <x v="1"/>
    <s v="Houston"/>
    <x v="0"/>
    <n v="0.45"/>
    <x v="3"/>
    <n v="4050"/>
    <n v="1417.5"/>
    <n v="0.35"/>
  </r>
  <r>
    <x v="1"/>
    <n v="1197831"/>
    <x v="22"/>
    <x v="1"/>
    <x v="1"/>
    <s v="Houston"/>
    <x v="1"/>
    <n v="0.45"/>
    <x v="3"/>
    <n v="4050"/>
    <n v="1417.5"/>
    <n v="0.35"/>
  </r>
  <r>
    <x v="1"/>
    <n v="1197831"/>
    <x v="22"/>
    <x v="1"/>
    <x v="1"/>
    <s v="Houston"/>
    <x v="2"/>
    <n v="0.5"/>
    <x v="6"/>
    <n v="4125"/>
    <n v="1443.75"/>
    <n v="0.35"/>
  </r>
  <r>
    <x v="1"/>
    <n v="1197831"/>
    <x v="22"/>
    <x v="1"/>
    <x v="1"/>
    <s v="Houston"/>
    <x v="3"/>
    <n v="0.5"/>
    <x v="22"/>
    <n v="3375"/>
    <n v="1518.75"/>
    <n v="0.45"/>
  </r>
  <r>
    <x v="1"/>
    <n v="1197831"/>
    <x v="22"/>
    <x v="1"/>
    <x v="1"/>
    <s v="Houston"/>
    <x v="4"/>
    <n v="0.45"/>
    <x v="26"/>
    <n v="2925"/>
    <n v="877.5"/>
    <n v="0.3"/>
  </r>
  <r>
    <x v="1"/>
    <n v="1197831"/>
    <x v="22"/>
    <x v="1"/>
    <x v="1"/>
    <s v="Houston"/>
    <x v="5"/>
    <n v="0.55000000000000004"/>
    <x v="2"/>
    <n v="4675"/>
    <n v="2337.5"/>
    <n v="0.5"/>
  </r>
  <r>
    <x v="1"/>
    <n v="1197831"/>
    <x v="23"/>
    <x v="1"/>
    <x v="1"/>
    <s v="Houston"/>
    <x v="0"/>
    <n v="0.45"/>
    <x v="5"/>
    <n v="4275"/>
    <n v="1496.25"/>
    <n v="0.35"/>
  </r>
  <r>
    <x v="1"/>
    <n v="1197831"/>
    <x v="23"/>
    <x v="1"/>
    <x v="1"/>
    <s v="Houston"/>
    <x v="1"/>
    <n v="0.45"/>
    <x v="5"/>
    <n v="4275"/>
    <n v="1496.25"/>
    <n v="0.35"/>
  </r>
  <r>
    <x v="1"/>
    <n v="1197831"/>
    <x v="23"/>
    <x v="1"/>
    <x v="1"/>
    <s v="Houston"/>
    <x v="2"/>
    <n v="0.5"/>
    <x v="2"/>
    <n v="4250"/>
    <n v="1487.5"/>
    <n v="0.35"/>
  </r>
  <r>
    <x v="1"/>
    <n v="1197831"/>
    <x v="23"/>
    <x v="1"/>
    <x v="1"/>
    <s v="Houston"/>
    <x v="3"/>
    <n v="0.5"/>
    <x v="20"/>
    <n v="3500"/>
    <n v="1575"/>
    <n v="0.45"/>
  </r>
  <r>
    <x v="1"/>
    <n v="1197831"/>
    <x v="23"/>
    <x v="1"/>
    <x v="1"/>
    <s v="Houston"/>
    <x v="4"/>
    <n v="0.45"/>
    <x v="26"/>
    <n v="2925"/>
    <n v="877.5"/>
    <n v="0.3"/>
  </r>
  <r>
    <x v="1"/>
    <n v="1197831"/>
    <x v="23"/>
    <x v="1"/>
    <x v="1"/>
    <s v="Houston"/>
    <x v="5"/>
    <n v="0.55000000000000004"/>
    <x v="3"/>
    <n v="4950"/>
    <n v="2475"/>
    <n v="0.5"/>
  </r>
  <r>
    <x v="2"/>
    <n v="1128299"/>
    <x v="24"/>
    <x v="2"/>
    <x v="2"/>
    <s v="San Francisco"/>
    <x v="0"/>
    <n v="0.39999999999999997"/>
    <x v="29"/>
    <n v="3099.9999999999995"/>
    <n v="1085"/>
    <n v="0.35000000000000003"/>
  </r>
  <r>
    <x v="2"/>
    <n v="1128299"/>
    <x v="24"/>
    <x v="2"/>
    <x v="2"/>
    <s v="San Francisco"/>
    <x v="1"/>
    <n v="0.5"/>
    <x v="29"/>
    <n v="3875"/>
    <n v="775"/>
    <n v="0.2"/>
  </r>
  <r>
    <x v="2"/>
    <n v="1128299"/>
    <x v="24"/>
    <x v="2"/>
    <x v="2"/>
    <s v="San Francisco"/>
    <x v="2"/>
    <n v="0.5"/>
    <x v="29"/>
    <n v="3875"/>
    <n v="1356.2500000000002"/>
    <n v="0.35000000000000003"/>
  </r>
  <r>
    <x v="2"/>
    <n v="1128299"/>
    <x v="24"/>
    <x v="2"/>
    <x v="2"/>
    <s v="San Francisco"/>
    <x v="3"/>
    <n v="0.5"/>
    <x v="23"/>
    <n v="3125"/>
    <n v="937.5"/>
    <n v="0.3"/>
  </r>
  <r>
    <x v="2"/>
    <n v="1128299"/>
    <x v="24"/>
    <x v="2"/>
    <x v="2"/>
    <s v="San Francisco"/>
    <x v="4"/>
    <n v="0.55000000000000004"/>
    <x v="31"/>
    <n v="3162.5000000000005"/>
    <n v="1581.2500000000002"/>
    <n v="0.5"/>
  </r>
  <r>
    <x v="2"/>
    <n v="1128299"/>
    <x v="24"/>
    <x v="2"/>
    <x v="2"/>
    <s v="San Francisco"/>
    <x v="5"/>
    <n v="0.5"/>
    <x v="29"/>
    <n v="3875"/>
    <n v="581.25000000000011"/>
    <n v="0.15000000000000002"/>
  </r>
  <r>
    <x v="2"/>
    <n v="1128299"/>
    <x v="25"/>
    <x v="2"/>
    <x v="2"/>
    <s v="San Francisco"/>
    <x v="0"/>
    <n v="0.39999999999999997"/>
    <x v="6"/>
    <n v="3299.9999999999995"/>
    <n v="1155"/>
    <n v="0.35000000000000003"/>
  </r>
  <r>
    <x v="2"/>
    <n v="1128299"/>
    <x v="25"/>
    <x v="2"/>
    <x v="2"/>
    <s v="San Francisco"/>
    <x v="1"/>
    <n v="0.5"/>
    <x v="27"/>
    <n v="3625"/>
    <n v="725"/>
    <n v="0.2"/>
  </r>
  <r>
    <x v="2"/>
    <n v="1128299"/>
    <x v="25"/>
    <x v="2"/>
    <x v="2"/>
    <s v="San Francisco"/>
    <x v="2"/>
    <n v="0.5"/>
    <x v="27"/>
    <n v="3625"/>
    <n v="1268.7500000000002"/>
    <n v="0.35000000000000003"/>
  </r>
  <r>
    <x v="2"/>
    <n v="1128299"/>
    <x v="25"/>
    <x v="2"/>
    <x v="2"/>
    <s v="San Francisco"/>
    <x v="3"/>
    <n v="0.5"/>
    <x v="31"/>
    <n v="2875"/>
    <n v="862.5"/>
    <n v="0.3"/>
  </r>
  <r>
    <x v="2"/>
    <n v="1128299"/>
    <x v="25"/>
    <x v="2"/>
    <x v="2"/>
    <s v="San Francisco"/>
    <x v="4"/>
    <n v="0.55000000000000004"/>
    <x v="24"/>
    <n v="2750"/>
    <n v="1375"/>
    <n v="0.5"/>
  </r>
  <r>
    <x v="2"/>
    <n v="1128299"/>
    <x v="25"/>
    <x v="2"/>
    <x v="2"/>
    <s v="San Francisco"/>
    <x v="5"/>
    <n v="0.5"/>
    <x v="20"/>
    <n v="3500"/>
    <n v="525.00000000000011"/>
    <n v="0.15000000000000002"/>
  </r>
  <r>
    <x v="2"/>
    <n v="1128299"/>
    <x v="26"/>
    <x v="2"/>
    <x v="2"/>
    <s v="San Francisco"/>
    <x v="0"/>
    <n v="0.5"/>
    <x v="2"/>
    <n v="4250"/>
    <n v="1487.5000000000002"/>
    <n v="0.35000000000000003"/>
  </r>
  <r>
    <x v="2"/>
    <n v="1128299"/>
    <x v="26"/>
    <x v="2"/>
    <x v="2"/>
    <s v="San Francisco"/>
    <x v="1"/>
    <n v="0.6"/>
    <x v="20"/>
    <n v="4200"/>
    <n v="840"/>
    <n v="0.2"/>
  </r>
  <r>
    <x v="2"/>
    <n v="1128299"/>
    <x v="26"/>
    <x v="2"/>
    <x v="2"/>
    <s v="San Francisco"/>
    <x v="2"/>
    <n v="0.6"/>
    <x v="20"/>
    <n v="4200"/>
    <n v="1470.0000000000002"/>
    <n v="0.35000000000000003"/>
  </r>
  <r>
    <x v="2"/>
    <n v="1128299"/>
    <x v="26"/>
    <x v="2"/>
    <x v="2"/>
    <s v="San Francisco"/>
    <x v="3"/>
    <n v="0.6"/>
    <x v="25"/>
    <n v="3600"/>
    <n v="1080"/>
    <n v="0.3"/>
  </r>
  <r>
    <x v="2"/>
    <n v="1128299"/>
    <x v="26"/>
    <x v="2"/>
    <x v="2"/>
    <s v="San Francisco"/>
    <x v="4"/>
    <n v="0.65"/>
    <x v="24"/>
    <n v="3250"/>
    <n v="1625"/>
    <n v="0.5"/>
  </r>
  <r>
    <x v="2"/>
    <n v="1128299"/>
    <x v="26"/>
    <x v="2"/>
    <x v="2"/>
    <s v="San Francisco"/>
    <x v="5"/>
    <n v="0.6"/>
    <x v="20"/>
    <n v="4200"/>
    <n v="630.00000000000011"/>
    <n v="0.15000000000000002"/>
  </r>
  <r>
    <x v="2"/>
    <n v="1128299"/>
    <x v="27"/>
    <x v="2"/>
    <x v="2"/>
    <s v="San Francisco"/>
    <x v="0"/>
    <n v="0.6"/>
    <x v="10"/>
    <n v="5250"/>
    <n v="1837.5000000000002"/>
    <n v="0.35000000000000003"/>
  </r>
  <r>
    <x v="2"/>
    <n v="1128299"/>
    <x v="27"/>
    <x v="2"/>
    <x v="2"/>
    <s v="San Francisco"/>
    <x v="1"/>
    <n v="0.65"/>
    <x v="22"/>
    <n v="4387.5"/>
    <n v="877.5"/>
    <n v="0.2"/>
  </r>
  <r>
    <x v="2"/>
    <n v="1128299"/>
    <x v="27"/>
    <x v="2"/>
    <x v="2"/>
    <s v="San Francisco"/>
    <x v="2"/>
    <n v="0.65"/>
    <x v="27"/>
    <n v="4712.5"/>
    <n v="1649.3750000000002"/>
    <n v="0.35000000000000003"/>
  </r>
  <r>
    <x v="2"/>
    <n v="1128299"/>
    <x v="27"/>
    <x v="2"/>
    <x v="2"/>
    <s v="San Francisco"/>
    <x v="3"/>
    <n v="0.6"/>
    <x v="23"/>
    <n v="3750"/>
    <n v="1125"/>
    <n v="0.3"/>
  </r>
  <r>
    <x v="2"/>
    <n v="1128299"/>
    <x v="27"/>
    <x v="2"/>
    <x v="2"/>
    <s v="San Francisco"/>
    <x v="4"/>
    <n v="0.65"/>
    <x v="28"/>
    <n v="3412.5"/>
    <n v="1706.25"/>
    <n v="0.5"/>
  </r>
  <r>
    <x v="2"/>
    <n v="1128299"/>
    <x v="27"/>
    <x v="2"/>
    <x v="2"/>
    <s v="San Francisco"/>
    <x v="5"/>
    <n v="0.8"/>
    <x v="20"/>
    <n v="5600"/>
    <n v="840.00000000000011"/>
    <n v="0.15000000000000002"/>
  </r>
  <r>
    <x v="2"/>
    <n v="1128299"/>
    <x v="28"/>
    <x v="2"/>
    <x v="2"/>
    <s v="San Francisco"/>
    <x v="0"/>
    <n v="0.6"/>
    <x v="3"/>
    <n v="5400"/>
    <n v="2160"/>
    <n v="0.4"/>
  </r>
  <r>
    <x v="2"/>
    <n v="1128299"/>
    <x v="28"/>
    <x v="2"/>
    <x v="2"/>
    <s v="San Francisco"/>
    <x v="1"/>
    <n v="0.65"/>
    <x v="30"/>
    <n v="4875"/>
    <n v="1218.75"/>
    <n v="0.25"/>
  </r>
  <r>
    <x v="2"/>
    <n v="1128299"/>
    <x v="28"/>
    <x v="2"/>
    <x v="2"/>
    <s v="San Francisco"/>
    <x v="2"/>
    <n v="0.65"/>
    <x v="30"/>
    <n v="4875"/>
    <n v="1950"/>
    <n v="0.4"/>
  </r>
  <r>
    <x v="2"/>
    <n v="1128299"/>
    <x v="28"/>
    <x v="2"/>
    <x v="2"/>
    <s v="San Francisco"/>
    <x v="3"/>
    <n v="0.6"/>
    <x v="26"/>
    <n v="3900"/>
    <n v="1365"/>
    <n v="0.35"/>
  </r>
  <r>
    <x v="2"/>
    <n v="1128299"/>
    <x v="28"/>
    <x v="2"/>
    <x v="2"/>
    <s v="San Francisco"/>
    <x v="4"/>
    <n v="0.65"/>
    <x v="21"/>
    <n v="3575"/>
    <n v="1966.2500000000002"/>
    <n v="0.55000000000000004"/>
  </r>
  <r>
    <x v="2"/>
    <n v="1128299"/>
    <x v="28"/>
    <x v="2"/>
    <x v="2"/>
    <s v="San Francisco"/>
    <x v="5"/>
    <n v="0.8"/>
    <x v="27"/>
    <n v="5800"/>
    <n v="1160"/>
    <n v="0.2"/>
  </r>
  <r>
    <x v="2"/>
    <n v="1128299"/>
    <x v="29"/>
    <x v="2"/>
    <x v="2"/>
    <s v="San Francisco"/>
    <x v="0"/>
    <n v="0.6"/>
    <x v="18"/>
    <n v="5850"/>
    <n v="2340"/>
    <n v="0.4"/>
  </r>
  <r>
    <x v="2"/>
    <n v="1128299"/>
    <x v="29"/>
    <x v="2"/>
    <x v="2"/>
    <s v="San Francisco"/>
    <x v="1"/>
    <n v="0.65"/>
    <x v="6"/>
    <n v="5362.5"/>
    <n v="1340.625"/>
    <n v="0.25"/>
  </r>
  <r>
    <x v="2"/>
    <n v="1128299"/>
    <x v="29"/>
    <x v="2"/>
    <x v="2"/>
    <s v="San Francisco"/>
    <x v="2"/>
    <n v="0.65"/>
    <x v="6"/>
    <n v="5362.5"/>
    <n v="2145"/>
    <n v="0.4"/>
  </r>
  <r>
    <x v="2"/>
    <n v="1128299"/>
    <x v="29"/>
    <x v="2"/>
    <x v="2"/>
    <s v="San Francisco"/>
    <x v="3"/>
    <n v="0.6"/>
    <x v="20"/>
    <n v="4200"/>
    <n v="1470"/>
    <n v="0.35"/>
  </r>
  <r>
    <x v="2"/>
    <n v="1128299"/>
    <x v="29"/>
    <x v="2"/>
    <x v="2"/>
    <s v="San Francisco"/>
    <x v="4"/>
    <n v="0.65"/>
    <x v="31"/>
    <n v="3737.5"/>
    <n v="2055.625"/>
    <n v="0.55000000000000004"/>
  </r>
  <r>
    <x v="2"/>
    <n v="1128299"/>
    <x v="29"/>
    <x v="2"/>
    <x v="2"/>
    <s v="San Francisco"/>
    <x v="5"/>
    <n v="0.8"/>
    <x v="10"/>
    <n v="7000"/>
    <n v="1400"/>
    <n v="0.2"/>
  </r>
  <r>
    <x v="2"/>
    <n v="1128299"/>
    <x v="30"/>
    <x v="2"/>
    <x v="2"/>
    <s v="San Francisco"/>
    <x v="0"/>
    <n v="0.6"/>
    <x v="13"/>
    <n v="6150"/>
    <n v="2152.5"/>
    <n v="0.35000000000000003"/>
  </r>
  <r>
    <x v="2"/>
    <n v="1128299"/>
    <x v="30"/>
    <x v="2"/>
    <x v="2"/>
    <s v="San Francisco"/>
    <x v="1"/>
    <n v="0.65"/>
    <x v="10"/>
    <n v="5687.5"/>
    <n v="1137.5"/>
    <n v="0.2"/>
  </r>
  <r>
    <x v="2"/>
    <n v="1128299"/>
    <x v="30"/>
    <x v="2"/>
    <x v="2"/>
    <s v="San Francisco"/>
    <x v="2"/>
    <n v="0.65"/>
    <x v="6"/>
    <n v="5362.5"/>
    <n v="1876.8750000000002"/>
    <n v="0.35000000000000003"/>
  </r>
  <r>
    <x v="2"/>
    <n v="1128299"/>
    <x v="30"/>
    <x v="2"/>
    <x v="2"/>
    <s v="San Francisco"/>
    <x v="3"/>
    <n v="0.6"/>
    <x v="27"/>
    <n v="4350"/>
    <n v="1305"/>
    <n v="0.3"/>
  </r>
  <r>
    <x v="2"/>
    <n v="1128299"/>
    <x v="30"/>
    <x v="2"/>
    <x v="2"/>
    <s v="San Francisco"/>
    <x v="4"/>
    <n v="0.65"/>
    <x v="29"/>
    <n v="5037.5"/>
    <n v="2518.75"/>
    <n v="0.5"/>
  </r>
  <r>
    <x v="2"/>
    <n v="1128299"/>
    <x v="30"/>
    <x v="2"/>
    <x v="2"/>
    <s v="San Francisco"/>
    <x v="5"/>
    <n v="0.8"/>
    <x v="29"/>
    <n v="6200"/>
    <n v="930.00000000000011"/>
    <n v="0.15000000000000002"/>
  </r>
  <r>
    <x v="2"/>
    <n v="1128299"/>
    <x v="31"/>
    <x v="2"/>
    <x v="2"/>
    <s v="San Francisco"/>
    <x v="0"/>
    <n v="0.65"/>
    <x v="18"/>
    <n v="6337.5"/>
    <n v="2218.125"/>
    <n v="0.35000000000000003"/>
  </r>
  <r>
    <x v="2"/>
    <n v="1128299"/>
    <x v="31"/>
    <x v="2"/>
    <x v="2"/>
    <s v="San Francisco"/>
    <x v="1"/>
    <n v="0.70000000000000007"/>
    <x v="8"/>
    <n v="6475.0000000000009"/>
    <n v="1295.0000000000002"/>
    <n v="0.2"/>
  </r>
  <r>
    <x v="2"/>
    <n v="1128299"/>
    <x v="31"/>
    <x v="2"/>
    <x v="2"/>
    <s v="San Francisco"/>
    <x v="2"/>
    <n v="0.65"/>
    <x v="9"/>
    <n v="5200"/>
    <n v="1820.0000000000002"/>
    <n v="0.35000000000000003"/>
  </r>
  <r>
    <x v="2"/>
    <n v="1128299"/>
    <x v="31"/>
    <x v="2"/>
    <x v="2"/>
    <s v="San Francisco"/>
    <x v="3"/>
    <n v="0.65"/>
    <x v="30"/>
    <n v="4875"/>
    <n v="1462.5"/>
    <n v="0.3"/>
  </r>
  <r>
    <x v="2"/>
    <n v="1128299"/>
    <x v="31"/>
    <x v="2"/>
    <x v="2"/>
    <s v="San Francisco"/>
    <x v="4"/>
    <n v="0.75"/>
    <x v="30"/>
    <n v="5625"/>
    <n v="2812.5"/>
    <n v="0.5"/>
  </r>
  <r>
    <x v="2"/>
    <n v="1128299"/>
    <x v="31"/>
    <x v="2"/>
    <x v="2"/>
    <s v="San Francisco"/>
    <x v="5"/>
    <n v="0.8"/>
    <x v="27"/>
    <n v="5800"/>
    <n v="870.00000000000011"/>
    <n v="0.15000000000000002"/>
  </r>
  <r>
    <x v="2"/>
    <n v="1128299"/>
    <x v="32"/>
    <x v="2"/>
    <x v="2"/>
    <s v="San Francisco"/>
    <x v="0"/>
    <n v="0.55000000000000004"/>
    <x v="8"/>
    <n v="5087.5"/>
    <n v="1526.2500000000002"/>
    <n v="0.30000000000000004"/>
  </r>
  <r>
    <x v="2"/>
    <n v="1128299"/>
    <x v="32"/>
    <x v="2"/>
    <x v="2"/>
    <s v="San Francisco"/>
    <x v="1"/>
    <n v="0.60000000000000009"/>
    <x v="8"/>
    <n v="5550.0000000000009"/>
    <n v="832.50000000000011"/>
    <n v="0.15"/>
  </r>
  <r>
    <x v="2"/>
    <n v="1128299"/>
    <x v="32"/>
    <x v="2"/>
    <x v="2"/>
    <s v="San Francisco"/>
    <x v="2"/>
    <n v="0.55000000000000004"/>
    <x v="29"/>
    <n v="4262.5"/>
    <n v="1278.7500000000002"/>
    <n v="0.30000000000000004"/>
  </r>
  <r>
    <x v="2"/>
    <n v="1128299"/>
    <x v="32"/>
    <x v="2"/>
    <x v="2"/>
    <s v="San Francisco"/>
    <x v="3"/>
    <n v="0.55000000000000004"/>
    <x v="27"/>
    <n v="3987.5000000000005"/>
    <n v="996.875"/>
    <n v="0.24999999999999997"/>
  </r>
  <r>
    <x v="2"/>
    <n v="1128299"/>
    <x v="32"/>
    <x v="2"/>
    <x v="2"/>
    <s v="San Francisco"/>
    <x v="4"/>
    <n v="0.65"/>
    <x v="27"/>
    <n v="4712.5"/>
    <n v="2120.6250000000005"/>
    <n v="0.45000000000000007"/>
  </r>
  <r>
    <x v="2"/>
    <n v="1128299"/>
    <x v="32"/>
    <x v="2"/>
    <x v="2"/>
    <s v="San Francisco"/>
    <x v="5"/>
    <n v="0.70000000000000007"/>
    <x v="29"/>
    <n v="5425.0000000000009"/>
    <n v="542.50000000000011"/>
    <n v="0.1"/>
  </r>
  <r>
    <x v="2"/>
    <n v="1128299"/>
    <x v="33"/>
    <x v="2"/>
    <x v="2"/>
    <s v="San Francisco"/>
    <x v="0"/>
    <n v="0.55000000000000004"/>
    <x v="10"/>
    <n v="4812.5"/>
    <n v="1443.7500000000002"/>
    <n v="0.30000000000000004"/>
  </r>
  <r>
    <x v="2"/>
    <n v="1128299"/>
    <x v="33"/>
    <x v="2"/>
    <x v="2"/>
    <s v="San Francisco"/>
    <x v="1"/>
    <n v="0.60000000000000009"/>
    <x v="10"/>
    <n v="5250.0000000000009"/>
    <n v="787.50000000000011"/>
    <n v="0.15"/>
  </r>
  <r>
    <x v="2"/>
    <n v="1128299"/>
    <x v="33"/>
    <x v="2"/>
    <x v="2"/>
    <s v="San Francisco"/>
    <x v="2"/>
    <n v="0.55000000000000004"/>
    <x v="20"/>
    <n v="3850.0000000000005"/>
    <n v="1155.0000000000002"/>
    <n v="0.30000000000000004"/>
  </r>
  <r>
    <x v="2"/>
    <n v="1128299"/>
    <x v="33"/>
    <x v="2"/>
    <x v="2"/>
    <s v="San Francisco"/>
    <x v="3"/>
    <n v="0.55000000000000004"/>
    <x v="22"/>
    <n v="3712.5000000000005"/>
    <n v="928.125"/>
    <n v="0.24999999999999997"/>
  </r>
  <r>
    <x v="2"/>
    <n v="1128299"/>
    <x v="33"/>
    <x v="2"/>
    <x v="2"/>
    <s v="San Francisco"/>
    <x v="4"/>
    <n v="0.65"/>
    <x v="26"/>
    <n v="4225"/>
    <n v="1901.2500000000002"/>
    <n v="0.45000000000000007"/>
  </r>
  <r>
    <x v="2"/>
    <n v="1128299"/>
    <x v="33"/>
    <x v="2"/>
    <x v="2"/>
    <s v="San Francisco"/>
    <x v="5"/>
    <n v="0.70000000000000007"/>
    <x v="20"/>
    <n v="4900.0000000000009"/>
    <n v="490.00000000000011"/>
    <n v="0.1"/>
  </r>
  <r>
    <x v="2"/>
    <n v="1128299"/>
    <x v="34"/>
    <x v="2"/>
    <x v="2"/>
    <s v="San Francisco"/>
    <x v="0"/>
    <n v="0.55000000000000004"/>
    <x v="10"/>
    <n v="4812.5"/>
    <n v="1443.7500000000002"/>
    <n v="0.30000000000000004"/>
  </r>
  <r>
    <x v="2"/>
    <n v="1128299"/>
    <x v="34"/>
    <x v="2"/>
    <x v="2"/>
    <s v="San Francisco"/>
    <x v="1"/>
    <n v="0.60000000000000009"/>
    <x v="10"/>
    <n v="5250.0000000000009"/>
    <n v="787.50000000000011"/>
    <n v="0.15"/>
  </r>
  <r>
    <x v="2"/>
    <n v="1128299"/>
    <x v="34"/>
    <x v="2"/>
    <x v="2"/>
    <s v="San Francisco"/>
    <x v="2"/>
    <n v="0.55000000000000004"/>
    <x v="27"/>
    <n v="3987.5000000000005"/>
    <n v="1196.2500000000002"/>
    <n v="0.30000000000000004"/>
  </r>
  <r>
    <x v="2"/>
    <n v="1128299"/>
    <x v="34"/>
    <x v="2"/>
    <x v="2"/>
    <s v="San Francisco"/>
    <x v="3"/>
    <n v="0.55000000000000004"/>
    <x v="20"/>
    <n v="3850.0000000000005"/>
    <n v="962.5"/>
    <n v="0.24999999999999997"/>
  </r>
  <r>
    <x v="2"/>
    <n v="1128299"/>
    <x v="34"/>
    <x v="2"/>
    <x v="2"/>
    <s v="San Francisco"/>
    <x v="4"/>
    <n v="0.65"/>
    <x v="26"/>
    <n v="4225"/>
    <n v="1901.2500000000002"/>
    <n v="0.45000000000000007"/>
  </r>
  <r>
    <x v="2"/>
    <n v="1128299"/>
    <x v="34"/>
    <x v="2"/>
    <x v="2"/>
    <s v="San Francisco"/>
    <x v="5"/>
    <n v="0.70000000000000007"/>
    <x v="29"/>
    <n v="5425.0000000000009"/>
    <n v="542.50000000000011"/>
    <n v="0.1"/>
  </r>
  <r>
    <x v="2"/>
    <n v="1128299"/>
    <x v="35"/>
    <x v="2"/>
    <x v="2"/>
    <s v="San Francisco"/>
    <x v="0"/>
    <n v="0.55000000000000004"/>
    <x v="18"/>
    <n v="5362.5"/>
    <n v="1608.7500000000002"/>
    <n v="0.30000000000000004"/>
  </r>
  <r>
    <x v="2"/>
    <n v="1128299"/>
    <x v="35"/>
    <x v="2"/>
    <x v="2"/>
    <s v="San Francisco"/>
    <x v="1"/>
    <n v="0.60000000000000009"/>
    <x v="18"/>
    <n v="5850.0000000000009"/>
    <n v="877.50000000000011"/>
    <n v="0.15"/>
  </r>
  <r>
    <x v="2"/>
    <n v="1128299"/>
    <x v="35"/>
    <x v="2"/>
    <x v="2"/>
    <s v="San Francisco"/>
    <x v="2"/>
    <n v="0.55000000000000004"/>
    <x v="29"/>
    <n v="4262.5"/>
    <n v="1278.7500000000002"/>
    <n v="0.30000000000000004"/>
  </r>
  <r>
    <x v="2"/>
    <n v="1128299"/>
    <x v="35"/>
    <x v="2"/>
    <x v="2"/>
    <s v="San Francisco"/>
    <x v="3"/>
    <n v="0.55000000000000004"/>
    <x v="29"/>
    <n v="4262.5"/>
    <n v="1065.6249999999998"/>
    <n v="0.24999999999999997"/>
  </r>
  <r>
    <x v="2"/>
    <n v="1128299"/>
    <x v="35"/>
    <x v="2"/>
    <x v="2"/>
    <s v="San Francisco"/>
    <x v="4"/>
    <n v="0.65"/>
    <x v="20"/>
    <n v="4550"/>
    <n v="2047.5000000000002"/>
    <n v="0.45000000000000007"/>
  </r>
  <r>
    <x v="2"/>
    <n v="1128299"/>
    <x v="35"/>
    <x v="2"/>
    <x v="2"/>
    <s v="San Francisco"/>
    <x v="5"/>
    <n v="0.70000000000000007"/>
    <x v="9"/>
    <n v="5600.0000000000009"/>
    <n v="560.00000000000011"/>
    <n v="0.1"/>
  </r>
  <r>
    <x v="3"/>
    <n v="1189833"/>
    <x v="36"/>
    <x v="2"/>
    <x v="2"/>
    <s v="Los Angeles"/>
    <x v="0"/>
    <n v="0.35"/>
    <x v="20"/>
    <n v="2450"/>
    <n v="980"/>
    <n v="0.4"/>
  </r>
  <r>
    <x v="3"/>
    <n v="1189833"/>
    <x v="36"/>
    <x v="2"/>
    <x v="2"/>
    <s v="Los Angeles"/>
    <x v="1"/>
    <n v="0.45"/>
    <x v="20"/>
    <n v="3150"/>
    <n v="787.5"/>
    <n v="0.25"/>
  </r>
  <r>
    <x v="3"/>
    <n v="1189833"/>
    <x v="36"/>
    <x v="2"/>
    <x v="2"/>
    <s v="Los Angeles"/>
    <x v="2"/>
    <n v="0.45"/>
    <x v="20"/>
    <n v="3150"/>
    <n v="1260"/>
    <n v="0.4"/>
  </r>
  <r>
    <x v="3"/>
    <n v="1189833"/>
    <x v="36"/>
    <x v="2"/>
    <x v="2"/>
    <s v="Los Angeles"/>
    <x v="3"/>
    <n v="0.45"/>
    <x v="21"/>
    <n v="2475"/>
    <n v="866.25"/>
    <n v="0.35"/>
  </r>
  <r>
    <x v="3"/>
    <n v="1189833"/>
    <x v="36"/>
    <x v="2"/>
    <x v="2"/>
    <s v="Los Angeles"/>
    <x v="4"/>
    <n v="0.5"/>
    <x v="24"/>
    <n v="2500"/>
    <n v="1375"/>
    <n v="0.55000000000000004"/>
  </r>
  <r>
    <x v="3"/>
    <n v="1189833"/>
    <x v="36"/>
    <x v="2"/>
    <x v="2"/>
    <s v="Los Angeles"/>
    <x v="5"/>
    <n v="0.45"/>
    <x v="20"/>
    <n v="3150"/>
    <n v="630"/>
    <n v="0.2"/>
  </r>
  <r>
    <x v="3"/>
    <n v="1189833"/>
    <x v="37"/>
    <x v="2"/>
    <x v="2"/>
    <s v="Los Angeles"/>
    <x v="0"/>
    <n v="0.35"/>
    <x v="30"/>
    <n v="2625"/>
    <n v="1050"/>
    <n v="0.4"/>
  </r>
  <r>
    <x v="3"/>
    <n v="1189833"/>
    <x v="37"/>
    <x v="2"/>
    <x v="2"/>
    <s v="Los Angeles"/>
    <x v="1"/>
    <n v="0.45"/>
    <x v="26"/>
    <n v="2925"/>
    <n v="731.25"/>
    <n v="0.25"/>
  </r>
  <r>
    <x v="3"/>
    <n v="1189833"/>
    <x v="37"/>
    <x v="2"/>
    <x v="2"/>
    <s v="Los Angeles"/>
    <x v="2"/>
    <n v="0.45"/>
    <x v="22"/>
    <n v="3037.5"/>
    <n v="1215"/>
    <n v="0.4"/>
  </r>
  <r>
    <x v="3"/>
    <n v="1189833"/>
    <x v="37"/>
    <x v="2"/>
    <x v="2"/>
    <s v="Los Angeles"/>
    <x v="3"/>
    <n v="0.45"/>
    <x v="28"/>
    <n v="2362.5"/>
    <n v="826.875"/>
    <n v="0.35"/>
  </r>
  <r>
    <x v="3"/>
    <n v="1189833"/>
    <x v="37"/>
    <x v="2"/>
    <x v="2"/>
    <s v="Los Angeles"/>
    <x v="4"/>
    <n v="0.5"/>
    <x v="32"/>
    <n v="2250"/>
    <n v="1237.5"/>
    <n v="0.55000000000000004"/>
  </r>
  <r>
    <x v="3"/>
    <n v="1189833"/>
    <x v="37"/>
    <x v="2"/>
    <x v="2"/>
    <s v="Los Angeles"/>
    <x v="5"/>
    <n v="0.45"/>
    <x v="26"/>
    <n v="2925"/>
    <n v="585"/>
    <n v="0.2"/>
  </r>
  <r>
    <x v="3"/>
    <n v="1189833"/>
    <x v="38"/>
    <x v="2"/>
    <x v="2"/>
    <s v="Los Angeles"/>
    <x v="0"/>
    <n v="0.35"/>
    <x v="9"/>
    <n v="2800"/>
    <n v="1120"/>
    <n v="0.4"/>
  </r>
  <r>
    <x v="3"/>
    <n v="1189833"/>
    <x v="38"/>
    <x v="2"/>
    <x v="2"/>
    <s v="Los Angeles"/>
    <x v="1"/>
    <n v="0.45"/>
    <x v="26"/>
    <n v="2925"/>
    <n v="731.25"/>
    <n v="0.25"/>
  </r>
  <r>
    <x v="3"/>
    <n v="1189833"/>
    <x v="38"/>
    <x v="2"/>
    <x v="2"/>
    <s v="Los Angeles"/>
    <x v="2"/>
    <n v="0.45"/>
    <x v="26"/>
    <n v="2925"/>
    <n v="1170"/>
    <n v="0.4"/>
  </r>
  <r>
    <x v="3"/>
    <n v="1189833"/>
    <x v="38"/>
    <x v="2"/>
    <x v="2"/>
    <s v="Los Angeles"/>
    <x v="3"/>
    <n v="0.45"/>
    <x v="21"/>
    <n v="2475"/>
    <n v="866.25"/>
    <n v="0.35"/>
  </r>
  <r>
    <x v="3"/>
    <n v="1189833"/>
    <x v="38"/>
    <x v="2"/>
    <x v="2"/>
    <s v="Los Angeles"/>
    <x v="4"/>
    <n v="0.5"/>
    <x v="33"/>
    <n v="2125"/>
    <n v="1168.75"/>
    <n v="0.55000000000000004"/>
  </r>
  <r>
    <x v="3"/>
    <n v="1189833"/>
    <x v="38"/>
    <x v="2"/>
    <x v="2"/>
    <s v="Los Angeles"/>
    <x v="5"/>
    <n v="0.45"/>
    <x v="23"/>
    <n v="2812.5"/>
    <n v="562.5"/>
    <n v="0.2"/>
  </r>
  <r>
    <x v="3"/>
    <n v="1189833"/>
    <x v="39"/>
    <x v="2"/>
    <x v="2"/>
    <s v="Los Angeles"/>
    <x v="0"/>
    <n v="0.45"/>
    <x v="9"/>
    <n v="3600"/>
    <n v="1440"/>
    <n v="0.4"/>
  </r>
  <r>
    <x v="3"/>
    <n v="1189833"/>
    <x v="39"/>
    <x v="2"/>
    <x v="2"/>
    <s v="Los Angeles"/>
    <x v="1"/>
    <n v="0.5"/>
    <x v="25"/>
    <n v="3000"/>
    <n v="750"/>
    <n v="0.25"/>
  </r>
  <r>
    <x v="3"/>
    <n v="1189833"/>
    <x v="39"/>
    <x v="2"/>
    <x v="2"/>
    <s v="Los Angeles"/>
    <x v="2"/>
    <n v="0.5"/>
    <x v="23"/>
    <n v="3125"/>
    <n v="1250"/>
    <n v="0.4"/>
  </r>
  <r>
    <x v="3"/>
    <n v="1189833"/>
    <x v="39"/>
    <x v="2"/>
    <x v="2"/>
    <s v="Los Angeles"/>
    <x v="3"/>
    <n v="0.45"/>
    <x v="28"/>
    <n v="2362.5"/>
    <n v="826.875"/>
    <n v="0.35"/>
  </r>
  <r>
    <x v="3"/>
    <n v="1189833"/>
    <x v="39"/>
    <x v="2"/>
    <x v="2"/>
    <s v="Los Angeles"/>
    <x v="4"/>
    <n v="0.5"/>
    <x v="33"/>
    <n v="2125"/>
    <n v="1168.75"/>
    <n v="0.55000000000000004"/>
  </r>
  <r>
    <x v="3"/>
    <n v="1189833"/>
    <x v="39"/>
    <x v="2"/>
    <x v="2"/>
    <s v="Los Angeles"/>
    <x v="5"/>
    <n v="0.65"/>
    <x v="25"/>
    <n v="3900"/>
    <n v="780"/>
    <n v="0.2"/>
  </r>
  <r>
    <x v="3"/>
    <n v="1189833"/>
    <x v="40"/>
    <x v="2"/>
    <x v="2"/>
    <s v="Los Angeles"/>
    <x v="0"/>
    <n v="0.45"/>
    <x v="9"/>
    <n v="3600"/>
    <n v="1440"/>
    <n v="0.4"/>
  </r>
  <r>
    <x v="3"/>
    <n v="1189833"/>
    <x v="40"/>
    <x v="2"/>
    <x v="2"/>
    <s v="Los Angeles"/>
    <x v="1"/>
    <n v="0.5"/>
    <x v="26"/>
    <n v="3250"/>
    <n v="812.5"/>
    <n v="0.25"/>
  </r>
  <r>
    <x v="3"/>
    <n v="1189833"/>
    <x v="40"/>
    <x v="2"/>
    <x v="2"/>
    <s v="Los Angeles"/>
    <x v="2"/>
    <n v="0.5"/>
    <x v="26"/>
    <n v="3250"/>
    <n v="1300"/>
    <n v="0.4"/>
  </r>
  <r>
    <x v="3"/>
    <n v="1189833"/>
    <x v="40"/>
    <x v="2"/>
    <x v="2"/>
    <s v="Los Angeles"/>
    <x v="3"/>
    <n v="0.45"/>
    <x v="21"/>
    <n v="2475"/>
    <n v="866.25"/>
    <n v="0.35"/>
  </r>
  <r>
    <x v="3"/>
    <n v="1189833"/>
    <x v="40"/>
    <x v="2"/>
    <x v="2"/>
    <s v="Los Angeles"/>
    <x v="4"/>
    <n v="0.5"/>
    <x v="32"/>
    <n v="2250"/>
    <n v="1237.5"/>
    <n v="0.55000000000000004"/>
  </r>
  <r>
    <x v="3"/>
    <n v="1189833"/>
    <x v="40"/>
    <x v="2"/>
    <x v="2"/>
    <s v="Los Angeles"/>
    <x v="5"/>
    <n v="0.65"/>
    <x v="23"/>
    <n v="4062.5"/>
    <n v="812.5"/>
    <n v="0.2"/>
  </r>
  <r>
    <x v="3"/>
    <n v="1189833"/>
    <x v="41"/>
    <x v="2"/>
    <x v="2"/>
    <s v="Los Angeles"/>
    <x v="0"/>
    <n v="0.45"/>
    <x v="3"/>
    <n v="4050"/>
    <n v="1620"/>
    <n v="0.4"/>
  </r>
  <r>
    <x v="3"/>
    <n v="1189833"/>
    <x v="41"/>
    <x v="2"/>
    <x v="2"/>
    <s v="Los Angeles"/>
    <x v="1"/>
    <n v="0.5"/>
    <x v="30"/>
    <n v="3750"/>
    <n v="937.5"/>
    <n v="0.25"/>
  </r>
  <r>
    <x v="3"/>
    <n v="1189833"/>
    <x v="41"/>
    <x v="2"/>
    <x v="2"/>
    <s v="Los Angeles"/>
    <x v="2"/>
    <n v="0.5"/>
    <x v="30"/>
    <n v="3750"/>
    <n v="1500"/>
    <n v="0.4"/>
  </r>
  <r>
    <x v="3"/>
    <n v="1189833"/>
    <x v="41"/>
    <x v="2"/>
    <x v="2"/>
    <s v="Los Angeles"/>
    <x v="3"/>
    <n v="0.45"/>
    <x v="23"/>
    <n v="2812.5"/>
    <n v="984.37499999999989"/>
    <n v="0.35"/>
  </r>
  <r>
    <x v="3"/>
    <n v="1189833"/>
    <x v="41"/>
    <x v="2"/>
    <x v="2"/>
    <s v="Los Angeles"/>
    <x v="4"/>
    <n v="0.5"/>
    <x v="24"/>
    <n v="2500"/>
    <n v="1375"/>
    <n v="0.55000000000000004"/>
  </r>
  <r>
    <x v="3"/>
    <n v="1189833"/>
    <x v="41"/>
    <x v="2"/>
    <x v="2"/>
    <s v="Los Angeles"/>
    <x v="5"/>
    <n v="0.65"/>
    <x v="9"/>
    <n v="5200"/>
    <n v="1040"/>
    <n v="0.2"/>
  </r>
  <r>
    <x v="3"/>
    <n v="1189833"/>
    <x v="42"/>
    <x v="2"/>
    <x v="2"/>
    <s v="Los Angeles"/>
    <x v="0"/>
    <n v="0.45"/>
    <x v="5"/>
    <n v="4275"/>
    <n v="1710"/>
    <n v="0.4"/>
  </r>
  <r>
    <x v="3"/>
    <n v="1189833"/>
    <x v="42"/>
    <x v="2"/>
    <x v="2"/>
    <s v="Los Angeles"/>
    <x v="1"/>
    <n v="0.5"/>
    <x v="9"/>
    <n v="4000"/>
    <n v="1000"/>
    <n v="0.25"/>
  </r>
  <r>
    <x v="3"/>
    <n v="1189833"/>
    <x v="42"/>
    <x v="2"/>
    <x v="2"/>
    <s v="Los Angeles"/>
    <x v="2"/>
    <n v="0.5"/>
    <x v="30"/>
    <n v="3750"/>
    <n v="1500"/>
    <n v="0.4"/>
  </r>
  <r>
    <x v="3"/>
    <n v="1189833"/>
    <x v="42"/>
    <x v="2"/>
    <x v="2"/>
    <s v="Los Angeles"/>
    <x v="3"/>
    <n v="0.45"/>
    <x v="26"/>
    <n v="2925"/>
    <n v="1023.7499999999999"/>
    <n v="0.35"/>
  </r>
  <r>
    <x v="3"/>
    <n v="1189833"/>
    <x v="42"/>
    <x v="2"/>
    <x v="2"/>
    <s v="Los Angeles"/>
    <x v="4"/>
    <n v="0.5"/>
    <x v="20"/>
    <n v="3500"/>
    <n v="1925.0000000000002"/>
    <n v="0.55000000000000004"/>
  </r>
  <r>
    <x v="3"/>
    <n v="1189833"/>
    <x v="42"/>
    <x v="2"/>
    <x v="2"/>
    <s v="Los Angeles"/>
    <x v="5"/>
    <n v="0.65"/>
    <x v="20"/>
    <n v="4550"/>
    <n v="910"/>
    <n v="0.2"/>
  </r>
  <r>
    <x v="3"/>
    <n v="1189833"/>
    <x v="43"/>
    <x v="2"/>
    <x v="2"/>
    <s v="Los Angeles"/>
    <x v="0"/>
    <n v="0.5"/>
    <x v="3"/>
    <n v="4500"/>
    <n v="1800"/>
    <n v="0.4"/>
  </r>
  <r>
    <x v="3"/>
    <n v="1189833"/>
    <x v="43"/>
    <x v="2"/>
    <x v="2"/>
    <s v="Los Angeles"/>
    <x v="1"/>
    <n v="0.55000000000000004"/>
    <x v="2"/>
    <n v="4675"/>
    <n v="1168.75"/>
    <n v="0.25"/>
  </r>
  <r>
    <x v="3"/>
    <n v="1189833"/>
    <x v="43"/>
    <x v="2"/>
    <x v="2"/>
    <s v="Los Angeles"/>
    <x v="2"/>
    <n v="0.5"/>
    <x v="27"/>
    <n v="3625"/>
    <n v="1450"/>
    <n v="0.4"/>
  </r>
  <r>
    <x v="3"/>
    <n v="1189833"/>
    <x v="43"/>
    <x v="2"/>
    <x v="2"/>
    <s v="Los Angeles"/>
    <x v="3"/>
    <n v="0.5"/>
    <x v="22"/>
    <n v="3375"/>
    <n v="1181.25"/>
    <n v="0.35"/>
  </r>
  <r>
    <x v="3"/>
    <n v="1189833"/>
    <x v="43"/>
    <x v="2"/>
    <x v="2"/>
    <s v="Los Angeles"/>
    <x v="4"/>
    <n v="0.6"/>
    <x v="22"/>
    <n v="4050"/>
    <n v="2227.5"/>
    <n v="0.55000000000000004"/>
  </r>
  <r>
    <x v="3"/>
    <n v="1189833"/>
    <x v="43"/>
    <x v="2"/>
    <x v="2"/>
    <s v="Los Angeles"/>
    <x v="5"/>
    <n v="0.65"/>
    <x v="26"/>
    <n v="4225"/>
    <n v="845"/>
    <n v="0.2"/>
  </r>
  <r>
    <x v="3"/>
    <n v="1189833"/>
    <x v="44"/>
    <x v="2"/>
    <x v="2"/>
    <s v="Los Angeles"/>
    <x v="0"/>
    <n v="0.5"/>
    <x v="2"/>
    <n v="4250"/>
    <n v="1700"/>
    <n v="0.4"/>
  </r>
  <r>
    <x v="3"/>
    <n v="1189833"/>
    <x v="44"/>
    <x v="2"/>
    <x v="2"/>
    <s v="Los Angeles"/>
    <x v="1"/>
    <n v="0.55000000000000004"/>
    <x v="2"/>
    <n v="4675"/>
    <n v="1168.75"/>
    <n v="0.25"/>
  </r>
  <r>
    <x v="3"/>
    <n v="1189833"/>
    <x v="44"/>
    <x v="2"/>
    <x v="2"/>
    <s v="Los Angeles"/>
    <x v="2"/>
    <n v="0.5"/>
    <x v="20"/>
    <n v="3500"/>
    <n v="1400"/>
    <n v="0.4"/>
  </r>
  <r>
    <x v="3"/>
    <n v="1189833"/>
    <x v="44"/>
    <x v="2"/>
    <x v="2"/>
    <s v="Los Angeles"/>
    <x v="3"/>
    <n v="0.5"/>
    <x v="26"/>
    <n v="3250"/>
    <n v="1137.5"/>
    <n v="0.35"/>
  </r>
  <r>
    <x v="3"/>
    <n v="1189833"/>
    <x v="44"/>
    <x v="2"/>
    <x v="2"/>
    <s v="Los Angeles"/>
    <x v="4"/>
    <n v="0.6"/>
    <x v="26"/>
    <n v="3900"/>
    <n v="2145"/>
    <n v="0.55000000000000004"/>
  </r>
  <r>
    <x v="3"/>
    <n v="1189833"/>
    <x v="44"/>
    <x v="2"/>
    <x v="2"/>
    <s v="Los Angeles"/>
    <x v="5"/>
    <n v="0.65"/>
    <x v="20"/>
    <n v="4550"/>
    <n v="910"/>
    <n v="0.2"/>
  </r>
  <r>
    <x v="3"/>
    <n v="1189833"/>
    <x v="45"/>
    <x v="2"/>
    <x v="2"/>
    <s v="Los Angeles"/>
    <x v="0"/>
    <n v="0.5"/>
    <x v="9"/>
    <n v="4000"/>
    <n v="1600"/>
    <n v="0.4"/>
  </r>
  <r>
    <x v="3"/>
    <n v="1189833"/>
    <x v="45"/>
    <x v="2"/>
    <x v="2"/>
    <s v="Los Angeles"/>
    <x v="1"/>
    <n v="0.55000000000000004"/>
    <x v="9"/>
    <n v="4400"/>
    <n v="1100"/>
    <n v="0.25"/>
  </r>
  <r>
    <x v="3"/>
    <n v="1189833"/>
    <x v="45"/>
    <x v="2"/>
    <x v="2"/>
    <s v="Los Angeles"/>
    <x v="2"/>
    <n v="0.5"/>
    <x v="26"/>
    <n v="3250"/>
    <n v="1300"/>
    <n v="0.4"/>
  </r>
  <r>
    <x v="3"/>
    <n v="1189833"/>
    <x v="45"/>
    <x v="2"/>
    <x v="2"/>
    <s v="Los Angeles"/>
    <x v="3"/>
    <n v="0.5"/>
    <x v="23"/>
    <n v="3125"/>
    <n v="1093.75"/>
    <n v="0.35"/>
  </r>
  <r>
    <x v="3"/>
    <n v="1189833"/>
    <x v="45"/>
    <x v="2"/>
    <x v="2"/>
    <s v="Los Angeles"/>
    <x v="4"/>
    <n v="0.6"/>
    <x v="25"/>
    <n v="3600"/>
    <n v="1980.0000000000002"/>
    <n v="0.55000000000000004"/>
  </r>
  <r>
    <x v="3"/>
    <n v="1189833"/>
    <x v="45"/>
    <x v="2"/>
    <x v="2"/>
    <s v="Los Angeles"/>
    <x v="5"/>
    <n v="0.65"/>
    <x v="26"/>
    <n v="4225"/>
    <n v="845"/>
    <n v="0.2"/>
  </r>
  <r>
    <x v="3"/>
    <n v="1189833"/>
    <x v="46"/>
    <x v="2"/>
    <x v="2"/>
    <s v="Los Angeles"/>
    <x v="0"/>
    <n v="0.5"/>
    <x v="6"/>
    <n v="4125"/>
    <n v="1650"/>
    <n v="0.4"/>
  </r>
  <r>
    <x v="3"/>
    <n v="1189833"/>
    <x v="46"/>
    <x v="2"/>
    <x v="2"/>
    <s v="Los Angeles"/>
    <x v="1"/>
    <n v="0.55000000000000004"/>
    <x v="6"/>
    <n v="4537.5"/>
    <n v="1134.375"/>
    <n v="0.25"/>
  </r>
  <r>
    <x v="3"/>
    <n v="1189833"/>
    <x v="46"/>
    <x v="2"/>
    <x v="2"/>
    <s v="Los Angeles"/>
    <x v="2"/>
    <n v="0.5"/>
    <x v="22"/>
    <n v="3375"/>
    <n v="1350"/>
    <n v="0.4"/>
  </r>
  <r>
    <x v="3"/>
    <n v="1189833"/>
    <x v="46"/>
    <x v="2"/>
    <x v="2"/>
    <s v="Los Angeles"/>
    <x v="3"/>
    <n v="0.5"/>
    <x v="26"/>
    <n v="3250"/>
    <n v="1137.5"/>
    <n v="0.35"/>
  </r>
  <r>
    <x v="3"/>
    <n v="1189833"/>
    <x v="46"/>
    <x v="2"/>
    <x v="2"/>
    <s v="Los Angeles"/>
    <x v="4"/>
    <n v="0.6"/>
    <x v="25"/>
    <n v="3600"/>
    <n v="1980.0000000000002"/>
    <n v="0.55000000000000004"/>
  </r>
  <r>
    <x v="3"/>
    <n v="1189833"/>
    <x v="46"/>
    <x v="2"/>
    <x v="2"/>
    <s v="Los Angeles"/>
    <x v="5"/>
    <n v="0.65"/>
    <x v="20"/>
    <n v="4550"/>
    <n v="910"/>
    <n v="0.2"/>
  </r>
  <r>
    <x v="3"/>
    <n v="1189833"/>
    <x v="47"/>
    <x v="2"/>
    <x v="2"/>
    <s v="Los Angeles"/>
    <x v="0"/>
    <n v="0.5"/>
    <x v="3"/>
    <n v="4500"/>
    <n v="1800"/>
    <n v="0.4"/>
  </r>
  <r>
    <x v="3"/>
    <n v="1189833"/>
    <x v="47"/>
    <x v="2"/>
    <x v="2"/>
    <s v="Los Angeles"/>
    <x v="1"/>
    <n v="0.55000000000000004"/>
    <x v="3"/>
    <n v="4950"/>
    <n v="1237.5"/>
    <n v="0.25"/>
  </r>
  <r>
    <x v="3"/>
    <n v="1189833"/>
    <x v="47"/>
    <x v="2"/>
    <x v="2"/>
    <s v="Los Angeles"/>
    <x v="2"/>
    <n v="0.5"/>
    <x v="20"/>
    <n v="3500"/>
    <n v="1400"/>
    <n v="0.4"/>
  </r>
  <r>
    <x v="3"/>
    <n v="1189833"/>
    <x v="47"/>
    <x v="2"/>
    <x v="2"/>
    <s v="Los Angeles"/>
    <x v="3"/>
    <n v="0.5"/>
    <x v="20"/>
    <n v="3500"/>
    <n v="1225"/>
    <n v="0.35"/>
  </r>
  <r>
    <x v="3"/>
    <n v="1189833"/>
    <x v="47"/>
    <x v="2"/>
    <x v="2"/>
    <s v="Los Angeles"/>
    <x v="4"/>
    <n v="0.6"/>
    <x v="23"/>
    <n v="3750"/>
    <n v="2062.5"/>
    <n v="0.55000000000000004"/>
  </r>
  <r>
    <x v="3"/>
    <n v="1189833"/>
    <x v="47"/>
    <x v="2"/>
    <x v="2"/>
    <s v="Los Angeles"/>
    <x v="5"/>
    <n v="0.65"/>
    <x v="27"/>
    <n v="4712.5"/>
    <n v="942.5"/>
    <n v="0.2"/>
  </r>
  <r>
    <x v="0"/>
    <n v="1185732"/>
    <x v="36"/>
    <x v="3"/>
    <x v="3"/>
    <s v="Chicago"/>
    <x v="0"/>
    <n v="0.45"/>
    <x v="34"/>
    <n v="2137.5"/>
    <n v="855"/>
    <n v="0.4"/>
  </r>
  <r>
    <x v="0"/>
    <n v="1185732"/>
    <x v="36"/>
    <x v="3"/>
    <x v="3"/>
    <s v="Chicago"/>
    <x v="1"/>
    <n v="0.45"/>
    <x v="35"/>
    <n v="1237.5"/>
    <n v="433.125"/>
    <n v="0.35"/>
  </r>
  <r>
    <x v="0"/>
    <n v="1185732"/>
    <x v="36"/>
    <x v="3"/>
    <x v="3"/>
    <s v="Chicago"/>
    <x v="2"/>
    <n v="0.35000000000000003"/>
    <x v="35"/>
    <n v="962.50000000000011"/>
    <n v="336.875"/>
    <n v="0.35"/>
  </r>
  <r>
    <x v="0"/>
    <n v="1185732"/>
    <x v="36"/>
    <x v="3"/>
    <x v="3"/>
    <s v="Chicago"/>
    <x v="3"/>
    <n v="0.4"/>
    <x v="36"/>
    <n v="500"/>
    <n v="200"/>
    <n v="0.4"/>
  </r>
  <r>
    <x v="0"/>
    <n v="1185732"/>
    <x v="36"/>
    <x v="3"/>
    <x v="3"/>
    <s v="Chicago"/>
    <x v="4"/>
    <n v="0.54999999999999993"/>
    <x v="37"/>
    <n v="962.49999999999989"/>
    <n v="336.87499999999994"/>
    <n v="0.35"/>
  </r>
  <r>
    <x v="0"/>
    <n v="1185732"/>
    <x v="36"/>
    <x v="3"/>
    <x v="3"/>
    <s v="Chicago"/>
    <x v="5"/>
    <n v="0.45"/>
    <x v="35"/>
    <n v="1237.5"/>
    <n v="618.75"/>
    <n v="0.5"/>
  </r>
  <r>
    <x v="0"/>
    <n v="1185732"/>
    <x v="37"/>
    <x v="3"/>
    <x v="3"/>
    <s v="Chicago"/>
    <x v="0"/>
    <n v="0.45"/>
    <x v="28"/>
    <n v="2362.5"/>
    <n v="945"/>
    <n v="0.4"/>
  </r>
  <r>
    <x v="0"/>
    <n v="1185732"/>
    <x v="37"/>
    <x v="3"/>
    <x v="3"/>
    <s v="Chicago"/>
    <x v="1"/>
    <n v="0.45"/>
    <x v="37"/>
    <n v="787.5"/>
    <n v="275.625"/>
    <n v="0.35"/>
  </r>
  <r>
    <x v="0"/>
    <n v="1185732"/>
    <x v="37"/>
    <x v="3"/>
    <x v="3"/>
    <s v="Chicago"/>
    <x v="2"/>
    <n v="0.35000000000000003"/>
    <x v="38"/>
    <n v="787.50000000000011"/>
    <n v="275.625"/>
    <n v="0.35"/>
  </r>
  <r>
    <x v="0"/>
    <n v="1185732"/>
    <x v="37"/>
    <x v="3"/>
    <x v="3"/>
    <s v="Chicago"/>
    <x v="3"/>
    <n v="0.4"/>
    <x v="39"/>
    <n v="400"/>
    <n v="160"/>
    <n v="0.4"/>
  </r>
  <r>
    <x v="0"/>
    <n v="1185732"/>
    <x v="37"/>
    <x v="3"/>
    <x v="3"/>
    <s v="Chicago"/>
    <x v="4"/>
    <n v="0.54999999999999993"/>
    <x v="37"/>
    <n v="962.49999999999989"/>
    <n v="336.87499999999994"/>
    <n v="0.35"/>
  </r>
  <r>
    <x v="0"/>
    <n v="1185732"/>
    <x v="37"/>
    <x v="3"/>
    <x v="3"/>
    <s v="Chicago"/>
    <x v="5"/>
    <n v="0.45"/>
    <x v="35"/>
    <n v="1237.5"/>
    <n v="618.75"/>
    <n v="0.5"/>
  </r>
  <r>
    <x v="0"/>
    <n v="1185732"/>
    <x v="38"/>
    <x v="3"/>
    <x v="3"/>
    <s v="Chicago"/>
    <x v="0"/>
    <n v="0.5"/>
    <x v="40"/>
    <n v="2475"/>
    <n v="990"/>
    <n v="0.4"/>
  </r>
  <r>
    <x v="0"/>
    <n v="1185732"/>
    <x v="38"/>
    <x v="3"/>
    <x v="3"/>
    <s v="Chicago"/>
    <x v="1"/>
    <n v="0.5"/>
    <x v="41"/>
    <n v="1000"/>
    <n v="350"/>
    <n v="0.35"/>
  </r>
  <r>
    <x v="0"/>
    <n v="1185732"/>
    <x v="38"/>
    <x v="3"/>
    <x v="3"/>
    <s v="Chicago"/>
    <x v="2"/>
    <n v="0.4"/>
    <x v="38"/>
    <n v="900"/>
    <n v="315"/>
    <n v="0.35"/>
  </r>
  <r>
    <x v="0"/>
    <n v="1185732"/>
    <x v="38"/>
    <x v="3"/>
    <x v="3"/>
    <s v="Chicago"/>
    <x v="3"/>
    <n v="0.45"/>
    <x v="42"/>
    <n v="337.5"/>
    <n v="135"/>
    <n v="0.4"/>
  </r>
  <r>
    <x v="0"/>
    <n v="1185732"/>
    <x v="38"/>
    <x v="3"/>
    <x v="3"/>
    <s v="Chicago"/>
    <x v="4"/>
    <n v="0.6"/>
    <x v="36"/>
    <n v="750"/>
    <n v="262.5"/>
    <n v="0.35"/>
  </r>
  <r>
    <x v="0"/>
    <n v="1185732"/>
    <x v="38"/>
    <x v="3"/>
    <x v="3"/>
    <s v="Chicago"/>
    <x v="5"/>
    <n v="0.5"/>
    <x v="38"/>
    <n v="1125"/>
    <n v="562.5"/>
    <n v="0.5"/>
  </r>
  <r>
    <x v="0"/>
    <n v="1185732"/>
    <x v="39"/>
    <x v="3"/>
    <x v="3"/>
    <s v="Chicago"/>
    <x v="0"/>
    <n v="0.5"/>
    <x v="32"/>
    <n v="2250"/>
    <n v="900"/>
    <n v="0.4"/>
  </r>
  <r>
    <x v="0"/>
    <n v="1185732"/>
    <x v="39"/>
    <x v="3"/>
    <x v="3"/>
    <s v="Chicago"/>
    <x v="1"/>
    <n v="0.5"/>
    <x v="43"/>
    <n v="750"/>
    <n v="262.5"/>
    <n v="0.35"/>
  </r>
  <r>
    <x v="0"/>
    <n v="1185732"/>
    <x v="39"/>
    <x v="3"/>
    <x v="3"/>
    <s v="Chicago"/>
    <x v="2"/>
    <n v="0.4"/>
    <x v="43"/>
    <n v="600"/>
    <n v="210"/>
    <n v="0.35"/>
  </r>
  <r>
    <x v="0"/>
    <n v="1185732"/>
    <x v="39"/>
    <x v="3"/>
    <x v="3"/>
    <s v="Chicago"/>
    <x v="3"/>
    <n v="0.45"/>
    <x v="42"/>
    <n v="337.5"/>
    <n v="135"/>
    <n v="0.4"/>
  </r>
  <r>
    <x v="0"/>
    <n v="1185732"/>
    <x v="39"/>
    <x v="3"/>
    <x v="3"/>
    <s v="Chicago"/>
    <x v="4"/>
    <n v="0.6"/>
    <x v="39"/>
    <n v="600"/>
    <n v="210"/>
    <n v="0.35"/>
  </r>
  <r>
    <x v="0"/>
    <n v="1185732"/>
    <x v="39"/>
    <x v="3"/>
    <x v="3"/>
    <s v="Chicago"/>
    <x v="5"/>
    <n v="0.5"/>
    <x v="38"/>
    <n v="1125"/>
    <n v="562.5"/>
    <n v="0.5"/>
  </r>
  <r>
    <x v="0"/>
    <n v="1185732"/>
    <x v="40"/>
    <x v="3"/>
    <x v="3"/>
    <s v="Chicago"/>
    <x v="0"/>
    <n v="0.6"/>
    <x v="40"/>
    <n v="2970"/>
    <n v="1188"/>
    <n v="0.4"/>
  </r>
  <r>
    <x v="0"/>
    <n v="1185732"/>
    <x v="40"/>
    <x v="3"/>
    <x v="3"/>
    <s v="Chicago"/>
    <x v="1"/>
    <n v="0.55000000000000004"/>
    <x v="41"/>
    <n v="1100"/>
    <n v="385"/>
    <n v="0.35"/>
  </r>
  <r>
    <x v="0"/>
    <n v="1185732"/>
    <x v="40"/>
    <x v="3"/>
    <x v="3"/>
    <s v="Chicago"/>
    <x v="2"/>
    <n v="0.5"/>
    <x v="37"/>
    <n v="875"/>
    <n v="306.25"/>
    <n v="0.35"/>
  </r>
  <r>
    <x v="0"/>
    <n v="1185732"/>
    <x v="40"/>
    <x v="3"/>
    <x v="3"/>
    <s v="Chicago"/>
    <x v="3"/>
    <n v="0.5"/>
    <x v="39"/>
    <n v="500"/>
    <n v="200"/>
    <n v="0.4"/>
  </r>
  <r>
    <x v="0"/>
    <n v="1185732"/>
    <x v="40"/>
    <x v="3"/>
    <x v="3"/>
    <s v="Chicago"/>
    <x v="4"/>
    <n v="0.6"/>
    <x v="36"/>
    <n v="750"/>
    <n v="262.5"/>
    <n v="0.35"/>
  </r>
  <r>
    <x v="0"/>
    <n v="1185732"/>
    <x v="40"/>
    <x v="3"/>
    <x v="3"/>
    <s v="Chicago"/>
    <x v="5"/>
    <n v="0.65"/>
    <x v="44"/>
    <n v="1625"/>
    <n v="812.5"/>
    <n v="0.5"/>
  </r>
  <r>
    <x v="0"/>
    <n v="1185732"/>
    <x v="41"/>
    <x v="3"/>
    <x v="3"/>
    <s v="Chicago"/>
    <x v="0"/>
    <n v="0.5"/>
    <x v="24"/>
    <n v="2500"/>
    <n v="1000"/>
    <n v="0.4"/>
  </r>
  <r>
    <x v="0"/>
    <n v="1185732"/>
    <x v="41"/>
    <x v="3"/>
    <x v="3"/>
    <s v="Chicago"/>
    <x v="1"/>
    <n v="0.45000000000000007"/>
    <x v="44"/>
    <n v="1125.0000000000002"/>
    <n v="393.75000000000006"/>
    <n v="0.35"/>
  </r>
  <r>
    <x v="0"/>
    <n v="1185732"/>
    <x v="41"/>
    <x v="3"/>
    <x v="3"/>
    <s v="Chicago"/>
    <x v="2"/>
    <n v="0.4"/>
    <x v="41"/>
    <n v="800"/>
    <n v="280"/>
    <n v="0.35"/>
  </r>
  <r>
    <x v="0"/>
    <n v="1185732"/>
    <x v="41"/>
    <x v="3"/>
    <x v="3"/>
    <s v="Chicago"/>
    <x v="3"/>
    <n v="0.4"/>
    <x v="37"/>
    <n v="700"/>
    <n v="280"/>
    <n v="0.4"/>
  </r>
  <r>
    <x v="0"/>
    <n v="1185732"/>
    <x v="41"/>
    <x v="3"/>
    <x v="3"/>
    <s v="Chicago"/>
    <x v="4"/>
    <n v="0.5"/>
    <x v="37"/>
    <n v="875"/>
    <n v="306.25"/>
    <n v="0.35"/>
  </r>
  <r>
    <x v="0"/>
    <n v="1185732"/>
    <x v="41"/>
    <x v="3"/>
    <x v="3"/>
    <s v="Chicago"/>
    <x v="5"/>
    <n v="0.55000000000000004"/>
    <x v="45"/>
    <n v="1925.0000000000002"/>
    <n v="962.50000000000011"/>
    <n v="0.5"/>
  </r>
  <r>
    <x v="0"/>
    <n v="1185732"/>
    <x v="42"/>
    <x v="3"/>
    <x v="3"/>
    <s v="Chicago"/>
    <x v="0"/>
    <n v="0.5"/>
    <x v="31"/>
    <n v="2875"/>
    <n v="1150"/>
    <n v="0.4"/>
  </r>
  <r>
    <x v="0"/>
    <n v="1185732"/>
    <x v="42"/>
    <x v="3"/>
    <x v="3"/>
    <s v="Chicago"/>
    <x v="1"/>
    <n v="0.45000000000000007"/>
    <x v="46"/>
    <n v="1462.5000000000002"/>
    <n v="511.87500000000006"/>
    <n v="0.35"/>
  </r>
  <r>
    <x v="0"/>
    <n v="1185732"/>
    <x v="42"/>
    <x v="3"/>
    <x v="3"/>
    <s v="Chicago"/>
    <x v="2"/>
    <n v="0.4"/>
    <x v="44"/>
    <n v="1000"/>
    <n v="350"/>
    <n v="0.35"/>
  </r>
  <r>
    <x v="0"/>
    <n v="1185732"/>
    <x v="42"/>
    <x v="3"/>
    <x v="3"/>
    <s v="Chicago"/>
    <x v="3"/>
    <n v="0.4"/>
    <x v="41"/>
    <n v="800"/>
    <n v="320"/>
    <n v="0.4"/>
  </r>
  <r>
    <x v="0"/>
    <n v="1185732"/>
    <x v="42"/>
    <x v="3"/>
    <x v="3"/>
    <s v="Chicago"/>
    <x v="4"/>
    <n v="0.5"/>
    <x v="38"/>
    <n v="1125"/>
    <n v="393.75"/>
    <n v="0.35"/>
  </r>
  <r>
    <x v="0"/>
    <n v="1185732"/>
    <x v="42"/>
    <x v="3"/>
    <x v="3"/>
    <s v="Chicago"/>
    <x v="5"/>
    <n v="0.55000000000000004"/>
    <x v="47"/>
    <n v="2200"/>
    <n v="1100"/>
    <n v="0.5"/>
  </r>
  <r>
    <x v="0"/>
    <n v="1185732"/>
    <x v="43"/>
    <x v="3"/>
    <x v="3"/>
    <s v="Chicago"/>
    <x v="0"/>
    <n v="0.5"/>
    <x v="21"/>
    <n v="2750"/>
    <n v="1100"/>
    <n v="0.4"/>
  </r>
  <r>
    <x v="0"/>
    <n v="1185732"/>
    <x v="43"/>
    <x v="3"/>
    <x v="3"/>
    <s v="Chicago"/>
    <x v="1"/>
    <n v="0.45000000000000007"/>
    <x v="46"/>
    <n v="1462.5000000000002"/>
    <n v="511.87500000000006"/>
    <n v="0.35"/>
  </r>
  <r>
    <x v="0"/>
    <n v="1185732"/>
    <x v="43"/>
    <x v="3"/>
    <x v="3"/>
    <s v="Chicago"/>
    <x v="2"/>
    <n v="0.4"/>
    <x v="44"/>
    <n v="1000"/>
    <n v="350"/>
    <n v="0.35"/>
  </r>
  <r>
    <x v="0"/>
    <n v="1185732"/>
    <x v="43"/>
    <x v="3"/>
    <x v="3"/>
    <s v="Chicago"/>
    <x v="3"/>
    <n v="0.4"/>
    <x v="38"/>
    <n v="900"/>
    <n v="360"/>
    <n v="0.4"/>
  </r>
  <r>
    <x v="0"/>
    <n v="1185732"/>
    <x v="43"/>
    <x v="3"/>
    <x v="3"/>
    <s v="Chicago"/>
    <x v="4"/>
    <n v="0.5"/>
    <x v="41"/>
    <n v="1000"/>
    <n v="350"/>
    <n v="0.35"/>
  </r>
  <r>
    <x v="0"/>
    <n v="1185732"/>
    <x v="43"/>
    <x v="3"/>
    <x v="3"/>
    <s v="Chicago"/>
    <x v="5"/>
    <n v="0.55000000000000004"/>
    <x v="48"/>
    <n v="2062.5"/>
    <n v="1031.25"/>
    <n v="0.5"/>
  </r>
  <r>
    <x v="0"/>
    <n v="1185732"/>
    <x v="44"/>
    <x v="3"/>
    <x v="3"/>
    <s v="Chicago"/>
    <x v="0"/>
    <n v="0.5"/>
    <x v="24"/>
    <n v="2500"/>
    <n v="1000"/>
    <n v="0.4"/>
  </r>
  <r>
    <x v="0"/>
    <n v="1185732"/>
    <x v="44"/>
    <x v="3"/>
    <x v="3"/>
    <s v="Chicago"/>
    <x v="1"/>
    <n v="0.45000000000000007"/>
    <x v="49"/>
    <n v="1350.0000000000002"/>
    <n v="472.50000000000006"/>
    <n v="0.35"/>
  </r>
  <r>
    <x v="0"/>
    <n v="1185732"/>
    <x v="44"/>
    <x v="3"/>
    <x v="3"/>
    <s v="Chicago"/>
    <x v="2"/>
    <n v="0.4"/>
    <x v="41"/>
    <n v="800"/>
    <n v="280"/>
    <n v="0.35"/>
  </r>
  <r>
    <x v="0"/>
    <n v="1185732"/>
    <x v="44"/>
    <x v="3"/>
    <x v="3"/>
    <s v="Chicago"/>
    <x v="3"/>
    <n v="0.4"/>
    <x v="37"/>
    <n v="700"/>
    <n v="280"/>
    <n v="0.4"/>
  </r>
  <r>
    <x v="0"/>
    <n v="1185732"/>
    <x v="44"/>
    <x v="3"/>
    <x v="3"/>
    <s v="Chicago"/>
    <x v="4"/>
    <n v="0.5"/>
    <x v="37"/>
    <n v="875"/>
    <n v="306.25"/>
    <n v="0.35"/>
  </r>
  <r>
    <x v="0"/>
    <n v="1185732"/>
    <x v="44"/>
    <x v="3"/>
    <x v="3"/>
    <s v="Chicago"/>
    <x v="5"/>
    <n v="0.55000000000000004"/>
    <x v="44"/>
    <n v="1375"/>
    <n v="687.5"/>
    <n v="0.5"/>
  </r>
  <r>
    <x v="0"/>
    <n v="1185732"/>
    <x v="45"/>
    <x v="3"/>
    <x v="3"/>
    <s v="Chicago"/>
    <x v="0"/>
    <n v="0.6"/>
    <x v="33"/>
    <n v="2550"/>
    <n v="1020"/>
    <n v="0.4"/>
  </r>
  <r>
    <x v="0"/>
    <n v="1185732"/>
    <x v="45"/>
    <x v="3"/>
    <x v="3"/>
    <s v="Chicago"/>
    <x v="1"/>
    <n v="0.5"/>
    <x v="44"/>
    <n v="1250"/>
    <n v="437.5"/>
    <n v="0.35"/>
  </r>
  <r>
    <x v="0"/>
    <n v="1185732"/>
    <x v="45"/>
    <x v="3"/>
    <x v="3"/>
    <s v="Chicago"/>
    <x v="2"/>
    <n v="0.5"/>
    <x v="43"/>
    <n v="750"/>
    <n v="262.5"/>
    <n v="0.35"/>
  </r>
  <r>
    <x v="0"/>
    <n v="1185732"/>
    <x v="45"/>
    <x v="3"/>
    <x v="3"/>
    <s v="Chicago"/>
    <x v="3"/>
    <n v="0.5"/>
    <x v="36"/>
    <n v="625"/>
    <n v="250"/>
    <n v="0.4"/>
  </r>
  <r>
    <x v="0"/>
    <n v="1185732"/>
    <x v="45"/>
    <x v="3"/>
    <x v="3"/>
    <s v="Chicago"/>
    <x v="4"/>
    <n v="0.6"/>
    <x v="36"/>
    <n v="750"/>
    <n v="262.5"/>
    <n v="0.35"/>
  </r>
  <r>
    <x v="0"/>
    <n v="1185732"/>
    <x v="45"/>
    <x v="3"/>
    <x v="3"/>
    <s v="Chicago"/>
    <x v="5"/>
    <n v="0.64999999999999991"/>
    <x v="44"/>
    <n v="1624.9999999999998"/>
    <n v="812.49999999999989"/>
    <n v="0.5"/>
  </r>
  <r>
    <x v="0"/>
    <n v="1185732"/>
    <x v="46"/>
    <x v="3"/>
    <x v="3"/>
    <s v="Chicago"/>
    <x v="0"/>
    <n v="0.6"/>
    <x v="47"/>
    <n v="2400"/>
    <n v="960"/>
    <n v="0.4"/>
  </r>
  <r>
    <x v="0"/>
    <n v="1185732"/>
    <x v="46"/>
    <x v="3"/>
    <x v="3"/>
    <s v="Chicago"/>
    <x v="1"/>
    <n v="0.5"/>
    <x v="44"/>
    <n v="1250"/>
    <n v="437.5"/>
    <n v="0.35"/>
  </r>
  <r>
    <x v="0"/>
    <n v="1185732"/>
    <x v="46"/>
    <x v="3"/>
    <x v="3"/>
    <s v="Chicago"/>
    <x v="2"/>
    <n v="0.5"/>
    <x v="50"/>
    <n v="975"/>
    <n v="341.25"/>
    <n v="0.35"/>
  </r>
  <r>
    <x v="0"/>
    <n v="1185732"/>
    <x v="46"/>
    <x v="3"/>
    <x v="3"/>
    <s v="Chicago"/>
    <x v="3"/>
    <n v="0.5"/>
    <x v="37"/>
    <n v="875"/>
    <n v="350"/>
    <n v="0.4"/>
  </r>
  <r>
    <x v="0"/>
    <n v="1185732"/>
    <x v="46"/>
    <x v="3"/>
    <x v="3"/>
    <s v="Chicago"/>
    <x v="4"/>
    <n v="0.6"/>
    <x v="43"/>
    <n v="900"/>
    <n v="315"/>
    <n v="0.35"/>
  </r>
  <r>
    <x v="0"/>
    <n v="1185732"/>
    <x v="46"/>
    <x v="3"/>
    <x v="3"/>
    <s v="Chicago"/>
    <x v="5"/>
    <n v="0.64999999999999991"/>
    <x v="44"/>
    <n v="1624.9999999999998"/>
    <n v="812.49999999999989"/>
    <n v="0.5"/>
  </r>
  <r>
    <x v="0"/>
    <n v="1185732"/>
    <x v="47"/>
    <x v="3"/>
    <x v="3"/>
    <s v="Chicago"/>
    <x v="0"/>
    <n v="0.6"/>
    <x v="24"/>
    <n v="3000"/>
    <n v="1200"/>
    <n v="0.4"/>
  </r>
  <r>
    <x v="0"/>
    <n v="1185732"/>
    <x v="47"/>
    <x v="3"/>
    <x v="3"/>
    <s v="Chicago"/>
    <x v="1"/>
    <n v="0.5"/>
    <x v="49"/>
    <n v="1500"/>
    <n v="525"/>
    <n v="0.35"/>
  </r>
  <r>
    <x v="0"/>
    <n v="1185732"/>
    <x v="47"/>
    <x v="3"/>
    <x v="3"/>
    <s v="Chicago"/>
    <x v="2"/>
    <n v="0.5"/>
    <x v="44"/>
    <n v="1250"/>
    <n v="437.5"/>
    <n v="0.35"/>
  </r>
  <r>
    <x v="0"/>
    <n v="1185732"/>
    <x v="47"/>
    <x v="3"/>
    <x v="3"/>
    <s v="Chicago"/>
    <x v="3"/>
    <n v="0.5"/>
    <x v="41"/>
    <n v="1000"/>
    <n v="400"/>
    <n v="0.4"/>
  </r>
  <r>
    <x v="0"/>
    <n v="1185732"/>
    <x v="47"/>
    <x v="3"/>
    <x v="3"/>
    <s v="Chicago"/>
    <x v="4"/>
    <n v="0.6"/>
    <x v="41"/>
    <n v="1200"/>
    <n v="420"/>
    <n v="0.35"/>
  </r>
  <r>
    <x v="0"/>
    <n v="1185732"/>
    <x v="47"/>
    <x v="3"/>
    <x v="3"/>
    <s v="Chicago"/>
    <x v="5"/>
    <n v="0.64999999999999991"/>
    <x v="49"/>
    <n v="1949.9999999999998"/>
    <n v="974.99999999999989"/>
    <n v="0.5"/>
  </r>
  <r>
    <x v="1"/>
    <n v="1197831"/>
    <x v="12"/>
    <x v="1"/>
    <x v="1"/>
    <s v="Dallas"/>
    <x v="0"/>
    <n v="0.2"/>
    <x v="27"/>
    <n v="1450"/>
    <n v="435"/>
    <n v="0.3"/>
  </r>
  <r>
    <x v="1"/>
    <n v="1197831"/>
    <x v="12"/>
    <x v="1"/>
    <x v="1"/>
    <s v="Dallas"/>
    <x v="1"/>
    <n v="0.3"/>
    <x v="27"/>
    <n v="2175"/>
    <n v="652.5"/>
    <n v="0.3"/>
  </r>
  <r>
    <x v="1"/>
    <n v="1197831"/>
    <x v="12"/>
    <x v="1"/>
    <x v="1"/>
    <s v="Dallas"/>
    <x v="2"/>
    <n v="0.3"/>
    <x v="28"/>
    <n v="1575"/>
    <n v="472.5"/>
    <n v="0.3"/>
  </r>
  <r>
    <x v="1"/>
    <n v="1197831"/>
    <x v="12"/>
    <x v="1"/>
    <x v="1"/>
    <s v="Dallas"/>
    <x v="3"/>
    <n v="0.35"/>
    <x v="28"/>
    <n v="1837.4999999999998"/>
    <n v="735"/>
    <n v="0.4"/>
  </r>
  <r>
    <x v="1"/>
    <n v="1197831"/>
    <x v="12"/>
    <x v="1"/>
    <x v="1"/>
    <s v="Dallas"/>
    <x v="4"/>
    <n v="0.4"/>
    <x v="48"/>
    <n v="1500"/>
    <n v="375"/>
    <n v="0.25"/>
  </r>
  <r>
    <x v="1"/>
    <n v="1197831"/>
    <x v="12"/>
    <x v="1"/>
    <x v="1"/>
    <s v="Dallas"/>
    <x v="5"/>
    <n v="0.35"/>
    <x v="28"/>
    <n v="1837.4999999999998"/>
    <n v="826.87499999999989"/>
    <n v="0.45"/>
  </r>
  <r>
    <x v="1"/>
    <n v="1197831"/>
    <x v="13"/>
    <x v="1"/>
    <x v="1"/>
    <s v="Dallas"/>
    <x v="0"/>
    <n v="0.25"/>
    <x v="22"/>
    <n v="1687.5"/>
    <n v="506.25"/>
    <n v="0.3"/>
  </r>
  <r>
    <x v="1"/>
    <n v="1197831"/>
    <x v="13"/>
    <x v="1"/>
    <x v="1"/>
    <s v="Dallas"/>
    <x v="1"/>
    <n v="0.35"/>
    <x v="26"/>
    <n v="2275"/>
    <n v="682.5"/>
    <n v="0.3"/>
  </r>
  <r>
    <x v="1"/>
    <n v="1197831"/>
    <x v="13"/>
    <x v="1"/>
    <x v="1"/>
    <s v="Dallas"/>
    <x v="2"/>
    <n v="0.35"/>
    <x v="34"/>
    <n v="1662.5"/>
    <n v="498.75"/>
    <n v="0.3"/>
  </r>
  <r>
    <x v="1"/>
    <n v="1197831"/>
    <x v="13"/>
    <x v="1"/>
    <x v="1"/>
    <s v="Dallas"/>
    <x v="3"/>
    <n v="0.35"/>
    <x v="33"/>
    <n v="1487.5"/>
    <n v="595"/>
    <n v="0.4"/>
  </r>
  <r>
    <x v="1"/>
    <n v="1197831"/>
    <x v="13"/>
    <x v="1"/>
    <x v="1"/>
    <s v="Dallas"/>
    <x v="4"/>
    <n v="0.4"/>
    <x v="49"/>
    <n v="1200"/>
    <n v="300"/>
    <n v="0.25"/>
  </r>
  <r>
    <x v="1"/>
    <n v="1197831"/>
    <x v="13"/>
    <x v="1"/>
    <x v="1"/>
    <s v="Dallas"/>
    <x v="5"/>
    <n v="0.35"/>
    <x v="24"/>
    <n v="1750"/>
    <n v="787.5"/>
    <n v="0.45"/>
  </r>
  <r>
    <x v="1"/>
    <n v="1197831"/>
    <x v="14"/>
    <x v="1"/>
    <x v="1"/>
    <s v="Dallas"/>
    <x v="0"/>
    <n v="0.3"/>
    <x v="22"/>
    <n v="2025"/>
    <n v="708.75"/>
    <n v="0.35"/>
  </r>
  <r>
    <x v="1"/>
    <n v="1197831"/>
    <x v="14"/>
    <x v="1"/>
    <x v="1"/>
    <s v="Dallas"/>
    <x v="1"/>
    <n v="0.4"/>
    <x v="22"/>
    <n v="2700"/>
    <n v="944.99999999999989"/>
    <n v="0.35"/>
  </r>
  <r>
    <x v="1"/>
    <n v="1197831"/>
    <x v="14"/>
    <x v="1"/>
    <x v="1"/>
    <s v="Dallas"/>
    <x v="2"/>
    <n v="0.3"/>
    <x v="24"/>
    <n v="1500"/>
    <n v="525"/>
    <n v="0.35"/>
  </r>
  <r>
    <x v="1"/>
    <n v="1197831"/>
    <x v="14"/>
    <x v="1"/>
    <x v="1"/>
    <s v="Dallas"/>
    <x v="3"/>
    <n v="0.35000000000000003"/>
    <x v="47"/>
    <n v="1400.0000000000002"/>
    <n v="630.00000000000011"/>
    <n v="0.45"/>
  </r>
  <r>
    <x v="1"/>
    <n v="1197831"/>
    <x v="14"/>
    <x v="1"/>
    <x v="1"/>
    <s v="Dallas"/>
    <x v="4"/>
    <n v="0.4"/>
    <x v="49"/>
    <n v="1200"/>
    <n v="360"/>
    <n v="0.3"/>
  </r>
  <r>
    <x v="1"/>
    <n v="1197831"/>
    <x v="14"/>
    <x v="1"/>
    <x v="1"/>
    <s v="Dallas"/>
    <x v="5"/>
    <n v="0.35000000000000003"/>
    <x v="32"/>
    <n v="1575.0000000000002"/>
    <n v="787.50000000000011"/>
    <n v="0.5"/>
  </r>
  <r>
    <x v="1"/>
    <n v="1197831"/>
    <x v="15"/>
    <x v="1"/>
    <x v="1"/>
    <s v="Dallas"/>
    <x v="0"/>
    <n v="0.19999999999999998"/>
    <x v="20"/>
    <n v="1399.9999999999998"/>
    <n v="489.99999999999989"/>
    <n v="0.35"/>
  </r>
  <r>
    <x v="1"/>
    <n v="1197831"/>
    <x v="15"/>
    <x v="1"/>
    <x v="1"/>
    <s v="Dallas"/>
    <x v="1"/>
    <n v="0.30000000000000004"/>
    <x v="20"/>
    <n v="2100.0000000000005"/>
    <n v="735.00000000000011"/>
    <n v="0.35"/>
  </r>
  <r>
    <x v="1"/>
    <n v="1197831"/>
    <x v="15"/>
    <x v="1"/>
    <x v="1"/>
    <s v="Dallas"/>
    <x v="2"/>
    <n v="0.24999999999999997"/>
    <x v="28"/>
    <n v="1312.4999999999998"/>
    <n v="459.37499999999989"/>
    <n v="0.35"/>
  </r>
  <r>
    <x v="1"/>
    <n v="1197831"/>
    <x v="15"/>
    <x v="1"/>
    <x v="1"/>
    <s v="Dallas"/>
    <x v="3"/>
    <n v="0.30000000000000004"/>
    <x v="33"/>
    <n v="1275.0000000000002"/>
    <n v="573.75000000000011"/>
    <n v="0.45"/>
  </r>
  <r>
    <x v="1"/>
    <n v="1197831"/>
    <x v="15"/>
    <x v="1"/>
    <x v="1"/>
    <s v="Dallas"/>
    <x v="4"/>
    <n v="0.35"/>
    <x v="46"/>
    <n v="1137.5"/>
    <n v="341.25"/>
    <n v="0.3"/>
  </r>
  <r>
    <x v="1"/>
    <n v="1197831"/>
    <x v="15"/>
    <x v="1"/>
    <x v="1"/>
    <s v="Dallas"/>
    <x v="5"/>
    <n v="0.30000000000000004"/>
    <x v="25"/>
    <n v="1800.0000000000002"/>
    <n v="900.00000000000011"/>
    <n v="0.5"/>
  </r>
  <r>
    <x v="1"/>
    <n v="1197831"/>
    <x v="16"/>
    <x v="1"/>
    <x v="1"/>
    <s v="Dallas"/>
    <x v="0"/>
    <n v="0.19999999999999998"/>
    <x v="30"/>
    <n v="1499.9999999999998"/>
    <n v="524.99999999999989"/>
    <n v="0.35"/>
  </r>
  <r>
    <x v="1"/>
    <n v="1197831"/>
    <x v="16"/>
    <x v="1"/>
    <x v="1"/>
    <s v="Dallas"/>
    <x v="1"/>
    <n v="0.30000000000000004"/>
    <x v="29"/>
    <n v="2325.0000000000005"/>
    <n v="813.75000000000011"/>
    <n v="0.35"/>
  </r>
  <r>
    <x v="1"/>
    <n v="1197831"/>
    <x v="16"/>
    <x v="1"/>
    <x v="1"/>
    <s v="Dallas"/>
    <x v="2"/>
    <n v="0.24999999999999997"/>
    <x v="23"/>
    <n v="1562.4999999999998"/>
    <n v="546.87499999999989"/>
    <n v="0.35"/>
  </r>
  <r>
    <x v="1"/>
    <n v="1197831"/>
    <x v="16"/>
    <x v="1"/>
    <x v="1"/>
    <s v="Dallas"/>
    <x v="3"/>
    <n v="0.35000000000000003"/>
    <x v="21"/>
    <n v="1925.0000000000002"/>
    <n v="866.25000000000011"/>
    <n v="0.45"/>
  </r>
  <r>
    <x v="1"/>
    <n v="1197831"/>
    <x v="16"/>
    <x v="1"/>
    <x v="1"/>
    <s v="Dallas"/>
    <x v="4"/>
    <n v="0.5"/>
    <x v="32"/>
    <n v="2250"/>
    <n v="675"/>
    <n v="0.3"/>
  </r>
  <r>
    <x v="1"/>
    <n v="1197831"/>
    <x v="16"/>
    <x v="1"/>
    <x v="1"/>
    <s v="Dallas"/>
    <x v="5"/>
    <n v="0.45"/>
    <x v="9"/>
    <n v="3600"/>
    <n v="1800"/>
    <n v="0.5"/>
  </r>
  <r>
    <x v="1"/>
    <n v="1197831"/>
    <x v="17"/>
    <x v="1"/>
    <x v="1"/>
    <s v="Dallas"/>
    <x v="0"/>
    <n v="0.45"/>
    <x v="9"/>
    <n v="3600"/>
    <n v="1260"/>
    <n v="0.35"/>
  </r>
  <r>
    <x v="1"/>
    <n v="1197831"/>
    <x v="17"/>
    <x v="1"/>
    <x v="1"/>
    <s v="Dallas"/>
    <x v="1"/>
    <n v="0.5"/>
    <x v="9"/>
    <n v="4000"/>
    <n v="1400"/>
    <n v="0.35"/>
  </r>
  <r>
    <x v="1"/>
    <n v="1197831"/>
    <x v="17"/>
    <x v="1"/>
    <x v="1"/>
    <s v="Dallas"/>
    <x v="2"/>
    <n v="0.45"/>
    <x v="26"/>
    <n v="2925"/>
    <n v="1023.7499999999999"/>
    <n v="0.35"/>
  </r>
  <r>
    <x v="1"/>
    <n v="1197831"/>
    <x v="17"/>
    <x v="1"/>
    <x v="1"/>
    <s v="Dallas"/>
    <x v="3"/>
    <n v="0.45"/>
    <x v="25"/>
    <n v="2700"/>
    <n v="1215"/>
    <n v="0.45"/>
  </r>
  <r>
    <x v="1"/>
    <n v="1197831"/>
    <x v="17"/>
    <x v="1"/>
    <x v="1"/>
    <s v="Dallas"/>
    <x v="4"/>
    <n v="0.5"/>
    <x v="24"/>
    <n v="2500"/>
    <n v="750"/>
    <n v="0.3"/>
  </r>
  <r>
    <x v="1"/>
    <n v="1197831"/>
    <x v="17"/>
    <x v="1"/>
    <x v="1"/>
    <s v="Dallas"/>
    <x v="5"/>
    <n v="0.55000000000000004"/>
    <x v="10"/>
    <n v="4812.5"/>
    <n v="2406.25"/>
    <n v="0.5"/>
  </r>
  <r>
    <x v="1"/>
    <n v="1197831"/>
    <x v="18"/>
    <x v="1"/>
    <x v="1"/>
    <s v="Dallas"/>
    <x v="0"/>
    <n v="0.45"/>
    <x v="6"/>
    <n v="3712.5"/>
    <n v="1484.9999999999998"/>
    <n v="0.39999999999999997"/>
  </r>
  <r>
    <x v="1"/>
    <n v="1197831"/>
    <x v="18"/>
    <x v="1"/>
    <x v="1"/>
    <s v="Dallas"/>
    <x v="1"/>
    <n v="0.5"/>
    <x v="6"/>
    <n v="4125"/>
    <n v="1649.9999999999998"/>
    <n v="0.39999999999999997"/>
  </r>
  <r>
    <x v="1"/>
    <n v="1197831"/>
    <x v="18"/>
    <x v="1"/>
    <x v="1"/>
    <s v="Dallas"/>
    <x v="2"/>
    <n v="0.45"/>
    <x v="18"/>
    <n v="4387.5"/>
    <n v="1754.9999999999998"/>
    <n v="0.39999999999999997"/>
  </r>
  <r>
    <x v="1"/>
    <n v="1197831"/>
    <x v="18"/>
    <x v="1"/>
    <x v="1"/>
    <s v="Dallas"/>
    <x v="3"/>
    <n v="0.45"/>
    <x v="31"/>
    <n v="2587.5"/>
    <n v="1293.75"/>
    <n v="0.5"/>
  </r>
  <r>
    <x v="1"/>
    <n v="1197831"/>
    <x v="18"/>
    <x v="1"/>
    <x v="1"/>
    <s v="Dallas"/>
    <x v="4"/>
    <n v="0.5"/>
    <x v="31"/>
    <n v="2875"/>
    <n v="1006.2499999999999"/>
    <n v="0.35"/>
  </r>
  <r>
    <x v="1"/>
    <n v="1197831"/>
    <x v="18"/>
    <x v="1"/>
    <x v="1"/>
    <s v="Dallas"/>
    <x v="5"/>
    <n v="0.6"/>
    <x v="2"/>
    <n v="5100"/>
    <n v="2805"/>
    <n v="0.55000000000000004"/>
  </r>
  <r>
    <x v="1"/>
    <n v="1197831"/>
    <x v="19"/>
    <x v="1"/>
    <x v="1"/>
    <s v="Dallas"/>
    <x v="0"/>
    <n v="0.5"/>
    <x v="9"/>
    <n v="4000"/>
    <n v="1599.9999999999998"/>
    <n v="0.39999999999999997"/>
  </r>
  <r>
    <x v="1"/>
    <n v="1197831"/>
    <x v="19"/>
    <x v="1"/>
    <x v="1"/>
    <s v="Dallas"/>
    <x v="1"/>
    <n v="0.55000000000000004"/>
    <x v="9"/>
    <n v="4400"/>
    <n v="1759.9999999999998"/>
    <n v="0.39999999999999997"/>
  </r>
  <r>
    <x v="1"/>
    <n v="1197831"/>
    <x v="19"/>
    <x v="1"/>
    <x v="1"/>
    <s v="Dallas"/>
    <x v="2"/>
    <n v="0.5"/>
    <x v="18"/>
    <n v="4875"/>
    <n v="1949.9999999999998"/>
    <n v="0.39999999999999997"/>
  </r>
  <r>
    <x v="1"/>
    <n v="1197831"/>
    <x v="19"/>
    <x v="1"/>
    <x v="1"/>
    <s v="Dallas"/>
    <x v="3"/>
    <n v="0.5"/>
    <x v="28"/>
    <n v="2625"/>
    <n v="1312.5"/>
    <n v="0.5"/>
  </r>
  <r>
    <x v="1"/>
    <n v="1197831"/>
    <x v="19"/>
    <x v="1"/>
    <x v="1"/>
    <s v="Dallas"/>
    <x v="4"/>
    <n v="0.55000000000000004"/>
    <x v="28"/>
    <n v="2887.5000000000005"/>
    <n v="1010.6250000000001"/>
    <n v="0.35"/>
  </r>
  <r>
    <x v="1"/>
    <n v="1197831"/>
    <x v="19"/>
    <x v="1"/>
    <x v="1"/>
    <s v="Dallas"/>
    <x v="5"/>
    <n v="0.6"/>
    <x v="29"/>
    <n v="4650"/>
    <n v="2557.5"/>
    <n v="0.55000000000000004"/>
  </r>
  <r>
    <x v="1"/>
    <n v="1197831"/>
    <x v="20"/>
    <x v="1"/>
    <x v="1"/>
    <s v="Dallas"/>
    <x v="0"/>
    <n v="0.55000000000000004"/>
    <x v="27"/>
    <n v="3987.5000000000005"/>
    <n v="1595"/>
    <n v="0.39999999999999997"/>
  </r>
  <r>
    <x v="1"/>
    <n v="1197831"/>
    <x v="20"/>
    <x v="1"/>
    <x v="1"/>
    <s v="Dallas"/>
    <x v="1"/>
    <n v="0.55000000000000004"/>
    <x v="22"/>
    <n v="3712.5000000000005"/>
    <n v="1485"/>
    <n v="0.39999999999999997"/>
  </r>
  <r>
    <x v="1"/>
    <n v="1197831"/>
    <x v="20"/>
    <x v="1"/>
    <x v="1"/>
    <s v="Dallas"/>
    <x v="2"/>
    <n v="0.6"/>
    <x v="27"/>
    <n v="4350"/>
    <n v="1739.9999999999998"/>
    <n v="0.39999999999999997"/>
  </r>
  <r>
    <x v="1"/>
    <n v="1197831"/>
    <x v="20"/>
    <x v="1"/>
    <x v="1"/>
    <s v="Dallas"/>
    <x v="3"/>
    <n v="0.6"/>
    <x v="32"/>
    <n v="2700"/>
    <n v="1350"/>
    <n v="0.5"/>
  </r>
  <r>
    <x v="1"/>
    <n v="1197831"/>
    <x v="20"/>
    <x v="1"/>
    <x v="1"/>
    <s v="Dallas"/>
    <x v="4"/>
    <n v="0.55000000000000004"/>
    <x v="32"/>
    <n v="2475"/>
    <n v="866.25"/>
    <n v="0.35"/>
  </r>
  <r>
    <x v="1"/>
    <n v="1197831"/>
    <x v="20"/>
    <x v="1"/>
    <x v="1"/>
    <s v="Dallas"/>
    <x v="5"/>
    <n v="0.5"/>
    <x v="22"/>
    <n v="3375"/>
    <n v="1856.2500000000002"/>
    <n v="0.55000000000000004"/>
  </r>
  <r>
    <x v="1"/>
    <n v="1197831"/>
    <x v="21"/>
    <x v="1"/>
    <x v="1"/>
    <s v="Dallas"/>
    <x v="0"/>
    <n v="0.4"/>
    <x v="23"/>
    <n v="2500"/>
    <n v="999.99999999999989"/>
    <n v="0.39999999999999997"/>
  </r>
  <r>
    <x v="1"/>
    <n v="1197831"/>
    <x v="21"/>
    <x v="1"/>
    <x v="1"/>
    <s v="Dallas"/>
    <x v="1"/>
    <n v="0.4"/>
    <x v="23"/>
    <n v="2500"/>
    <n v="999.99999999999989"/>
    <n v="0.39999999999999997"/>
  </r>
  <r>
    <x v="1"/>
    <n v="1197831"/>
    <x v="21"/>
    <x v="1"/>
    <x v="1"/>
    <s v="Dallas"/>
    <x v="2"/>
    <n v="0.45"/>
    <x v="31"/>
    <n v="2587.5"/>
    <n v="1035"/>
    <n v="0.39999999999999997"/>
  </r>
  <r>
    <x v="1"/>
    <n v="1197831"/>
    <x v="21"/>
    <x v="1"/>
    <x v="1"/>
    <s v="Dallas"/>
    <x v="3"/>
    <n v="0.45"/>
    <x v="33"/>
    <n v="1912.5"/>
    <n v="956.25"/>
    <n v="0.5"/>
  </r>
  <r>
    <x v="1"/>
    <n v="1197831"/>
    <x v="21"/>
    <x v="1"/>
    <x v="1"/>
    <s v="Dallas"/>
    <x v="4"/>
    <n v="0.4"/>
    <x v="47"/>
    <n v="1600"/>
    <n v="560"/>
    <n v="0.35"/>
  </r>
  <r>
    <x v="1"/>
    <n v="1197831"/>
    <x v="21"/>
    <x v="1"/>
    <x v="1"/>
    <s v="Dallas"/>
    <x v="5"/>
    <n v="0.5"/>
    <x v="31"/>
    <n v="2875"/>
    <n v="1581.2500000000002"/>
    <n v="0.55000000000000004"/>
  </r>
  <r>
    <x v="1"/>
    <n v="1197831"/>
    <x v="22"/>
    <x v="1"/>
    <x v="1"/>
    <s v="Dallas"/>
    <x v="0"/>
    <n v="0.4"/>
    <x v="27"/>
    <n v="2900"/>
    <n v="1160"/>
    <n v="0.39999999999999997"/>
  </r>
  <r>
    <x v="1"/>
    <n v="1197831"/>
    <x v="22"/>
    <x v="1"/>
    <x v="1"/>
    <s v="Dallas"/>
    <x v="1"/>
    <n v="0.4"/>
    <x v="27"/>
    <n v="2900"/>
    <n v="1160"/>
    <n v="0.39999999999999997"/>
  </r>
  <r>
    <x v="1"/>
    <n v="1197831"/>
    <x v="22"/>
    <x v="1"/>
    <x v="1"/>
    <s v="Dallas"/>
    <x v="2"/>
    <n v="0.65"/>
    <x v="26"/>
    <n v="4225"/>
    <n v="1689.9999999999998"/>
    <n v="0.39999999999999997"/>
  </r>
  <r>
    <x v="1"/>
    <n v="1197831"/>
    <x v="22"/>
    <x v="1"/>
    <x v="1"/>
    <s v="Dallas"/>
    <x v="3"/>
    <n v="0.65"/>
    <x v="24"/>
    <n v="3250"/>
    <n v="1625"/>
    <n v="0.5"/>
  </r>
  <r>
    <x v="1"/>
    <n v="1197831"/>
    <x v="22"/>
    <x v="1"/>
    <x v="1"/>
    <s v="Dallas"/>
    <x v="4"/>
    <n v="0.6"/>
    <x v="34"/>
    <n v="2850"/>
    <n v="997.49999999999989"/>
    <n v="0.35"/>
  </r>
  <r>
    <x v="1"/>
    <n v="1197831"/>
    <x v="22"/>
    <x v="1"/>
    <x v="1"/>
    <s v="Dallas"/>
    <x v="5"/>
    <n v="0.70000000000000007"/>
    <x v="22"/>
    <n v="4725"/>
    <n v="2598.75"/>
    <n v="0.55000000000000004"/>
  </r>
  <r>
    <x v="1"/>
    <n v="1197831"/>
    <x v="23"/>
    <x v="1"/>
    <x v="1"/>
    <s v="Dallas"/>
    <x v="0"/>
    <n v="0.6"/>
    <x v="6"/>
    <n v="4950"/>
    <n v="1979.9999999999998"/>
    <n v="0.39999999999999997"/>
  </r>
  <r>
    <x v="1"/>
    <n v="1197831"/>
    <x v="23"/>
    <x v="1"/>
    <x v="1"/>
    <s v="Dallas"/>
    <x v="1"/>
    <n v="0.6"/>
    <x v="6"/>
    <n v="4950"/>
    <n v="1979.9999999999998"/>
    <n v="0.39999999999999997"/>
  </r>
  <r>
    <x v="1"/>
    <n v="1197831"/>
    <x v="23"/>
    <x v="1"/>
    <x v="1"/>
    <s v="Dallas"/>
    <x v="2"/>
    <n v="0.65"/>
    <x v="27"/>
    <n v="4712.5"/>
    <n v="1884.9999999999998"/>
    <n v="0.39999999999999997"/>
  </r>
  <r>
    <x v="1"/>
    <n v="1197831"/>
    <x v="23"/>
    <x v="1"/>
    <x v="1"/>
    <s v="Dallas"/>
    <x v="3"/>
    <n v="0.65"/>
    <x v="31"/>
    <n v="3737.5"/>
    <n v="1868.75"/>
    <n v="0.5"/>
  </r>
  <r>
    <x v="1"/>
    <n v="1197831"/>
    <x v="23"/>
    <x v="1"/>
    <x v="1"/>
    <s v="Dallas"/>
    <x v="4"/>
    <n v="0.6"/>
    <x v="28"/>
    <n v="3150"/>
    <n v="1102.5"/>
    <n v="0.35"/>
  </r>
  <r>
    <x v="1"/>
    <n v="1197831"/>
    <x v="23"/>
    <x v="1"/>
    <x v="1"/>
    <s v="Dallas"/>
    <x v="5"/>
    <n v="0.70000000000000007"/>
    <x v="29"/>
    <n v="5425.0000000000009"/>
    <n v="2983.7500000000009"/>
    <n v="0.55000000000000004"/>
  </r>
  <r>
    <x v="0"/>
    <n v="1185732"/>
    <x v="48"/>
    <x v="0"/>
    <x v="4"/>
    <s v="Philadelphia"/>
    <x v="0"/>
    <n v="0.45"/>
    <x v="33"/>
    <n v="1912.5"/>
    <n v="1051.875"/>
    <n v="0.55000000000000004"/>
  </r>
  <r>
    <x v="0"/>
    <n v="1185732"/>
    <x v="48"/>
    <x v="0"/>
    <x v="4"/>
    <s v="Philadelphia"/>
    <x v="1"/>
    <n v="0.45"/>
    <x v="38"/>
    <n v="1012.5"/>
    <n v="354.375"/>
    <n v="0.35"/>
  </r>
  <r>
    <x v="0"/>
    <n v="1185732"/>
    <x v="48"/>
    <x v="0"/>
    <x v="4"/>
    <s v="Philadelphia"/>
    <x v="2"/>
    <n v="0.35000000000000003"/>
    <x v="38"/>
    <n v="787.50000000000011"/>
    <n v="315"/>
    <n v="0.39999999999999997"/>
  </r>
  <r>
    <x v="0"/>
    <n v="1185732"/>
    <x v="48"/>
    <x v="0"/>
    <x v="4"/>
    <s v="Philadelphia"/>
    <x v="3"/>
    <n v="0.4"/>
    <x v="42"/>
    <n v="300"/>
    <n v="119.99999999999999"/>
    <n v="0.39999999999999997"/>
  </r>
  <r>
    <x v="0"/>
    <n v="1185732"/>
    <x v="48"/>
    <x v="0"/>
    <x v="4"/>
    <s v="Philadelphia"/>
    <x v="4"/>
    <n v="0.54999999999999993"/>
    <x v="36"/>
    <n v="687.49999999999989"/>
    <n v="240.62499999999994"/>
    <n v="0.35"/>
  </r>
  <r>
    <x v="0"/>
    <n v="1185732"/>
    <x v="48"/>
    <x v="0"/>
    <x v="4"/>
    <s v="Philadelphia"/>
    <x v="5"/>
    <n v="0.45"/>
    <x v="38"/>
    <n v="1012.5"/>
    <n v="303.75"/>
    <n v="0.3"/>
  </r>
  <r>
    <x v="0"/>
    <n v="1185732"/>
    <x v="49"/>
    <x v="0"/>
    <x v="4"/>
    <s v="Philadelphia"/>
    <x v="0"/>
    <n v="0.45"/>
    <x v="34"/>
    <n v="2137.5"/>
    <n v="1175.625"/>
    <n v="0.55000000000000004"/>
  </r>
  <r>
    <x v="0"/>
    <n v="1185732"/>
    <x v="49"/>
    <x v="0"/>
    <x v="4"/>
    <s v="Philadelphia"/>
    <x v="1"/>
    <n v="0.45"/>
    <x v="36"/>
    <n v="562.5"/>
    <n v="196.875"/>
    <n v="0.35"/>
  </r>
  <r>
    <x v="0"/>
    <n v="1185732"/>
    <x v="49"/>
    <x v="0"/>
    <x v="4"/>
    <s v="Philadelphia"/>
    <x v="2"/>
    <n v="0.35000000000000003"/>
    <x v="37"/>
    <n v="612.50000000000011"/>
    <n v="245.00000000000003"/>
    <n v="0.39999999999999997"/>
  </r>
  <r>
    <x v="0"/>
    <n v="1185732"/>
    <x v="49"/>
    <x v="0"/>
    <x v="4"/>
    <s v="Philadelphia"/>
    <x v="3"/>
    <n v="0.4"/>
    <x v="51"/>
    <n v="200"/>
    <n v="80"/>
    <n v="0.39999999999999997"/>
  </r>
  <r>
    <x v="0"/>
    <n v="1185732"/>
    <x v="49"/>
    <x v="0"/>
    <x v="4"/>
    <s v="Philadelphia"/>
    <x v="4"/>
    <n v="0.54999999999999993"/>
    <x v="36"/>
    <n v="687.49999999999989"/>
    <n v="240.62499999999994"/>
    <n v="0.35"/>
  </r>
  <r>
    <x v="0"/>
    <n v="1185732"/>
    <x v="49"/>
    <x v="0"/>
    <x v="4"/>
    <s v="Philadelphia"/>
    <x v="5"/>
    <n v="0.45"/>
    <x v="38"/>
    <n v="1012.5"/>
    <n v="303.75"/>
    <n v="0.3"/>
  </r>
  <r>
    <x v="0"/>
    <n v="1185732"/>
    <x v="14"/>
    <x v="0"/>
    <x v="4"/>
    <s v="Philadelphia"/>
    <x v="0"/>
    <n v="0.5"/>
    <x v="52"/>
    <n v="2225"/>
    <n v="1223.75"/>
    <n v="0.55000000000000004"/>
  </r>
  <r>
    <x v="0"/>
    <n v="1185732"/>
    <x v="14"/>
    <x v="0"/>
    <x v="4"/>
    <s v="Philadelphia"/>
    <x v="1"/>
    <n v="0.5"/>
    <x v="43"/>
    <n v="750"/>
    <n v="262.5"/>
    <n v="0.35"/>
  </r>
  <r>
    <x v="0"/>
    <n v="1185732"/>
    <x v="14"/>
    <x v="0"/>
    <x v="4"/>
    <s v="Philadelphia"/>
    <x v="2"/>
    <n v="0.4"/>
    <x v="37"/>
    <n v="700"/>
    <n v="280"/>
    <n v="0.39999999999999997"/>
  </r>
  <r>
    <x v="0"/>
    <n v="1185732"/>
    <x v="14"/>
    <x v="0"/>
    <x v="4"/>
    <s v="Philadelphia"/>
    <x v="3"/>
    <n v="0.45"/>
    <x v="53"/>
    <n v="112.5"/>
    <n v="44.999999999999993"/>
    <n v="0.39999999999999997"/>
  </r>
  <r>
    <x v="0"/>
    <n v="1185732"/>
    <x v="14"/>
    <x v="0"/>
    <x v="4"/>
    <s v="Philadelphia"/>
    <x v="4"/>
    <n v="0.6"/>
    <x v="42"/>
    <n v="450"/>
    <n v="135"/>
    <n v="0.3"/>
  </r>
  <r>
    <x v="0"/>
    <n v="1185732"/>
    <x v="14"/>
    <x v="0"/>
    <x v="4"/>
    <s v="Philadelphia"/>
    <x v="5"/>
    <n v="0.5"/>
    <x v="37"/>
    <n v="875"/>
    <n v="218.75"/>
    <n v="0.25"/>
  </r>
  <r>
    <x v="0"/>
    <n v="1185732"/>
    <x v="50"/>
    <x v="0"/>
    <x v="4"/>
    <s v="Philadelphia"/>
    <x v="0"/>
    <n v="0.5"/>
    <x v="32"/>
    <n v="2250"/>
    <n v="1125"/>
    <n v="0.5"/>
  </r>
  <r>
    <x v="0"/>
    <n v="1185732"/>
    <x v="50"/>
    <x v="0"/>
    <x v="4"/>
    <s v="Philadelphia"/>
    <x v="1"/>
    <n v="0.5"/>
    <x v="43"/>
    <n v="750"/>
    <n v="225"/>
    <n v="0.3"/>
  </r>
  <r>
    <x v="0"/>
    <n v="1185732"/>
    <x v="50"/>
    <x v="0"/>
    <x v="4"/>
    <s v="Philadelphia"/>
    <x v="2"/>
    <n v="0.4"/>
    <x v="43"/>
    <n v="600"/>
    <n v="210"/>
    <n v="0.35"/>
  </r>
  <r>
    <x v="0"/>
    <n v="1185732"/>
    <x v="50"/>
    <x v="0"/>
    <x v="4"/>
    <s v="Philadelphia"/>
    <x v="3"/>
    <n v="0.45"/>
    <x v="42"/>
    <n v="337.5"/>
    <n v="118.12499999999999"/>
    <n v="0.35"/>
  </r>
  <r>
    <x v="0"/>
    <n v="1185732"/>
    <x v="50"/>
    <x v="0"/>
    <x v="4"/>
    <s v="Philadelphia"/>
    <x v="4"/>
    <n v="0.6"/>
    <x v="42"/>
    <n v="450"/>
    <n v="135"/>
    <n v="0.3"/>
  </r>
  <r>
    <x v="0"/>
    <n v="1185732"/>
    <x v="50"/>
    <x v="0"/>
    <x v="4"/>
    <s v="Philadelphia"/>
    <x v="5"/>
    <n v="0.5"/>
    <x v="41"/>
    <n v="1000"/>
    <n v="250"/>
    <n v="0.25"/>
  </r>
  <r>
    <x v="0"/>
    <n v="1185732"/>
    <x v="51"/>
    <x v="0"/>
    <x v="4"/>
    <s v="Philadelphia"/>
    <x v="0"/>
    <n v="0.6"/>
    <x v="54"/>
    <n v="2820"/>
    <n v="1410"/>
    <n v="0.5"/>
  </r>
  <r>
    <x v="0"/>
    <n v="1185732"/>
    <x v="51"/>
    <x v="0"/>
    <x v="4"/>
    <s v="Philadelphia"/>
    <x v="1"/>
    <n v="0.60000000000000009"/>
    <x v="37"/>
    <n v="1050.0000000000002"/>
    <n v="315.00000000000006"/>
    <n v="0.3"/>
  </r>
  <r>
    <x v="0"/>
    <n v="1185732"/>
    <x v="51"/>
    <x v="0"/>
    <x v="4"/>
    <s v="Philadelphia"/>
    <x v="2"/>
    <n v="0.55000000000000004"/>
    <x v="43"/>
    <n v="825.00000000000011"/>
    <n v="288.75"/>
    <n v="0.35"/>
  </r>
  <r>
    <x v="0"/>
    <n v="1185732"/>
    <x v="51"/>
    <x v="0"/>
    <x v="4"/>
    <s v="Philadelphia"/>
    <x v="3"/>
    <n v="0.55000000000000004"/>
    <x v="39"/>
    <n v="550"/>
    <n v="192.5"/>
    <n v="0.35"/>
  </r>
  <r>
    <x v="0"/>
    <n v="1185732"/>
    <x v="51"/>
    <x v="0"/>
    <x v="4"/>
    <s v="Philadelphia"/>
    <x v="4"/>
    <n v="0.65"/>
    <x v="36"/>
    <n v="812.5"/>
    <n v="243.75"/>
    <n v="0.3"/>
  </r>
  <r>
    <x v="0"/>
    <n v="1185732"/>
    <x v="51"/>
    <x v="0"/>
    <x v="4"/>
    <s v="Philadelphia"/>
    <x v="5"/>
    <n v="0.70000000000000007"/>
    <x v="44"/>
    <n v="1750.0000000000002"/>
    <n v="525"/>
    <n v="0.3"/>
  </r>
  <r>
    <x v="0"/>
    <n v="1185732"/>
    <x v="52"/>
    <x v="0"/>
    <x v="4"/>
    <s v="Philadelphia"/>
    <x v="0"/>
    <n v="0.65"/>
    <x v="24"/>
    <n v="3250"/>
    <n v="1787.5000000000002"/>
    <n v="0.55000000000000004"/>
  </r>
  <r>
    <x v="0"/>
    <n v="1185732"/>
    <x v="52"/>
    <x v="0"/>
    <x v="4"/>
    <s v="Philadelphia"/>
    <x v="1"/>
    <n v="0.60000000000000009"/>
    <x v="44"/>
    <n v="1500.0000000000002"/>
    <n v="525"/>
    <n v="0.35"/>
  </r>
  <r>
    <x v="0"/>
    <n v="1185732"/>
    <x v="52"/>
    <x v="0"/>
    <x v="4"/>
    <s v="Philadelphia"/>
    <x v="2"/>
    <n v="0.55000000000000004"/>
    <x v="37"/>
    <n v="962.50000000000011"/>
    <n v="385"/>
    <n v="0.39999999999999997"/>
  </r>
  <r>
    <x v="0"/>
    <n v="1185732"/>
    <x v="52"/>
    <x v="0"/>
    <x v="4"/>
    <s v="Philadelphia"/>
    <x v="3"/>
    <n v="0.55000000000000004"/>
    <x v="43"/>
    <n v="825.00000000000011"/>
    <n v="330"/>
    <n v="0.39999999999999997"/>
  </r>
  <r>
    <x v="0"/>
    <n v="1185732"/>
    <x v="52"/>
    <x v="0"/>
    <x v="4"/>
    <s v="Philadelphia"/>
    <x v="4"/>
    <n v="0.65"/>
    <x v="43"/>
    <n v="975"/>
    <n v="341.25"/>
    <n v="0.35"/>
  </r>
  <r>
    <x v="0"/>
    <n v="1185732"/>
    <x v="52"/>
    <x v="0"/>
    <x v="4"/>
    <s v="Philadelphia"/>
    <x v="5"/>
    <n v="0.70000000000000007"/>
    <x v="49"/>
    <n v="2100"/>
    <n v="630"/>
    <n v="0.3"/>
  </r>
  <r>
    <x v="0"/>
    <n v="1185732"/>
    <x v="18"/>
    <x v="0"/>
    <x v="4"/>
    <s v="Philadelphia"/>
    <x v="0"/>
    <n v="0.65"/>
    <x v="24"/>
    <n v="3250"/>
    <n v="1787.5000000000002"/>
    <n v="0.55000000000000004"/>
  </r>
  <r>
    <x v="0"/>
    <n v="1185732"/>
    <x v="18"/>
    <x v="0"/>
    <x v="4"/>
    <s v="Philadelphia"/>
    <x v="1"/>
    <n v="0.60000000000000009"/>
    <x v="49"/>
    <n v="1800.0000000000002"/>
    <n v="630"/>
    <n v="0.35"/>
  </r>
  <r>
    <x v="0"/>
    <n v="1185732"/>
    <x v="18"/>
    <x v="0"/>
    <x v="4"/>
    <s v="Philadelphia"/>
    <x v="2"/>
    <n v="0.55000000000000004"/>
    <x v="38"/>
    <n v="1237.5"/>
    <n v="494.99999999999994"/>
    <n v="0.39999999999999997"/>
  </r>
  <r>
    <x v="0"/>
    <n v="1185732"/>
    <x v="18"/>
    <x v="0"/>
    <x v="4"/>
    <s v="Philadelphia"/>
    <x v="3"/>
    <n v="0.55000000000000004"/>
    <x v="37"/>
    <n v="962.50000000000011"/>
    <n v="385"/>
    <n v="0.39999999999999997"/>
  </r>
  <r>
    <x v="0"/>
    <n v="1185732"/>
    <x v="18"/>
    <x v="0"/>
    <x v="4"/>
    <s v="Philadelphia"/>
    <x v="4"/>
    <n v="0.65"/>
    <x v="41"/>
    <n v="1300"/>
    <n v="454.99999999999994"/>
    <n v="0.35"/>
  </r>
  <r>
    <x v="0"/>
    <n v="1185732"/>
    <x v="18"/>
    <x v="0"/>
    <x v="4"/>
    <s v="Philadelphia"/>
    <x v="5"/>
    <n v="0.70000000000000007"/>
    <x v="48"/>
    <n v="2625.0000000000005"/>
    <n v="787.50000000000011"/>
    <n v="0.3"/>
  </r>
  <r>
    <x v="0"/>
    <n v="1185732"/>
    <x v="53"/>
    <x v="0"/>
    <x v="4"/>
    <s v="Philadelphia"/>
    <x v="0"/>
    <n v="0.65"/>
    <x v="28"/>
    <n v="3412.5"/>
    <n v="1876.8750000000002"/>
    <n v="0.55000000000000004"/>
  </r>
  <r>
    <x v="0"/>
    <n v="1185732"/>
    <x v="53"/>
    <x v="0"/>
    <x v="4"/>
    <s v="Philadelphia"/>
    <x v="1"/>
    <n v="0.60000000000000009"/>
    <x v="49"/>
    <n v="1800.0000000000002"/>
    <n v="630"/>
    <n v="0.35"/>
  </r>
  <r>
    <x v="0"/>
    <n v="1185732"/>
    <x v="53"/>
    <x v="0"/>
    <x v="4"/>
    <s v="Philadelphia"/>
    <x v="2"/>
    <n v="0.55000000000000004"/>
    <x v="38"/>
    <n v="1237.5"/>
    <n v="494.99999999999994"/>
    <n v="0.39999999999999997"/>
  </r>
  <r>
    <x v="0"/>
    <n v="1185732"/>
    <x v="53"/>
    <x v="0"/>
    <x v="4"/>
    <s v="Philadelphia"/>
    <x v="3"/>
    <n v="0.55000000000000004"/>
    <x v="41"/>
    <n v="1100"/>
    <n v="439.99999999999994"/>
    <n v="0.39999999999999997"/>
  </r>
  <r>
    <x v="0"/>
    <n v="1185732"/>
    <x v="53"/>
    <x v="0"/>
    <x v="4"/>
    <s v="Philadelphia"/>
    <x v="4"/>
    <n v="0.65"/>
    <x v="37"/>
    <n v="1137.5"/>
    <n v="398.125"/>
    <n v="0.35"/>
  </r>
  <r>
    <x v="0"/>
    <n v="1185732"/>
    <x v="53"/>
    <x v="0"/>
    <x v="4"/>
    <s v="Philadelphia"/>
    <x v="5"/>
    <n v="0.70000000000000007"/>
    <x v="45"/>
    <n v="2450.0000000000005"/>
    <n v="735.00000000000011"/>
    <n v="0.3"/>
  </r>
  <r>
    <x v="0"/>
    <n v="1185732"/>
    <x v="54"/>
    <x v="0"/>
    <x v="4"/>
    <s v="Philadelphia"/>
    <x v="0"/>
    <n v="0.65"/>
    <x v="34"/>
    <n v="3087.5"/>
    <n v="1543.75"/>
    <n v="0.5"/>
  </r>
  <r>
    <x v="0"/>
    <n v="1185732"/>
    <x v="54"/>
    <x v="0"/>
    <x v="4"/>
    <s v="Philadelphia"/>
    <x v="1"/>
    <n v="0.5"/>
    <x v="35"/>
    <n v="1375"/>
    <n v="412.5"/>
    <n v="0.3"/>
  </r>
  <r>
    <x v="0"/>
    <n v="1185732"/>
    <x v="54"/>
    <x v="0"/>
    <x v="4"/>
    <s v="Philadelphia"/>
    <x v="2"/>
    <n v="0.45"/>
    <x v="41"/>
    <n v="900"/>
    <n v="315"/>
    <n v="0.35"/>
  </r>
  <r>
    <x v="0"/>
    <n v="1185732"/>
    <x v="54"/>
    <x v="0"/>
    <x v="4"/>
    <s v="Philadelphia"/>
    <x v="3"/>
    <n v="0.45"/>
    <x v="37"/>
    <n v="787.5"/>
    <n v="275.625"/>
    <n v="0.35"/>
  </r>
  <r>
    <x v="0"/>
    <n v="1185732"/>
    <x v="54"/>
    <x v="0"/>
    <x v="4"/>
    <s v="Philadelphia"/>
    <x v="4"/>
    <n v="0.54999999999999993"/>
    <x v="36"/>
    <n v="687.49999999999989"/>
    <n v="206.24999999999997"/>
    <n v="0.3"/>
  </r>
  <r>
    <x v="0"/>
    <n v="1185732"/>
    <x v="54"/>
    <x v="0"/>
    <x v="4"/>
    <s v="Philadelphia"/>
    <x v="5"/>
    <n v="0.6"/>
    <x v="38"/>
    <n v="1350"/>
    <n v="337.5"/>
    <n v="0.25"/>
  </r>
  <r>
    <x v="0"/>
    <n v="1185732"/>
    <x v="55"/>
    <x v="0"/>
    <x v="4"/>
    <s v="Philadelphia"/>
    <x v="0"/>
    <n v="0.6"/>
    <x v="47"/>
    <n v="2400"/>
    <n v="1200"/>
    <n v="0.5"/>
  </r>
  <r>
    <x v="0"/>
    <n v="1185732"/>
    <x v="55"/>
    <x v="0"/>
    <x v="4"/>
    <s v="Philadelphia"/>
    <x v="1"/>
    <n v="0.5"/>
    <x v="38"/>
    <n v="1125"/>
    <n v="337.5"/>
    <n v="0.3"/>
  </r>
  <r>
    <x v="0"/>
    <n v="1185732"/>
    <x v="55"/>
    <x v="0"/>
    <x v="4"/>
    <s v="Philadelphia"/>
    <x v="2"/>
    <n v="0.5"/>
    <x v="36"/>
    <n v="625"/>
    <n v="218.75"/>
    <n v="0.35"/>
  </r>
  <r>
    <x v="0"/>
    <n v="1185732"/>
    <x v="55"/>
    <x v="0"/>
    <x v="4"/>
    <s v="Philadelphia"/>
    <x v="3"/>
    <n v="0.5"/>
    <x v="39"/>
    <n v="500"/>
    <n v="175"/>
    <n v="0.35"/>
  </r>
  <r>
    <x v="0"/>
    <n v="1185732"/>
    <x v="55"/>
    <x v="0"/>
    <x v="4"/>
    <s v="Philadelphia"/>
    <x v="4"/>
    <n v="0.6"/>
    <x v="39"/>
    <n v="600"/>
    <n v="180"/>
    <n v="0.3"/>
  </r>
  <r>
    <x v="0"/>
    <n v="1185732"/>
    <x v="55"/>
    <x v="0"/>
    <x v="4"/>
    <s v="Philadelphia"/>
    <x v="5"/>
    <n v="0.64999999999999991"/>
    <x v="38"/>
    <n v="1462.4999999999998"/>
    <n v="365.62499999999994"/>
    <n v="0.25"/>
  </r>
  <r>
    <x v="0"/>
    <n v="1185732"/>
    <x v="56"/>
    <x v="0"/>
    <x v="4"/>
    <s v="Philadelphia"/>
    <x v="0"/>
    <n v="0.70000000000000007"/>
    <x v="48"/>
    <n v="2625.0000000000005"/>
    <n v="1443.7500000000005"/>
    <n v="0.55000000000000004"/>
  </r>
  <r>
    <x v="0"/>
    <n v="1185732"/>
    <x v="56"/>
    <x v="0"/>
    <x v="4"/>
    <s v="Philadelphia"/>
    <x v="1"/>
    <n v="0.60000000000000009"/>
    <x v="41"/>
    <n v="1200.0000000000002"/>
    <n v="420.00000000000006"/>
    <n v="0.35"/>
  </r>
  <r>
    <x v="0"/>
    <n v="1185732"/>
    <x v="56"/>
    <x v="0"/>
    <x v="4"/>
    <s v="Philadelphia"/>
    <x v="2"/>
    <n v="0.60000000000000009"/>
    <x v="50"/>
    <n v="1170.0000000000002"/>
    <n v="468.00000000000006"/>
    <n v="0.39999999999999997"/>
  </r>
  <r>
    <x v="0"/>
    <n v="1185732"/>
    <x v="56"/>
    <x v="0"/>
    <x v="4"/>
    <s v="Philadelphia"/>
    <x v="3"/>
    <n v="0.60000000000000009"/>
    <x v="37"/>
    <n v="1050.0000000000002"/>
    <n v="420.00000000000006"/>
    <n v="0.39999999999999997"/>
  </r>
  <r>
    <x v="0"/>
    <n v="1185732"/>
    <x v="56"/>
    <x v="0"/>
    <x v="4"/>
    <s v="Philadelphia"/>
    <x v="4"/>
    <n v="0.70000000000000007"/>
    <x v="43"/>
    <n v="1050"/>
    <n v="367.5"/>
    <n v="0.35"/>
  </r>
  <r>
    <x v="0"/>
    <n v="1185732"/>
    <x v="56"/>
    <x v="0"/>
    <x v="4"/>
    <s v="Philadelphia"/>
    <x v="5"/>
    <n v="0.75"/>
    <x v="44"/>
    <n v="1875"/>
    <n v="562.5"/>
    <n v="0.3"/>
  </r>
  <r>
    <x v="0"/>
    <n v="1185732"/>
    <x v="57"/>
    <x v="0"/>
    <x v="4"/>
    <s v="Philadelphia"/>
    <x v="0"/>
    <n v="0.70000000000000007"/>
    <x v="34"/>
    <n v="3325.0000000000005"/>
    <n v="1828.7500000000005"/>
    <n v="0.55000000000000004"/>
  </r>
  <r>
    <x v="0"/>
    <n v="1185732"/>
    <x v="57"/>
    <x v="0"/>
    <x v="4"/>
    <s v="Philadelphia"/>
    <x v="1"/>
    <n v="0.60000000000000009"/>
    <x v="35"/>
    <n v="1650.0000000000002"/>
    <n v="577.5"/>
    <n v="0.35"/>
  </r>
  <r>
    <x v="0"/>
    <n v="1185732"/>
    <x v="57"/>
    <x v="0"/>
    <x v="4"/>
    <s v="Philadelphia"/>
    <x v="2"/>
    <n v="0.60000000000000009"/>
    <x v="38"/>
    <n v="1350.0000000000002"/>
    <n v="540"/>
    <n v="0.39999999999999997"/>
  </r>
  <r>
    <x v="0"/>
    <n v="1185732"/>
    <x v="57"/>
    <x v="0"/>
    <x v="4"/>
    <s v="Philadelphia"/>
    <x v="3"/>
    <n v="0.60000000000000009"/>
    <x v="37"/>
    <n v="1050.0000000000002"/>
    <n v="420.00000000000006"/>
    <n v="0.39999999999999997"/>
  </r>
  <r>
    <x v="0"/>
    <n v="1185732"/>
    <x v="57"/>
    <x v="0"/>
    <x v="4"/>
    <s v="Philadelphia"/>
    <x v="4"/>
    <n v="0.70000000000000007"/>
    <x v="37"/>
    <n v="1225.0000000000002"/>
    <n v="428.75000000000006"/>
    <n v="0.35"/>
  </r>
  <r>
    <x v="0"/>
    <n v="1185732"/>
    <x v="57"/>
    <x v="0"/>
    <x v="4"/>
    <s v="Philadelphia"/>
    <x v="5"/>
    <n v="0.75"/>
    <x v="35"/>
    <n v="2062.5"/>
    <n v="618.75"/>
    <n v="0.3"/>
  </r>
  <r>
    <x v="2"/>
    <n v="1128299"/>
    <x v="36"/>
    <x v="2"/>
    <x v="5"/>
    <s v="Las Vegas"/>
    <x v="0"/>
    <n v="0.35"/>
    <x v="32"/>
    <n v="1575"/>
    <n v="630"/>
    <n v="0.4"/>
  </r>
  <r>
    <x v="2"/>
    <n v="1128299"/>
    <x v="36"/>
    <x v="2"/>
    <x v="5"/>
    <s v="Las Vegas"/>
    <x v="1"/>
    <n v="0.45"/>
    <x v="32"/>
    <n v="2025"/>
    <n v="506.25"/>
    <n v="0.25"/>
  </r>
  <r>
    <x v="2"/>
    <n v="1128299"/>
    <x v="36"/>
    <x v="2"/>
    <x v="5"/>
    <s v="Las Vegas"/>
    <x v="2"/>
    <n v="0.45"/>
    <x v="32"/>
    <n v="2025"/>
    <n v="810"/>
    <n v="0.4"/>
  </r>
  <r>
    <x v="2"/>
    <n v="1128299"/>
    <x v="36"/>
    <x v="2"/>
    <x v="5"/>
    <s v="Las Vegas"/>
    <x v="3"/>
    <n v="0.45"/>
    <x v="49"/>
    <n v="1350"/>
    <n v="472.49999999999994"/>
    <n v="0.35"/>
  </r>
  <r>
    <x v="2"/>
    <n v="1128299"/>
    <x v="36"/>
    <x v="2"/>
    <x v="5"/>
    <s v="Las Vegas"/>
    <x v="4"/>
    <n v="0.5"/>
    <x v="44"/>
    <n v="1250"/>
    <n v="687.5"/>
    <n v="0.55000000000000004"/>
  </r>
  <r>
    <x v="2"/>
    <n v="1128299"/>
    <x v="36"/>
    <x v="2"/>
    <x v="5"/>
    <s v="Las Vegas"/>
    <x v="5"/>
    <n v="0.45"/>
    <x v="34"/>
    <n v="2137.5"/>
    <n v="427.5"/>
    <n v="0.2"/>
  </r>
  <r>
    <x v="2"/>
    <n v="1128299"/>
    <x v="37"/>
    <x v="2"/>
    <x v="5"/>
    <s v="Las Vegas"/>
    <x v="0"/>
    <n v="0.35"/>
    <x v="28"/>
    <n v="1837.4999999999998"/>
    <n v="735"/>
    <n v="0.4"/>
  </r>
  <r>
    <x v="2"/>
    <n v="1128299"/>
    <x v="37"/>
    <x v="2"/>
    <x v="5"/>
    <s v="Las Vegas"/>
    <x v="1"/>
    <n v="0.45"/>
    <x v="33"/>
    <n v="1912.5"/>
    <n v="478.125"/>
    <n v="0.25"/>
  </r>
  <r>
    <x v="2"/>
    <n v="1128299"/>
    <x v="37"/>
    <x v="2"/>
    <x v="5"/>
    <s v="Las Vegas"/>
    <x v="2"/>
    <n v="0.45"/>
    <x v="33"/>
    <n v="1912.5"/>
    <n v="765"/>
    <n v="0.4"/>
  </r>
  <r>
    <x v="2"/>
    <n v="1128299"/>
    <x v="37"/>
    <x v="2"/>
    <x v="5"/>
    <s v="Las Vegas"/>
    <x v="3"/>
    <n v="0.45"/>
    <x v="35"/>
    <n v="1237.5"/>
    <n v="433.125"/>
    <n v="0.35"/>
  </r>
  <r>
    <x v="2"/>
    <n v="1128299"/>
    <x v="37"/>
    <x v="2"/>
    <x v="5"/>
    <s v="Las Vegas"/>
    <x v="4"/>
    <n v="0.5"/>
    <x v="41"/>
    <n v="1000"/>
    <n v="550"/>
    <n v="0.55000000000000004"/>
  </r>
  <r>
    <x v="2"/>
    <n v="1128299"/>
    <x v="37"/>
    <x v="2"/>
    <x v="5"/>
    <s v="Las Vegas"/>
    <x v="5"/>
    <n v="0.45"/>
    <x v="47"/>
    <n v="1800"/>
    <n v="360"/>
    <n v="0.2"/>
  </r>
  <r>
    <x v="2"/>
    <n v="1128299"/>
    <x v="38"/>
    <x v="2"/>
    <x v="5"/>
    <s v="Las Vegas"/>
    <x v="0"/>
    <n v="0.45"/>
    <x v="21"/>
    <n v="2475"/>
    <n v="990"/>
    <n v="0.4"/>
  </r>
  <r>
    <x v="2"/>
    <n v="1128299"/>
    <x v="38"/>
    <x v="2"/>
    <x v="5"/>
    <s v="Las Vegas"/>
    <x v="1"/>
    <n v="0.54999999999999993"/>
    <x v="47"/>
    <n v="2199.9999999999995"/>
    <n v="549.99999999999989"/>
    <n v="0.25"/>
  </r>
  <r>
    <x v="2"/>
    <n v="1128299"/>
    <x v="38"/>
    <x v="2"/>
    <x v="5"/>
    <s v="Las Vegas"/>
    <x v="2"/>
    <n v="0.54999999999999993"/>
    <x v="47"/>
    <n v="2199.9999999999995"/>
    <n v="879.99999999999989"/>
    <n v="0.4"/>
  </r>
  <r>
    <x v="2"/>
    <n v="1128299"/>
    <x v="38"/>
    <x v="2"/>
    <x v="5"/>
    <s v="Las Vegas"/>
    <x v="3"/>
    <n v="0.54999999999999993"/>
    <x v="49"/>
    <n v="1649.9999999999998"/>
    <n v="577.49999999999989"/>
    <n v="0.35"/>
  </r>
  <r>
    <x v="2"/>
    <n v="1128299"/>
    <x v="38"/>
    <x v="2"/>
    <x v="5"/>
    <s v="Las Vegas"/>
    <x v="4"/>
    <n v="0.6"/>
    <x v="37"/>
    <n v="1050"/>
    <n v="577.5"/>
    <n v="0.55000000000000004"/>
  </r>
  <r>
    <x v="2"/>
    <n v="1128299"/>
    <x v="38"/>
    <x v="2"/>
    <x v="5"/>
    <s v="Las Vegas"/>
    <x v="5"/>
    <n v="0.54999999999999993"/>
    <x v="48"/>
    <n v="2062.4999999999995"/>
    <n v="412.49999999999994"/>
    <n v="0.2"/>
  </r>
  <r>
    <x v="2"/>
    <n v="1128299"/>
    <x v="39"/>
    <x v="2"/>
    <x v="5"/>
    <s v="Las Vegas"/>
    <x v="0"/>
    <n v="0.6"/>
    <x v="21"/>
    <n v="3300"/>
    <n v="1320"/>
    <n v="0.4"/>
  </r>
  <r>
    <x v="2"/>
    <n v="1128299"/>
    <x v="39"/>
    <x v="2"/>
    <x v="5"/>
    <s v="Las Vegas"/>
    <x v="1"/>
    <n v="0.65"/>
    <x v="45"/>
    <n v="2275"/>
    <n v="568.75"/>
    <n v="0.25"/>
  </r>
  <r>
    <x v="2"/>
    <n v="1128299"/>
    <x v="39"/>
    <x v="2"/>
    <x v="5"/>
    <s v="Las Vegas"/>
    <x v="2"/>
    <n v="0.65"/>
    <x v="47"/>
    <n v="2600"/>
    <n v="1040"/>
    <n v="0.4"/>
  </r>
  <r>
    <x v="2"/>
    <n v="1128299"/>
    <x v="39"/>
    <x v="2"/>
    <x v="5"/>
    <s v="Las Vegas"/>
    <x v="3"/>
    <n v="0.6"/>
    <x v="49"/>
    <n v="1800"/>
    <n v="630"/>
    <n v="0.35"/>
  </r>
  <r>
    <x v="2"/>
    <n v="1128299"/>
    <x v="39"/>
    <x v="2"/>
    <x v="5"/>
    <s v="Las Vegas"/>
    <x v="4"/>
    <n v="0.65"/>
    <x v="41"/>
    <n v="1300"/>
    <n v="715.00000000000011"/>
    <n v="0.55000000000000004"/>
  </r>
  <r>
    <x v="2"/>
    <n v="1128299"/>
    <x v="39"/>
    <x v="2"/>
    <x v="5"/>
    <s v="Las Vegas"/>
    <x v="5"/>
    <n v="0.8"/>
    <x v="45"/>
    <n v="2800"/>
    <n v="560"/>
    <n v="0.2"/>
  </r>
  <r>
    <x v="2"/>
    <n v="1128299"/>
    <x v="40"/>
    <x v="2"/>
    <x v="5"/>
    <s v="Las Vegas"/>
    <x v="0"/>
    <n v="0.6"/>
    <x v="21"/>
    <n v="3300"/>
    <n v="1485"/>
    <n v="0.45"/>
  </r>
  <r>
    <x v="2"/>
    <n v="1128299"/>
    <x v="40"/>
    <x v="2"/>
    <x v="5"/>
    <s v="Las Vegas"/>
    <x v="1"/>
    <n v="0.65"/>
    <x v="47"/>
    <n v="2600"/>
    <n v="780"/>
    <n v="0.3"/>
  </r>
  <r>
    <x v="2"/>
    <n v="1128299"/>
    <x v="40"/>
    <x v="2"/>
    <x v="5"/>
    <s v="Las Vegas"/>
    <x v="2"/>
    <n v="0.65"/>
    <x v="47"/>
    <n v="2600"/>
    <n v="1170"/>
    <n v="0.45"/>
  </r>
  <r>
    <x v="2"/>
    <n v="1128299"/>
    <x v="40"/>
    <x v="2"/>
    <x v="5"/>
    <s v="Las Vegas"/>
    <x v="3"/>
    <n v="0.6"/>
    <x v="49"/>
    <n v="1800"/>
    <n v="719.99999999999989"/>
    <n v="0.39999999999999997"/>
  </r>
  <r>
    <x v="2"/>
    <n v="1128299"/>
    <x v="40"/>
    <x v="2"/>
    <x v="5"/>
    <s v="Las Vegas"/>
    <x v="4"/>
    <n v="0.65"/>
    <x v="41"/>
    <n v="1300"/>
    <n v="780.00000000000011"/>
    <n v="0.60000000000000009"/>
  </r>
  <r>
    <x v="2"/>
    <n v="1128299"/>
    <x v="40"/>
    <x v="2"/>
    <x v="5"/>
    <s v="Las Vegas"/>
    <x v="5"/>
    <n v="0.8"/>
    <x v="32"/>
    <n v="3600"/>
    <n v="900"/>
    <n v="0.25"/>
  </r>
  <r>
    <x v="2"/>
    <n v="1128299"/>
    <x v="41"/>
    <x v="2"/>
    <x v="5"/>
    <s v="Las Vegas"/>
    <x v="0"/>
    <n v="0.6"/>
    <x v="20"/>
    <n v="4200"/>
    <n v="1890"/>
    <n v="0.45"/>
  </r>
  <r>
    <x v="2"/>
    <n v="1128299"/>
    <x v="41"/>
    <x v="2"/>
    <x v="5"/>
    <s v="Las Vegas"/>
    <x v="1"/>
    <n v="0.65"/>
    <x v="21"/>
    <n v="3575"/>
    <n v="1072.5"/>
    <n v="0.3"/>
  </r>
  <r>
    <x v="2"/>
    <n v="1128299"/>
    <x v="41"/>
    <x v="2"/>
    <x v="5"/>
    <s v="Las Vegas"/>
    <x v="2"/>
    <n v="0.65"/>
    <x v="21"/>
    <n v="3575"/>
    <n v="1608.75"/>
    <n v="0.45"/>
  </r>
  <r>
    <x v="2"/>
    <n v="1128299"/>
    <x v="41"/>
    <x v="2"/>
    <x v="5"/>
    <s v="Las Vegas"/>
    <x v="3"/>
    <n v="0.6"/>
    <x v="33"/>
    <n v="2550"/>
    <n v="1019.9999999999999"/>
    <n v="0.39999999999999997"/>
  </r>
  <r>
    <x v="2"/>
    <n v="1128299"/>
    <x v="41"/>
    <x v="2"/>
    <x v="5"/>
    <s v="Las Vegas"/>
    <x v="4"/>
    <n v="0.65"/>
    <x v="49"/>
    <n v="1950"/>
    <n v="1170.0000000000002"/>
    <n v="0.60000000000000009"/>
  </r>
  <r>
    <x v="2"/>
    <n v="1128299"/>
    <x v="41"/>
    <x v="2"/>
    <x v="5"/>
    <s v="Las Vegas"/>
    <x v="5"/>
    <n v="0.8"/>
    <x v="25"/>
    <n v="4800"/>
    <n v="1200"/>
    <n v="0.25"/>
  </r>
  <r>
    <x v="2"/>
    <n v="1128299"/>
    <x v="42"/>
    <x v="2"/>
    <x v="5"/>
    <s v="Las Vegas"/>
    <x v="0"/>
    <n v="0.6"/>
    <x v="30"/>
    <n v="4500"/>
    <n v="1800"/>
    <n v="0.4"/>
  </r>
  <r>
    <x v="2"/>
    <n v="1128299"/>
    <x v="42"/>
    <x v="2"/>
    <x v="5"/>
    <s v="Las Vegas"/>
    <x v="1"/>
    <n v="0.65"/>
    <x v="25"/>
    <n v="3900"/>
    <n v="975"/>
    <n v="0.25"/>
  </r>
  <r>
    <x v="2"/>
    <n v="1128299"/>
    <x v="42"/>
    <x v="2"/>
    <x v="5"/>
    <s v="Las Vegas"/>
    <x v="2"/>
    <n v="0.65"/>
    <x v="21"/>
    <n v="3575"/>
    <n v="1430"/>
    <n v="0.4"/>
  </r>
  <r>
    <x v="2"/>
    <n v="1128299"/>
    <x v="42"/>
    <x v="2"/>
    <x v="5"/>
    <s v="Las Vegas"/>
    <x v="3"/>
    <n v="0.6"/>
    <x v="32"/>
    <n v="2700"/>
    <n v="944.99999999999989"/>
    <n v="0.35"/>
  </r>
  <r>
    <x v="2"/>
    <n v="1128299"/>
    <x v="42"/>
    <x v="2"/>
    <x v="5"/>
    <s v="Las Vegas"/>
    <x v="4"/>
    <n v="0.65"/>
    <x v="24"/>
    <n v="3250"/>
    <n v="1787.5000000000002"/>
    <n v="0.55000000000000004"/>
  </r>
  <r>
    <x v="2"/>
    <n v="1128299"/>
    <x v="42"/>
    <x v="2"/>
    <x v="5"/>
    <s v="Las Vegas"/>
    <x v="5"/>
    <n v="0.8"/>
    <x v="24"/>
    <n v="4000"/>
    <n v="800"/>
    <n v="0.2"/>
  </r>
  <r>
    <x v="2"/>
    <n v="1128299"/>
    <x v="43"/>
    <x v="2"/>
    <x v="5"/>
    <s v="Las Vegas"/>
    <x v="0"/>
    <n v="0.65"/>
    <x v="20"/>
    <n v="4550"/>
    <n v="1820"/>
    <n v="0.4"/>
  </r>
  <r>
    <x v="2"/>
    <n v="1128299"/>
    <x v="43"/>
    <x v="2"/>
    <x v="5"/>
    <s v="Las Vegas"/>
    <x v="1"/>
    <n v="0.70000000000000007"/>
    <x v="26"/>
    <n v="4550"/>
    <n v="1137.5"/>
    <n v="0.25"/>
  </r>
  <r>
    <x v="2"/>
    <n v="1128299"/>
    <x v="43"/>
    <x v="2"/>
    <x v="5"/>
    <s v="Las Vegas"/>
    <x v="2"/>
    <n v="0.65"/>
    <x v="28"/>
    <n v="3412.5"/>
    <n v="1365"/>
    <n v="0.4"/>
  </r>
  <r>
    <x v="2"/>
    <n v="1128299"/>
    <x v="43"/>
    <x v="2"/>
    <x v="5"/>
    <s v="Las Vegas"/>
    <x v="3"/>
    <n v="0.65"/>
    <x v="34"/>
    <n v="3087.5"/>
    <n v="1080.625"/>
    <n v="0.35"/>
  </r>
  <r>
    <x v="2"/>
    <n v="1128299"/>
    <x v="43"/>
    <x v="2"/>
    <x v="5"/>
    <s v="Las Vegas"/>
    <x v="4"/>
    <n v="0.75"/>
    <x v="34"/>
    <n v="3562.5"/>
    <n v="1959.3750000000002"/>
    <n v="0.55000000000000004"/>
  </r>
  <r>
    <x v="2"/>
    <n v="1128299"/>
    <x v="43"/>
    <x v="2"/>
    <x v="5"/>
    <s v="Las Vegas"/>
    <x v="5"/>
    <n v="0.8"/>
    <x v="47"/>
    <n v="3200"/>
    <n v="640"/>
    <n v="0.2"/>
  </r>
  <r>
    <x v="2"/>
    <n v="1128299"/>
    <x v="44"/>
    <x v="2"/>
    <x v="5"/>
    <s v="Las Vegas"/>
    <x v="0"/>
    <n v="0.60000000000000009"/>
    <x v="25"/>
    <n v="3600.0000000000005"/>
    <n v="1260.0000000000002"/>
    <n v="0.35000000000000003"/>
  </r>
  <r>
    <x v="2"/>
    <n v="1128299"/>
    <x v="44"/>
    <x v="2"/>
    <x v="5"/>
    <s v="Las Vegas"/>
    <x v="1"/>
    <n v="0.65000000000000013"/>
    <x v="25"/>
    <n v="3900.0000000000009"/>
    <n v="780.00000000000023"/>
    <n v="0.2"/>
  </r>
  <r>
    <x v="2"/>
    <n v="1128299"/>
    <x v="44"/>
    <x v="2"/>
    <x v="5"/>
    <s v="Las Vegas"/>
    <x v="2"/>
    <n v="0.60000000000000009"/>
    <x v="32"/>
    <n v="2700.0000000000005"/>
    <n v="945.00000000000023"/>
    <n v="0.35000000000000003"/>
  </r>
  <r>
    <x v="2"/>
    <n v="1128299"/>
    <x v="44"/>
    <x v="2"/>
    <x v="5"/>
    <s v="Las Vegas"/>
    <x v="3"/>
    <n v="0.60000000000000009"/>
    <x v="47"/>
    <n v="2400.0000000000005"/>
    <n v="720.00000000000011"/>
    <n v="0.3"/>
  </r>
  <r>
    <x v="2"/>
    <n v="1128299"/>
    <x v="44"/>
    <x v="2"/>
    <x v="5"/>
    <s v="Las Vegas"/>
    <x v="4"/>
    <n v="0.70000000000000007"/>
    <x v="47"/>
    <n v="2800.0000000000005"/>
    <n v="1400.0000000000005"/>
    <n v="0.50000000000000011"/>
  </r>
  <r>
    <x v="2"/>
    <n v="1128299"/>
    <x v="44"/>
    <x v="2"/>
    <x v="5"/>
    <s v="Las Vegas"/>
    <x v="5"/>
    <n v="0.75000000000000011"/>
    <x v="32"/>
    <n v="3375.0000000000005"/>
    <n v="506.25000000000017"/>
    <n v="0.15000000000000002"/>
  </r>
  <r>
    <x v="2"/>
    <n v="1128299"/>
    <x v="45"/>
    <x v="2"/>
    <x v="5"/>
    <s v="Las Vegas"/>
    <x v="0"/>
    <n v="0.60000000000000009"/>
    <x v="21"/>
    <n v="3300.0000000000005"/>
    <n v="1155.0000000000002"/>
    <n v="0.35000000000000003"/>
  </r>
  <r>
    <x v="2"/>
    <n v="1128299"/>
    <x v="45"/>
    <x v="2"/>
    <x v="5"/>
    <s v="Las Vegas"/>
    <x v="1"/>
    <n v="0.65000000000000013"/>
    <x v="21"/>
    <n v="3575.0000000000009"/>
    <n v="715.00000000000023"/>
    <n v="0.2"/>
  </r>
  <r>
    <x v="2"/>
    <n v="1128299"/>
    <x v="45"/>
    <x v="2"/>
    <x v="5"/>
    <s v="Las Vegas"/>
    <x v="2"/>
    <n v="0.60000000000000009"/>
    <x v="48"/>
    <n v="2250.0000000000005"/>
    <n v="787.50000000000023"/>
    <n v="0.35000000000000003"/>
  </r>
  <r>
    <x v="2"/>
    <n v="1128299"/>
    <x v="45"/>
    <x v="2"/>
    <x v="5"/>
    <s v="Las Vegas"/>
    <x v="3"/>
    <n v="0.60000000000000009"/>
    <x v="45"/>
    <n v="2100.0000000000005"/>
    <n v="630.00000000000011"/>
    <n v="0.3"/>
  </r>
  <r>
    <x v="2"/>
    <n v="1128299"/>
    <x v="45"/>
    <x v="2"/>
    <x v="5"/>
    <s v="Las Vegas"/>
    <x v="4"/>
    <n v="0.70000000000000007"/>
    <x v="46"/>
    <n v="2275"/>
    <n v="1137.5000000000002"/>
    <n v="0.50000000000000011"/>
  </r>
  <r>
    <x v="2"/>
    <n v="1128299"/>
    <x v="45"/>
    <x v="2"/>
    <x v="5"/>
    <s v="Las Vegas"/>
    <x v="5"/>
    <n v="0.75000000000000011"/>
    <x v="48"/>
    <n v="2812.5000000000005"/>
    <n v="421.87500000000011"/>
    <n v="0.15000000000000002"/>
  </r>
  <r>
    <x v="2"/>
    <n v="1128299"/>
    <x v="46"/>
    <x v="2"/>
    <x v="5"/>
    <s v="Las Vegas"/>
    <x v="0"/>
    <n v="0.60000000000000009"/>
    <x v="31"/>
    <n v="3450.0000000000005"/>
    <n v="1207.5000000000002"/>
    <n v="0.35000000000000003"/>
  </r>
  <r>
    <x v="2"/>
    <n v="1128299"/>
    <x v="46"/>
    <x v="2"/>
    <x v="5"/>
    <s v="Las Vegas"/>
    <x v="1"/>
    <n v="0.65000000000000013"/>
    <x v="31"/>
    <n v="3737.5000000000009"/>
    <n v="747.50000000000023"/>
    <n v="0.2"/>
  </r>
  <r>
    <x v="2"/>
    <n v="1128299"/>
    <x v="46"/>
    <x v="2"/>
    <x v="5"/>
    <s v="Las Vegas"/>
    <x v="2"/>
    <n v="0.60000000000000009"/>
    <x v="33"/>
    <n v="2550.0000000000005"/>
    <n v="892.50000000000023"/>
    <n v="0.35000000000000003"/>
  </r>
  <r>
    <x v="2"/>
    <n v="1128299"/>
    <x v="46"/>
    <x v="2"/>
    <x v="5"/>
    <s v="Las Vegas"/>
    <x v="3"/>
    <n v="0.60000000000000009"/>
    <x v="47"/>
    <n v="2400.0000000000005"/>
    <n v="720.00000000000011"/>
    <n v="0.3"/>
  </r>
  <r>
    <x v="2"/>
    <n v="1128299"/>
    <x v="46"/>
    <x v="2"/>
    <x v="5"/>
    <s v="Las Vegas"/>
    <x v="4"/>
    <n v="0.70000000000000007"/>
    <x v="45"/>
    <n v="2450.0000000000005"/>
    <n v="1225.0000000000005"/>
    <n v="0.50000000000000011"/>
  </r>
  <r>
    <x v="2"/>
    <n v="1128299"/>
    <x v="46"/>
    <x v="2"/>
    <x v="5"/>
    <s v="Las Vegas"/>
    <x v="5"/>
    <n v="0.75000000000000011"/>
    <x v="34"/>
    <n v="3562.5000000000005"/>
    <n v="534.37500000000011"/>
    <n v="0.15000000000000002"/>
  </r>
  <r>
    <x v="2"/>
    <n v="1128299"/>
    <x v="47"/>
    <x v="2"/>
    <x v="5"/>
    <s v="Las Vegas"/>
    <x v="0"/>
    <n v="0.60000000000000009"/>
    <x v="22"/>
    <n v="4050.0000000000005"/>
    <n v="1417.5000000000002"/>
    <n v="0.35000000000000003"/>
  </r>
  <r>
    <x v="2"/>
    <n v="1128299"/>
    <x v="47"/>
    <x v="2"/>
    <x v="5"/>
    <s v="Las Vegas"/>
    <x v="1"/>
    <n v="0.65000000000000013"/>
    <x v="22"/>
    <n v="4387.5000000000009"/>
    <n v="877.50000000000023"/>
    <n v="0.2"/>
  </r>
  <r>
    <x v="2"/>
    <n v="1128299"/>
    <x v="47"/>
    <x v="2"/>
    <x v="5"/>
    <s v="Las Vegas"/>
    <x v="2"/>
    <n v="0.60000000000000009"/>
    <x v="34"/>
    <n v="2850.0000000000005"/>
    <n v="997.50000000000023"/>
    <n v="0.35000000000000003"/>
  </r>
  <r>
    <x v="2"/>
    <n v="1128299"/>
    <x v="47"/>
    <x v="2"/>
    <x v="5"/>
    <s v="Las Vegas"/>
    <x v="3"/>
    <n v="0.60000000000000009"/>
    <x v="34"/>
    <n v="2850.0000000000005"/>
    <n v="855.00000000000011"/>
    <n v="0.3"/>
  </r>
  <r>
    <x v="2"/>
    <n v="1128299"/>
    <x v="47"/>
    <x v="2"/>
    <x v="5"/>
    <s v="Las Vegas"/>
    <x v="4"/>
    <n v="0.70000000000000007"/>
    <x v="47"/>
    <n v="2800.0000000000005"/>
    <n v="1400.0000000000005"/>
    <n v="0.50000000000000011"/>
  </r>
  <r>
    <x v="2"/>
    <n v="1128299"/>
    <x v="47"/>
    <x v="2"/>
    <x v="5"/>
    <s v="Las Vegas"/>
    <x v="5"/>
    <n v="0.75000000000000011"/>
    <x v="24"/>
    <n v="3750.0000000000005"/>
    <n v="562.50000000000011"/>
    <n v="0.15000000000000002"/>
  </r>
  <r>
    <x v="2"/>
    <n v="1128299"/>
    <x v="58"/>
    <x v="2"/>
    <x v="6"/>
    <s v="Denver"/>
    <x v="0"/>
    <n v="0.3"/>
    <x v="33"/>
    <n v="1275"/>
    <n v="446.25000000000006"/>
    <n v="0.35000000000000003"/>
  </r>
  <r>
    <x v="2"/>
    <n v="1128299"/>
    <x v="58"/>
    <x v="2"/>
    <x v="6"/>
    <s v="Denver"/>
    <x v="1"/>
    <n v="0.4"/>
    <x v="33"/>
    <n v="1700"/>
    <n v="340"/>
    <n v="0.2"/>
  </r>
  <r>
    <x v="2"/>
    <n v="1128299"/>
    <x v="58"/>
    <x v="2"/>
    <x v="6"/>
    <s v="Denver"/>
    <x v="2"/>
    <n v="0.4"/>
    <x v="33"/>
    <n v="1700"/>
    <n v="595"/>
    <n v="0.35000000000000003"/>
  </r>
  <r>
    <x v="2"/>
    <n v="1128299"/>
    <x v="58"/>
    <x v="2"/>
    <x v="6"/>
    <s v="Denver"/>
    <x v="3"/>
    <n v="0.4"/>
    <x v="35"/>
    <n v="1100"/>
    <n v="330"/>
    <n v="0.3"/>
  </r>
  <r>
    <x v="2"/>
    <n v="1128299"/>
    <x v="58"/>
    <x v="2"/>
    <x v="6"/>
    <s v="Denver"/>
    <x v="4"/>
    <n v="0.45"/>
    <x v="38"/>
    <n v="1012.5"/>
    <n v="506.25"/>
    <n v="0.5"/>
  </r>
  <r>
    <x v="2"/>
    <n v="1128299"/>
    <x v="58"/>
    <x v="2"/>
    <x v="6"/>
    <s v="Denver"/>
    <x v="5"/>
    <n v="0.4"/>
    <x v="34"/>
    <n v="1900"/>
    <n v="285.00000000000006"/>
    <n v="0.15000000000000002"/>
  </r>
  <r>
    <x v="2"/>
    <n v="1128299"/>
    <x v="49"/>
    <x v="2"/>
    <x v="6"/>
    <s v="Denver"/>
    <x v="0"/>
    <n v="0.3"/>
    <x v="28"/>
    <n v="1575"/>
    <n v="551.25"/>
    <n v="0.35000000000000003"/>
  </r>
  <r>
    <x v="2"/>
    <n v="1128299"/>
    <x v="49"/>
    <x v="2"/>
    <x v="6"/>
    <s v="Denver"/>
    <x v="1"/>
    <n v="0.4"/>
    <x v="33"/>
    <n v="1700"/>
    <n v="340"/>
    <n v="0.2"/>
  </r>
  <r>
    <x v="2"/>
    <n v="1128299"/>
    <x v="49"/>
    <x v="2"/>
    <x v="6"/>
    <s v="Denver"/>
    <x v="2"/>
    <n v="0.4"/>
    <x v="33"/>
    <n v="1700"/>
    <n v="595"/>
    <n v="0.35000000000000003"/>
  </r>
  <r>
    <x v="2"/>
    <n v="1128299"/>
    <x v="49"/>
    <x v="2"/>
    <x v="6"/>
    <s v="Denver"/>
    <x v="3"/>
    <n v="0.4"/>
    <x v="35"/>
    <n v="1100"/>
    <n v="330"/>
    <n v="0.3"/>
  </r>
  <r>
    <x v="2"/>
    <n v="1128299"/>
    <x v="49"/>
    <x v="2"/>
    <x v="6"/>
    <s v="Denver"/>
    <x v="4"/>
    <n v="0.45"/>
    <x v="41"/>
    <n v="900"/>
    <n v="450"/>
    <n v="0.5"/>
  </r>
  <r>
    <x v="2"/>
    <n v="1128299"/>
    <x v="49"/>
    <x v="2"/>
    <x v="6"/>
    <s v="Denver"/>
    <x v="5"/>
    <n v="0.4"/>
    <x v="47"/>
    <n v="1600"/>
    <n v="240.00000000000003"/>
    <n v="0.15000000000000002"/>
  </r>
  <r>
    <x v="2"/>
    <n v="1128299"/>
    <x v="59"/>
    <x v="2"/>
    <x v="6"/>
    <s v="Denver"/>
    <x v="0"/>
    <n v="0.4"/>
    <x v="21"/>
    <n v="2200"/>
    <n v="770.00000000000011"/>
    <n v="0.35000000000000003"/>
  </r>
  <r>
    <x v="2"/>
    <n v="1128299"/>
    <x v="59"/>
    <x v="2"/>
    <x v="6"/>
    <s v="Denver"/>
    <x v="1"/>
    <n v="0.49999999999999994"/>
    <x v="47"/>
    <n v="1999.9999999999998"/>
    <n v="400"/>
    <n v="0.2"/>
  </r>
  <r>
    <x v="2"/>
    <n v="1128299"/>
    <x v="59"/>
    <x v="2"/>
    <x v="6"/>
    <s v="Denver"/>
    <x v="2"/>
    <n v="0.54999999999999993"/>
    <x v="47"/>
    <n v="2199.9999999999995"/>
    <n v="769.99999999999989"/>
    <n v="0.35000000000000003"/>
  </r>
  <r>
    <x v="2"/>
    <n v="1128299"/>
    <x v="59"/>
    <x v="2"/>
    <x v="6"/>
    <s v="Denver"/>
    <x v="3"/>
    <n v="0.54999999999999993"/>
    <x v="49"/>
    <n v="1649.9999999999998"/>
    <n v="494.99999999999989"/>
    <n v="0.3"/>
  </r>
  <r>
    <x v="2"/>
    <n v="1128299"/>
    <x v="59"/>
    <x v="2"/>
    <x v="6"/>
    <s v="Denver"/>
    <x v="4"/>
    <n v="0.6"/>
    <x v="43"/>
    <n v="900"/>
    <n v="450"/>
    <n v="0.5"/>
  </r>
  <r>
    <x v="2"/>
    <n v="1128299"/>
    <x v="59"/>
    <x v="2"/>
    <x v="6"/>
    <s v="Denver"/>
    <x v="5"/>
    <n v="0.54999999999999993"/>
    <x v="45"/>
    <n v="1924.9999999999998"/>
    <n v="288.75"/>
    <n v="0.15000000000000002"/>
  </r>
  <r>
    <x v="2"/>
    <n v="1128299"/>
    <x v="60"/>
    <x v="2"/>
    <x v="6"/>
    <s v="Denver"/>
    <x v="0"/>
    <n v="0.6"/>
    <x v="28"/>
    <n v="3150"/>
    <n v="1102.5"/>
    <n v="0.35000000000000003"/>
  </r>
  <r>
    <x v="2"/>
    <n v="1128299"/>
    <x v="60"/>
    <x v="2"/>
    <x v="6"/>
    <s v="Denver"/>
    <x v="1"/>
    <n v="0.65"/>
    <x v="46"/>
    <n v="2112.5"/>
    <n v="422.5"/>
    <n v="0.2"/>
  </r>
  <r>
    <x v="2"/>
    <n v="1128299"/>
    <x v="60"/>
    <x v="2"/>
    <x v="6"/>
    <s v="Denver"/>
    <x v="2"/>
    <n v="0.65"/>
    <x v="48"/>
    <n v="2437.5"/>
    <n v="853.12500000000011"/>
    <n v="0.35000000000000003"/>
  </r>
  <r>
    <x v="2"/>
    <n v="1128299"/>
    <x v="60"/>
    <x v="2"/>
    <x v="6"/>
    <s v="Denver"/>
    <x v="3"/>
    <n v="0.6"/>
    <x v="35"/>
    <n v="1650"/>
    <n v="495"/>
    <n v="0.3"/>
  </r>
  <r>
    <x v="2"/>
    <n v="1128299"/>
    <x v="60"/>
    <x v="2"/>
    <x v="6"/>
    <s v="Denver"/>
    <x v="4"/>
    <n v="0.65"/>
    <x v="37"/>
    <n v="1137.5"/>
    <n v="568.75"/>
    <n v="0.5"/>
  </r>
  <r>
    <x v="2"/>
    <n v="1128299"/>
    <x v="60"/>
    <x v="2"/>
    <x v="6"/>
    <s v="Denver"/>
    <x v="5"/>
    <n v="0.8"/>
    <x v="46"/>
    <n v="2600"/>
    <n v="390.00000000000006"/>
    <n v="0.15000000000000002"/>
  </r>
  <r>
    <x v="2"/>
    <n v="1128299"/>
    <x v="61"/>
    <x v="2"/>
    <x v="6"/>
    <s v="Denver"/>
    <x v="0"/>
    <n v="0.6"/>
    <x v="28"/>
    <n v="3150"/>
    <n v="1575"/>
    <n v="0.5"/>
  </r>
  <r>
    <x v="2"/>
    <n v="1128299"/>
    <x v="61"/>
    <x v="2"/>
    <x v="6"/>
    <s v="Denver"/>
    <x v="1"/>
    <n v="0.65"/>
    <x v="48"/>
    <n v="2437.5"/>
    <n v="853.125"/>
    <n v="0.35"/>
  </r>
  <r>
    <x v="2"/>
    <n v="1128299"/>
    <x v="61"/>
    <x v="2"/>
    <x v="6"/>
    <s v="Denver"/>
    <x v="2"/>
    <n v="0.65"/>
    <x v="48"/>
    <n v="2437.5"/>
    <n v="1218.75"/>
    <n v="0.5"/>
  </r>
  <r>
    <x v="2"/>
    <n v="1128299"/>
    <x v="61"/>
    <x v="2"/>
    <x v="6"/>
    <s v="Denver"/>
    <x v="3"/>
    <n v="0.6"/>
    <x v="35"/>
    <n v="1650"/>
    <n v="742.49999999999989"/>
    <n v="0.44999999999999996"/>
  </r>
  <r>
    <x v="2"/>
    <n v="1128299"/>
    <x v="61"/>
    <x v="2"/>
    <x v="6"/>
    <s v="Denver"/>
    <x v="4"/>
    <n v="0.65"/>
    <x v="37"/>
    <n v="1137.5"/>
    <n v="739.37500000000011"/>
    <n v="0.65000000000000013"/>
  </r>
  <r>
    <x v="2"/>
    <n v="1128299"/>
    <x v="61"/>
    <x v="2"/>
    <x v="6"/>
    <s v="Denver"/>
    <x v="5"/>
    <n v="0.8"/>
    <x v="34"/>
    <n v="3800"/>
    <n v="1140"/>
    <n v="0.3"/>
  </r>
  <r>
    <x v="2"/>
    <n v="1128299"/>
    <x v="52"/>
    <x v="2"/>
    <x v="6"/>
    <s v="Denver"/>
    <x v="0"/>
    <n v="0.6"/>
    <x v="27"/>
    <n v="4350"/>
    <n v="2175"/>
    <n v="0.5"/>
  </r>
  <r>
    <x v="2"/>
    <n v="1128299"/>
    <x v="52"/>
    <x v="2"/>
    <x v="6"/>
    <s v="Denver"/>
    <x v="1"/>
    <n v="0.65"/>
    <x v="31"/>
    <n v="3737.5"/>
    <n v="1308.125"/>
    <n v="0.35"/>
  </r>
  <r>
    <x v="2"/>
    <n v="1128299"/>
    <x v="52"/>
    <x v="2"/>
    <x v="6"/>
    <s v="Denver"/>
    <x v="2"/>
    <n v="0.65"/>
    <x v="31"/>
    <n v="3737.5"/>
    <n v="1868.75"/>
    <n v="0.5"/>
  </r>
  <r>
    <x v="2"/>
    <n v="1128299"/>
    <x v="52"/>
    <x v="2"/>
    <x v="6"/>
    <s v="Denver"/>
    <x v="3"/>
    <n v="0.65"/>
    <x v="32"/>
    <n v="2925"/>
    <n v="1316.2499999999998"/>
    <n v="0.44999999999999996"/>
  </r>
  <r>
    <x v="2"/>
    <n v="1128299"/>
    <x v="52"/>
    <x v="2"/>
    <x v="6"/>
    <s v="Denver"/>
    <x v="4"/>
    <n v="0.70000000000000007"/>
    <x v="46"/>
    <n v="2275"/>
    <n v="1478.7500000000002"/>
    <n v="0.65000000000000013"/>
  </r>
  <r>
    <x v="2"/>
    <n v="1128299"/>
    <x v="52"/>
    <x v="2"/>
    <x v="6"/>
    <s v="Denver"/>
    <x v="5"/>
    <n v="0.85000000000000009"/>
    <x v="23"/>
    <n v="5312.5000000000009"/>
    <n v="1593.7500000000002"/>
    <n v="0.3"/>
  </r>
  <r>
    <x v="2"/>
    <n v="1128299"/>
    <x v="62"/>
    <x v="2"/>
    <x v="6"/>
    <s v="Denver"/>
    <x v="0"/>
    <n v="0.65"/>
    <x v="29"/>
    <n v="5037.5"/>
    <n v="2266.875"/>
    <n v="0.45"/>
  </r>
  <r>
    <x v="2"/>
    <n v="1128299"/>
    <x v="62"/>
    <x v="2"/>
    <x v="6"/>
    <s v="Denver"/>
    <x v="1"/>
    <n v="0.70000000000000007"/>
    <x v="23"/>
    <n v="4375"/>
    <n v="1312.5"/>
    <n v="0.3"/>
  </r>
  <r>
    <x v="2"/>
    <n v="1128299"/>
    <x v="62"/>
    <x v="2"/>
    <x v="6"/>
    <s v="Denver"/>
    <x v="2"/>
    <n v="0.70000000000000007"/>
    <x v="31"/>
    <n v="4025.0000000000005"/>
    <n v="1811.2500000000002"/>
    <n v="0.45"/>
  </r>
  <r>
    <x v="2"/>
    <n v="1128299"/>
    <x v="62"/>
    <x v="2"/>
    <x v="6"/>
    <s v="Denver"/>
    <x v="3"/>
    <n v="0.65"/>
    <x v="34"/>
    <n v="3087.5"/>
    <n v="1235"/>
    <n v="0.39999999999999997"/>
  </r>
  <r>
    <x v="2"/>
    <n v="1128299"/>
    <x v="62"/>
    <x v="2"/>
    <x v="6"/>
    <s v="Denver"/>
    <x v="4"/>
    <n v="0.70000000000000007"/>
    <x v="28"/>
    <n v="3675.0000000000005"/>
    <n v="2205.0000000000005"/>
    <n v="0.60000000000000009"/>
  </r>
  <r>
    <x v="2"/>
    <n v="1128299"/>
    <x v="62"/>
    <x v="2"/>
    <x v="6"/>
    <s v="Denver"/>
    <x v="5"/>
    <n v="0.85000000000000009"/>
    <x v="28"/>
    <n v="4462.5000000000009"/>
    <n v="1115.6250000000002"/>
    <n v="0.25"/>
  </r>
  <r>
    <x v="2"/>
    <n v="1128299"/>
    <x v="19"/>
    <x v="2"/>
    <x v="6"/>
    <s v="Denver"/>
    <x v="0"/>
    <n v="0.70000000000000007"/>
    <x v="27"/>
    <n v="5075.0000000000009"/>
    <n v="2283.7500000000005"/>
    <n v="0.45"/>
  </r>
  <r>
    <x v="2"/>
    <n v="1128299"/>
    <x v="19"/>
    <x v="2"/>
    <x v="6"/>
    <s v="Denver"/>
    <x v="1"/>
    <n v="0.75000000000000011"/>
    <x v="22"/>
    <n v="5062.5000000000009"/>
    <n v="1518.7500000000002"/>
    <n v="0.3"/>
  </r>
  <r>
    <x v="2"/>
    <n v="1128299"/>
    <x v="19"/>
    <x v="2"/>
    <x v="6"/>
    <s v="Denver"/>
    <x v="2"/>
    <n v="0.70000000000000007"/>
    <x v="21"/>
    <n v="3850.0000000000005"/>
    <n v="1732.5000000000002"/>
    <n v="0.45"/>
  </r>
  <r>
    <x v="2"/>
    <n v="1128299"/>
    <x v="19"/>
    <x v="2"/>
    <x v="6"/>
    <s v="Denver"/>
    <x v="3"/>
    <n v="0.70000000000000007"/>
    <x v="24"/>
    <n v="3500.0000000000005"/>
    <n v="1400"/>
    <n v="0.39999999999999997"/>
  </r>
  <r>
    <x v="2"/>
    <n v="1128299"/>
    <x v="19"/>
    <x v="2"/>
    <x v="6"/>
    <s v="Denver"/>
    <x v="4"/>
    <n v="0.75"/>
    <x v="24"/>
    <n v="3750"/>
    <n v="2250.0000000000005"/>
    <n v="0.60000000000000009"/>
  </r>
  <r>
    <x v="2"/>
    <n v="1128299"/>
    <x v="19"/>
    <x v="2"/>
    <x v="6"/>
    <s v="Denver"/>
    <x v="5"/>
    <n v="0.8"/>
    <x v="47"/>
    <n v="3200"/>
    <n v="800"/>
    <n v="0.25"/>
  </r>
  <r>
    <x v="2"/>
    <n v="1128299"/>
    <x v="63"/>
    <x v="2"/>
    <x v="6"/>
    <s v="Denver"/>
    <x v="0"/>
    <n v="0.65000000000000013"/>
    <x v="25"/>
    <n v="3900.0000000000009"/>
    <n v="1560.0000000000005"/>
    <n v="0.4"/>
  </r>
  <r>
    <x v="2"/>
    <n v="1128299"/>
    <x v="63"/>
    <x v="2"/>
    <x v="6"/>
    <s v="Denver"/>
    <x v="1"/>
    <n v="0.70000000000000018"/>
    <x v="25"/>
    <n v="4200.0000000000009"/>
    <n v="1050.0000000000002"/>
    <n v="0.25"/>
  </r>
  <r>
    <x v="2"/>
    <n v="1128299"/>
    <x v="63"/>
    <x v="2"/>
    <x v="6"/>
    <s v="Denver"/>
    <x v="2"/>
    <n v="0.65000000000000013"/>
    <x v="32"/>
    <n v="2925.0000000000005"/>
    <n v="1170.0000000000002"/>
    <n v="0.4"/>
  </r>
  <r>
    <x v="2"/>
    <n v="1128299"/>
    <x v="63"/>
    <x v="2"/>
    <x v="6"/>
    <s v="Denver"/>
    <x v="3"/>
    <n v="0.65000000000000013"/>
    <x v="47"/>
    <n v="2600.0000000000005"/>
    <n v="910.00000000000011"/>
    <n v="0.35"/>
  </r>
  <r>
    <x v="2"/>
    <n v="1128299"/>
    <x v="63"/>
    <x v="2"/>
    <x v="6"/>
    <s v="Denver"/>
    <x v="4"/>
    <n v="0.75000000000000011"/>
    <x v="47"/>
    <n v="3000.0000000000005"/>
    <n v="1650.0000000000007"/>
    <n v="0.55000000000000016"/>
  </r>
  <r>
    <x v="2"/>
    <n v="1128299"/>
    <x v="63"/>
    <x v="2"/>
    <x v="6"/>
    <s v="Denver"/>
    <x v="5"/>
    <n v="0.70000000000000007"/>
    <x v="33"/>
    <n v="2975.0000000000005"/>
    <n v="595.00000000000011"/>
    <n v="0.2"/>
  </r>
  <r>
    <x v="2"/>
    <n v="1128299"/>
    <x v="55"/>
    <x v="2"/>
    <x v="6"/>
    <s v="Denver"/>
    <x v="0"/>
    <n v="0.55000000000000004"/>
    <x v="28"/>
    <n v="2887.5000000000005"/>
    <n v="1155.0000000000002"/>
    <n v="0.4"/>
  </r>
  <r>
    <x v="2"/>
    <n v="1128299"/>
    <x v="55"/>
    <x v="2"/>
    <x v="6"/>
    <s v="Denver"/>
    <x v="1"/>
    <n v="0.60000000000000009"/>
    <x v="28"/>
    <n v="3150.0000000000005"/>
    <n v="787.50000000000011"/>
    <n v="0.25"/>
  </r>
  <r>
    <x v="2"/>
    <n v="1128299"/>
    <x v="55"/>
    <x v="2"/>
    <x v="6"/>
    <s v="Denver"/>
    <x v="2"/>
    <n v="0.55000000000000004"/>
    <x v="45"/>
    <n v="1925.0000000000002"/>
    <n v="770.00000000000011"/>
    <n v="0.4"/>
  </r>
  <r>
    <x v="2"/>
    <n v="1128299"/>
    <x v="55"/>
    <x v="2"/>
    <x v="6"/>
    <s v="Denver"/>
    <x v="3"/>
    <n v="0.55000000000000004"/>
    <x v="46"/>
    <n v="1787.5000000000002"/>
    <n v="625.625"/>
    <n v="0.35"/>
  </r>
  <r>
    <x v="2"/>
    <n v="1128299"/>
    <x v="55"/>
    <x v="2"/>
    <x v="6"/>
    <s v="Denver"/>
    <x v="4"/>
    <n v="0.65"/>
    <x v="49"/>
    <n v="1950"/>
    <n v="1072.5000000000002"/>
    <n v="0.55000000000000016"/>
  </r>
  <r>
    <x v="2"/>
    <n v="1128299"/>
    <x v="55"/>
    <x v="2"/>
    <x v="6"/>
    <s v="Denver"/>
    <x v="5"/>
    <n v="0.70000000000000007"/>
    <x v="45"/>
    <n v="2450.0000000000005"/>
    <n v="490.00000000000011"/>
    <n v="0.2"/>
  </r>
  <r>
    <x v="2"/>
    <n v="1128299"/>
    <x v="64"/>
    <x v="2"/>
    <x v="6"/>
    <s v="Denver"/>
    <x v="0"/>
    <n v="0.55000000000000004"/>
    <x v="31"/>
    <n v="3162.5000000000005"/>
    <n v="1265.0000000000002"/>
    <n v="0.4"/>
  </r>
  <r>
    <x v="2"/>
    <n v="1128299"/>
    <x v="64"/>
    <x v="2"/>
    <x v="6"/>
    <s v="Denver"/>
    <x v="1"/>
    <n v="0.60000000000000009"/>
    <x v="31"/>
    <n v="3450.0000000000005"/>
    <n v="862.50000000000011"/>
    <n v="0.25"/>
  </r>
  <r>
    <x v="2"/>
    <n v="1128299"/>
    <x v="64"/>
    <x v="2"/>
    <x v="6"/>
    <s v="Denver"/>
    <x v="2"/>
    <n v="0.55000000000000004"/>
    <x v="33"/>
    <n v="2337.5"/>
    <n v="935"/>
    <n v="0.4"/>
  </r>
  <r>
    <x v="2"/>
    <n v="1128299"/>
    <x v="64"/>
    <x v="2"/>
    <x v="6"/>
    <s v="Denver"/>
    <x v="3"/>
    <n v="0.65000000000000013"/>
    <x v="47"/>
    <n v="2600.0000000000005"/>
    <n v="910.00000000000011"/>
    <n v="0.35"/>
  </r>
  <r>
    <x v="2"/>
    <n v="1128299"/>
    <x v="64"/>
    <x v="2"/>
    <x v="6"/>
    <s v="Denver"/>
    <x v="4"/>
    <n v="0.75000000000000011"/>
    <x v="48"/>
    <n v="2812.5000000000005"/>
    <n v="1546.8750000000007"/>
    <n v="0.55000000000000016"/>
  </r>
  <r>
    <x v="2"/>
    <n v="1128299"/>
    <x v="64"/>
    <x v="2"/>
    <x v="6"/>
    <s v="Denver"/>
    <x v="5"/>
    <n v="0.80000000000000016"/>
    <x v="24"/>
    <n v="4000.0000000000009"/>
    <n v="800.00000000000023"/>
    <n v="0.2"/>
  </r>
  <r>
    <x v="2"/>
    <n v="1128299"/>
    <x v="65"/>
    <x v="2"/>
    <x v="6"/>
    <s v="Denver"/>
    <x v="0"/>
    <n v="0.65000000000000013"/>
    <x v="20"/>
    <n v="4550.0000000000009"/>
    <n v="1820.0000000000005"/>
    <n v="0.4"/>
  </r>
  <r>
    <x v="2"/>
    <n v="1128299"/>
    <x v="65"/>
    <x v="2"/>
    <x v="6"/>
    <s v="Denver"/>
    <x v="1"/>
    <n v="0.70000000000000018"/>
    <x v="20"/>
    <n v="4900.0000000000009"/>
    <n v="1225.0000000000002"/>
    <n v="0.25"/>
  </r>
  <r>
    <x v="2"/>
    <n v="1128299"/>
    <x v="65"/>
    <x v="2"/>
    <x v="6"/>
    <s v="Denver"/>
    <x v="2"/>
    <n v="0.65000000000000013"/>
    <x v="24"/>
    <n v="3250.0000000000005"/>
    <n v="1300.0000000000002"/>
    <n v="0.4"/>
  </r>
  <r>
    <x v="2"/>
    <n v="1128299"/>
    <x v="65"/>
    <x v="2"/>
    <x v="6"/>
    <s v="Denver"/>
    <x v="3"/>
    <n v="0.65000000000000013"/>
    <x v="24"/>
    <n v="3250.0000000000005"/>
    <n v="1137.5"/>
    <n v="0.35"/>
  </r>
  <r>
    <x v="2"/>
    <n v="1128299"/>
    <x v="65"/>
    <x v="2"/>
    <x v="6"/>
    <s v="Denver"/>
    <x v="4"/>
    <n v="0.75000000000000011"/>
    <x v="33"/>
    <n v="3187.5000000000005"/>
    <n v="1753.1250000000007"/>
    <n v="0.55000000000000016"/>
  </r>
  <r>
    <x v="2"/>
    <n v="1128299"/>
    <x v="65"/>
    <x v="2"/>
    <x v="6"/>
    <s v="Denver"/>
    <x v="5"/>
    <n v="0.80000000000000016"/>
    <x v="28"/>
    <n v="4200.0000000000009"/>
    <n v="840.00000000000023"/>
    <n v="0.2"/>
  </r>
  <r>
    <x v="2"/>
    <n v="1128299"/>
    <x v="66"/>
    <x v="2"/>
    <x v="7"/>
    <s v="Seattle"/>
    <x v="0"/>
    <n v="0.4"/>
    <x v="32"/>
    <n v="1800"/>
    <n v="540"/>
    <n v="0.3"/>
  </r>
  <r>
    <x v="2"/>
    <n v="1128299"/>
    <x v="66"/>
    <x v="2"/>
    <x v="7"/>
    <s v="Seattle"/>
    <x v="1"/>
    <n v="0.5"/>
    <x v="32"/>
    <n v="2250"/>
    <n v="562.5"/>
    <n v="0.25"/>
  </r>
  <r>
    <x v="2"/>
    <n v="1128299"/>
    <x v="66"/>
    <x v="2"/>
    <x v="7"/>
    <s v="Seattle"/>
    <x v="2"/>
    <n v="0.5"/>
    <x v="32"/>
    <n v="2250"/>
    <n v="562.5"/>
    <n v="0.25"/>
  </r>
  <r>
    <x v="2"/>
    <n v="1128299"/>
    <x v="66"/>
    <x v="2"/>
    <x v="7"/>
    <s v="Seattle"/>
    <x v="3"/>
    <n v="0.5"/>
    <x v="49"/>
    <n v="1500"/>
    <n v="450"/>
    <n v="0.3"/>
  </r>
  <r>
    <x v="2"/>
    <n v="1128299"/>
    <x v="66"/>
    <x v="2"/>
    <x v="7"/>
    <s v="Seattle"/>
    <x v="4"/>
    <n v="0.55000000000000004"/>
    <x v="44"/>
    <n v="1375"/>
    <n v="343.75"/>
    <n v="0.25"/>
  </r>
  <r>
    <x v="2"/>
    <n v="1128299"/>
    <x v="66"/>
    <x v="2"/>
    <x v="7"/>
    <s v="Seattle"/>
    <x v="5"/>
    <n v="0.5"/>
    <x v="24"/>
    <n v="2500"/>
    <n v="500"/>
    <n v="0.2"/>
  </r>
  <r>
    <x v="2"/>
    <n v="1128299"/>
    <x v="67"/>
    <x v="2"/>
    <x v="7"/>
    <s v="Seattle"/>
    <x v="0"/>
    <n v="0.4"/>
    <x v="21"/>
    <n v="2200"/>
    <n v="660"/>
    <n v="0.3"/>
  </r>
  <r>
    <x v="2"/>
    <n v="1128299"/>
    <x v="67"/>
    <x v="2"/>
    <x v="7"/>
    <s v="Seattle"/>
    <x v="1"/>
    <n v="0.5"/>
    <x v="32"/>
    <n v="2250"/>
    <n v="562.5"/>
    <n v="0.25"/>
  </r>
  <r>
    <x v="2"/>
    <n v="1128299"/>
    <x v="67"/>
    <x v="2"/>
    <x v="7"/>
    <s v="Seattle"/>
    <x v="2"/>
    <n v="0.5"/>
    <x v="32"/>
    <n v="2250"/>
    <n v="562.5"/>
    <n v="0.25"/>
  </r>
  <r>
    <x v="2"/>
    <n v="1128299"/>
    <x v="67"/>
    <x v="2"/>
    <x v="7"/>
    <s v="Seattle"/>
    <x v="3"/>
    <n v="0.5"/>
    <x v="49"/>
    <n v="1500"/>
    <n v="450"/>
    <n v="0.3"/>
  </r>
  <r>
    <x v="2"/>
    <n v="1128299"/>
    <x v="67"/>
    <x v="2"/>
    <x v="7"/>
    <s v="Seattle"/>
    <x v="4"/>
    <n v="0.55000000000000004"/>
    <x v="38"/>
    <n v="1237.5"/>
    <n v="309.375"/>
    <n v="0.25"/>
  </r>
  <r>
    <x v="2"/>
    <n v="1128299"/>
    <x v="67"/>
    <x v="2"/>
    <x v="7"/>
    <s v="Seattle"/>
    <x v="5"/>
    <n v="0.5"/>
    <x v="33"/>
    <n v="2125"/>
    <n v="425"/>
    <n v="0.2"/>
  </r>
  <r>
    <x v="2"/>
    <n v="1128299"/>
    <x v="68"/>
    <x v="2"/>
    <x v="7"/>
    <s v="Seattle"/>
    <x v="0"/>
    <n v="0.5"/>
    <x v="31"/>
    <n v="2875"/>
    <n v="862.5"/>
    <n v="0.3"/>
  </r>
  <r>
    <x v="2"/>
    <n v="1128299"/>
    <x v="68"/>
    <x v="2"/>
    <x v="7"/>
    <s v="Seattle"/>
    <x v="1"/>
    <n v="0.6"/>
    <x v="33"/>
    <n v="2550"/>
    <n v="637.5"/>
    <n v="0.25"/>
  </r>
  <r>
    <x v="2"/>
    <n v="1128299"/>
    <x v="68"/>
    <x v="2"/>
    <x v="7"/>
    <s v="Seattle"/>
    <x v="2"/>
    <n v="0.64999999999999991"/>
    <x v="33"/>
    <n v="2762.4999999999995"/>
    <n v="690.62499999999989"/>
    <n v="0.25"/>
  </r>
  <r>
    <x v="2"/>
    <n v="1128299"/>
    <x v="68"/>
    <x v="2"/>
    <x v="7"/>
    <s v="Seattle"/>
    <x v="3"/>
    <n v="0.64999999999999991"/>
    <x v="46"/>
    <n v="2112.4999999999995"/>
    <n v="633.74999999999989"/>
    <n v="0.3"/>
  </r>
  <r>
    <x v="2"/>
    <n v="1128299"/>
    <x v="68"/>
    <x v="2"/>
    <x v="7"/>
    <s v="Seattle"/>
    <x v="4"/>
    <n v="0.7"/>
    <x v="37"/>
    <n v="1225"/>
    <n v="306.25"/>
    <n v="0.25"/>
  </r>
  <r>
    <x v="2"/>
    <n v="1128299"/>
    <x v="68"/>
    <x v="2"/>
    <x v="7"/>
    <s v="Seattle"/>
    <x v="5"/>
    <n v="0.64999999999999991"/>
    <x v="48"/>
    <n v="2437.4999999999995"/>
    <n v="487.49999999999994"/>
    <n v="0.2"/>
  </r>
  <r>
    <x v="2"/>
    <n v="1128299"/>
    <x v="69"/>
    <x v="2"/>
    <x v="7"/>
    <s v="Seattle"/>
    <x v="0"/>
    <n v="0.7"/>
    <x v="21"/>
    <n v="3849.9999999999995"/>
    <n v="1154.9999999999998"/>
    <n v="0.3"/>
  </r>
  <r>
    <x v="2"/>
    <n v="1128299"/>
    <x v="69"/>
    <x v="2"/>
    <x v="7"/>
    <s v="Seattle"/>
    <x v="1"/>
    <n v="0.75"/>
    <x v="45"/>
    <n v="2625"/>
    <n v="656.25"/>
    <n v="0.25"/>
  </r>
  <r>
    <x v="2"/>
    <n v="1128299"/>
    <x v="69"/>
    <x v="2"/>
    <x v="7"/>
    <s v="Seattle"/>
    <x v="2"/>
    <n v="0.75"/>
    <x v="47"/>
    <n v="3000"/>
    <n v="750"/>
    <n v="0.25"/>
  </r>
  <r>
    <x v="2"/>
    <n v="1128299"/>
    <x v="69"/>
    <x v="2"/>
    <x v="7"/>
    <s v="Seattle"/>
    <x v="3"/>
    <n v="0.6"/>
    <x v="49"/>
    <n v="1800"/>
    <n v="540"/>
    <n v="0.3"/>
  </r>
  <r>
    <x v="2"/>
    <n v="1128299"/>
    <x v="69"/>
    <x v="2"/>
    <x v="7"/>
    <s v="Seattle"/>
    <x v="4"/>
    <n v="0.65"/>
    <x v="41"/>
    <n v="1300"/>
    <n v="325"/>
    <n v="0.25"/>
  </r>
  <r>
    <x v="2"/>
    <n v="1128299"/>
    <x v="69"/>
    <x v="2"/>
    <x v="7"/>
    <s v="Seattle"/>
    <x v="5"/>
    <n v="0.8"/>
    <x v="45"/>
    <n v="2800"/>
    <n v="560"/>
    <n v="0.2"/>
  </r>
  <r>
    <x v="2"/>
    <n v="1128299"/>
    <x v="70"/>
    <x v="2"/>
    <x v="7"/>
    <s v="Seattle"/>
    <x v="0"/>
    <n v="0.6"/>
    <x v="21"/>
    <n v="3300"/>
    <n v="990"/>
    <n v="0.3"/>
  </r>
  <r>
    <x v="2"/>
    <n v="1128299"/>
    <x v="70"/>
    <x v="2"/>
    <x v="7"/>
    <s v="Seattle"/>
    <x v="1"/>
    <n v="0.65"/>
    <x v="47"/>
    <n v="2600"/>
    <n v="650"/>
    <n v="0.25"/>
  </r>
  <r>
    <x v="2"/>
    <n v="1128299"/>
    <x v="70"/>
    <x v="2"/>
    <x v="7"/>
    <s v="Seattle"/>
    <x v="2"/>
    <n v="0.65"/>
    <x v="47"/>
    <n v="2600"/>
    <n v="650"/>
    <n v="0.25"/>
  </r>
  <r>
    <x v="2"/>
    <n v="1128299"/>
    <x v="70"/>
    <x v="2"/>
    <x v="7"/>
    <s v="Seattle"/>
    <x v="3"/>
    <n v="0.6"/>
    <x v="49"/>
    <n v="1800"/>
    <n v="540"/>
    <n v="0.3"/>
  </r>
  <r>
    <x v="2"/>
    <n v="1128299"/>
    <x v="70"/>
    <x v="2"/>
    <x v="7"/>
    <s v="Seattle"/>
    <x v="4"/>
    <n v="0.65"/>
    <x v="41"/>
    <n v="1300"/>
    <n v="325"/>
    <n v="0.25"/>
  </r>
  <r>
    <x v="2"/>
    <n v="1128299"/>
    <x v="70"/>
    <x v="2"/>
    <x v="7"/>
    <s v="Seattle"/>
    <x v="5"/>
    <n v="0.8"/>
    <x v="24"/>
    <n v="4000"/>
    <n v="800"/>
    <n v="0.2"/>
  </r>
  <r>
    <x v="2"/>
    <n v="1128299"/>
    <x v="71"/>
    <x v="2"/>
    <x v="7"/>
    <s v="Seattle"/>
    <x v="0"/>
    <n v="0.75"/>
    <x v="30"/>
    <n v="5625"/>
    <n v="1687.5"/>
    <n v="0.3"/>
  </r>
  <r>
    <x v="2"/>
    <n v="1128299"/>
    <x v="71"/>
    <x v="2"/>
    <x v="7"/>
    <s v="Seattle"/>
    <x v="1"/>
    <n v="0.8"/>
    <x v="23"/>
    <n v="5000"/>
    <n v="1250"/>
    <n v="0.25"/>
  </r>
  <r>
    <x v="2"/>
    <n v="1128299"/>
    <x v="71"/>
    <x v="2"/>
    <x v="7"/>
    <s v="Seattle"/>
    <x v="2"/>
    <n v="0.8"/>
    <x v="23"/>
    <n v="5000"/>
    <n v="1250"/>
    <n v="0.25"/>
  </r>
  <r>
    <x v="2"/>
    <n v="1128299"/>
    <x v="71"/>
    <x v="2"/>
    <x v="7"/>
    <s v="Seattle"/>
    <x v="3"/>
    <n v="0.8"/>
    <x v="24"/>
    <n v="4000"/>
    <n v="1200"/>
    <n v="0.3"/>
  </r>
  <r>
    <x v="2"/>
    <n v="1128299"/>
    <x v="71"/>
    <x v="2"/>
    <x v="7"/>
    <s v="Seattle"/>
    <x v="4"/>
    <n v="0.85000000000000009"/>
    <x v="48"/>
    <n v="3187.5000000000005"/>
    <n v="796.87500000000011"/>
    <n v="0.25"/>
  </r>
  <r>
    <x v="2"/>
    <n v="1128299"/>
    <x v="71"/>
    <x v="2"/>
    <x v="7"/>
    <s v="Seattle"/>
    <x v="5"/>
    <n v="1"/>
    <x v="22"/>
    <n v="6750"/>
    <n v="1350"/>
    <n v="0.2"/>
  </r>
  <r>
    <x v="2"/>
    <n v="1128299"/>
    <x v="72"/>
    <x v="2"/>
    <x v="7"/>
    <s v="Seattle"/>
    <x v="0"/>
    <n v="0.8"/>
    <x v="6"/>
    <n v="6600"/>
    <n v="1980"/>
    <n v="0.3"/>
  </r>
  <r>
    <x v="2"/>
    <n v="1128299"/>
    <x v="72"/>
    <x v="2"/>
    <x v="7"/>
    <s v="Seattle"/>
    <x v="1"/>
    <n v="0.85000000000000009"/>
    <x v="22"/>
    <n v="5737.5000000000009"/>
    <n v="1434.3750000000002"/>
    <n v="0.25"/>
  </r>
  <r>
    <x v="2"/>
    <n v="1128299"/>
    <x v="72"/>
    <x v="2"/>
    <x v="7"/>
    <s v="Seattle"/>
    <x v="2"/>
    <n v="0.85000000000000009"/>
    <x v="23"/>
    <n v="5312.5000000000009"/>
    <n v="1328.1250000000002"/>
    <n v="0.25"/>
  </r>
  <r>
    <x v="2"/>
    <n v="1128299"/>
    <x v="72"/>
    <x v="2"/>
    <x v="7"/>
    <s v="Seattle"/>
    <x v="3"/>
    <n v="0.8"/>
    <x v="28"/>
    <n v="4200"/>
    <n v="1260"/>
    <n v="0.3"/>
  </r>
  <r>
    <x v="2"/>
    <n v="1128299"/>
    <x v="72"/>
    <x v="2"/>
    <x v="7"/>
    <s v="Seattle"/>
    <x v="4"/>
    <n v="0.85000000000000009"/>
    <x v="31"/>
    <n v="4887.5000000000009"/>
    <n v="1221.8750000000002"/>
    <n v="0.25"/>
  </r>
  <r>
    <x v="2"/>
    <n v="1128299"/>
    <x v="72"/>
    <x v="2"/>
    <x v="7"/>
    <s v="Seattle"/>
    <x v="5"/>
    <n v="1"/>
    <x v="31"/>
    <n v="5750"/>
    <n v="1150"/>
    <n v="0.2"/>
  </r>
  <r>
    <x v="2"/>
    <n v="1128299"/>
    <x v="73"/>
    <x v="2"/>
    <x v="7"/>
    <s v="Seattle"/>
    <x v="0"/>
    <n v="0.85000000000000009"/>
    <x v="29"/>
    <n v="6587.5000000000009"/>
    <n v="1976.2500000000002"/>
    <n v="0.3"/>
  </r>
  <r>
    <x v="2"/>
    <n v="1128299"/>
    <x v="73"/>
    <x v="2"/>
    <x v="7"/>
    <s v="Seattle"/>
    <x v="1"/>
    <n v="0.80000000000000016"/>
    <x v="30"/>
    <n v="6000.0000000000009"/>
    <n v="1500.0000000000002"/>
    <n v="0.25"/>
  </r>
  <r>
    <x v="2"/>
    <n v="1128299"/>
    <x v="73"/>
    <x v="2"/>
    <x v="7"/>
    <s v="Seattle"/>
    <x v="2"/>
    <n v="0.75000000000000011"/>
    <x v="23"/>
    <n v="4687.5000000000009"/>
    <n v="1171.8750000000002"/>
    <n v="0.25"/>
  </r>
  <r>
    <x v="2"/>
    <n v="1128299"/>
    <x v="73"/>
    <x v="2"/>
    <x v="7"/>
    <s v="Seattle"/>
    <x v="3"/>
    <n v="0.75000000000000011"/>
    <x v="31"/>
    <n v="4312.5000000000009"/>
    <n v="1293.7500000000002"/>
    <n v="0.3"/>
  </r>
  <r>
    <x v="2"/>
    <n v="1128299"/>
    <x v="73"/>
    <x v="2"/>
    <x v="7"/>
    <s v="Seattle"/>
    <x v="4"/>
    <n v="0.75"/>
    <x v="31"/>
    <n v="4312.5"/>
    <n v="1078.125"/>
    <n v="0.25"/>
  </r>
  <r>
    <x v="2"/>
    <n v="1128299"/>
    <x v="73"/>
    <x v="2"/>
    <x v="7"/>
    <s v="Seattle"/>
    <x v="5"/>
    <n v="0.8"/>
    <x v="47"/>
    <n v="3200"/>
    <n v="640"/>
    <n v="0.2"/>
  </r>
  <r>
    <x v="2"/>
    <n v="1128299"/>
    <x v="74"/>
    <x v="2"/>
    <x v="7"/>
    <s v="Seattle"/>
    <x v="0"/>
    <n v="0.70000000000000018"/>
    <x v="25"/>
    <n v="4200.0000000000009"/>
    <n v="1260.0000000000002"/>
    <n v="0.3"/>
  </r>
  <r>
    <x v="2"/>
    <n v="1128299"/>
    <x v="74"/>
    <x v="2"/>
    <x v="7"/>
    <s v="Seattle"/>
    <x v="1"/>
    <n v="0.75000000000000022"/>
    <x v="25"/>
    <n v="4500.0000000000009"/>
    <n v="1125.0000000000002"/>
    <n v="0.25"/>
  </r>
  <r>
    <x v="2"/>
    <n v="1128299"/>
    <x v="74"/>
    <x v="2"/>
    <x v="7"/>
    <s v="Seattle"/>
    <x v="2"/>
    <n v="0.70000000000000018"/>
    <x v="32"/>
    <n v="3150.0000000000009"/>
    <n v="787.50000000000023"/>
    <n v="0.25"/>
  </r>
  <r>
    <x v="2"/>
    <n v="1128299"/>
    <x v="74"/>
    <x v="2"/>
    <x v="7"/>
    <s v="Seattle"/>
    <x v="3"/>
    <n v="0.70000000000000018"/>
    <x v="47"/>
    <n v="2800.0000000000009"/>
    <n v="840.00000000000023"/>
    <n v="0.3"/>
  </r>
  <r>
    <x v="2"/>
    <n v="1128299"/>
    <x v="74"/>
    <x v="2"/>
    <x v="7"/>
    <s v="Seattle"/>
    <x v="4"/>
    <n v="0.80000000000000016"/>
    <x v="33"/>
    <n v="3400.0000000000005"/>
    <n v="850.00000000000011"/>
    <n v="0.25"/>
  </r>
  <r>
    <x v="2"/>
    <n v="1128299"/>
    <x v="74"/>
    <x v="2"/>
    <x v="7"/>
    <s v="Seattle"/>
    <x v="5"/>
    <n v="0.65"/>
    <x v="32"/>
    <n v="2925"/>
    <n v="585"/>
    <n v="0.2"/>
  </r>
  <r>
    <x v="2"/>
    <n v="1128299"/>
    <x v="75"/>
    <x v="2"/>
    <x v="7"/>
    <s v="Seattle"/>
    <x v="0"/>
    <n v="0.60000000000000009"/>
    <x v="21"/>
    <n v="3300.0000000000005"/>
    <n v="990.00000000000011"/>
    <n v="0.3"/>
  </r>
  <r>
    <x v="2"/>
    <n v="1128299"/>
    <x v="75"/>
    <x v="2"/>
    <x v="7"/>
    <s v="Seattle"/>
    <x v="1"/>
    <n v="0.65000000000000013"/>
    <x v="21"/>
    <n v="3575.0000000000009"/>
    <n v="893.75000000000023"/>
    <n v="0.25"/>
  </r>
  <r>
    <x v="2"/>
    <n v="1128299"/>
    <x v="75"/>
    <x v="2"/>
    <x v="7"/>
    <s v="Seattle"/>
    <x v="2"/>
    <n v="0.60000000000000009"/>
    <x v="48"/>
    <n v="2250.0000000000005"/>
    <n v="562.50000000000011"/>
    <n v="0.25"/>
  </r>
  <r>
    <x v="2"/>
    <n v="1128299"/>
    <x v="75"/>
    <x v="2"/>
    <x v="7"/>
    <s v="Seattle"/>
    <x v="3"/>
    <n v="0.60000000000000009"/>
    <x v="45"/>
    <n v="2100.0000000000005"/>
    <n v="630.00000000000011"/>
    <n v="0.3"/>
  </r>
  <r>
    <x v="2"/>
    <n v="1128299"/>
    <x v="75"/>
    <x v="2"/>
    <x v="7"/>
    <s v="Seattle"/>
    <x v="4"/>
    <n v="0.70000000000000007"/>
    <x v="46"/>
    <n v="2275"/>
    <n v="568.75"/>
    <n v="0.25"/>
  </r>
  <r>
    <x v="2"/>
    <n v="1128299"/>
    <x v="75"/>
    <x v="2"/>
    <x v="7"/>
    <s v="Seattle"/>
    <x v="5"/>
    <n v="0.75000000000000011"/>
    <x v="48"/>
    <n v="2812.5000000000005"/>
    <n v="562.50000000000011"/>
    <n v="0.2"/>
  </r>
  <r>
    <x v="2"/>
    <n v="1128299"/>
    <x v="76"/>
    <x v="2"/>
    <x v="7"/>
    <s v="Seattle"/>
    <x v="0"/>
    <n v="0.60000000000000009"/>
    <x v="25"/>
    <n v="3600.0000000000005"/>
    <n v="1080"/>
    <n v="0.3"/>
  </r>
  <r>
    <x v="2"/>
    <n v="1128299"/>
    <x v="76"/>
    <x v="2"/>
    <x v="7"/>
    <s v="Seattle"/>
    <x v="1"/>
    <n v="0.65000000000000013"/>
    <x v="23"/>
    <n v="4062.5000000000009"/>
    <n v="1015.6250000000002"/>
    <n v="0.25"/>
  </r>
  <r>
    <x v="2"/>
    <n v="1128299"/>
    <x v="76"/>
    <x v="2"/>
    <x v="7"/>
    <s v="Seattle"/>
    <x v="2"/>
    <n v="0.60000000000000009"/>
    <x v="34"/>
    <n v="2850.0000000000005"/>
    <n v="712.50000000000011"/>
    <n v="0.25"/>
  </r>
  <r>
    <x v="2"/>
    <n v="1128299"/>
    <x v="76"/>
    <x v="2"/>
    <x v="7"/>
    <s v="Seattle"/>
    <x v="3"/>
    <n v="0.70000000000000018"/>
    <x v="32"/>
    <n v="3150.0000000000009"/>
    <n v="945.00000000000023"/>
    <n v="0.3"/>
  </r>
  <r>
    <x v="2"/>
    <n v="1128299"/>
    <x v="76"/>
    <x v="2"/>
    <x v="7"/>
    <s v="Seattle"/>
    <x v="4"/>
    <n v="0.90000000000000013"/>
    <x v="33"/>
    <n v="3825.0000000000005"/>
    <n v="956.25000000000011"/>
    <n v="0.25"/>
  </r>
  <r>
    <x v="2"/>
    <n v="1128299"/>
    <x v="76"/>
    <x v="2"/>
    <x v="7"/>
    <s v="Seattle"/>
    <x v="5"/>
    <n v="0.95000000000000018"/>
    <x v="21"/>
    <n v="5225.0000000000009"/>
    <n v="1045.0000000000002"/>
    <n v="0.2"/>
  </r>
  <r>
    <x v="2"/>
    <n v="1128299"/>
    <x v="77"/>
    <x v="2"/>
    <x v="7"/>
    <s v="Seattle"/>
    <x v="0"/>
    <n v="0.80000000000000016"/>
    <x v="30"/>
    <n v="6000.0000000000009"/>
    <n v="1800.0000000000002"/>
    <n v="0.3"/>
  </r>
  <r>
    <x v="2"/>
    <n v="1128299"/>
    <x v="77"/>
    <x v="2"/>
    <x v="7"/>
    <s v="Seattle"/>
    <x v="1"/>
    <n v="0.8500000000000002"/>
    <x v="30"/>
    <n v="6375.0000000000018"/>
    <n v="1593.7500000000005"/>
    <n v="0.25"/>
  </r>
  <r>
    <x v="2"/>
    <n v="1128299"/>
    <x v="77"/>
    <x v="2"/>
    <x v="7"/>
    <s v="Seattle"/>
    <x v="2"/>
    <n v="0.80000000000000016"/>
    <x v="21"/>
    <n v="4400.0000000000009"/>
    <n v="1100.0000000000002"/>
    <n v="0.25"/>
  </r>
  <r>
    <x v="2"/>
    <n v="1128299"/>
    <x v="77"/>
    <x v="2"/>
    <x v="7"/>
    <s v="Seattle"/>
    <x v="3"/>
    <n v="0.80000000000000016"/>
    <x v="21"/>
    <n v="4400.0000000000009"/>
    <n v="1320.0000000000002"/>
    <n v="0.3"/>
  </r>
  <r>
    <x v="2"/>
    <n v="1128299"/>
    <x v="77"/>
    <x v="2"/>
    <x v="7"/>
    <s v="Seattle"/>
    <x v="4"/>
    <n v="0.90000000000000013"/>
    <x v="34"/>
    <n v="4275.0000000000009"/>
    <n v="1068.7500000000002"/>
    <n v="0.25"/>
  </r>
  <r>
    <x v="2"/>
    <n v="1128299"/>
    <x v="77"/>
    <x v="2"/>
    <x v="7"/>
    <s v="Seattle"/>
    <x v="5"/>
    <n v="0.95000000000000018"/>
    <x v="31"/>
    <n v="5462.5000000000009"/>
    <n v="1092.5000000000002"/>
    <n v="0.2"/>
  </r>
  <r>
    <x v="0"/>
    <n v="1185732"/>
    <x v="78"/>
    <x v="4"/>
    <x v="8"/>
    <s v="Miami"/>
    <x v="0"/>
    <n v="0.45"/>
    <x v="11"/>
    <n v="4725"/>
    <n v="2126.25"/>
    <n v="0.45"/>
  </r>
  <r>
    <x v="0"/>
    <n v="1185732"/>
    <x v="78"/>
    <x v="4"/>
    <x v="8"/>
    <s v="Miami"/>
    <x v="1"/>
    <n v="0.45"/>
    <x v="2"/>
    <n v="3825"/>
    <n v="1338.75"/>
    <n v="0.35"/>
  </r>
  <r>
    <x v="0"/>
    <n v="1185732"/>
    <x v="78"/>
    <x v="4"/>
    <x v="8"/>
    <s v="Miami"/>
    <x v="2"/>
    <n v="0.35000000000000003"/>
    <x v="2"/>
    <n v="2975.0000000000005"/>
    <n v="743.75000000000011"/>
    <n v="0.25"/>
  </r>
  <r>
    <x v="0"/>
    <n v="1185732"/>
    <x v="78"/>
    <x v="4"/>
    <x v="8"/>
    <s v="Miami"/>
    <x v="3"/>
    <n v="0.39999999999999997"/>
    <x v="20"/>
    <n v="2799.9999999999995"/>
    <n v="839.99999999999989"/>
    <n v="0.3"/>
  </r>
  <r>
    <x v="0"/>
    <n v="1185732"/>
    <x v="78"/>
    <x v="4"/>
    <x v="8"/>
    <s v="Miami"/>
    <x v="4"/>
    <n v="0.55000000000000004"/>
    <x v="30"/>
    <n v="4125"/>
    <n v="1443.75"/>
    <n v="0.35"/>
  </r>
  <r>
    <x v="0"/>
    <n v="1185732"/>
    <x v="78"/>
    <x v="4"/>
    <x v="8"/>
    <s v="Miami"/>
    <x v="5"/>
    <n v="0.45"/>
    <x v="2"/>
    <n v="3825"/>
    <n v="1912.5"/>
    <n v="0.5"/>
  </r>
  <r>
    <x v="0"/>
    <n v="1185732"/>
    <x v="79"/>
    <x v="4"/>
    <x v="8"/>
    <s v="Miami"/>
    <x v="0"/>
    <n v="0.45"/>
    <x v="14"/>
    <n v="4950"/>
    <n v="2227.5"/>
    <n v="0.45"/>
  </r>
  <r>
    <x v="0"/>
    <n v="1185732"/>
    <x v="79"/>
    <x v="4"/>
    <x v="8"/>
    <s v="Miami"/>
    <x v="1"/>
    <n v="0.45"/>
    <x v="30"/>
    <n v="3375"/>
    <n v="1181.25"/>
    <n v="0.35"/>
  </r>
  <r>
    <x v="0"/>
    <n v="1185732"/>
    <x v="79"/>
    <x v="4"/>
    <x v="8"/>
    <s v="Miami"/>
    <x v="2"/>
    <n v="0.35000000000000003"/>
    <x v="9"/>
    <n v="2800.0000000000005"/>
    <n v="700.00000000000011"/>
    <n v="0.25"/>
  </r>
  <r>
    <x v="0"/>
    <n v="1185732"/>
    <x v="79"/>
    <x v="4"/>
    <x v="8"/>
    <s v="Miami"/>
    <x v="3"/>
    <n v="0.39999999999999997"/>
    <x v="22"/>
    <n v="2700"/>
    <n v="810"/>
    <n v="0.3"/>
  </r>
  <r>
    <x v="0"/>
    <n v="1185732"/>
    <x v="79"/>
    <x v="4"/>
    <x v="8"/>
    <s v="Miami"/>
    <x v="4"/>
    <n v="0.55000000000000004"/>
    <x v="30"/>
    <n v="4125"/>
    <n v="1443.75"/>
    <n v="0.35"/>
  </r>
  <r>
    <x v="0"/>
    <n v="1185732"/>
    <x v="79"/>
    <x v="4"/>
    <x v="8"/>
    <s v="Miami"/>
    <x v="5"/>
    <n v="0.45"/>
    <x v="2"/>
    <n v="3825"/>
    <n v="1912.5"/>
    <n v="0.5"/>
  </r>
  <r>
    <x v="0"/>
    <n v="1185732"/>
    <x v="80"/>
    <x v="4"/>
    <x v="8"/>
    <s v="Miami"/>
    <x v="0"/>
    <n v="0.45"/>
    <x v="55"/>
    <n v="4815"/>
    <n v="2166.75"/>
    <n v="0.45"/>
  </r>
  <r>
    <x v="0"/>
    <n v="1185732"/>
    <x v="80"/>
    <x v="4"/>
    <x v="8"/>
    <s v="Miami"/>
    <x v="1"/>
    <n v="0.45"/>
    <x v="30"/>
    <n v="3375"/>
    <n v="1181.25"/>
    <n v="0.35"/>
  </r>
  <r>
    <x v="0"/>
    <n v="1185732"/>
    <x v="80"/>
    <x v="4"/>
    <x v="8"/>
    <s v="Miami"/>
    <x v="2"/>
    <n v="0.35000000000000003"/>
    <x v="29"/>
    <n v="2712.5000000000005"/>
    <n v="678.12500000000011"/>
    <n v="0.25"/>
  </r>
  <r>
    <x v="0"/>
    <n v="1185732"/>
    <x v="80"/>
    <x v="4"/>
    <x v="8"/>
    <s v="Miami"/>
    <x v="3"/>
    <n v="0.39999999999999997"/>
    <x v="23"/>
    <n v="2500"/>
    <n v="750"/>
    <n v="0.3"/>
  </r>
  <r>
    <x v="0"/>
    <n v="1185732"/>
    <x v="80"/>
    <x v="4"/>
    <x v="8"/>
    <s v="Miami"/>
    <x v="4"/>
    <n v="0.55000000000000004"/>
    <x v="22"/>
    <n v="3712.5000000000005"/>
    <n v="1299.375"/>
    <n v="0.35"/>
  </r>
  <r>
    <x v="0"/>
    <n v="1185732"/>
    <x v="80"/>
    <x v="4"/>
    <x v="8"/>
    <s v="Miami"/>
    <x v="5"/>
    <n v="0.45"/>
    <x v="29"/>
    <n v="3487.5"/>
    <n v="1743.75"/>
    <n v="0.5"/>
  </r>
  <r>
    <x v="0"/>
    <n v="1185732"/>
    <x v="81"/>
    <x v="4"/>
    <x v="8"/>
    <s v="Miami"/>
    <x v="0"/>
    <n v="0.45"/>
    <x v="13"/>
    <n v="4612.5"/>
    <n v="2075.625"/>
    <n v="0.45"/>
  </r>
  <r>
    <x v="0"/>
    <n v="1185732"/>
    <x v="81"/>
    <x v="4"/>
    <x v="8"/>
    <s v="Miami"/>
    <x v="1"/>
    <n v="0.45"/>
    <x v="27"/>
    <n v="3262.5"/>
    <n v="1141.875"/>
    <n v="0.35"/>
  </r>
  <r>
    <x v="0"/>
    <n v="1185732"/>
    <x v="81"/>
    <x v="4"/>
    <x v="8"/>
    <s v="Miami"/>
    <x v="2"/>
    <n v="0.35000000000000003"/>
    <x v="27"/>
    <n v="2537.5000000000005"/>
    <n v="634.37500000000011"/>
    <n v="0.25"/>
  </r>
  <r>
    <x v="0"/>
    <n v="1185732"/>
    <x v="81"/>
    <x v="4"/>
    <x v="8"/>
    <s v="Miami"/>
    <x v="3"/>
    <n v="0.39999999999999997"/>
    <x v="26"/>
    <n v="2600"/>
    <n v="780"/>
    <n v="0.3"/>
  </r>
  <r>
    <x v="0"/>
    <n v="1185732"/>
    <x v="81"/>
    <x v="4"/>
    <x v="8"/>
    <s v="Miami"/>
    <x v="4"/>
    <n v="0.55000000000000004"/>
    <x v="22"/>
    <n v="3712.5000000000005"/>
    <n v="1299.375"/>
    <n v="0.35"/>
  </r>
  <r>
    <x v="0"/>
    <n v="1185732"/>
    <x v="81"/>
    <x v="4"/>
    <x v="8"/>
    <s v="Miami"/>
    <x v="5"/>
    <n v="0.45"/>
    <x v="9"/>
    <n v="3600"/>
    <n v="1800"/>
    <n v="0.5"/>
  </r>
  <r>
    <x v="0"/>
    <n v="1185732"/>
    <x v="82"/>
    <x v="4"/>
    <x v="8"/>
    <s v="Miami"/>
    <x v="0"/>
    <n v="0.55000000000000004"/>
    <x v="55"/>
    <n v="5885.0000000000009"/>
    <n v="2648.2500000000005"/>
    <n v="0.45"/>
  </r>
  <r>
    <x v="0"/>
    <n v="1185732"/>
    <x v="82"/>
    <x v="4"/>
    <x v="8"/>
    <s v="Miami"/>
    <x v="1"/>
    <n v="0.55000000000000004"/>
    <x v="29"/>
    <n v="4262.5"/>
    <n v="1491.875"/>
    <n v="0.35"/>
  </r>
  <r>
    <x v="0"/>
    <n v="1185732"/>
    <x v="82"/>
    <x v="4"/>
    <x v="8"/>
    <s v="Miami"/>
    <x v="2"/>
    <n v="0.5"/>
    <x v="30"/>
    <n v="3750"/>
    <n v="937.5"/>
    <n v="0.25"/>
  </r>
  <r>
    <x v="0"/>
    <n v="1185732"/>
    <x v="82"/>
    <x v="4"/>
    <x v="8"/>
    <s v="Miami"/>
    <x v="3"/>
    <n v="0.5"/>
    <x v="20"/>
    <n v="3500"/>
    <n v="1050"/>
    <n v="0.3"/>
  </r>
  <r>
    <x v="0"/>
    <n v="1185732"/>
    <x v="82"/>
    <x v="4"/>
    <x v="8"/>
    <s v="Miami"/>
    <x v="4"/>
    <n v="0.6"/>
    <x v="27"/>
    <n v="4350"/>
    <n v="1522.5"/>
    <n v="0.35"/>
  </r>
  <r>
    <x v="0"/>
    <n v="1185732"/>
    <x v="82"/>
    <x v="4"/>
    <x v="8"/>
    <s v="Miami"/>
    <x v="5"/>
    <n v="0.65"/>
    <x v="6"/>
    <n v="5362.5"/>
    <n v="2681.25"/>
    <n v="0.5"/>
  </r>
  <r>
    <x v="0"/>
    <n v="1185732"/>
    <x v="83"/>
    <x v="4"/>
    <x v="8"/>
    <s v="Miami"/>
    <x v="0"/>
    <n v="0.6"/>
    <x v="15"/>
    <n v="6450"/>
    <n v="2902.5"/>
    <n v="0.45"/>
  </r>
  <r>
    <x v="0"/>
    <n v="1185732"/>
    <x v="83"/>
    <x v="4"/>
    <x v="8"/>
    <s v="Miami"/>
    <x v="1"/>
    <n v="0.55000000000000004"/>
    <x v="6"/>
    <n v="4537.5"/>
    <n v="1588.125"/>
    <n v="0.35"/>
  </r>
  <r>
    <x v="0"/>
    <n v="1185732"/>
    <x v="83"/>
    <x v="4"/>
    <x v="8"/>
    <s v="Miami"/>
    <x v="2"/>
    <n v="0.5"/>
    <x v="9"/>
    <n v="4000"/>
    <n v="1000"/>
    <n v="0.25"/>
  </r>
  <r>
    <x v="0"/>
    <n v="1185732"/>
    <x v="83"/>
    <x v="4"/>
    <x v="8"/>
    <s v="Miami"/>
    <x v="3"/>
    <n v="0.5"/>
    <x v="29"/>
    <n v="3875"/>
    <n v="1162.5"/>
    <n v="0.3"/>
  </r>
  <r>
    <x v="0"/>
    <n v="1185732"/>
    <x v="83"/>
    <x v="4"/>
    <x v="8"/>
    <s v="Miami"/>
    <x v="4"/>
    <n v="0.65"/>
    <x v="29"/>
    <n v="5037.5"/>
    <n v="1763.125"/>
    <n v="0.35"/>
  </r>
  <r>
    <x v="0"/>
    <n v="1185732"/>
    <x v="83"/>
    <x v="4"/>
    <x v="8"/>
    <s v="Miami"/>
    <x v="5"/>
    <n v="0.70000000000000007"/>
    <x v="8"/>
    <n v="6475.0000000000009"/>
    <n v="3237.5000000000005"/>
    <n v="0.5"/>
  </r>
  <r>
    <x v="0"/>
    <n v="1185732"/>
    <x v="84"/>
    <x v="4"/>
    <x v="8"/>
    <s v="Miami"/>
    <x v="0"/>
    <n v="0.65"/>
    <x v="17"/>
    <n v="7475"/>
    <n v="3363.75"/>
    <n v="0.45"/>
  </r>
  <r>
    <x v="0"/>
    <n v="1185732"/>
    <x v="84"/>
    <x v="4"/>
    <x v="8"/>
    <s v="Miami"/>
    <x v="1"/>
    <n v="0.60000000000000009"/>
    <x v="3"/>
    <n v="5400.0000000000009"/>
    <n v="1890.0000000000002"/>
    <n v="0.35"/>
  </r>
  <r>
    <x v="0"/>
    <n v="1185732"/>
    <x v="84"/>
    <x v="4"/>
    <x v="8"/>
    <s v="Miami"/>
    <x v="2"/>
    <n v="0.55000000000000004"/>
    <x v="6"/>
    <n v="4537.5"/>
    <n v="1134.375"/>
    <n v="0.25"/>
  </r>
  <r>
    <x v="0"/>
    <n v="1185732"/>
    <x v="84"/>
    <x v="4"/>
    <x v="8"/>
    <s v="Miami"/>
    <x v="3"/>
    <n v="0.55000000000000004"/>
    <x v="29"/>
    <n v="4262.5"/>
    <n v="1278.75"/>
    <n v="0.3"/>
  </r>
  <r>
    <x v="0"/>
    <n v="1185732"/>
    <x v="84"/>
    <x v="4"/>
    <x v="8"/>
    <s v="Miami"/>
    <x v="4"/>
    <n v="0.65"/>
    <x v="9"/>
    <n v="5200"/>
    <n v="1819.9999999999998"/>
    <n v="0.35"/>
  </r>
  <r>
    <x v="0"/>
    <n v="1185732"/>
    <x v="84"/>
    <x v="4"/>
    <x v="8"/>
    <s v="Miami"/>
    <x v="5"/>
    <n v="0.70000000000000007"/>
    <x v="18"/>
    <n v="6825.0000000000009"/>
    <n v="3412.5000000000005"/>
    <n v="0.5"/>
  </r>
  <r>
    <x v="0"/>
    <n v="1185732"/>
    <x v="85"/>
    <x v="4"/>
    <x v="8"/>
    <s v="Miami"/>
    <x v="0"/>
    <n v="0.65"/>
    <x v="56"/>
    <n v="7312.5"/>
    <n v="3290.625"/>
    <n v="0.45"/>
  </r>
  <r>
    <x v="0"/>
    <n v="1185732"/>
    <x v="85"/>
    <x v="4"/>
    <x v="8"/>
    <s v="Miami"/>
    <x v="1"/>
    <n v="0.60000000000000009"/>
    <x v="3"/>
    <n v="5400.0000000000009"/>
    <n v="1890.0000000000002"/>
    <n v="0.35"/>
  </r>
  <r>
    <x v="0"/>
    <n v="1185732"/>
    <x v="85"/>
    <x v="4"/>
    <x v="8"/>
    <s v="Miami"/>
    <x v="2"/>
    <n v="0.55000000000000004"/>
    <x v="6"/>
    <n v="4537.5"/>
    <n v="1134.375"/>
    <n v="0.25"/>
  </r>
  <r>
    <x v="0"/>
    <n v="1185732"/>
    <x v="85"/>
    <x v="4"/>
    <x v="8"/>
    <s v="Miami"/>
    <x v="3"/>
    <n v="0.45"/>
    <x v="29"/>
    <n v="3487.5"/>
    <n v="1046.25"/>
    <n v="0.3"/>
  </r>
  <r>
    <x v="0"/>
    <n v="1185732"/>
    <x v="85"/>
    <x v="4"/>
    <x v="8"/>
    <s v="Miami"/>
    <x v="4"/>
    <n v="0.55000000000000004"/>
    <x v="30"/>
    <n v="4125"/>
    <n v="1443.75"/>
    <n v="0.35"/>
  </r>
  <r>
    <x v="0"/>
    <n v="1185732"/>
    <x v="85"/>
    <x v="4"/>
    <x v="8"/>
    <s v="Miami"/>
    <x v="5"/>
    <n v="0.60000000000000009"/>
    <x v="8"/>
    <n v="5550.0000000000009"/>
    <n v="2775.0000000000005"/>
    <n v="0.5"/>
  </r>
  <r>
    <x v="0"/>
    <n v="1185732"/>
    <x v="86"/>
    <x v="4"/>
    <x v="8"/>
    <s v="Miami"/>
    <x v="0"/>
    <n v="0.55000000000000004"/>
    <x v="11"/>
    <n v="5775.0000000000009"/>
    <n v="2598.7500000000005"/>
    <n v="0.45"/>
  </r>
  <r>
    <x v="0"/>
    <n v="1185732"/>
    <x v="86"/>
    <x v="4"/>
    <x v="8"/>
    <s v="Miami"/>
    <x v="1"/>
    <n v="0.50000000000000011"/>
    <x v="2"/>
    <n v="4250.0000000000009"/>
    <n v="1487.5000000000002"/>
    <n v="0.35"/>
  </r>
  <r>
    <x v="0"/>
    <n v="1185732"/>
    <x v="86"/>
    <x v="4"/>
    <x v="8"/>
    <s v="Miami"/>
    <x v="2"/>
    <n v="0.45"/>
    <x v="30"/>
    <n v="3375"/>
    <n v="843.75"/>
    <n v="0.25"/>
  </r>
  <r>
    <x v="0"/>
    <n v="1185732"/>
    <x v="86"/>
    <x v="4"/>
    <x v="8"/>
    <s v="Miami"/>
    <x v="3"/>
    <n v="0.45"/>
    <x v="27"/>
    <n v="3262.5"/>
    <n v="978.75"/>
    <n v="0.3"/>
  </r>
  <r>
    <x v="0"/>
    <n v="1185732"/>
    <x v="86"/>
    <x v="4"/>
    <x v="8"/>
    <s v="Miami"/>
    <x v="4"/>
    <n v="0.55000000000000004"/>
    <x v="27"/>
    <n v="3987.5000000000005"/>
    <n v="1395.625"/>
    <n v="0.35"/>
  </r>
  <r>
    <x v="0"/>
    <n v="1185732"/>
    <x v="86"/>
    <x v="4"/>
    <x v="8"/>
    <s v="Miami"/>
    <x v="5"/>
    <n v="0.60000000000000009"/>
    <x v="6"/>
    <n v="4950.0000000000009"/>
    <n v="2475.0000000000005"/>
    <n v="0.5"/>
  </r>
  <r>
    <x v="0"/>
    <n v="1185732"/>
    <x v="87"/>
    <x v="4"/>
    <x v="8"/>
    <s v="Miami"/>
    <x v="0"/>
    <n v="0.60000000000000009"/>
    <x v="1"/>
    <n v="6000.0000000000009"/>
    <n v="2700.0000000000005"/>
    <n v="0.45"/>
  </r>
  <r>
    <x v="0"/>
    <n v="1185732"/>
    <x v="87"/>
    <x v="4"/>
    <x v="8"/>
    <s v="Miami"/>
    <x v="1"/>
    <n v="0.50000000000000011"/>
    <x v="6"/>
    <n v="4125.0000000000009"/>
    <n v="1443.7500000000002"/>
    <n v="0.35"/>
  </r>
  <r>
    <x v="0"/>
    <n v="1185732"/>
    <x v="87"/>
    <x v="4"/>
    <x v="8"/>
    <s v="Miami"/>
    <x v="2"/>
    <n v="0.50000000000000011"/>
    <x v="27"/>
    <n v="3625.0000000000009"/>
    <n v="906.25000000000023"/>
    <n v="0.25"/>
  </r>
  <r>
    <x v="0"/>
    <n v="1185732"/>
    <x v="87"/>
    <x v="4"/>
    <x v="8"/>
    <s v="Miami"/>
    <x v="3"/>
    <n v="0.50000000000000011"/>
    <x v="20"/>
    <n v="3500.0000000000009"/>
    <n v="1050.0000000000002"/>
    <n v="0.3"/>
  </r>
  <r>
    <x v="0"/>
    <n v="1185732"/>
    <x v="87"/>
    <x v="4"/>
    <x v="8"/>
    <s v="Miami"/>
    <x v="4"/>
    <n v="0.60000000000000009"/>
    <x v="20"/>
    <n v="4200.0000000000009"/>
    <n v="1470.0000000000002"/>
    <n v="0.35"/>
  </r>
  <r>
    <x v="0"/>
    <n v="1185732"/>
    <x v="87"/>
    <x v="4"/>
    <x v="8"/>
    <s v="Miami"/>
    <x v="5"/>
    <n v="0.65"/>
    <x v="6"/>
    <n v="5362.5"/>
    <n v="2681.25"/>
    <n v="0.5"/>
  </r>
  <r>
    <x v="0"/>
    <n v="1185732"/>
    <x v="88"/>
    <x v="4"/>
    <x v="8"/>
    <s v="Miami"/>
    <x v="0"/>
    <n v="0.60000000000000009"/>
    <x v="18"/>
    <n v="5850.0000000000009"/>
    <n v="2632.5000000000005"/>
    <n v="0.45"/>
  </r>
  <r>
    <x v="0"/>
    <n v="1185732"/>
    <x v="88"/>
    <x v="4"/>
    <x v="8"/>
    <s v="Miami"/>
    <x v="1"/>
    <n v="0.50000000000000011"/>
    <x v="9"/>
    <n v="4000.0000000000009"/>
    <n v="1400.0000000000002"/>
    <n v="0.35"/>
  </r>
  <r>
    <x v="0"/>
    <n v="1185732"/>
    <x v="88"/>
    <x v="4"/>
    <x v="8"/>
    <s v="Miami"/>
    <x v="2"/>
    <n v="0.50000000000000011"/>
    <x v="57"/>
    <n v="3725.0000000000009"/>
    <n v="931.25000000000023"/>
    <n v="0.25"/>
  </r>
  <r>
    <x v="0"/>
    <n v="1185732"/>
    <x v="88"/>
    <x v="4"/>
    <x v="8"/>
    <s v="Miami"/>
    <x v="3"/>
    <n v="0.50000000000000011"/>
    <x v="29"/>
    <n v="3875.0000000000009"/>
    <n v="1162.5000000000002"/>
    <n v="0.3"/>
  </r>
  <r>
    <x v="0"/>
    <n v="1185732"/>
    <x v="88"/>
    <x v="4"/>
    <x v="8"/>
    <s v="Miami"/>
    <x v="4"/>
    <n v="0.65"/>
    <x v="30"/>
    <n v="4875"/>
    <n v="1706.25"/>
    <n v="0.35"/>
  </r>
  <r>
    <x v="0"/>
    <n v="1185732"/>
    <x v="88"/>
    <x v="4"/>
    <x v="8"/>
    <s v="Miami"/>
    <x v="5"/>
    <n v="0.7"/>
    <x v="2"/>
    <n v="5950"/>
    <n v="2975"/>
    <n v="0.5"/>
  </r>
  <r>
    <x v="0"/>
    <n v="1185732"/>
    <x v="89"/>
    <x v="4"/>
    <x v="8"/>
    <s v="Miami"/>
    <x v="0"/>
    <n v="0.65"/>
    <x v="15"/>
    <n v="6987.5"/>
    <n v="3144.375"/>
    <n v="0.45"/>
  </r>
  <r>
    <x v="0"/>
    <n v="1185732"/>
    <x v="89"/>
    <x v="4"/>
    <x v="8"/>
    <s v="Miami"/>
    <x v="1"/>
    <n v="0.55000000000000004"/>
    <x v="10"/>
    <n v="4812.5"/>
    <n v="1684.375"/>
    <n v="0.35"/>
  </r>
  <r>
    <x v="0"/>
    <n v="1185732"/>
    <x v="89"/>
    <x v="4"/>
    <x v="8"/>
    <s v="Miami"/>
    <x v="2"/>
    <n v="0.55000000000000004"/>
    <x v="6"/>
    <n v="4537.5"/>
    <n v="1134.375"/>
    <n v="0.25"/>
  </r>
  <r>
    <x v="0"/>
    <n v="1185732"/>
    <x v="89"/>
    <x v="4"/>
    <x v="8"/>
    <s v="Miami"/>
    <x v="3"/>
    <n v="0.55000000000000004"/>
    <x v="29"/>
    <n v="4262.5"/>
    <n v="1278.75"/>
    <n v="0.3"/>
  </r>
  <r>
    <x v="0"/>
    <n v="1185732"/>
    <x v="89"/>
    <x v="4"/>
    <x v="8"/>
    <s v="Miami"/>
    <x v="4"/>
    <n v="0.65"/>
    <x v="29"/>
    <n v="5037.5"/>
    <n v="1763.125"/>
    <n v="0.35"/>
  </r>
  <r>
    <x v="0"/>
    <n v="1185732"/>
    <x v="89"/>
    <x v="4"/>
    <x v="8"/>
    <s v="Miami"/>
    <x v="5"/>
    <n v="0.7"/>
    <x v="10"/>
    <n v="6125"/>
    <n v="3062.5"/>
    <n v="0.5"/>
  </r>
  <r>
    <x v="0"/>
    <n v="1185732"/>
    <x v="90"/>
    <x v="3"/>
    <x v="9"/>
    <s v="Minneapolis"/>
    <x v="0"/>
    <n v="0.35"/>
    <x v="32"/>
    <n v="1575"/>
    <n v="551.25"/>
    <n v="0.35000000000000003"/>
  </r>
  <r>
    <x v="0"/>
    <n v="1185732"/>
    <x v="90"/>
    <x v="3"/>
    <x v="9"/>
    <s v="Minneapolis"/>
    <x v="1"/>
    <n v="0.35"/>
    <x v="44"/>
    <n v="875"/>
    <n v="262.5"/>
    <n v="0.3"/>
  </r>
  <r>
    <x v="0"/>
    <n v="1185732"/>
    <x v="90"/>
    <x v="3"/>
    <x v="9"/>
    <s v="Minneapolis"/>
    <x v="2"/>
    <n v="0.25"/>
    <x v="44"/>
    <n v="625"/>
    <n v="187.5"/>
    <n v="0.3"/>
  </r>
  <r>
    <x v="0"/>
    <n v="1185732"/>
    <x v="90"/>
    <x v="3"/>
    <x v="9"/>
    <s v="Minneapolis"/>
    <x v="3"/>
    <n v="0.30000000000000004"/>
    <x v="39"/>
    <n v="300.00000000000006"/>
    <n v="105.00000000000003"/>
    <n v="0.35000000000000003"/>
  </r>
  <r>
    <x v="0"/>
    <n v="1185732"/>
    <x v="90"/>
    <x v="3"/>
    <x v="9"/>
    <s v="Minneapolis"/>
    <x v="4"/>
    <n v="0.44999999999999996"/>
    <x v="43"/>
    <n v="674.99999999999989"/>
    <n v="202.49999999999997"/>
    <n v="0.3"/>
  </r>
  <r>
    <x v="0"/>
    <n v="1185732"/>
    <x v="90"/>
    <x v="3"/>
    <x v="9"/>
    <s v="Minneapolis"/>
    <x v="5"/>
    <n v="0.35"/>
    <x v="44"/>
    <n v="875"/>
    <n v="393.75"/>
    <n v="0.45"/>
  </r>
  <r>
    <x v="0"/>
    <n v="1185732"/>
    <x v="91"/>
    <x v="3"/>
    <x v="9"/>
    <s v="Minneapolis"/>
    <x v="0"/>
    <n v="0.35"/>
    <x v="24"/>
    <n v="1750"/>
    <n v="612.50000000000011"/>
    <n v="0.35000000000000003"/>
  </r>
  <r>
    <x v="0"/>
    <n v="1185732"/>
    <x v="91"/>
    <x v="3"/>
    <x v="9"/>
    <s v="Minneapolis"/>
    <x v="1"/>
    <n v="0.35"/>
    <x v="43"/>
    <n v="525"/>
    <n v="157.5"/>
    <n v="0.3"/>
  </r>
  <r>
    <x v="0"/>
    <n v="1185732"/>
    <x v="91"/>
    <x v="3"/>
    <x v="9"/>
    <s v="Minneapolis"/>
    <x v="2"/>
    <n v="0.25"/>
    <x v="41"/>
    <n v="500"/>
    <n v="150"/>
    <n v="0.3"/>
  </r>
  <r>
    <x v="0"/>
    <n v="1185732"/>
    <x v="91"/>
    <x v="3"/>
    <x v="9"/>
    <s v="Minneapolis"/>
    <x v="3"/>
    <n v="0.30000000000000004"/>
    <x v="42"/>
    <n v="225.00000000000003"/>
    <n v="78.750000000000014"/>
    <n v="0.35000000000000003"/>
  </r>
  <r>
    <x v="0"/>
    <n v="1185732"/>
    <x v="91"/>
    <x v="3"/>
    <x v="9"/>
    <s v="Minneapolis"/>
    <x v="4"/>
    <n v="0.44999999999999996"/>
    <x v="43"/>
    <n v="674.99999999999989"/>
    <n v="202.49999999999997"/>
    <n v="0.3"/>
  </r>
  <r>
    <x v="0"/>
    <n v="1185732"/>
    <x v="91"/>
    <x v="3"/>
    <x v="9"/>
    <s v="Minneapolis"/>
    <x v="5"/>
    <n v="0.35"/>
    <x v="38"/>
    <n v="787.5"/>
    <n v="354.375"/>
    <n v="0.45"/>
  </r>
  <r>
    <x v="0"/>
    <n v="1185732"/>
    <x v="92"/>
    <x v="3"/>
    <x v="9"/>
    <s v="Minneapolis"/>
    <x v="0"/>
    <n v="0.4"/>
    <x v="52"/>
    <n v="1780"/>
    <n v="623.00000000000011"/>
    <n v="0.35000000000000003"/>
  </r>
  <r>
    <x v="0"/>
    <n v="1185732"/>
    <x v="92"/>
    <x v="3"/>
    <x v="9"/>
    <s v="Minneapolis"/>
    <x v="1"/>
    <n v="0.4"/>
    <x v="36"/>
    <n v="500"/>
    <n v="150"/>
    <n v="0.3"/>
  </r>
  <r>
    <x v="0"/>
    <n v="1185732"/>
    <x v="92"/>
    <x v="3"/>
    <x v="9"/>
    <s v="Minneapolis"/>
    <x v="2"/>
    <n v="0.30000000000000004"/>
    <x v="37"/>
    <n v="525.00000000000011"/>
    <n v="157.50000000000003"/>
    <n v="0.3"/>
  </r>
  <r>
    <x v="0"/>
    <n v="1185732"/>
    <x v="92"/>
    <x v="3"/>
    <x v="9"/>
    <s v="Minneapolis"/>
    <x v="3"/>
    <n v="0.35"/>
    <x v="53"/>
    <n v="87.5"/>
    <n v="30.625000000000004"/>
    <n v="0.35000000000000003"/>
  </r>
  <r>
    <x v="0"/>
    <n v="1185732"/>
    <x v="92"/>
    <x v="3"/>
    <x v="9"/>
    <s v="Minneapolis"/>
    <x v="4"/>
    <n v="0.5"/>
    <x v="42"/>
    <n v="375"/>
    <n v="112.5"/>
    <n v="0.3"/>
  </r>
  <r>
    <x v="0"/>
    <n v="1185732"/>
    <x v="92"/>
    <x v="3"/>
    <x v="9"/>
    <s v="Minneapolis"/>
    <x v="5"/>
    <n v="0.4"/>
    <x v="37"/>
    <n v="700"/>
    <n v="315"/>
    <n v="0.45"/>
  </r>
  <r>
    <x v="0"/>
    <n v="1185732"/>
    <x v="93"/>
    <x v="3"/>
    <x v="9"/>
    <s v="Minneapolis"/>
    <x v="0"/>
    <n v="0.4"/>
    <x v="47"/>
    <n v="1600"/>
    <n v="560"/>
    <n v="0.35000000000000003"/>
  </r>
  <r>
    <x v="0"/>
    <n v="1185732"/>
    <x v="93"/>
    <x v="3"/>
    <x v="9"/>
    <s v="Minneapolis"/>
    <x v="1"/>
    <n v="0.4"/>
    <x v="39"/>
    <n v="400"/>
    <n v="120"/>
    <n v="0.3"/>
  </r>
  <r>
    <x v="0"/>
    <n v="1185732"/>
    <x v="93"/>
    <x v="3"/>
    <x v="9"/>
    <s v="Minneapolis"/>
    <x v="2"/>
    <n v="0.30000000000000004"/>
    <x v="39"/>
    <n v="300.00000000000006"/>
    <n v="90.000000000000014"/>
    <n v="0.3"/>
  </r>
  <r>
    <x v="0"/>
    <n v="1185732"/>
    <x v="93"/>
    <x v="3"/>
    <x v="9"/>
    <s v="Minneapolis"/>
    <x v="3"/>
    <n v="0.35"/>
    <x v="53"/>
    <n v="87.5"/>
    <n v="30.625000000000004"/>
    <n v="0.35000000000000003"/>
  </r>
  <r>
    <x v="0"/>
    <n v="1185732"/>
    <x v="93"/>
    <x v="3"/>
    <x v="9"/>
    <s v="Minneapolis"/>
    <x v="4"/>
    <n v="0.5"/>
    <x v="51"/>
    <n v="250"/>
    <n v="75"/>
    <n v="0.3"/>
  </r>
  <r>
    <x v="0"/>
    <n v="1185732"/>
    <x v="93"/>
    <x v="3"/>
    <x v="9"/>
    <s v="Minneapolis"/>
    <x v="5"/>
    <n v="0.4"/>
    <x v="37"/>
    <n v="700"/>
    <n v="315"/>
    <n v="0.45"/>
  </r>
  <r>
    <x v="0"/>
    <n v="1185732"/>
    <x v="94"/>
    <x v="3"/>
    <x v="9"/>
    <s v="Minneapolis"/>
    <x v="0"/>
    <n v="0.5"/>
    <x v="52"/>
    <n v="2225"/>
    <n v="778.75000000000011"/>
    <n v="0.35000000000000003"/>
  </r>
  <r>
    <x v="0"/>
    <n v="1185732"/>
    <x v="94"/>
    <x v="3"/>
    <x v="9"/>
    <s v="Minneapolis"/>
    <x v="1"/>
    <n v="0.45000000000000007"/>
    <x v="43"/>
    <n v="675.00000000000011"/>
    <n v="202.50000000000003"/>
    <n v="0.3"/>
  </r>
  <r>
    <x v="0"/>
    <n v="1185732"/>
    <x v="94"/>
    <x v="3"/>
    <x v="9"/>
    <s v="Minneapolis"/>
    <x v="2"/>
    <n v="0.4"/>
    <x v="36"/>
    <n v="500"/>
    <n v="150"/>
    <n v="0.3"/>
  </r>
  <r>
    <x v="0"/>
    <n v="1185732"/>
    <x v="94"/>
    <x v="3"/>
    <x v="9"/>
    <s v="Minneapolis"/>
    <x v="3"/>
    <n v="0.4"/>
    <x v="51"/>
    <n v="200"/>
    <n v="70"/>
    <n v="0.35000000000000003"/>
  </r>
  <r>
    <x v="0"/>
    <n v="1185732"/>
    <x v="94"/>
    <x v="3"/>
    <x v="9"/>
    <s v="Minneapolis"/>
    <x v="4"/>
    <n v="0.54999999999999993"/>
    <x v="42"/>
    <n v="412.49999999999994"/>
    <n v="123.74999999999997"/>
    <n v="0.3"/>
  </r>
  <r>
    <x v="0"/>
    <n v="1185732"/>
    <x v="94"/>
    <x v="3"/>
    <x v="9"/>
    <s v="Minneapolis"/>
    <x v="5"/>
    <n v="0.6"/>
    <x v="37"/>
    <n v="1050"/>
    <n v="472.5"/>
    <n v="0.45"/>
  </r>
  <r>
    <x v="0"/>
    <n v="1185732"/>
    <x v="95"/>
    <x v="3"/>
    <x v="9"/>
    <s v="Minneapolis"/>
    <x v="0"/>
    <n v="0.45"/>
    <x v="33"/>
    <n v="1912.5"/>
    <n v="669.37500000000011"/>
    <n v="0.35000000000000003"/>
  </r>
  <r>
    <x v="0"/>
    <n v="1185732"/>
    <x v="95"/>
    <x v="3"/>
    <x v="9"/>
    <s v="Minneapolis"/>
    <x v="1"/>
    <n v="0.40000000000000008"/>
    <x v="37"/>
    <n v="700.00000000000011"/>
    <n v="210.00000000000003"/>
    <n v="0.3"/>
  </r>
  <r>
    <x v="0"/>
    <n v="1185732"/>
    <x v="95"/>
    <x v="3"/>
    <x v="9"/>
    <s v="Minneapolis"/>
    <x v="2"/>
    <n v="0.35000000000000003"/>
    <x v="37"/>
    <n v="612.50000000000011"/>
    <n v="183.75000000000003"/>
    <n v="0.3"/>
  </r>
  <r>
    <x v="0"/>
    <n v="1185732"/>
    <x v="95"/>
    <x v="3"/>
    <x v="9"/>
    <s v="Minneapolis"/>
    <x v="3"/>
    <n v="0.35000000000000003"/>
    <x v="43"/>
    <n v="525"/>
    <n v="183.75000000000003"/>
    <n v="0.35000000000000003"/>
  </r>
  <r>
    <x v="0"/>
    <n v="1185732"/>
    <x v="95"/>
    <x v="3"/>
    <x v="9"/>
    <s v="Minneapolis"/>
    <x v="4"/>
    <n v="0.5"/>
    <x v="43"/>
    <n v="750"/>
    <n v="225"/>
    <n v="0.3"/>
  </r>
  <r>
    <x v="0"/>
    <n v="1185732"/>
    <x v="95"/>
    <x v="3"/>
    <x v="9"/>
    <s v="Minneapolis"/>
    <x v="5"/>
    <n v="0.55000000000000004"/>
    <x v="46"/>
    <n v="1787.5000000000002"/>
    <n v="804.37500000000011"/>
    <n v="0.45"/>
  </r>
  <r>
    <x v="0"/>
    <n v="1185732"/>
    <x v="96"/>
    <x v="3"/>
    <x v="9"/>
    <s v="Minneapolis"/>
    <x v="0"/>
    <n v="0.5"/>
    <x v="21"/>
    <n v="2750"/>
    <n v="962.50000000000011"/>
    <n v="0.35000000000000003"/>
  </r>
  <r>
    <x v="0"/>
    <n v="1185732"/>
    <x v="96"/>
    <x v="3"/>
    <x v="9"/>
    <s v="Minneapolis"/>
    <x v="1"/>
    <n v="0.45000000000000007"/>
    <x v="49"/>
    <n v="1350.0000000000002"/>
    <n v="405.00000000000006"/>
    <n v="0.3"/>
  </r>
  <r>
    <x v="0"/>
    <n v="1185732"/>
    <x v="96"/>
    <x v="3"/>
    <x v="9"/>
    <s v="Minneapolis"/>
    <x v="2"/>
    <n v="0.4"/>
    <x v="38"/>
    <n v="900"/>
    <n v="270"/>
    <n v="0.3"/>
  </r>
  <r>
    <x v="0"/>
    <n v="1185732"/>
    <x v="96"/>
    <x v="3"/>
    <x v="9"/>
    <s v="Minneapolis"/>
    <x v="3"/>
    <n v="0.4"/>
    <x v="37"/>
    <n v="700"/>
    <n v="245.00000000000003"/>
    <n v="0.35000000000000003"/>
  </r>
  <r>
    <x v="0"/>
    <n v="1185732"/>
    <x v="96"/>
    <x v="3"/>
    <x v="9"/>
    <s v="Minneapolis"/>
    <x v="4"/>
    <n v="0.5"/>
    <x v="41"/>
    <n v="1000"/>
    <n v="300"/>
    <n v="0.3"/>
  </r>
  <r>
    <x v="0"/>
    <n v="1185732"/>
    <x v="96"/>
    <x v="3"/>
    <x v="9"/>
    <s v="Minneapolis"/>
    <x v="5"/>
    <n v="0.55000000000000004"/>
    <x v="48"/>
    <n v="2062.5"/>
    <n v="928.125"/>
    <n v="0.45"/>
  </r>
  <r>
    <x v="0"/>
    <n v="1185732"/>
    <x v="97"/>
    <x v="3"/>
    <x v="9"/>
    <s v="Minneapolis"/>
    <x v="0"/>
    <n v="0.5"/>
    <x v="28"/>
    <n v="2625"/>
    <n v="918.75000000000011"/>
    <n v="0.35000000000000003"/>
  </r>
  <r>
    <x v="0"/>
    <n v="1185732"/>
    <x v="97"/>
    <x v="3"/>
    <x v="9"/>
    <s v="Minneapolis"/>
    <x v="1"/>
    <n v="0.45000000000000007"/>
    <x v="49"/>
    <n v="1350.0000000000002"/>
    <n v="405.00000000000006"/>
    <n v="0.3"/>
  </r>
  <r>
    <x v="0"/>
    <n v="1185732"/>
    <x v="97"/>
    <x v="3"/>
    <x v="9"/>
    <s v="Minneapolis"/>
    <x v="2"/>
    <n v="0.4"/>
    <x v="38"/>
    <n v="900"/>
    <n v="270"/>
    <n v="0.3"/>
  </r>
  <r>
    <x v="0"/>
    <n v="1185732"/>
    <x v="97"/>
    <x v="3"/>
    <x v="9"/>
    <s v="Minneapolis"/>
    <x v="3"/>
    <n v="0.35000000000000003"/>
    <x v="37"/>
    <n v="612.50000000000011"/>
    <n v="214.37500000000006"/>
    <n v="0.35000000000000003"/>
  </r>
  <r>
    <x v="0"/>
    <n v="1185732"/>
    <x v="97"/>
    <x v="3"/>
    <x v="9"/>
    <s v="Minneapolis"/>
    <x v="4"/>
    <n v="0.45"/>
    <x v="43"/>
    <n v="675"/>
    <n v="202.5"/>
    <n v="0.3"/>
  </r>
  <r>
    <x v="0"/>
    <n v="1185732"/>
    <x v="97"/>
    <x v="3"/>
    <x v="9"/>
    <s v="Minneapolis"/>
    <x v="5"/>
    <n v="0.5"/>
    <x v="46"/>
    <n v="1625"/>
    <n v="731.25"/>
    <n v="0.45"/>
  </r>
  <r>
    <x v="0"/>
    <n v="1185732"/>
    <x v="98"/>
    <x v="3"/>
    <x v="9"/>
    <s v="Minneapolis"/>
    <x v="0"/>
    <n v="0.45"/>
    <x v="32"/>
    <n v="2025"/>
    <n v="708.75000000000011"/>
    <n v="0.35000000000000003"/>
  </r>
  <r>
    <x v="0"/>
    <n v="1185732"/>
    <x v="98"/>
    <x v="3"/>
    <x v="9"/>
    <s v="Minneapolis"/>
    <x v="1"/>
    <n v="0.40000000000000008"/>
    <x v="44"/>
    <n v="1000.0000000000002"/>
    <n v="300.00000000000006"/>
    <n v="0.3"/>
  </r>
  <r>
    <x v="0"/>
    <n v="1185732"/>
    <x v="98"/>
    <x v="3"/>
    <x v="9"/>
    <s v="Minneapolis"/>
    <x v="2"/>
    <n v="0.25"/>
    <x v="43"/>
    <n v="375"/>
    <n v="112.5"/>
    <n v="0.3"/>
  </r>
  <r>
    <x v="0"/>
    <n v="1185732"/>
    <x v="98"/>
    <x v="3"/>
    <x v="9"/>
    <s v="Minneapolis"/>
    <x v="3"/>
    <n v="0.25"/>
    <x v="36"/>
    <n v="312.5"/>
    <n v="109.37500000000001"/>
    <n v="0.35000000000000003"/>
  </r>
  <r>
    <x v="0"/>
    <n v="1185732"/>
    <x v="98"/>
    <x v="3"/>
    <x v="9"/>
    <s v="Minneapolis"/>
    <x v="4"/>
    <n v="0.35"/>
    <x v="36"/>
    <n v="437.5"/>
    <n v="131.25"/>
    <n v="0.3"/>
  </r>
  <r>
    <x v="0"/>
    <n v="1185732"/>
    <x v="98"/>
    <x v="3"/>
    <x v="9"/>
    <s v="Minneapolis"/>
    <x v="5"/>
    <n v="0.4"/>
    <x v="41"/>
    <n v="800"/>
    <n v="360"/>
    <n v="0.45"/>
  </r>
  <r>
    <x v="0"/>
    <n v="1185732"/>
    <x v="99"/>
    <x v="3"/>
    <x v="9"/>
    <s v="Minneapolis"/>
    <x v="0"/>
    <n v="0.44999999999999996"/>
    <x v="48"/>
    <n v="1687.4999999999998"/>
    <n v="590.625"/>
    <n v="0.35000000000000003"/>
  </r>
  <r>
    <x v="0"/>
    <n v="1185732"/>
    <x v="99"/>
    <x v="3"/>
    <x v="9"/>
    <s v="Minneapolis"/>
    <x v="1"/>
    <n v="0.35"/>
    <x v="41"/>
    <n v="700"/>
    <n v="210"/>
    <n v="0.3"/>
  </r>
  <r>
    <x v="0"/>
    <n v="1185732"/>
    <x v="99"/>
    <x v="3"/>
    <x v="9"/>
    <s v="Minneapolis"/>
    <x v="2"/>
    <n v="0.35"/>
    <x v="39"/>
    <n v="350"/>
    <n v="105"/>
    <n v="0.3"/>
  </r>
  <r>
    <x v="0"/>
    <n v="1185732"/>
    <x v="99"/>
    <x v="3"/>
    <x v="9"/>
    <s v="Minneapolis"/>
    <x v="3"/>
    <n v="0.35"/>
    <x v="42"/>
    <n v="262.5"/>
    <n v="91.875000000000014"/>
    <n v="0.35000000000000003"/>
  </r>
  <r>
    <x v="0"/>
    <n v="1185732"/>
    <x v="99"/>
    <x v="3"/>
    <x v="9"/>
    <s v="Minneapolis"/>
    <x v="4"/>
    <n v="0.44999999999999996"/>
    <x v="42"/>
    <n v="337.49999999999994"/>
    <n v="101.24999999999999"/>
    <n v="0.3"/>
  </r>
  <r>
    <x v="0"/>
    <n v="1185732"/>
    <x v="99"/>
    <x v="3"/>
    <x v="9"/>
    <s v="Minneapolis"/>
    <x v="5"/>
    <n v="0.49999999999999989"/>
    <x v="41"/>
    <n v="999.99999999999977"/>
    <n v="449.99999999999989"/>
    <n v="0.45"/>
  </r>
  <r>
    <x v="0"/>
    <n v="1185732"/>
    <x v="100"/>
    <x v="3"/>
    <x v="9"/>
    <s v="Minneapolis"/>
    <x v="0"/>
    <n v="0.5"/>
    <x v="45"/>
    <n v="1750"/>
    <n v="612.50000000000011"/>
    <n v="0.35000000000000003"/>
  </r>
  <r>
    <x v="0"/>
    <n v="1185732"/>
    <x v="100"/>
    <x v="3"/>
    <x v="9"/>
    <s v="Minneapolis"/>
    <x v="1"/>
    <n v="0.4"/>
    <x v="41"/>
    <n v="800"/>
    <n v="240"/>
    <n v="0.3"/>
  </r>
  <r>
    <x v="0"/>
    <n v="1185732"/>
    <x v="100"/>
    <x v="3"/>
    <x v="9"/>
    <s v="Minneapolis"/>
    <x v="2"/>
    <n v="0.4"/>
    <x v="58"/>
    <n v="580"/>
    <n v="174"/>
    <n v="0.3"/>
  </r>
  <r>
    <x v="0"/>
    <n v="1185732"/>
    <x v="100"/>
    <x v="3"/>
    <x v="9"/>
    <s v="Minneapolis"/>
    <x v="3"/>
    <n v="0.4"/>
    <x v="43"/>
    <n v="600"/>
    <n v="210.00000000000003"/>
    <n v="0.35000000000000003"/>
  </r>
  <r>
    <x v="0"/>
    <n v="1185732"/>
    <x v="100"/>
    <x v="3"/>
    <x v="9"/>
    <s v="Minneapolis"/>
    <x v="4"/>
    <n v="0.54999999999999993"/>
    <x v="36"/>
    <n v="687.49999999999989"/>
    <n v="206.24999999999997"/>
    <n v="0.3"/>
  </r>
  <r>
    <x v="0"/>
    <n v="1185732"/>
    <x v="100"/>
    <x v="3"/>
    <x v="9"/>
    <s v="Minneapolis"/>
    <x v="5"/>
    <n v="0.59999999999999987"/>
    <x v="38"/>
    <n v="1349.9999999999998"/>
    <n v="607.49999999999989"/>
    <n v="0.45"/>
  </r>
  <r>
    <x v="0"/>
    <n v="1185732"/>
    <x v="101"/>
    <x v="3"/>
    <x v="9"/>
    <s v="Minneapolis"/>
    <x v="0"/>
    <n v="0.54999999999999993"/>
    <x v="34"/>
    <n v="2612.4999999999995"/>
    <n v="914.37499999999989"/>
    <n v="0.35000000000000003"/>
  </r>
  <r>
    <x v="0"/>
    <n v="1185732"/>
    <x v="101"/>
    <x v="3"/>
    <x v="9"/>
    <s v="Minneapolis"/>
    <x v="1"/>
    <n v="0.45"/>
    <x v="35"/>
    <n v="1237.5"/>
    <n v="371.25"/>
    <n v="0.3"/>
  </r>
  <r>
    <x v="0"/>
    <n v="1185732"/>
    <x v="101"/>
    <x v="3"/>
    <x v="9"/>
    <s v="Minneapolis"/>
    <x v="2"/>
    <n v="0.45"/>
    <x v="38"/>
    <n v="1012.5"/>
    <n v="303.75"/>
    <n v="0.3"/>
  </r>
  <r>
    <x v="0"/>
    <n v="1185732"/>
    <x v="101"/>
    <x v="3"/>
    <x v="9"/>
    <s v="Minneapolis"/>
    <x v="3"/>
    <n v="0.45"/>
    <x v="37"/>
    <n v="787.5"/>
    <n v="275.625"/>
    <n v="0.35000000000000003"/>
  </r>
  <r>
    <x v="0"/>
    <n v="1185732"/>
    <x v="101"/>
    <x v="3"/>
    <x v="9"/>
    <s v="Minneapolis"/>
    <x v="4"/>
    <n v="0.54999999999999993"/>
    <x v="37"/>
    <n v="962.49999999999989"/>
    <n v="288.74999999999994"/>
    <n v="0.3"/>
  </r>
  <r>
    <x v="0"/>
    <n v="1185732"/>
    <x v="101"/>
    <x v="3"/>
    <x v="9"/>
    <s v="Minneapolis"/>
    <x v="5"/>
    <n v="0.59999999999999987"/>
    <x v="35"/>
    <n v="1649.9999999999995"/>
    <n v="742.49999999999977"/>
    <n v="0.45"/>
  </r>
  <r>
    <x v="3"/>
    <n v="1189833"/>
    <x v="102"/>
    <x v="3"/>
    <x v="10"/>
    <s v="Billings"/>
    <x v="0"/>
    <n v="0.35"/>
    <x v="34"/>
    <n v="1662.5"/>
    <n v="748.125"/>
    <n v="0.45"/>
  </r>
  <r>
    <x v="3"/>
    <n v="1189833"/>
    <x v="102"/>
    <x v="3"/>
    <x v="10"/>
    <s v="Billings"/>
    <x v="1"/>
    <n v="0.45"/>
    <x v="34"/>
    <n v="2137.5"/>
    <n v="641.25"/>
    <n v="0.3"/>
  </r>
  <r>
    <x v="3"/>
    <n v="1189833"/>
    <x v="102"/>
    <x v="3"/>
    <x v="10"/>
    <s v="Billings"/>
    <x v="2"/>
    <n v="0.45"/>
    <x v="34"/>
    <n v="2137.5"/>
    <n v="961.875"/>
    <n v="0.45"/>
  </r>
  <r>
    <x v="3"/>
    <n v="1189833"/>
    <x v="102"/>
    <x v="3"/>
    <x v="10"/>
    <s v="Billings"/>
    <x v="3"/>
    <n v="0.45"/>
    <x v="46"/>
    <n v="1462.5"/>
    <n v="585"/>
    <n v="0.39999999999999997"/>
  </r>
  <r>
    <x v="3"/>
    <n v="1189833"/>
    <x v="102"/>
    <x v="3"/>
    <x v="10"/>
    <s v="Billings"/>
    <x v="4"/>
    <n v="0.5"/>
    <x v="35"/>
    <n v="1375"/>
    <n v="825.00000000000011"/>
    <n v="0.60000000000000009"/>
  </r>
  <r>
    <x v="3"/>
    <n v="1189833"/>
    <x v="102"/>
    <x v="3"/>
    <x v="10"/>
    <s v="Billings"/>
    <x v="5"/>
    <n v="0.45"/>
    <x v="34"/>
    <n v="2137.5"/>
    <n v="534.375"/>
    <n v="0.25"/>
  </r>
  <r>
    <x v="3"/>
    <n v="1189833"/>
    <x v="103"/>
    <x v="3"/>
    <x v="10"/>
    <s v="Billings"/>
    <x v="0"/>
    <n v="0.35"/>
    <x v="28"/>
    <n v="1837.4999999999998"/>
    <n v="826.87499999999989"/>
    <n v="0.45"/>
  </r>
  <r>
    <x v="3"/>
    <n v="1189833"/>
    <x v="103"/>
    <x v="3"/>
    <x v="10"/>
    <s v="Billings"/>
    <x v="1"/>
    <n v="0.45"/>
    <x v="33"/>
    <n v="1912.5"/>
    <n v="573.75"/>
    <n v="0.3"/>
  </r>
  <r>
    <x v="3"/>
    <n v="1189833"/>
    <x v="103"/>
    <x v="3"/>
    <x v="10"/>
    <s v="Billings"/>
    <x v="2"/>
    <n v="0.45"/>
    <x v="32"/>
    <n v="2025"/>
    <n v="911.25"/>
    <n v="0.45"/>
  </r>
  <r>
    <x v="3"/>
    <n v="1189833"/>
    <x v="103"/>
    <x v="3"/>
    <x v="10"/>
    <s v="Billings"/>
    <x v="3"/>
    <n v="0.45"/>
    <x v="49"/>
    <n v="1350"/>
    <n v="540"/>
    <n v="0.39999999999999997"/>
  </r>
  <r>
    <x v="3"/>
    <n v="1189833"/>
    <x v="103"/>
    <x v="3"/>
    <x v="10"/>
    <s v="Billings"/>
    <x v="4"/>
    <n v="0.5"/>
    <x v="38"/>
    <n v="1125"/>
    <n v="675.00000000000011"/>
    <n v="0.60000000000000009"/>
  </r>
  <r>
    <x v="3"/>
    <n v="1189833"/>
    <x v="103"/>
    <x v="3"/>
    <x v="10"/>
    <s v="Billings"/>
    <x v="5"/>
    <n v="0.45"/>
    <x v="33"/>
    <n v="1912.5"/>
    <n v="478.125"/>
    <n v="0.25"/>
  </r>
  <r>
    <x v="3"/>
    <n v="1189833"/>
    <x v="104"/>
    <x v="3"/>
    <x v="10"/>
    <s v="Billings"/>
    <x v="0"/>
    <n v="0.35"/>
    <x v="31"/>
    <n v="2012.4999999999998"/>
    <n v="905.62499999999989"/>
    <n v="0.45"/>
  </r>
  <r>
    <x v="3"/>
    <n v="1189833"/>
    <x v="104"/>
    <x v="3"/>
    <x v="10"/>
    <s v="Billings"/>
    <x v="1"/>
    <n v="0.45"/>
    <x v="33"/>
    <n v="1912.5"/>
    <n v="573.75"/>
    <n v="0.3"/>
  </r>
  <r>
    <x v="3"/>
    <n v="1189833"/>
    <x v="104"/>
    <x v="3"/>
    <x v="10"/>
    <s v="Billings"/>
    <x v="2"/>
    <n v="0.45"/>
    <x v="33"/>
    <n v="1912.5"/>
    <n v="860.625"/>
    <n v="0.45"/>
  </r>
  <r>
    <x v="3"/>
    <n v="1189833"/>
    <x v="104"/>
    <x v="3"/>
    <x v="10"/>
    <s v="Billings"/>
    <x v="3"/>
    <n v="0.45"/>
    <x v="46"/>
    <n v="1462.5"/>
    <n v="585"/>
    <n v="0.39999999999999997"/>
  </r>
  <r>
    <x v="3"/>
    <n v="1189833"/>
    <x v="104"/>
    <x v="3"/>
    <x v="10"/>
    <s v="Billings"/>
    <x v="4"/>
    <n v="0.5"/>
    <x v="41"/>
    <n v="1000"/>
    <n v="600.00000000000011"/>
    <n v="0.60000000000000009"/>
  </r>
  <r>
    <x v="3"/>
    <n v="1189833"/>
    <x v="104"/>
    <x v="3"/>
    <x v="10"/>
    <s v="Billings"/>
    <x v="5"/>
    <n v="0.45"/>
    <x v="47"/>
    <n v="1800"/>
    <n v="450"/>
    <n v="0.25"/>
  </r>
  <r>
    <x v="3"/>
    <n v="1189833"/>
    <x v="105"/>
    <x v="3"/>
    <x v="10"/>
    <s v="Billings"/>
    <x v="0"/>
    <n v="0.45"/>
    <x v="31"/>
    <n v="2587.5"/>
    <n v="1164.375"/>
    <n v="0.45"/>
  </r>
  <r>
    <x v="3"/>
    <n v="1189833"/>
    <x v="105"/>
    <x v="3"/>
    <x v="10"/>
    <s v="Billings"/>
    <x v="1"/>
    <n v="0.45"/>
    <x v="48"/>
    <n v="1687.5"/>
    <n v="506.25"/>
    <n v="0.3"/>
  </r>
  <r>
    <x v="3"/>
    <n v="1189833"/>
    <x v="105"/>
    <x v="3"/>
    <x v="10"/>
    <s v="Billings"/>
    <x v="2"/>
    <n v="0.45"/>
    <x v="47"/>
    <n v="1800"/>
    <n v="810"/>
    <n v="0.45"/>
  </r>
  <r>
    <x v="3"/>
    <n v="1189833"/>
    <x v="105"/>
    <x v="3"/>
    <x v="10"/>
    <s v="Billings"/>
    <x v="3"/>
    <n v="0.4"/>
    <x v="49"/>
    <n v="1200"/>
    <n v="479.99999999999994"/>
    <n v="0.39999999999999997"/>
  </r>
  <r>
    <x v="3"/>
    <n v="1189833"/>
    <x v="105"/>
    <x v="3"/>
    <x v="10"/>
    <s v="Billings"/>
    <x v="4"/>
    <n v="0.45"/>
    <x v="41"/>
    <n v="900"/>
    <n v="540.00000000000011"/>
    <n v="0.60000000000000009"/>
  </r>
  <r>
    <x v="3"/>
    <n v="1189833"/>
    <x v="105"/>
    <x v="3"/>
    <x v="10"/>
    <s v="Billings"/>
    <x v="5"/>
    <n v="0.6"/>
    <x v="48"/>
    <n v="2250"/>
    <n v="562.5"/>
    <n v="0.25"/>
  </r>
  <r>
    <x v="3"/>
    <n v="1189833"/>
    <x v="106"/>
    <x v="3"/>
    <x v="10"/>
    <s v="Billings"/>
    <x v="0"/>
    <n v="0.4"/>
    <x v="31"/>
    <n v="2300"/>
    <n v="1035"/>
    <n v="0.45"/>
  </r>
  <r>
    <x v="3"/>
    <n v="1189833"/>
    <x v="106"/>
    <x v="3"/>
    <x v="10"/>
    <s v="Billings"/>
    <x v="1"/>
    <n v="0.45"/>
    <x v="33"/>
    <n v="1912.5"/>
    <n v="573.75"/>
    <n v="0.3"/>
  </r>
  <r>
    <x v="3"/>
    <n v="1189833"/>
    <x v="106"/>
    <x v="3"/>
    <x v="10"/>
    <s v="Billings"/>
    <x v="2"/>
    <n v="0.45"/>
    <x v="33"/>
    <n v="1912.5"/>
    <n v="860.625"/>
    <n v="0.45"/>
  </r>
  <r>
    <x v="3"/>
    <n v="1189833"/>
    <x v="106"/>
    <x v="3"/>
    <x v="10"/>
    <s v="Billings"/>
    <x v="3"/>
    <n v="0.4"/>
    <x v="46"/>
    <n v="1300"/>
    <n v="520"/>
    <n v="0.39999999999999997"/>
  </r>
  <r>
    <x v="3"/>
    <n v="1189833"/>
    <x v="106"/>
    <x v="3"/>
    <x v="10"/>
    <s v="Billings"/>
    <x v="4"/>
    <n v="0.45"/>
    <x v="38"/>
    <n v="1012.5"/>
    <n v="607.50000000000011"/>
    <n v="0.60000000000000009"/>
  </r>
  <r>
    <x v="3"/>
    <n v="1189833"/>
    <x v="106"/>
    <x v="3"/>
    <x v="10"/>
    <s v="Billings"/>
    <x v="5"/>
    <n v="0.6"/>
    <x v="47"/>
    <n v="2400"/>
    <n v="600"/>
    <n v="0.25"/>
  </r>
  <r>
    <x v="3"/>
    <n v="1189833"/>
    <x v="107"/>
    <x v="3"/>
    <x v="10"/>
    <s v="Billings"/>
    <x v="0"/>
    <n v="0.4"/>
    <x v="22"/>
    <n v="2700"/>
    <n v="1215"/>
    <n v="0.45"/>
  </r>
  <r>
    <x v="3"/>
    <n v="1189833"/>
    <x v="107"/>
    <x v="3"/>
    <x v="10"/>
    <s v="Billings"/>
    <x v="1"/>
    <n v="0.45"/>
    <x v="28"/>
    <n v="2362.5"/>
    <n v="708.75"/>
    <n v="0.3"/>
  </r>
  <r>
    <x v="3"/>
    <n v="1189833"/>
    <x v="107"/>
    <x v="3"/>
    <x v="10"/>
    <s v="Billings"/>
    <x v="2"/>
    <n v="0.45"/>
    <x v="21"/>
    <n v="2475"/>
    <n v="1113.75"/>
    <n v="0.45"/>
  </r>
  <r>
    <x v="3"/>
    <n v="1189833"/>
    <x v="107"/>
    <x v="3"/>
    <x v="10"/>
    <s v="Billings"/>
    <x v="3"/>
    <n v="0.4"/>
    <x v="33"/>
    <n v="1700"/>
    <n v="680"/>
    <n v="0.39999999999999997"/>
  </r>
  <r>
    <x v="3"/>
    <n v="1189833"/>
    <x v="107"/>
    <x v="3"/>
    <x v="10"/>
    <s v="Billings"/>
    <x v="4"/>
    <n v="0.45"/>
    <x v="49"/>
    <n v="1350"/>
    <n v="810.00000000000011"/>
    <n v="0.60000000000000009"/>
  </r>
  <r>
    <x v="3"/>
    <n v="1189833"/>
    <x v="107"/>
    <x v="3"/>
    <x v="10"/>
    <s v="Billings"/>
    <x v="5"/>
    <n v="0.6"/>
    <x v="25"/>
    <n v="3600"/>
    <n v="900"/>
    <n v="0.25"/>
  </r>
  <r>
    <x v="3"/>
    <n v="1189833"/>
    <x v="108"/>
    <x v="3"/>
    <x v="10"/>
    <s v="Billings"/>
    <x v="0"/>
    <n v="0.4"/>
    <x v="30"/>
    <n v="3000"/>
    <n v="1350"/>
    <n v="0.45"/>
  </r>
  <r>
    <x v="3"/>
    <n v="1189833"/>
    <x v="108"/>
    <x v="3"/>
    <x v="10"/>
    <s v="Billings"/>
    <x v="1"/>
    <n v="0.45"/>
    <x v="25"/>
    <n v="2700"/>
    <n v="810"/>
    <n v="0.3"/>
  </r>
  <r>
    <x v="3"/>
    <n v="1189833"/>
    <x v="108"/>
    <x v="3"/>
    <x v="10"/>
    <s v="Billings"/>
    <x v="2"/>
    <n v="0.45"/>
    <x v="21"/>
    <n v="2475"/>
    <n v="1113.75"/>
    <n v="0.45"/>
  </r>
  <r>
    <x v="3"/>
    <n v="1189833"/>
    <x v="108"/>
    <x v="3"/>
    <x v="10"/>
    <s v="Billings"/>
    <x v="3"/>
    <n v="0.4"/>
    <x v="32"/>
    <n v="1800"/>
    <n v="719.99999999999989"/>
    <n v="0.39999999999999997"/>
  </r>
  <r>
    <x v="3"/>
    <n v="1189833"/>
    <x v="108"/>
    <x v="3"/>
    <x v="10"/>
    <s v="Billings"/>
    <x v="4"/>
    <n v="0.45"/>
    <x v="34"/>
    <n v="2137.5"/>
    <n v="1282.5000000000002"/>
    <n v="0.60000000000000009"/>
  </r>
  <r>
    <x v="3"/>
    <n v="1189833"/>
    <x v="108"/>
    <x v="3"/>
    <x v="10"/>
    <s v="Billings"/>
    <x v="5"/>
    <n v="0.6"/>
    <x v="34"/>
    <n v="2850"/>
    <n v="712.5"/>
    <n v="0.25"/>
  </r>
  <r>
    <x v="3"/>
    <n v="1189833"/>
    <x v="109"/>
    <x v="3"/>
    <x v="10"/>
    <s v="Billings"/>
    <x v="0"/>
    <n v="0.45"/>
    <x v="22"/>
    <n v="3037.5"/>
    <n v="1366.875"/>
    <n v="0.45"/>
  </r>
  <r>
    <x v="3"/>
    <n v="1189833"/>
    <x v="109"/>
    <x v="3"/>
    <x v="10"/>
    <s v="Billings"/>
    <x v="1"/>
    <n v="0.55000000000000004"/>
    <x v="23"/>
    <n v="3437.5000000000005"/>
    <n v="1031.25"/>
    <n v="0.3"/>
  </r>
  <r>
    <x v="3"/>
    <n v="1189833"/>
    <x v="109"/>
    <x v="3"/>
    <x v="10"/>
    <s v="Billings"/>
    <x v="2"/>
    <n v="0.5"/>
    <x v="24"/>
    <n v="2500"/>
    <n v="1125"/>
    <n v="0.45"/>
  </r>
  <r>
    <x v="3"/>
    <n v="1189833"/>
    <x v="109"/>
    <x v="3"/>
    <x v="10"/>
    <s v="Billings"/>
    <x v="3"/>
    <n v="0.45"/>
    <x v="33"/>
    <n v="1912.5"/>
    <n v="764.99999999999989"/>
    <n v="0.39999999999999997"/>
  </r>
  <r>
    <x v="3"/>
    <n v="1189833"/>
    <x v="109"/>
    <x v="3"/>
    <x v="10"/>
    <s v="Billings"/>
    <x v="4"/>
    <n v="0.54999999999999993"/>
    <x v="33"/>
    <n v="2337.4999999999995"/>
    <n v="1402.5"/>
    <n v="0.60000000000000009"/>
  </r>
  <r>
    <x v="3"/>
    <n v="1189833"/>
    <x v="109"/>
    <x v="3"/>
    <x v="10"/>
    <s v="Billings"/>
    <x v="5"/>
    <n v="0.6"/>
    <x v="47"/>
    <n v="2400"/>
    <n v="600"/>
    <n v="0.25"/>
  </r>
  <r>
    <x v="3"/>
    <n v="1189833"/>
    <x v="110"/>
    <x v="3"/>
    <x v="10"/>
    <s v="Billings"/>
    <x v="0"/>
    <n v="0.45"/>
    <x v="25"/>
    <n v="2700"/>
    <n v="1215"/>
    <n v="0.45"/>
  </r>
  <r>
    <x v="3"/>
    <n v="1189833"/>
    <x v="110"/>
    <x v="3"/>
    <x v="10"/>
    <s v="Billings"/>
    <x v="1"/>
    <n v="0.5"/>
    <x v="25"/>
    <n v="3000"/>
    <n v="900"/>
    <n v="0.3"/>
  </r>
  <r>
    <x v="3"/>
    <n v="1189833"/>
    <x v="110"/>
    <x v="3"/>
    <x v="10"/>
    <s v="Billings"/>
    <x v="2"/>
    <n v="0.45"/>
    <x v="32"/>
    <n v="2025"/>
    <n v="911.25"/>
    <n v="0.45"/>
  </r>
  <r>
    <x v="3"/>
    <n v="1189833"/>
    <x v="110"/>
    <x v="3"/>
    <x v="10"/>
    <s v="Billings"/>
    <x v="3"/>
    <n v="0.45"/>
    <x v="47"/>
    <n v="1800"/>
    <n v="719.99999999999989"/>
    <n v="0.39999999999999997"/>
  </r>
  <r>
    <x v="3"/>
    <n v="1189833"/>
    <x v="110"/>
    <x v="3"/>
    <x v="10"/>
    <s v="Billings"/>
    <x v="4"/>
    <n v="0.54999999999999993"/>
    <x v="47"/>
    <n v="2199.9999999999995"/>
    <n v="1320"/>
    <n v="0.60000000000000009"/>
  </r>
  <r>
    <x v="3"/>
    <n v="1189833"/>
    <x v="110"/>
    <x v="3"/>
    <x v="10"/>
    <s v="Billings"/>
    <x v="5"/>
    <n v="0.6"/>
    <x v="32"/>
    <n v="2700"/>
    <n v="675"/>
    <n v="0.25"/>
  </r>
  <r>
    <x v="3"/>
    <n v="1189833"/>
    <x v="111"/>
    <x v="3"/>
    <x v="10"/>
    <s v="Billings"/>
    <x v="0"/>
    <n v="0.45"/>
    <x v="21"/>
    <n v="2475"/>
    <n v="1113.75"/>
    <n v="0.45"/>
  </r>
  <r>
    <x v="3"/>
    <n v="1189833"/>
    <x v="111"/>
    <x v="3"/>
    <x v="10"/>
    <s v="Billings"/>
    <x v="1"/>
    <n v="0.5"/>
    <x v="21"/>
    <n v="2750"/>
    <n v="825"/>
    <n v="0.3"/>
  </r>
  <r>
    <x v="3"/>
    <n v="1189833"/>
    <x v="111"/>
    <x v="3"/>
    <x v="10"/>
    <s v="Billings"/>
    <x v="2"/>
    <n v="0.45"/>
    <x v="47"/>
    <n v="1800"/>
    <n v="810"/>
    <n v="0.45"/>
  </r>
  <r>
    <x v="3"/>
    <n v="1189833"/>
    <x v="111"/>
    <x v="3"/>
    <x v="10"/>
    <s v="Billings"/>
    <x v="3"/>
    <n v="0.45"/>
    <x v="48"/>
    <n v="1687.5"/>
    <n v="675"/>
    <n v="0.39999999999999997"/>
  </r>
  <r>
    <x v="3"/>
    <n v="1189833"/>
    <x v="111"/>
    <x v="3"/>
    <x v="10"/>
    <s v="Billings"/>
    <x v="4"/>
    <n v="0.54999999999999993"/>
    <x v="45"/>
    <n v="1924.9999999999998"/>
    <n v="1155"/>
    <n v="0.60000000000000009"/>
  </r>
  <r>
    <x v="3"/>
    <n v="1189833"/>
    <x v="111"/>
    <x v="3"/>
    <x v="10"/>
    <s v="Billings"/>
    <x v="5"/>
    <n v="0.6"/>
    <x v="47"/>
    <n v="2400"/>
    <n v="600"/>
    <n v="0.25"/>
  </r>
  <r>
    <x v="3"/>
    <n v="1189833"/>
    <x v="112"/>
    <x v="3"/>
    <x v="10"/>
    <s v="Billings"/>
    <x v="0"/>
    <n v="0.4"/>
    <x v="31"/>
    <n v="2300"/>
    <n v="1035"/>
    <n v="0.45"/>
  </r>
  <r>
    <x v="3"/>
    <n v="1189833"/>
    <x v="112"/>
    <x v="3"/>
    <x v="10"/>
    <s v="Billings"/>
    <x v="1"/>
    <n v="0.45000000000000007"/>
    <x v="31"/>
    <n v="2587.5000000000005"/>
    <n v="776.25000000000011"/>
    <n v="0.3"/>
  </r>
  <r>
    <x v="3"/>
    <n v="1189833"/>
    <x v="112"/>
    <x v="3"/>
    <x v="10"/>
    <s v="Billings"/>
    <x v="2"/>
    <n v="0.4"/>
    <x v="33"/>
    <n v="1700"/>
    <n v="765"/>
    <n v="0.45"/>
  </r>
  <r>
    <x v="3"/>
    <n v="1189833"/>
    <x v="112"/>
    <x v="3"/>
    <x v="10"/>
    <s v="Billings"/>
    <x v="3"/>
    <n v="0.4"/>
    <x v="33"/>
    <n v="1700"/>
    <n v="680"/>
    <n v="0.39999999999999997"/>
  </r>
  <r>
    <x v="3"/>
    <n v="1189833"/>
    <x v="112"/>
    <x v="3"/>
    <x v="10"/>
    <s v="Billings"/>
    <x v="4"/>
    <n v="0.54999999999999993"/>
    <x v="48"/>
    <n v="2062.4999999999995"/>
    <n v="1237.5"/>
    <n v="0.60000000000000009"/>
  </r>
  <r>
    <x v="3"/>
    <n v="1189833"/>
    <x v="112"/>
    <x v="3"/>
    <x v="10"/>
    <s v="Billings"/>
    <x v="5"/>
    <n v="0.6"/>
    <x v="34"/>
    <n v="2850"/>
    <n v="712.5"/>
    <n v="0.25"/>
  </r>
  <r>
    <x v="3"/>
    <n v="1189833"/>
    <x v="113"/>
    <x v="3"/>
    <x v="10"/>
    <s v="Billings"/>
    <x v="0"/>
    <n v="0.45"/>
    <x v="22"/>
    <n v="3037.5"/>
    <n v="1366.875"/>
    <n v="0.45"/>
  </r>
  <r>
    <x v="3"/>
    <n v="1189833"/>
    <x v="113"/>
    <x v="3"/>
    <x v="10"/>
    <s v="Billings"/>
    <x v="1"/>
    <n v="0.5"/>
    <x v="22"/>
    <n v="3375"/>
    <n v="1012.5"/>
    <n v="0.3"/>
  </r>
  <r>
    <x v="3"/>
    <n v="1189833"/>
    <x v="113"/>
    <x v="3"/>
    <x v="10"/>
    <s v="Billings"/>
    <x v="2"/>
    <n v="0.45"/>
    <x v="34"/>
    <n v="2137.5"/>
    <n v="961.875"/>
    <n v="0.45"/>
  </r>
  <r>
    <x v="3"/>
    <n v="1189833"/>
    <x v="113"/>
    <x v="3"/>
    <x v="10"/>
    <s v="Billings"/>
    <x v="3"/>
    <n v="0.45"/>
    <x v="34"/>
    <n v="2137.5"/>
    <n v="854.99999999999989"/>
    <n v="0.39999999999999997"/>
  </r>
  <r>
    <x v="3"/>
    <n v="1189833"/>
    <x v="113"/>
    <x v="3"/>
    <x v="10"/>
    <s v="Billings"/>
    <x v="4"/>
    <n v="0.54999999999999993"/>
    <x v="47"/>
    <n v="2199.9999999999995"/>
    <n v="1320"/>
    <n v="0.60000000000000009"/>
  </r>
  <r>
    <x v="3"/>
    <n v="1189833"/>
    <x v="113"/>
    <x v="3"/>
    <x v="10"/>
    <s v="Billings"/>
    <x v="5"/>
    <n v="0.6"/>
    <x v="24"/>
    <n v="3000"/>
    <n v="750"/>
    <n v="0.25"/>
  </r>
  <r>
    <x v="1"/>
    <n v="1197831"/>
    <x v="114"/>
    <x v="1"/>
    <x v="11"/>
    <s v="Knoxville"/>
    <x v="0"/>
    <n v="0.2"/>
    <x v="20"/>
    <n v="1400"/>
    <n v="489.99999999999994"/>
    <n v="0.35"/>
  </r>
  <r>
    <x v="1"/>
    <n v="1197831"/>
    <x v="114"/>
    <x v="1"/>
    <x v="11"/>
    <s v="Knoxville"/>
    <x v="1"/>
    <n v="0.3"/>
    <x v="20"/>
    <n v="2100"/>
    <n v="735"/>
    <n v="0.35"/>
  </r>
  <r>
    <x v="1"/>
    <n v="1197831"/>
    <x v="114"/>
    <x v="1"/>
    <x v="11"/>
    <s v="Knoxville"/>
    <x v="2"/>
    <n v="0.3"/>
    <x v="24"/>
    <n v="1500"/>
    <n v="525"/>
    <n v="0.35"/>
  </r>
  <r>
    <x v="1"/>
    <n v="1197831"/>
    <x v="114"/>
    <x v="1"/>
    <x v="11"/>
    <s v="Knoxville"/>
    <x v="3"/>
    <n v="0.35"/>
    <x v="24"/>
    <n v="1750"/>
    <n v="787.5"/>
    <n v="0.45"/>
  </r>
  <r>
    <x v="1"/>
    <n v="1197831"/>
    <x v="114"/>
    <x v="1"/>
    <x v="11"/>
    <s v="Knoxville"/>
    <x v="4"/>
    <n v="0.4"/>
    <x v="45"/>
    <n v="1400"/>
    <n v="420"/>
    <n v="0.3"/>
  </r>
  <r>
    <x v="1"/>
    <n v="1197831"/>
    <x v="114"/>
    <x v="1"/>
    <x v="11"/>
    <s v="Knoxville"/>
    <x v="5"/>
    <n v="0.35"/>
    <x v="24"/>
    <n v="1750"/>
    <n v="875"/>
    <n v="0.5"/>
  </r>
  <r>
    <x v="1"/>
    <n v="1197831"/>
    <x v="67"/>
    <x v="1"/>
    <x v="11"/>
    <s v="Knoxville"/>
    <x v="0"/>
    <n v="0.25"/>
    <x v="26"/>
    <n v="1625"/>
    <n v="568.75"/>
    <n v="0.35"/>
  </r>
  <r>
    <x v="1"/>
    <n v="1197831"/>
    <x v="67"/>
    <x v="1"/>
    <x v="11"/>
    <s v="Knoxville"/>
    <x v="1"/>
    <n v="0.35"/>
    <x v="23"/>
    <n v="2187.5"/>
    <n v="765.625"/>
    <n v="0.35"/>
  </r>
  <r>
    <x v="1"/>
    <n v="1197831"/>
    <x v="67"/>
    <x v="1"/>
    <x v="11"/>
    <s v="Knoxville"/>
    <x v="2"/>
    <n v="0.35"/>
    <x v="32"/>
    <n v="1575"/>
    <n v="551.25"/>
    <n v="0.35"/>
  </r>
  <r>
    <x v="1"/>
    <n v="1197831"/>
    <x v="67"/>
    <x v="1"/>
    <x v="11"/>
    <s v="Knoxville"/>
    <x v="3"/>
    <n v="0.35"/>
    <x v="47"/>
    <n v="1400"/>
    <n v="630"/>
    <n v="0.45"/>
  </r>
  <r>
    <x v="1"/>
    <n v="1197831"/>
    <x v="67"/>
    <x v="1"/>
    <x v="11"/>
    <s v="Knoxville"/>
    <x v="4"/>
    <n v="0.4"/>
    <x v="35"/>
    <n v="1100"/>
    <n v="330"/>
    <n v="0.3"/>
  </r>
  <r>
    <x v="1"/>
    <n v="1197831"/>
    <x v="67"/>
    <x v="1"/>
    <x v="11"/>
    <s v="Knoxville"/>
    <x v="5"/>
    <n v="0.35"/>
    <x v="34"/>
    <n v="1662.5"/>
    <n v="831.25"/>
    <n v="0.5"/>
  </r>
  <r>
    <x v="1"/>
    <n v="1197831"/>
    <x v="115"/>
    <x v="1"/>
    <x v="11"/>
    <s v="Knoxville"/>
    <x v="0"/>
    <n v="0.3"/>
    <x v="26"/>
    <n v="1950"/>
    <n v="779.99999999999989"/>
    <n v="0.39999999999999997"/>
  </r>
  <r>
    <x v="1"/>
    <n v="1197831"/>
    <x v="115"/>
    <x v="1"/>
    <x v="11"/>
    <s v="Knoxville"/>
    <x v="1"/>
    <n v="0.4"/>
    <x v="26"/>
    <n v="2600"/>
    <n v="1040"/>
    <n v="0.39999999999999997"/>
  </r>
  <r>
    <x v="1"/>
    <n v="1197831"/>
    <x v="115"/>
    <x v="1"/>
    <x v="11"/>
    <s v="Knoxville"/>
    <x v="2"/>
    <n v="0.3"/>
    <x v="34"/>
    <n v="1425"/>
    <n v="570"/>
    <n v="0.39999999999999997"/>
  </r>
  <r>
    <x v="1"/>
    <n v="1197831"/>
    <x v="115"/>
    <x v="1"/>
    <x v="11"/>
    <s v="Knoxville"/>
    <x v="3"/>
    <n v="0.35000000000000003"/>
    <x v="48"/>
    <n v="1312.5000000000002"/>
    <n v="656.25000000000011"/>
    <n v="0.5"/>
  </r>
  <r>
    <x v="1"/>
    <n v="1197831"/>
    <x v="115"/>
    <x v="1"/>
    <x v="11"/>
    <s v="Knoxville"/>
    <x v="4"/>
    <n v="0.4"/>
    <x v="35"/>
    <n v="1100"/>
    <n v="385"/>
    <n v="0.35"/>
  </r>
  <r>
    <x v="1"/>
    <n v="1197831"/>
    <x v="115"/>
    <x v="1"/>
    <x v="11"/>
    <s v="Knoxville"/>
    <x v="5"/>
    <n v="0.35000000000000003"/>
    <x v="33"/>
    <n v="1487.5000000000002"/>
    <n v="818.12500000000023"/>
    <n v="0.55000000000000004"/>
  </r>
  <r>
    <x v="1"/>
    <n v="1197831"/>
    <x v="50"/>
    <x v="1"/>
    <x v="11"/>
    <s v="Knoxville"/>
    <x v="0"/>
    <n v="0.19999999999999998"/>
    <x v="22"/>
    <n v="1350"/>
    <n v="540"/>
    <n v="0.39999999999999997"/>
  </r>
  <r>
    <x v="1"/>
    <n v="1197831"/>
    <x v="50"/>
    <x v="1"/>
    <x v="11"/>
    <s v="Knoxville"/>
    <x v="1"/>
    <n v="0.25000000000000006"/>
    <x v="22"/>
    <n v="1687.5000000000005"/>
    <n v="675.00000000000011"/>
    <n v="0.39999999999999997"/>
  </r>
  <r>
    <x v="1"/>
    <n v="1197831"/>
    <x v="50"/>
    <x v="1"/>
    <x v="11"/>
    <s v="Knoxville"/>
    <x v="2"/>
    <n v="0.19999999999999996"/>
    <x v="24"/>
    <n v="999.99999999999977"/>
    <n v="399.99999999999989"/>
    <n v="0.39999999999999997"/>
  </r>
  <r>
    <x v="1"/>
    <n v="1197831"/>
    <x v="50"/>
    <x v="1"/>
    <x v="11"/>
    <s v="Knoxville"/>
    <x v="3"/>
    <n v="0.25000000000000006"/>
    <x v="47"/>
    <n v="1000.0000000000002"/>
    <n v="500.00000000000011"/>
    <n v="0.5"/>
  </r>
  <r>
    <x v="1"/>
    <n v="1197831"/>
    <x v="50"/>
    <x v="1"/>
    <x v="11"/>
    <s v="Knoxville"/>
    <x v="4"/>
    <n v="0.3"/>
    <x v="49"/>
    <n v="900"/>
    <n v="315"/>
    <n v="0.35"/>
  </r>
  <r>
    <x v="1"/>
    <n v="1197831"/>
    <x v="50"/>
    <x v="1"/>
    <x v="11"/>
    <s v="Knoxville"/>
    <x v="5"/>
    <n v="0.25000000000000006"/>
    <x v="31"/>
    <n v="1437.5000000000002"/>
    <n v="790.62500000000023"/>
    <n v="0.55000000000000004"/>
  </r>
  <r>
    <x v="1"/>
    <n v="1197831"/>
    <x v="70"/>
    <x v="1"/>
    <x v="11"/>
    <s v="Knoxville"/>
    <x v="0"/>
    <n v="0.14999999999999997"/>
    <x v="27"/>
    <n v="1087.4999999999998"/>
    <n v="434.99999999999989"/>
    <n v="0.39999999999999997"/>
  </r>
  <r>
    <x v="1"/>
    <n v="1197831"/>
    <x v="70"/>
    <x v="1"/>
    <x v="11"/>
    <s v="Knoxville"/>
    <x v="1"/>
    <n v="0.25000000000000006"/>
    <x v="30"/>
    <n v="1875.0000000000005"/>
    <n v="750.00000000000011"/>
    <n v="0.39999999999999997"/>
  </r>
  <r>
    <x v="1"/>
    <n v="1197831"/>
    <x v="70"/>
    <x v="1"/>
    <x v="11"/>
    <s v="Knoxville"/>
    <x v="2"/>
    <n v="0.19999999999999996"/>
    <x v="25"/>
    <n v="1199.9999999999998"/>
    <n v="479.99999999999989"/>
    <n v="0.39999999999999997"/>
  </r>
  <r>
    <x v="1"/>
    <n v="1197831"/>
    <x v="70"/>
    <x v="1"/>
    <x v="11"/>
    <s v="Knoxville"/>
    <x v="3"/>
    <n v="0.30000000000000004"/>
    <x v="28"/>
    <n v="1575.0000000000002"/>
    <n v="787.50000000000011"/>
    <n v="0.5"/>
  </r>
  <r>
    <x v="1"/>
    <n v="1197831"/>
    <x v="70"/>
    <x v="1"/>
    <x v="11"/>
    <s v="Knoxville"/>
    <x v="4"/>
    <n v="0.45"/>
    <x v="33"/>
    <n v="1912.5"/>
    <n v="669.375"/>
    <n v="0.35"/>
  </r>
  <r>
    <x v="1"/>
    <n v="1197831"/>
    <x v="70"/>
    <x v="1"/>
    <x v="11"/>
    <s v="Knoxville"/>
    <x v="5"/>
    <n v="0.4"/>
    <x v="29"/>
    <n v="3100"/>
    <n v="1705.0000000000002"/>
    <n v="0.55000000000000004"/>
  </r>
  <r>
    <x v="1"/>
    <n v="1197831"/>
    <x v="71"/>
    <x v="1"/>
    <x v="11"/>
    <s v="Knoxville"/>
    <x v="0"/>
    <n v="0.4"/>
    <x v="29"/>
    <n v="3100"/>
    <n v="1240"/>
    <n v="0.39999999999999997"/>
  </r>
  <r>
    <x v="1"/>
    <n v="1197831"/>
    <x v="71"/>
    <x v="1"/>
    <x v="11"/>
    <s v="Knoxville"/>
    <x v="1"/>
    <n v="0.45"/>
    <x v="29"/>
    <n v="3487.5"/>
    <n v="1394.9999999999998"/>
    <n v="0.39999999999999997"/>
  </r>
  <r>
    <x v="1"/>
    <n v="1197831"/>
    <x v="71"/>
    <x v="1"/>
    <x v="11"/>
    <s v="Knoxville"/>
    <x v="2"/>
    <n v="0.4"/>
    <x v="26"/>
    <n v="2600"/>
    <n v="1040"/>
    <n v="0.39999999999999997"/>
  </r>
  <r>
    <x v="1"/>
    <n v="1197831"/>
    <x v="71"/>
    <x v="1"/>
    <x v="11"/>
    <s v="Knoxville"/>
    <x v="3"/>
    <n v="0.4"/>
    <x v="25"/>
    <n v="2400"/>
    <n v="1200"/>
    <n v="0.5"/>
  </r>
  <r>
    <x v="1"/>
    <n v="1197831"/>
    <x v="71"/>
    <x v="1"/>
    <x v="11"/>
    <s v="Knoxville"/>
    <x v="4"/>
    <n v="0.45"/>
    <x v="24"/>
    <n v="2250"/>
    <n v="787.5"/>
    <n v="0.35"/>
  </r>
  <r>
    <x v="1"/>
    <n v="1197831"/>
    <x v="71"/>
    <x v="1"/>
    <x v="11"/>
    <s v="Knoxville"/>
    <x v="5"/>
    <n v="0.5"/>
    <x v="10"/>
    <n v="4375"/>
    <n v="2406.25"/>
    <n v="0.55000000000000004"/>
  </r>
  <r>
    <x v="1"/>
    <n v="1197831"/>
    <x v="116"/>
    <x v="1"/>
    <x v="11"/>
    <s v="Knoxville"/>
    <x v="0"/>
    <n v="0.4"/>
    <x v="6"/>
    <n v="3300"/>
    <n v="1484.9999999999998"/>
    <n v="0.44999999999999996"/>
  </r>
  <r>
    <x v="1"/>
    <n v="1197831"/>
    <x v="116"/>
    <x v="1"/>
    <x v="11"/>
    <s v="Knoxville"/>
    <x v="1"/>
    <n v="0.45"/>
    <x v="6"/>
    <n v="3712.5"/>
    <n v="1670.6249999999998"/>
    <n v="0.44999999999999996"/>
  </r>
  <r>
    <x v="1"/>
    <n v="1197831"/>
    <x v="116"/>
    <x v="1"/>
    <x v="11"/>
    <s v="Knoxville"/>
    <x v="2"/>
    <n v="0.4"/>
    <x v="18"/>
    <n v="3900"/>
    <n v="1754.9999999999998"/>
    <n v="0.44999999999999996"/>
  </r>
  <r>
    <x v="1"/>
    <n v="1197831"/>
    <x v="116"/>
    <x v="1"/>
    <x v="11"/>
    <s v="Knoxville"/>
    <x v="3"/>
    <n v="0.4"/>
    <x v="31"/>
    <n v="2300"/>
    <n v="1265"/>
    <n v="0.55000000000000004"/>
  </r>
  <r>
    <x v="1"/>
    <n v="1197831"/>
    <x v="116"/>
    <x v="1"/>
    <x v="11"/>
    <s v="Knoxville"/>
    <x v="4"/>
    <n v="0.45"/>
    <x v="21"/>
    <n v="2475"/>
    <n v="989.99999999999989"/>
    <n v="0.39999999999999997"/>
  </r>
  <r>
    <x v="1"/>
    <n v="1197831"/>
    <x v="116"/>
    <x v="1"/>
    <x v="11"/>
    <s v="Knoxville"/>
    <x v="5"/>
    <n v="0.54999999999999993"/>
    <x v="6"/>
    <n v="4537.4999999999991"/>
    <n v="2722.5"/>
    <n v="0.60000000000000009"/>
  </r>
  <r>
    <x v="1"/>
    <n v="1197831"/>
    <x v="117"/>
    <x v="1"/>
    <x v="11"/>
    <s v="Knoxville"/>
    <x v="0"/>
    <n v="0.45"/>
    <x v="29"/>
    <n v="3487.5"/>
    <n v="1569.3749999999998"/>
    <n v="0.44999999999999996"/>
  </r>
  <r>
    <x v="1"/>
    <n v="1197831"/>
    <x v="117"/>
    <x v="1"/>
    <x v="11"/>
    <s v="Knoxville"/>
    <x v="1"/>
    <n v="0.55000000000000004"/>
    <x v="29"/>
    <n v="4262.5"/>
    <n v="1918.1249999999998"/>
    <n v="0.44999999999999996"/>
  </r>
  <r>
    <x v="1"/>
    <n v="1197831"/>
    <x v="117"/>
    <x v="1"/>
    <x v="11"/>
    <s v="Knoxville"/>
    <x v="2"/>
    <n v="0.5"/>
    <x v="5"/>
    <n v="4750"/>
    <n v="2137.5"/>
    <n v="0.44999999999999996"/>
  </r>
  <r>
    <x v="1"/>
    <n v="1197831"/>
    <x v="117"/>
    <x v="1"/>
    <x v="11"/>
    <s v="Knoxville"/>
    <x v="3"/>
    <n v="0.45"/>
    <x v="34"/>
    <n v="2137.5"/>
    <n v="1175.625"/>
    <n v="0.55000000000000004"/>
  </r>
  <r>
    <x v="1"/>
    <n v="1197831"/>
    <x v="117"/>
    <x v="1"/>
    <x v="11"/>
    <s v="Knoxville"/>
    <x v="4"/>
    <n v="0.5"/>
    <x v="34"/>
    <n v="2375"/>
    <n v="949.99999999999989"/>
    <n v="0.39999999999999997"/>
  </r>
  <r>
    <x v="1"/>
    <n v="1197831"/>
    <x v="117"/>
    <x v="1"/>
    <x v="11"/>
    <s v="Knoxville"/>
    <x v="5"/>
    <n v="0.54999999999999993"/>
    <x v="27"/>
    <n v="3987.4999999999995"/>
    <n v="2392.5"/>
    <n v="0.60000000000000009"/>
  </r>
  <r>
    <x v="1"/>
    <n v="1197831"/>
    <x v="74"/>
    <x v="1"/>
    <x v="11"/>
    <s v="Knoxville"/>
    <x v="0"/>
    <n v="0.5"/>
    <x v="22"/>
    <n v="3375"/>
    <n v="1518.7499999999998"/>
    <n v="0.44999999999999996"/>
  </r>
  <r>
    <x v="1"/>
    <n v="1197831"/>
    <x v="74"/>
    <x v="1"/>
    <x v="11"/>
    <s v="Knoxville"/>
    <x v="1"/>
    <n v="0.5"/>
    <x v="23"/>
    <n v="3125"/>
    <n v="1406.2499999999998"/>
    <n v="0.44999999999999996"/>
  </r>
  <r>
    <x v="1"/>
    <n v="1197831"/>
    <x v="74"/>
    <x v="1"/>
    <x v="11"/>
    <s v="Knoxville"/>
    <x v="2"/>
    <n v="0.54999999999999993"/>
    <x v="22"/>
    <n v="3712.4999999999995"/>
    <n v="1670.6249999999995"/>
    <n v="0.44999999999999996"/>
  </r>
  <r>
    <x v="1"/>
    <n v="1197831"/>
    <x v="74"/>
    <x v="1"/>
    <x v="11"/>
    <s v="Knoxville"/>
    <x v="3"/>
    <n v="0.54999999999999993"/>
    <x v="47"/>
    <n v="2199.9999999999995"/>
    <n v="1209.9999999999998"/>
    <n v="0.55000000000000004"/>
  </r>
  <r>
    <x v="1"/>
    <n v="1197831"/>
    <x v="74"/>
    <x v="1"/>
    <x v="11"/>
    <s v="Knoxville"/>
    <x v="4"/>
    <n v="0.5"/>
    <x v="47"/>
    <n v="2000"/>
    <n v="799.99999999999989"/>
    <n v="0.39999999999999997"/>
  </r>
  <r>
    <x v="1"/>
    <n v="1197831"/>
    <x v="74"/>
    <x v="1"/>
    <x v="11"/>
    <s v="Knoxville"/>
    <x v="5"/>
    <n v="0.45"/>
    <x v="23"/>
    <n v="2812.5"/>
    <n v="1687.5000000000002"/>
    <n v="0.60000000000000009"/>
  </r>
  <r>
    <x v="1"/>
    <n v="1197831"/>
    <x v="75"/>
    <x v="1"/>
    <x v="11"/>
    <s v="Knoxville"/>
    <x v="0"/>
    <n v="0.35000000000000003"/>
    <x v="31"/>
    <n v="2012.5000000000002"/>
    <n v="905.625"/>
    <n v="0.44999999999999996"/>
  </r>
  <r>
    <x v="1"/>
    <n v="1197831"/>
    <x v="75"/>
    <x v="1"/>
    <x v="11"/>
    <s v="Knoxville"/>
    <x v="1"/>
    <n v="0.35000000000000003"/>
    <x v="31"/>
    <n v="2012.5000000000002"/>
    <n v="905.625"/>
    <n v="0.44999999999999996"/>
  </r>
  <r>
    <x v="1"/>
    <n v="1197831"/>
    <x v="75"/>
    <x v="1"/>
    <x v="11"/>
    <s v="Knoxville"/>
    <x v="2"/>
    <n v="0.4"/>
    <x v="28"/>
    <n v="2100"/>
    <n v="944.99999999999989"/>
    <n v="0.44999999999999996"/>
  </r>
  <r>
    <x v="1"/>
    <n v="1197831"/>
    <x v="75"/>
    <x v="1"/>
    <x v="11"/>
    <s v="Knoxville"/>
    <x v="3"/>
    <n v="0.4"/>
    <x v="48"/>
    <n v="1500"/>
    <n v="825.00000000000011"/>
    <n v="0.55000000000000004"/>
  </r>
  <r>
    <x v="1"/>
    <n v="1197831"/>
    <x v="75"/>
    <x v="1"/>
    <x v="11"/>
    <s v="Knoxville"/>
    <x v="4"/>
    <n v="0.35000000000000003"/>
    <x v="45"/>
    <n v="1225.0000000000002"/>
    <n v="490.00000000000006"/>
    <n v="0.39999999999999997"/>
  </r>
  <r>
    <x v="1"/>
    <n v="1197831"/>
    <x v="75"/>
    <x v="1"/>
    <x v="11"/>
    <s v="Knoxville"/>
    <x v="5"/>
    <n v="0.45"/>
    <x v="28"/>
    <n v="2362.5"/>
    <n v="1417.5000000000002"/>
    <n v="0.60000000000000009"/>
  </r>
  <r>
    <x v="1"/>
    <n v="1197831"/>
    <x v="56"/>
    <x v="1"/>
    <x v="11"/>
    <s v="Knoxville"/>
    <x v="0"/>
    <n v="0.30000000000000004"/>
    <x v="22"/>
    <n v="2025.0000000000002"/>
    <n v="911.25"/>
    <n v="0.44999999999999996"/>
  </r>
  <r>
    <x v="1"/>
    <n v="1197831"/>
    <x v="56"/>
    <x v="1"/>
    <x v="11"/>
    <s v="Knoxville"/>
    <x v="1"/>
    <n v="0.30000000000000004"/>
    <x v="22"/>
    <n v="2025.0000000000002"/>
    <n v="911.25"/>
    <n v="0.44999999999999996"/>
  </r>
  <r>
    <x v="1"/>
    <n v="1197831"/>
    <x v="56"/>
    <x v="1"/>
    <x v="11"/>
    <s v="Knoxville"/>
    <x v="2"/>
    <n v="0.55000000000000004"/>
    <x v="25"/>
    <n v="3300.0000000000005"/>
    <n v="1485"/>
    <n v="0.44999999999999996"/>
  </r>
  <r>
    <x v="1"/>
    <n v="1197831"/>
    <x v="56"/>
    <x v="1"/>
    <x v="11"/>
    <s v="Knoxville"/>
    <x v="3"/>
    <n v="0.55000000000000004"/>
    <x v="34"/>
    <n v="2612.5"/>
    <n v="1436.8750000000002"/>
    <n v="0.55000000000000004"/>
  </r>
  <r>
    <x v="1"/>
    <n v="1197831"/>
    <x v="56"/>
    <x v="1"/>
    <x v="11"/>
    <s v="Knoxville"/>
    <x v="4"/>
    <n v="0.54999999999999993"/>
    <x v="32"/>
    <n v="2474.9999999999995"/>
    <n v="989.99999999999977"/>
    <n v="0.39999999999999997"/>
  </r>
  <r>
    <x v="1"/>
    <n v="1197831"/>
    <x v="56"/>
    <x v="1"/>
    <x v="11"/>
    <s v="Knoxville"/>
    <x v="5"/>
    <n v="0.65"/>
    <x v="26"/>
    <n v="4225"/>
    <n v="2535.0000000000005"/>
    <n v="0.60000000000000009"/>
  </r>
  <r>
    <x v="1"/>
    <n v="1197831"/>
    <x v="57"/>
    <x v="1"/>
    <x v="11"/>
    <s v="Knoxville"/>
    <x v="0"/>
    <n v="0.54999999999999993"/>
    <x v="9"/>
    <n v="4399.9999999999991"/>
    <n v="1979.9999999999993"/>
    <n v="0.44999999999999996"/>
  </r>
  <r>
    <x v="1"/>
    <n v="1197831"/>
    <x v="57"/>
    <x v="1"/>
    <x v="11"/>
    <s v="Knoxville"/>
    <x v="1"/>
    <n v="0.54999999999999993"/>
    <x v="9"/>
    <n v="4399.9999999999991"/>
    <n v="1979.9999999999993"/>
    <n v="0.44999999999999996"/>
  </r>
  <r>
    <x v="1"/>
    <n v="1197831"/>
    <x v="57"/>
    <x v="1"/>
    <x v="11"/>
    <s v="Knoxville"/>
    <x v="2"/>
    <n v="0.6"/>
    <x v="20"/>
    <n v="4200"/>
    <n v="1889.9999999999998"/>
    <n v="0.44999999999999996"/>
  </r>
  <r>
    <x v="1"/>
    <n v="1197831"/>
    <x v="57"/>
    <x v="1"/>
    <x v="11"/>
    <s v="Knoxville"/>
    <x v="3"/>
    <n v="0.6"/>
    <x v="21"/>
    <n v="3300"/>
    <n v="1815.0000000000002"/>
    <n v="0.55000000000000004"/>
  </r>
  <r>
    <x v="1"/>
    <n v="1197831"/>
    <x v="57"/>
    <x v="1"/>
    <x v="11"/>
    <s v="Knoxville"/>
    <x v="4"/>
    <n v="0.54999999999999993"/>
    <x v="24"/>
    <n v="2749.9999999999995"/>
    <n v="1099.9999999999998"/>
    <n v="0.39999999999999997"/>
  </r>
  <r>
    <x v="1"/>
    <n v="1197831"/>
    <x v="57"/>
    <x v="1"/>
    <x v="11"/>
    <s v="Knoxville"/>
    <x v="5"/>
    <n v="0.65"/>
    <x v="30"/>
    <n v="4875"/>
    <n v="2925.0000000000005"/>
    <n v="0.60000000000000009"/>
  </r>
  <r>
    <x v="0"/>
    <n v="1185732"/>
    <x v="118"/>
    <x v="3"/>
    <x v="12"/>
    <s v="Omaha"/>
    <x v="0"/>
    <n v="0.35"/>
    <x v="33"/>
    <n v="1487.5"/>
    <n v="595"/>
    <n v="0.4"/>
  </r>
  <r>
    <x v="0"/>
    <n v="1185732"/>
    <x v="118"/>
    <x v="3"/>
    <x v="12"/>
    <s v="Omaha"/>
    <x v="1"/>
    <n v="0.35"/>
    <x v="38"/>
    <n v="787.5"/>
    <n v="275.625"/>
    <n v="0.35"/>
  </r>
  <r>
    <x v="0"/>
    <n v="1185732"/>
    <x v="118"/>
    <x v="3"/>
    <x v="12"/>
    <s v="Omaha"/>
    <x v="2"/>
    <n v="0.25"/>
    <x v="38"/>
    <n v="562.5"/>
    <n v="196.875"/>
    <n v="0.35"/>
  </r>
  <r>
    <x v="0"/>
    <n v="1185732"/>
    <x v="118"/>
    <x v="3"/>
    <x v="12"/>
    <s v="Omaha"/>
    <x v="3"/>
    <n v="0.30000000000000004"/>
    <x v="42"/>
    <n v="225.00000000000003"/>
    <n v="90.000000000000014"/>
    <n v="0.4"/>
  </r>
  <r>
    <x v="0"/>
    <n v="1185732"/>
    <x v="118"/>
    <x v="3"/>
    <x v="12"/>
    <s v="Omaha"/>
    <x v="4"/>
    <n v="0.44999999999999996"/>
    <x v="36"/>
    <n v="562.5"/>
    <n v="196.875"/>
    <n v="0.35"/>
  </r>
  <r>
    <x v="0"/>
    <n v="1185732"/>
    <x v="118"/>
    <x v="3"/>
    <x v="12"/>
    <s v="Omaha"/>
    <x v="5"/>
    <n v="0.35"/>
    <x v="38"/>
    <n v="787.5"/>
    <n v="393.75"/>
    <n v="0.5"/>
  </r>
  <r>
    <x v="0"/>
    <n v="1185732"/>
    <x v="119"/>
    <x v="3"/>
    <x v="12"/>
    <s v="Omaha"/>
    <x v="0"/>
    <n v="0.35"/>
    <x v="34"/>
    <n v="1662.5"/>
    <n v="665"/>
    <n v="0.4"/>
  </r>
  <r>
    <x v="0"/>
    <n v="1185732"/>
    <x v="119"/>
    <x v="3"/>
    <x v="12"/>
    <s v="Omaha"/>
    <x v="1"/>
    <n v="0.35"/>
    <x v="36"/>
    <n v="437.5"/>
    <n v="153.125"/>
    <n v="0.35"/>
  </r>
  <r>
    <x v="0"/>
    <n v="1185732"/>
    <x v="119"/>
    <x v="3"/>
    <x v="12"/>
    <s v="Omaha"/>
    <x v="2"/>
    <n v="0.25"/>
    <x v="37"/>
    <n v="437.5"/>
    <n v="153.125"/>
    <n v="0.35"/>
  </r>
  <r>
    <x v="0"/>
    <n v="1185732"/>
    <x v="119"/>
    <x v="3"/>
    <x v="12"/>
    <s v="Omaha"/>
    <x v="3"/>
    <n v="0.30000000000000004"/>
    <x v="51"/>
    <n v="150.00000000000003"/>
    <n v="60.000000000000014"/>
    <n v="0.4"/>
  </r>
  <r>
    <x v="0"/>
    <n v="1185732"/>
    <x v="119"/>
    <x v="3"/>
    <x v="12"/>
    <s v="Omaha"/>
    <x v="4"/>
    <n v="0.44999999999999996"/>
    <x v="36"/>
    <n v="562.5"/>
    <n v="196.875"/>
    <n v="0.35"/>
  </r>
  <r>
    <x v="0"/>
    <n v="1185732"/>
    <x v="119"/>
    <x v="3"/>
    <x v="12"/>
    <s v="Omaha"/>
    <x v="5"/>
    <n v="0.35"/>
    <x v="41"/>
    <n v="700"/>
    <n v="350"/>
    <n v="0.5"/>
  </r>
  <r>
    <x v="0"/>
    <n v="1185732"/>
    <x v="2"/>
    <x v="3"/>
    <x v="12"/>
    <s v="Omaha"/>
    <x v="0"/>
    <n v="0.4"/>
    <x v="59"/>
    <n v="1680"/>
    <n v="672"/>
    <n v="0.4"/>
  </r>
  <r>
    <x v="0"/>
    <n v="1185732"/>
    <x v="2"/>
    <x v="3"/>
    <x v="12"/>
    <s v="Omaha"/>
    <x v="1"/>
    <n v="0.4"/>
    <x v="39"/>
    <n v="400"/>
    <n v="140"/>
    <n v="0.35"/>
  </r>
  <r>
    <x v="0"/>
    <n v="1185732"/>
    <x v="2"/>
    <x v="3"/>
    <x v="12"/>
    <s v="Omaha"/>
    <x v="2"/>
    <n v="0.30000000000000004"/>
    <x v="43"/>
    <n v="450.00000000000006"/>
    <n v="157.5"/>
    <n v="0.35"/>
  </r>
  <r>
    <x v="0"/>
    <n v="1185732"/>
    <x v="2"/>
    <x v="3"/>
    <x v="12"/>
    <s v="Omaha"/>
    <x v="3"/>
    <n v="0.35"/>
    <x v="60"/>
    <n v="0"/>
    <n v="0"/>
    <n v="0.4"/>
  </r>
  <r>
    <x v="0"/>
    <n v="1185732"/>
    <x v="2"/>
    <x v="3"/>
    <x v="12"/>
    <s v="Omaha"/>
    <x v="4"/>
    <n v="0.5"/>
    <x v="51"/>
    <n v="250"/>
    <n v="87.5"/>
    <n v="0.35"/>
  </r>
  <r>
    <x v="0"/>
    <n v="1185732"/>
    <x v="2"/>
    <x v="3"/>
    <x v="12"/>
    <s v="Omaha"/>
    <x v="5"/>
    <n v="0.4"/>
    <x v="43"/>
    <n v="600"/>
    <n v="300"/>
    <n v="0.5"/>
  </r>
  <r>
    <x v="0"/>
    <n v="1185732"/>
    <x v="3"/>
    <x v="3"/>
    <x v="12"/>
    <s v="Omaha"/>
    <x v="0"/>
    <n v="0.4"/>
    <x v="48"/>
    <n v="1500"/>
    <n v="600"/>
    <n v="0.4"/>
  </r>
  <r>
    <x v="0"/>
    <n v="1185732"/>
    <x v="3"/>
    <x v="3"/>
    <x v="12"/>
    <s v="Omaha"/>
    <x v="1"/>
    <n v="0.35000000000000003"/>
    <x v="42"/>
    <n v="262.5"/>
    <n v="91.875"/>
    <n v="0.35"/>
  </r>
  <r>
    <x v="0"/>
    <n v="1185732"/>
    <x v="3"/>
    <x v="3"/>
    <x v="12"/>
    <s v="Omaha"/>
    <x v="2"/>
    <n v="0.25000000000000006"/>
    <x v="42"/>
    <n v="187.50000000000003"/>
    <n v="65.625"/>
    <n v="0.35"/>
  </r>
  <r>
    <x v="0"/>
    <n v="1185732"/>
    <x v="3"/>
    <x v="3"/>
    <x v="12"/>
    <s v="Omaha"/>
    <x v="3"/>
    <n v="0.3"/>
    <x v="60"/>
    <n v="0"/>
    <n v="0"/>
    <n v="0.4"/>
  </r>
  <r>
    <x v="0"/>
    <n v="1185732"/>
    <x v="3"/>
    <x v="3"/>
    <x v="12"/>
    <s v="Omaha"/>
    <x v="4"/>
    <n v="0.45"/>
    <x v="53"/>
    <n v="112.5"/>
    <n v="39.375"/>
    <n v="0.35"/>
  </r>
  <r>
    <x v="0"/>
    <n v="1185732"/>
    <x v="3"/>
    <x v="3"/>
    <x v="12"/>
    <s v="Omaha"/>
    <x v="5"/>
    <n v="0.35000000000000003"/>
    <x v="43"/>
    <n v="525"/>
    <n v="262.5"/>
    <n v="0.5"/>
  </r>
  <r>
    <x v="0"/>
    <n v="1185732"/>
    <x v="120"/>
    <x v="3"/>
    <x v="12"/>
    <s v="Omaha"/>
    <x v="0"/>
    <n v="0.45"/>
    <x v="59"/>
    <n v="1890"/>
    <n v="756"/>
    <n v="0.4"/>
  </r>
  <r>
    <x v="0"/>
    <n v="1185732"/>
    <x v="120"/>
    <x v="3"/>
    <x v="12"/>
    <s v="Omaha"/>
    <x v="1"/>
    <n v="0.40000000000000008"/>
    <x v="36"/>
    <n v="500.00000000000011"/>
    <n v="175.00000000000003"/>
    <n v="0.35"/>
  </r>
  <r>
    <x v="0"/>
    <n v="1185732"/>
    <x v="120"/>
    <x v="3"/>
    <x v="12"/>
    <s v="Omaha"/>
    <x v="2"/>
    <n v="0.35000000000000003"/>
    <x v="39"/>
    <n v="350.00000000000006"/>
    <n v="122.50000000000001"/>
    <n v="0.35"/>
  </r>
  <r>
    <x v="0"/>
    <n v="1185732"/>
    <x v="120"/>
    <x v="3"/>
    <x v="12"/>
    <s v="Omaha"/>
    <x v="3"/>
    <n v="0.35000000000000003"/>
    <x v="53"/>
    <n v="87.500000000000014"/>
    <n v="35.000000000000007"/>
    <n v="0.4"/>
  </r>
  <r>
    <x v="0"/>
    <n v="1185732"/>
    <x v="120"/>
    <x v="3"/>
    <x v="12"/>
    <s v="Omaha"/>
    <x v="4"/>
    <n v="0.49999999999999994"/>
    <x v="51"/>
    <n v="249.99999999999997"/>
    <n v="87.499999999999986"/>
    <n v="0.35"/>
  </r>
  <r>
    <x v="0"/>
    <n v="1185732"/>
    <x v="120"/>
    <x v="3"/>
    <x v="12"/>
    <s v="Omaha"/>
    <x v="5"/>
    <n v="0.54999999999999993"/>
    <x v="43"/>
    <n v="824.99999999999989"/>
    <n v="412.49999999999994"/>
    <n v="0.5"/>
  </r>
  <r>
    <x v="0"/>
    <n v="1185732"/>
    <x v="121"/>
    <x v="3"/>
    <x v="12"/>
    <s v="Omaha"/>
    <x v="0"/>
    <n v="0.4"/>
    <x v="47"/>
    <n v="1600"/>
    <n v="640"/>
    <n v="0.4"/>
  </r>
  <r>
    <x v="0"/>
    <n v="1185732"/>
    <x v="121"/>
    <x v="3"/>
    <x v="12"/>
    <s v="Omaha"/>
    <x v="1"/>
    <n v="0.35000000000000009"/>
    <x v="43"/>
    <n v="525.00000000000011"/>
    <n v="183.75000000000003"/>
    <n v="0.35"/>
  </r>
  <r>
    <x v="0"/>
    <n v="1185732"/>
    <x v="121"/>
    <x v="3"/>
    <x v="12"/>
    <s v="Omaha"/>
    <x v="2"/>
    <n v="0.30000000000000004"/>
    <x v="37"/>
    <n v="525.00000000000011"/>
    <n v="183.75000000000003"/>
    <n v="0.35"/>
  </r>
  <r>
    <x v="0"/>
    <n v="1185732"/>
    <x v="121"/>
    <x v="3"/>
    <x v="12"/>
    <s v="Omaha"/>
    <x v="3"/>
    <n v="0.30000000000000004"/>
    <x v="43"/>
    <n v="450.00000000000006"/>
    <n v="180.00000000000003"/>
    <n v="0.4"/>
  </r>
  <r>
    <x v="0"/>
    <n v="1185732"/>
    <x v="121"/>
    <x v="3"/>
    <x v="12"/>
    <s v="Omaha"/>
    <x v="4"/>
    <n v="0.45"/>
    <x v="43"/>
    <n v="675"/>
    <n v="236.24999999999997"/>
    <n v="0.35"/>
  </r>
  <r>
    <x v="0"/>
    <n v="1185732"/>
    <x v="121"/>
    <x v="3"/>
    <x v="12"/>
    <s v="Omaha"/>
    <x v="5"/>
    <n v="0.5"/>
    <x v="46"/>
    <n v="1625"/>
    <n v="812.5"/>
    <n v="0.5"/>
  </r>
  <r>
    <x v="0"/>
    <n v="1185732"/>
    <x v="6"/>
    <x v="3"/>
    <x v="12"/>
    <s v="Omaha"/>
    <x v="0"/>
    <n v="0.45"/>
    <x v="21"/>
    <n v="2475"/>
    <n v="990"/>
    <n v="0.4"/>
  </r>
  <r>
    <x v="0"/>
    <n v="1185732"/>
    <x v="6"/>
    <x v="3"/>
    <x v="12"/>
    <s v="Omaha"/>
    <x v="1"/>
    <n v="0.40000000000000008"/>
    <x v="49"/>
    <n v="1200.0000000000002"/>
    <n v="420.00000000000006"/>
    <n v="0.35"/>
  </r>
  <r>
    <x v="0"/>
    <n v="1185732"/>
    <x v="6"/>
    <x v="3"/>
    <x v="12"/>
    <s v="Omaha"/>
    <x v="2"/>
    <n v="0.35000000000000003"/>
    <x v="38"/>
    <n v="787.50000000000011"/>
    <n v="275.625"/>
    <n v="0.35"/>
  </r>
  <r>
    <x v="0"/>
    <n v="1185732"/>
    <x v="6"/>
    <x v="3"/>
    <x v="12"/>
    <s v="Omaha"/>
    <x v="3"/>
    <n v="0.35000000000000003"/>
    <x v="37"/>
    <n v="612.50000000000011"/>
    <n v="245.00000000000006"/>
    <n v="0.4"/>
  </r>
  <r>
    <x v="0"/>
    <n v="1185732"/>
    <x v="6"/>
    <x v="3"/>
    <x v="12"/>
    <s v="Omaha"/>
    <x v="4"/>
    <n v="0.45"/>
    <x v="37"/>
    <n v="787.5"/>
    <n v="275.625"/>
    <n v="0.35"/>
  </r>
  <r>
    <x v="0"/>
    <n v="1185732"/>
    <x v="6"/>
    <x v="3"/>
    <x v="12"/>
    <s v="Omaha"/>
    <x v="5"/>
    <n v="0.5"/>
    <x v="45"/>
    <n v="1750"/>
    <n v="875"/>
    <n v="0.5"/>
  </r>
  <r>
    <x v="0"/>
    <n v="1185732"/>
    <x v="7"/>
    <x v="3"/>
    <x v="12"/>
    <s v="Omaha"/>
    <x v="0"/>
    <n v="0.45"/>
    <x v="24"/>
    <n v="2250"/>
    <n v="900"/>
    <n v="0.4"/>
  </r>
  <r>
    <x v="0"/>
    <n v="1185732"/>
    <x v="7"/>
    <x v="3"/>
    <x v="12"/>
    <s v="Omaha"/>
    <x v="1"/>
    <n v="0.45000000000000007"/>
    <x v="35"/>
    <n v="1237.5000000000002"/>
    <n v="433.12500000000006"/>
    <n v="0.35"/>
  </r>
  <r>
    <x v="0"/>
    <n v="1185732"/>
    <x v="7"/>
    <x v="3"/>
    <x v="12"/>
    <s v="Omaha"/>
    <x v="2"/>
    <n v="0.4"/>
    <x v="41"/>
    <n v="800"/>
    <n v="280"/>
    <n v="0.35"/>
  </r>
  <r>
    <x v="0"/>
    <n v="1185732"/>
    <x v="7"/>
    <x v="3"/>
    <x v="12"/>
    <s v="Omaha"/>
    <x v="3"/>
    <n v="0.30000000000000004"/>
    <x v="36"/>
    <n v="375.00000000000006"/>
    <n v="150.00000000000003"/>
    <n v="0.4"/>
  </r>
  <r>
    <x v="0"/>
    <n v="1185732"/>
    <x v="7"/>
    <x v="3"/>
    <x v="12"/>
    <s v="Omaha"/>
    <x v="4"/>
    <n v="0.4"/>
    <x v="39"/>
    <n v="400"/>
    <n v="140"/>
    <n v="0.35"/>
  </r>
  <r>
    <x v="0"/>
    <n v="1185732"/>
    <x v="7"/>
    <x v="3"/>
    <x v="12"/>
    <s v="Omaha"/>
    <x v="5"/>
    <n v="0.45"/>
    <x v="35"/>
    <n v="1237.5"/>
    <n v="618.75"/>
    <n v="0.5"/>
  </r>
  <r>
    <x v="0"/>
    <n v="1185732"/>
    <x v="122"/>
    <x v="3"/>
    <x v="12"/>
    <s v="Omaha"/>
    <x v="0"/>
    <n v="0.4"/>
    <x v="47"/>
    <n v="1600"/>
    <n v="640"/>
    <n v="0.4"/>
  </r>
  <r>
    <x v="0"/>
    <n v="1185732"/>
    <x v="122"/>
    <x v="3"/>
    <x v="12"/>
    <s v="Omaha"/>
    <x v="1"/>
    <n v="0.35000000000000009"/>
    <x v="41"/>
    <n v="700.00000000000023"/>
    <n v="245.00000000000006"/>
    <n v="0.35"/>
  </r>
  <r>
    <x v="0"/>
    <n v="1185732"/>
    <x v="122"/>
    <x v="3"/>
    <x v="12"/>
    <s v="Omaha"/>
    <x v="2"/>
    <n v="0.2"/>
    <x v="39"/>
    <n v="200"/>
    <n v="70"/>
    <n v="0.35"/>
  </r>
  <r>
    <x v="0"/>
    <n v="1185732"/>
    <x v="122"/>
    <x v="3"/>
    <x v="12"/>
    <s v="Omaha"/>
    <x v="3"/>
    <n v="0.2"/>
    <x v="42"/>
    <n v="150"/>
    <n v="60"/>
    <n v="0.4"/>
  </r>
  <r>
    <x v="0"/>
    <n v="1185732"/>
    <x v="122"/>
    <x v="3"/>
    <x v="12"/>
    <s v="Omaha"/>
    <x v="4"/>
    <n v="0.3"/>
    <x v="42"/>
    <n v="225"/>
    <n v="78.75"/>
    <n v="0.35"/>
  </r>
  <r>
    <x v="0"/>
    <n v="1185732"/>
    <x v="122"/>
    <x v="3"/>
    <x v="12"/>
    <s v="Omaha"/>
    <x v="5"/>
    <n v="0.35000000000000003"/>
    <x v="43"/>
    <n v="525"/>
    <n v="262.5"/>
    <n v="0.5"/>
  </r>
  <r>
    <x v="0"/>
    <n v="1185732"/>
    <x v="123"/>
    <x v="3"/>
    <x v="12"/>
    <s v="Omaha"/>
    <x v="0"/>
    <n v="0.39999999999999997"/>
    <x v="46"/>
    <n v="1300"/>
    <n v="520"/>
    <n v="0.4"/>
  </r>
  <r>
    <x v="0"/>
    <n v="1185732"/>
    <x v="123"/>
    <x v="3"/>
    <x v="12"/>
    <s v="Omaha"/>
    <x v="1"/>
    <n v="0.3"/>
    <x v="43"/>
    <n v="450"/>
    <n v="157.5"/>
    <n v="0.35"/>
  </r>
  <r>
    <x v="0"/>
    <n v="1185732"/>
    <x v="123"/>
    <x v="3"/>
    <x v="12"/>
    <s v="Omaha"/>
    <x v="2"/>
    <n v="0.3"/>
    <x v="51"/>
    <n v="150"/>
    <n v="52.5"/>
    <n v="0.35"/>
  </r>
  <r>
    <x v="0"/>
    <n v="1185732"/>
    <x v="123"/>
    <x v="3"/>
    <x v="12"/>
    <s v="Omaha"/>
    <x v="3"/>
    <n v="0.3"/>
    <x v="53"/>
    <n v="75"/>
    <n v="30"/>
    <n v="0.4"/>
  </r>
  <r>
    <x v="0"/>
    <n v="1185732"/>
    <x v="123"/>
    <x v="3"/>
    <x v="12"/>
    <s v="Omaha"/>
    <x v="4"/>
    <n v="0.39999999999999997"/>
    <x v="53"/>
    <n v="99.999999999999986"/>
    <n v="34.999999999999993"/>
    <n v="0.35"/>
  </r>
  <r>
    <x v="0"/>
    <n v="1185732"/>
    <x v="123"/>
    <x v="3"/>
    <x v="12"/>
    <s v="Omaha"/>
    <x v="5"/>
    <n v="0.4499999999999999"/>
    <x v="43"/>
    <n v="674.99999999999989"/>
    <n v="337.49999999999994"/>
    <n v="0.5"/>
  </r>
  <r>
    <x v="0"/>
    <n v="1185732"/>
    <x v="10"/>
    <x v="3"/>
    <x v="12"/>
    <s v="Omaha"/>
    <x v="0"/>
    <n v="0.4"/>
    <x v="49"/>
    <n v="1200"/>
    <n v="480"/>
    <n v="0.4"/>
  </r>
  <r>
    <x v="0"/>
    <n v="1185732"/>
    <x v="10"/>
    <x v="3"/>
    <x v="12"/>
    <s v="Omaha"/>
    <x v="1"/>
    <n v="0.30000000000000004"/>
    <x v="43"/>
    <n v="450.00000000000006"/>
    <n v="157.5"/>
    <n v="0.35"/>
  </r>
  <r>
    <x v="0"/>
    <n v="1185732"/>
    <x v="10"/>
    <x v="3"/>
    <x v="12"/>
    <s v="Omaha"/>
    <x v="2"/>
    <n v="0.30000000000000004"/>
    <x v="61"/>
    <n v="285.00000000000006"/>
    <n v="99.750000000000014"/>
    <n v="0.35"/>
  </r>
  <r>
    <x v="0"/>
    <n v="1185732"/>
    <x v="10"/>
    <x v="3"/>
    <x v="12"/>
    <s v="Omaha"/>
    <x v="3"/>
    <n v="0.30000000000000004"/>
    <x v="36"/>
    <n v="375.00000000000006"/>
    <n v="150.00000000000003"/>
    <n v="0.4"/>
  </r>
  <r>
    <x v="0"/>
    <n v="1185732"/>
    <x v="10"/>
    <x v="3"/>
    <x v="12"/>
    <s v="Omaha"/>
    <x v="4"/>
    <n v="0.49999999999999994"/>
    <x v="39"/>
    <n v="499.99999999999994"/>
    <n v="174.99999999999997"/>
    <n v="0.35"/>
  </r>
  <r>
    <x v="0"/>
    <n v="1185732"/>
    <x v="10"/>
    <x v="3"/>
    <x v="12"/>
    <s v="Omaha"/>
    <x v="5"/>
    <n v="0.54999999999999982"/>
    <x v="41"/>
    <n v="1099.9999999999995"/>
    <n v="549.99999999999977"/>
    <n v="0.5"/>
  </r>
  <r>
    <x v="0"/>
    <n v="1185732"/>
    <x v="11"/>
    <x v="3"/>
    <x v="12"/>
    <s v="Omaha"/>
    <x v="0"/>
    <n v="0.49999999999999994"/>
    <x v="32"/>
    <n v="2249.9999999999995"/>
    <n v="899.99999999999989"/>
    <n v="0.4"/>
  </r>
  <r>
    <x v="0"/>
    <n v="1185732"/>
    <x v="11"/>
    <x v="3"/>
    <x v="12"/>
    <s v="Omaha"/>
    <x v="1"/>
    <n v="0.4"/>
    <x v="44"/>
    <n v="1000"/>
    <n v="350"/>
    <n v="0.35"/>
  </r>
  <r>
    <x v="0"/>
    <n v="1185732"/>
    <x v="11"/>
    <x v="3"/>
    <x v="12"/>
    <s v="Omaha"/>
    <x v="2"/>
    <n v="0.4"/>
    <x v="41"/>
    <n v="800"/>
    <n v="280"/>
    <n v="0.35"/>
  </r>
  <r>
    <x v="0"/>
    <n v="1185732"/>
    <x v="11"/>
    <x v="3"/>
    <x v="12"/>
    <s v="Omaha"/>
    <x v="3"/>
    <n v="0.4"/>
    <x v="43"/>
    <n v="600"/>
    <n v="240"/>
    <n v="0.4"/>
  </r>
  <r>
    <x v="0"/>
    <n v="1185732"/>
    <x v="11"/>
    <x v="3"/>
    <x v="12"/>
    <s v="Omaha"/>
    <x v="4"/>
    <n v="0.49999999999999994"/>
    <x v="43"/>
    <n v="749.99999999999989"/>
    <n v="262.49999999999994"/>
    <n v="0.35"/>
  </r>
  <r>
    <x v="0"/>
    <n v="1185732"/>
    <x v="11"/>
    <x v="3"/>
    <x v="12"/>
    <s v="Omaha"/>
    <x v="5"/>
    <n v="0.54999999999999982"/>
    <x v="44"/>
    <n v="1374.9999999999995"/>
    <n v="687.49999999999977"/>
    <n v="0.5"/>
  </r>
  <r>
    <x v="1"/>
    <n v="1197831"/>
    <x v="12"/>
    <x v="1"/>
    <x v="13"/>
    <s v="Birmingham"/>
    <x v="0"/>
    <n v="0.2"/>
    <x v="22"/>
    <n v="1350"/>
    <n v="540"/>
    <n v="0.39999999999999997"/>
  </r>
  <r>
    <x v="1"/>
    <n v="1197831"/>
    <x v="12"/>
    <x v="1"/>
    <x v="13"/>
    <s v="Birmingham"/>
    <x v="1"/>
    <n v="0.3"/>
    <x v="22"/>
    <n v="2025"/>
    <n v="809.99999999999989"/>
    <n v="0.39999999999999997"/>
  </r>
  <r>
    <x v="1"/>
    <n v="1197831"/>
    <x v="12"/>
    <x v="1"/>
    <x v="13"/>
    <s v="Birmingham"/>
    <x v="2"/>
    <n v="0.3"/>
    <x v="34"/>
    <n v="1425"/>
    <n v="570"/>
    <n v="0.39999999999999997"/>
  </r>
  <r>
    <x v="1"/>
    <n v="1197831"/>
    <x v="12"/>
    <x v="1"/>
    <x v="13"/>
    <s v="Birmingham"/>
    <x v="3"/>
    <n v="0.35"/>
    <x v="34"/>
    <n v="1662.5"/>
    <n v="831.25"/>
    <n v="0.5"/>
  </r>
  <r>
    <x v="1"/>
    <n v="1197831"/>
    <x v="12"/>
    <x v="1"/>
    <x v="13"/>
    <s v="Birmingham"/>
    <x v="4"/>
    <n v="0.4"/>
    <x v="46"/>
    <n v="1300"/>
    <n v="454.99999999999994"/>
    <n v="0.35"/>
  </r>
  <r>
    <x v="1"/>
    <n v="1197831"/>
    <x v="12"/>
    <x v="1"/>
    <x v="13"/>
    <s v="Birmingham"/>
    <x v="5"/>
    <n v="0.35"/>
    <x v="34"/>
    <n v="1662.5"/>
    <n v="914.37500000000011"/>
    <n v="0.55000000000000004"/>
  </r>
  <r>
    <x v="1"/>
    <n v="1197831"/>
    <x v="13"/>
    <x v="1"/>
    <x v="13"/>
    <s v="Birmingham"/>
    <x v="0"/>
    <n v="0.25"/>
    <x v="23"/>
    <n v="1562.5"/>
    <n v="625"/>
    <n v="0.39999999999999997"/>
  </r>
  <r>
    <x v="1"/>
    <n v="1197831"/>
    <x v="13"/>
    <x v="1"/>
    <x v="13"/>
    <s v="Birmingham"/>
    <x v="1"/>
    <n v="0.35"/>
    <x v="25"/>
    <n v="2100"/>
    <n v="839.99999999999989"/>
    <n v="0.39999999999999997"/>
  </r>
  <r>
    <x v="1"/>
    <n v="1197831"/>
    <x v="13"/>
    <x v="1"/>
    <x v="13"/>
    <s v="Birmingham"/>
    <x v="2"/>
    <n v="0.35"/>
    <x v="33"/>
    <n v="1487.5"/>
    <n v="595"/>
    <n v="0.39999999999999997"/>
  </r>
  <r>
    <x v="1"/>
    <n v="1197831"/>
    <x v="13"/>
    <x v="1"/>
    <x v="13"/>
    <s v="Birmingham"/>
    <x v="3"/>
    <n v="0.35"/>
    <x v="48"/>
    <n v="1312.5"/>
    <n v="656.25"/>
    <n v="0.5"/>
  </r>
  <r>
    <x v="1"/>
    <n v="1197831"/>
    <x v="13"/>
    <x v="1"/>
    <x v="13"/>
    <s v="Birmingham"/>
    <x v="4"/>
    <n v="0.4"/>
    <x v="44"/>
    <n v="1000"/>
    <n v="350"/>
    <n v="0.35"/>
  </r>
  <r>
    <x v="1"/>
    <n v="1197831"/>
    <x v="13"/>
    <x v="1"/>
    <x v="13"/>
    <s v="Birmingham"/>
    <x v="5"/>
    <n v="0.35"/>
    <x v="32"/>
    <n v="1575"/>
    <n v="866.25000000000011"/>
    <n v="0.55000000000000004"/>
  </r>
  <r>
    <x v="1"/>
    <n v="1197831"/>
    <x v="14"/>
    <x v="1"/>
    <x v="13"/>
    <s v="Birmingham"/>
    <x v="0"/>
    <n v="0.3"/>
    <x v="23"/>
    <n v="1875"/>
    <n v="843.74999999999989"/>
    <n v="0.44999999999999996"/>
  </r>
  <r>
    <x v="1"/>
    <n v="1197831"/>
    <x v="14"/>
    <x v="1"/>
    <x v="13"/>
    <s v="Birmingham"/>
    <x v="1"/>
    <n v="0.4"/>
    <x v="23"/>
    <n v="2500"/>
    <n v="1125"/>
    <n v="0.44999999999999996"/>
  </r>
  <r>
    <x v="1"/>
    <n v="1197831"/>
    <x v="14"/>
    <x v="1"/>
    <x v="13"/>
    <s v="Birmingham"/>
    <x v="2"/>
    <n v="0.3"/>
    <x v="32"/>
    <n v="1350"/>
    <n v="607.49999999999989"/>
    <n v="0.44999999999999996"/>
  </r>
  <r>
    <x v="1"/>
    <n v="1197831"/>
    <x v="14"/>
    <x v="1"/>
    <x v="13"/>
    <s v="Birmingham"/>
    <x v="3"/>
    <n v="0.35000000000000003"/>
    <x v="45"/>
    <n v="1225.0000000000002"/>
    <n v="673.75000000000023"/>
    <n v="0.55000000000000004"/>
  </r>
  <r>
    <x v="1"/>
    <n v="1197831"/>
    <x v="14"/>
    <x v="1"/>
    <x v="13"/>
    <s v="Birmingham"/>
    <x v="4"/>
    <n v="0.4"/>
    <x v="44"/>
    <n v="1000"/>
    <n v="399.99999999999994"/>
    <n v="0.39999999999999997"/>
  </r>
  <r>
    <x v="1"/>
    <n v="1197831"/>
    <x v="14"/>
    <x v="1"/>
    <x v="13"/>
    <s v="Birmingham"/>
    <x v="5"/>
    <n v="0.35000000000000003"/>
    <x v="47"/>
    <n v="1400.0000000000002"/>
    <n v="840.00000000000023"/>
    <n v="0.60000000000000009"/>
  </r>
  <r>
    <x v="1"/>
    <n v="1197831"/>
    <x v="15"/>
    <x v="1"/>
    <x v="13"/>
    <s v="Birmingham"/>
    <x v="0"/>
    <n v="0.19999999999999998"/>
    <x v="26"/>
    <n v="1300"/>
    <n v="584.99999999999989"/>
    <n v="0.44999999999999996"/>
  </r>
  <r>
    <x v="1"/>
    <n v="1197831"/>
    <x v="15"/>
    <x v="1"/>
    <x v="13"/>
    <s v="Birmingham"/>
    <x v="1"/>
    <n v="0.20000000000000007"/>
    <x v="26"/>
    <n v="1300.0000000000005"/>
    <n v="585.00000000000011"/>
    <n v="0.44999999999999996"/>
  </r>
  <r>
    <x v="1"/>
    <n v="1197831"/>
    <x v="15"/>
    <x v="1"/>
    <x v="13"/>
    <s v="Birmingham"/>
    <x v="2"/>
    <n v="0.14999999999999997"/>
    <x v="34"/>
    <n v="712.49999999999989"/>
    <n v="320.62499999999994"/>
    <n v="0.44999999999999996"/>
  </r>
  <r>
    <x v="1"/>
    <n v="1197831"/>
    <x v="15"/>
    <x v="1"/>
    <x v="13"/>
    <s v="Birmingham"/>
    <x v="3"/>
    <n v="0.20000000000000007"/>
    <x v="48"/>
    <n v="750.00000000000023"/>
    <n v="412.50000000000017"/>
    <n v="0.55000000000000004"/>
  </r>
  <r>
    <x v="1"/>
    <n v="1197831"/>
    <x v="15"/>
    <x v="1"/>
    <x v="13"/>
    <s v="Birmingham"/>
    <x v="4"/>
    <n v="0.25"/>
    <x v="35"/>
    <n v="687.5"/>
    <n v="275"/>
    <n v="0.39999999999999997"/>
  </r>
  <r>
    <x v="1"/>
    <n v="1197831"/>
    <x v="15"/>
    <x v="1"/>
    <x v="13"/>
    <s v="Birmingham"/>
    <x v="5"/>
    <n v="0.20000000000000007"/>
    <x v="21"/>
    <n v="1100.0000000000005"/>
    <n v="660.00000000000034"/>
    <n v="0.60000000000000009"/>
  </r>
  <r>
    <x v="1"/>
    <n v="1197831"/>
    <x v="16"/>
    <x v="1"/>
    <x v="13"/>
    <s v="Birmingham"/>
    <x v="0"/>
    <n v="9.9999999999999964E-2"/>
    <x v="20"/>
    <n v="699.99999999999977"/>
    <n v="314.99999999999989"/>
    <n v="0.44999999999999996"/>
  </r>
  <r>
    <x v="1"/>
    <n v="1197831"/>
    <x v="16"/>
    <x v="1"/>
    <x v="13"/>
    <s v="Birmingham"/>
    <x v="1"/>
    <n v="0.20000000000000007"/>
    <x v="27"/>
    <n v="1450.0000000000005"/>
    <n v="652.50000000000011"/>
    <n v="0.44999999999999996"/>
  </r>
  <r>
    <x v="1"/>
    <n v="1197831"/>
    <x v="16"/>
    <x v="1"/>
    <x v="13"/>
    <s v="Birmingham"/>
    <x v="2"/>
    <n v="0.14999999999999997"/>
    <x v="31"/>
    <n v="862.49999999999977"/>
    <n v="388.12499999999989"/>
    <n v="0.44999999999999996"/>
  </r>
  <r>
    <x v="1"/>
    <n v="1197831"/>
    <x v="16"/>
    <x v="1"/>
    <x v="13"/>
    <s v="Birmingham"/>
    <x v="3"/>
    <n v="0.35000000000000003"/>
    <x v="24"/>
    <n v="1750.0000000000002"/>
    <n v="962.50000000000023"/>
    <n v="0.55000000000000004"/>
  </r>
  <r>
    <x v="1"/>
    <n v="1197831"/>
    <x v="16"/>
    <x v="1"/>
    <x v="13"/>
    <s v="Birmingham"/>
    <x v="4"/>
    <n v="0.5"/>
    <x v="47"/>
    <n v="2000"/>
    <n v="799.99999999999989"/>
    <n v="0.39999999999999997"/>
  </r>
  <r>
    <x v="1"/>
    <n v="1197831"/>
    <x v="16"/>
    <x v="1"/>
    <x v="13"/>
    <s v="Birmingham"/>
    <x v="5"/>
    <n v="0.45"/>
    <x v="30"/>
    <n v="3375"/>
    <n v="2025.0000000000002"/>
    <n v="0.60000000000000009"/>
  </r>
  <r>
    <x v="1"/>
    <n v="1197831"/>
    <x v="17"/>
    <x v="1"/>
    <x v="13"/>
    <s v="Birmingham"/>
    <x v="0"/>
    <n v="0.45"/>
    <x v="30"/>
    <n v="3375"/>
    <n v="1518.7499999999998"/>
    <n v="0.44999999999999996"/>
  </r>
  <r>
    <x v="1"/>
    <n v="1197831"/>
    <x v="17"/>
    <x v="1"/>
    <x v="13"/>
    <s v="Birmingham"/>
    <x v="1"/>
    <n v="0.5"/>
    <x v="30"/>
    <n v="3750"/>
    <n v="1687.4999999999998"/>
    <n v="0.44999999999999996"/>
  </r>
  <r>
    <x v="1"/>
    <n v="1197831"/>
    <x v="17"/>
    <x v="1"/>
    <x v="13"/>
    <s v="Birmingham"/>
    <x v="2"/>
    <n v="0.45"/>
    <x v="26"/>
    <n v="2925"/>
    <n v="1316.2499999999998"/>
    <n v="0.44999999999999996"/>
  </r>
  <r>
    <x v="1"/>
    <n v="1197831"/>
    <x v="17"/>
    <x v="1"/>
    <x v="13"/>
    <s v="Birmingham"/>
    <x v="3"/>
    <n v="0.45"/>
    <x v="25"/>
    <n v="2700"/>
    <n v="1485.0000000000002"/>
    <n v="0.55000000000000004"/>
  </r>
  <r>
    <x v="1"/>
    <n v="1197831"/>
    <x v="17"/>
    <x v="1"/>
    <x v="13"/>
    <s v="Birmingham"/>
    <x v="4"/>
    <n v="0.5"/>
    <x v="24"/>
    <n v="2500"/>
    <n v="999.99999999999989"/>
    <n v="0.39999999999999997"/>
  </r>
  <r>
    <x v="1"/>
    <n v="1197831"/>
    <x v="17"/>
    <x v="1"/>
    <x v="13"/>
    <s v="Birmingham"/>
    <x v="5"/>
    <n v="0.55000000000000004"/>
    <x v="10"/>
    <n v="4812.5"/>
    <n v="2887.5000000000005"/>
    <n v="0.60000000000000009"/>
  </r>
  <r>
    <x v="1"/>
    <n v="1197831"/>
    <x v="18"/>
    <x v="1"/>
    <x v="13"/>
    <s v="Birmingham"/>
    <x v="0"/>
    <n v="0.45"/>
    <x v="6"/>
    <n v="3712.5"/>
    <n v="1856.2499999999998"/>
    <n v="0.49999999999999994"/>
  </r>
  <r>
    <x v="1"/>
    <n v="1197831"/>
    <x v="18"/>
    <x v="1"/>
    <x v="13"/>
    <s v="Birmingham"/>
    <x v="1"/>
    <n v="0.5"/>
    <x v="6"/>
    <n v="4125"/>
    <n v="2062.4999999999995"/>
    <n v="0.49999999999999994"/>
  </r>
  <r>
    <x v="1"/>
    <n v="1197831"/>
    <x v="18"/>
    <x v="1"/>
    <x v="13"/>
    <s v="Birmingham"/>
    <x v="2"/>
    <n v="0.45"/>
    <x v="18"/>
    <n v="4387.5"/>
    <n v="2193.7499999999995"/>
    <n v="0.49999999999999994"/>
  </r>
  <r>
    <x v="1"/>
    <n v="1197831"/>
    <x v="18"/>
    <x v="1"/>
    <x v="13"/>
    <s v="Birmingham"/>
    <x v="3"/>
    <n v="0.45"/>
    <x v="31"/>
    <n v="2587.5"/>
    <n v="1552.5000000000002"/>
    <n v="0.60000000000000009"/>
  </r>
  <r>
    <x v="1"/>
    <n v="1197831"/>
    <x v="18"/>
    <x v="1"/>
    <x v="13"/>
    <s v="Birmingham"/>
    <x v="4"/>
    <n v="0.5"/>
    <x v="28"/>
    <n v="2625"/>
    <n v="1181.2499999999998"/>
    <n v="0.44999999999999996"/>
  </r>
  <r>
    <x v="1"/>
    <n v="1197831"/>
    <x v="18"/>
    <x v="1"/>
    <x v="13"/>
    <s v="Birmingham"/>
    <x v="5"/>
    <n v="0.6"/>
    <x v="9"/>
    <n v="4800"/>
    <n v="3120.0000000000005"/>
    <n v="0.65000000000000013"/>
  </r>
  <r>
    <x v="1"/>
    <n v="1197831"/>
    <x v="19"/>
    <x v="1"/>
    <x v="13"/>
    <s v="Birmingham"/>
    <x v="0"/>
    <n v="0.4"/>
    <x v="30"/>
    <n v="3000"/>
    <n v="1499.9999999999998"/>
    <n v="0.49999999999999994"/>
  </r>
  <r>
    <x v="1"/>
    <n v="1197831"/>
    <x v="19"/>
    <x v="1"/>
    <x v="13"/>
    <s v="Birmingham"/>
    <x v="1"/>
    <n v="0.55000000000000004"/>
    <x v="30"/>
    <n v="4125"/>
    <n v="2062.4999999999995"/>
    <n v="0.49999999999999994"/>
  </r>
  <r>
    <x v="1"/>
    <n v="1197831"/>
    <x v="19"/>
    <x v="1"/>
    <x v="13"/>
    <s v="Birmingham"/>
    <x v="2"/>
    <n v="0.55000000000000004"/>
    <x v="8"/>
    <n v="5087.5"/>
    <n v="2543.7499999999995"/>
    <n v="0.49999999999999994"/>
  </r>
  <r>
    <x v="1"/>
    <n v="1197831"/>
    <x v="19"/>
    <x v="1"/>
    <x v="13"/>
    <s v="Birmingham"/>
    <x v="3"/>
    <n v="0.5"/>
    <x v="33"/>
    <n v="2125"/>
    <n v="1275.0000000000002"/>
    <n v="0.60000000000000009"/>
  </r>
  <r>
    <x v="1"/>
    <n v="1197831"/>
    <x v="19"/>
    <x v="1"/>
    <x v="13"/>
    <s v="Birmingham"/>
    <x v="4"/>
    <n v="0.55000000000000004"/>
    <x v="33"/>
    <n v="2337.5"/>
    <n v="1051.875"/>
    <n v="0.44999999999999996"/>
  </r>
  <r>
    <x v="1"/>
    <n v="1197831"/>
    <x v="19"/>
    <x v="1"/>
    <x v="13"/>
    <s v="Birmingham"/>
    <x v="5"/>
    <n v="0.6"/>
    <x v="22"/>
    <n v="4050"/>
    <n v="2632.5000000000005"/>
    <n v="0.65000000000000013"/>
  </r>
  <r>
    <x v="1"/>
    <n v="1197831"/>
    <x v="20"/>
    <x v="1"/>
    <x v="13"/>
    <s v="Birmingham"/>
    <x v="0"/>
    <n v="0.55000000000000004"/>
    <x v="23"/>
    <n v="3437.5000000000005"/>
    <n v="1718.75"/>
    <n v="0.49999999999999994"/>
  </r>
  <r>
    <x v="1"/>
    <n v="1197831"/>
    <x v="20"/>
    <x v="1"/>
    <x v="13"/>
    <s v="Birmingham"/>
    <x v="1"/>
    <n v="0.55000000000000004"/>
    <x v="31"/>
    <n v="3162.5000000000005"/>
    <n v="1581.25"/>
    <n v="0.49999999999999994"/>
  </r>
  <r>
    <x v="1"/>
    <n v="1197831"/>
    <x v="20"/>
    <x v="1"/>
    <x v="13"/>
    <s v="Birmingham"/>
    <x v="2"/>
    <n v="0.6"/>
    <x v="23"/>
    <n v="3750"/>
    <n v="1874.9999999999998"/>
    <n v="0.49999999999999994"/>
  </r>
  <r>
    <x v="1"/>
    <n v="1197831"/>
    <x v="20"/>
    <x v="1"/>
    <x v="13"/>
    <s v="Birmingham"/>
    <x v="3"/>
    <n v="0.6"/>
    <x v="45"/>
    <n v="2100"/>
    <n v="1260.0000000000002"/>
    <n v="0.60000000000000009"/>
  </r>
  <r>
    <x v="1"/>
    <n v="1197831"/>
    <x v="20"/>
    <x v="1"/>
    <x v="13"/>
    <s v="Birmingham"/>
    <x v="4"/>
    <n v="0.45"/>
    <x v="45"/>
    <n v="1575"/>
    <n v="708.74999999999989"/>
    <n v="0.44999999999999996"/>
  </r>
  <r>
    <x v="1"/>
    <n v="1197831"/>
    <x v="20"/>
    <x v="1"/>
    <x v="13"/>
    <s v="Birmingham"/>
    <x v="5"/>
    <n v="0.4"/>
    <x v="31"/>
    <n v="2300"/>
    <n v="1495.0000000000002"/>
    <n v="0.65000000000000013"/>
  </r>
  <r>
    <x v="1"/>
    <n v="1197831"/>
    <x v="21"/>
    <x v="1"/>
    <x v="13"/>
    <s v="Birmingham"/>
    <x v="0"/>
    <n v="0.30000000000000004"/>
    <x v="28"/>
    <n v="1575.0000000000002"/>
    <n v="787.5"/>
    <n v="0.49999999999999994"/>
  </r>
  <r>
    <x v="1"/>
    <n v="1197831"/>
    <x v="21"/>
    <x v="1"/>
    <x v="13"/>
    <s v="Birmingham"/>
    <x v="1"/>
    <n v="0.30000000000000004"/>
    <x v="28"/>
    <n v="1575.0000000000002"/>
    <n v="787.5"/>
    <n v="0.49999999999999994"/>
  </r>
  <r>
    <x v="1"/>
    <n v="1197831"/>
    <x v="21"/>
    <x v="1"/>
    <x v="13"/>
    <s v="Birmingham"/>
    <x v="2"/>
    <n v="0.35000000000000003"/>
    <x v="34"/>
    <n v="1662.5000000000002"/>
    <n v="831.25"/>
    <n v="0.49999999999999994"/>
  </r>
  <r>
    <x v="1"/>
    <n v="1197831"/>
    <x v="21"/>
    <x v="1"/>
    <x v="13"/>
    <s v="Birmingham"/>
    <x v="3"/>
    <n v="0.35000000000000003"/>
    <x v="46"/>
    <n v="1137.5"/>
    <n v="682.50000000000011"/>
    <n v="0.60000000000000009"/>
  </r>
  <r>
    <x v="1"/>
    <n v="1197831"/>
    <x v="21"/>
    <x v="1"/>
    <x v="13"/>
    <s v="Birmingham"/>
    <x v="4"/>
    <n v="0.30000000000000004"/>
    <x v="49"/>
    <n v="900.00000000000011"/>
    <n v="405"/>
    <n v="0.44999999999999996"/>
  </r>
  <r>
    <x v="1"/>
    <n v="1197831"/>
    <x v="21"/>
    <x v="1"/>
    <x v="13"/>
    <s v="Birmingham"/>
    <x v="5"/>
    <n v="0.4"/>
    <x v="34"/>
    <n v="1900"/>
    <n v="1235.0000000000002"/>
    <n v="0.65000000000000013"/>
  </r>
  <r>
    <x v="1"/>
    <n v="1197831"/>
    <x v="22"/>
    <x v="1"/>
    <x v="13"/>
    <s v="Birmingham"/>
    <x v="0"/>
    <n v="0.20000000000000004"/>
    <x v="23"/>
    <n v="1250.0000000000002"/>
    <n v="625"/>
    <n v="0.49999999999999994"/>
  </r>
  <r>
    <x v="1"/>
    <n v="1197831"/>
    <x v="22"/>
    <x v="1"/>
    <x v="13"/>
    <s v="Birmingham"/>
    <x v="1"/>
    <n v="0.20000000000000004"/>
    <x v="23"/>
    <n v="1250.0000000000002"/>
    <n v="625"/>
    <n v="0.49999999999999994"/>
  </r>
  <r>
    <x v="1"/>
    <n v="1197831"/>
    <x v="22"/>
    <x v="1"/>
    <x v="13"/>
    <s v="Birmingham"/>
    <x v="2"/>
    <n v="0.45000000000000007"/>
    <x v="31"/>
    <n v="2587.5000000000005"/>
    <n v="1293.75"/>
    <n v="0.49999999999999994"/>
  </r>
  <r>
    <x v="1"/>
    <n v="1197831"/>
    <x v="22"/>
    <x v="1"/>
    <x v="13"/>
    <s v="Birmingham"/>
    <x v="3"/>
    <n v="0.45000000000000007"/>
    <x v="32"/>
    <n v="2025.0000000000002"/>
    <n v="1215.0000000000002"/>
    <n v="0.60000000000000009"/>
  </r>
  <r>
    <x v="1"/>
    <n v="1197831"/>
    <x v="22"/>
    <x v="1"/>
    <x v="13"/>
    <s v="Birmingham"/>
    <x v="4"/>
    <n v="0.49999999999999994"/>
    <x v="33"/>
    <n v="2124.9999999999995"/>
    <n v="956.24999999999966"/>
    <n v="0.44999999999999996"/>
  </r>
  <r>
    <x v="1"/>
    <n v="1197831"/>
    <x v="22"/>
    <x v="1"/>
    <x v="13"/>
    <s v="Birmingham"/>
    <x v="5"/>
    <n v="0.6"/>
    <x v="23"/>
    <n v="3750"/>
    <n v="2437.5000000000005"/>
    <n v="0.65000000000000013"/>
  </r>
  <r>
    <x v="1"/>
    <n v="1197831"/>
    <x v="23"/>
    <x v="1"/>
    <x v="13"/>
    <s v="Birmingham"/>
    <x v="0"/>
    <n v="0.6"/>
    <x v="29"/>
    <n v="4650"/>
    <n v="2324.9999999999995"/>
    <n v="0.49999999999999994"/>
  </r>
  <r>
    <x v="1"/>
    <n v="1197831"/>
    <x v="23"/>
    <x v="1"/>
    <x v="13"/>
    <s v="Birmingham"/>
    <x v="1"/>
    <n v="0.6"/>
    <x v="29"/>
    <n v="4650"/>
    <n v="2324.9999999999995"/>
    <n v="0.49999999999999994"/>
  </r>
  <r>
    <x v="1"/>
    <n v="1197831"/>
    <x v="23"/>
    <x v="1"/>
    <x v="13"/>
    <s v="Birmingham"/>
    <x v="2"/>
    <n v="0.65"/>
    <x v="20"/>
    <n v="4550"/>
    <n v="2274.9999999999995"/>
    <n v="0.49999999999999994"/>
  </r>
  <r>
    <x v="1"/>
    <n v="1197831"/>
    <x v="23"/>
    <x v="1"/>
    <x v="13"/>
    <s v="Birmingham"/>
    <x v="3"/>
    <n v="0.65"/>
    <x v="21"/>
    <n v="3575"/>
    <n v="2145.0000000000005"/>
    <n v="0.60000000000000009"/>
  </r>
  <r>
    <x v="1"/>
    <n v="1197831"/>
    <x v="23"/>
    <x v="1"/>
    <x v="13"/>
    <s v="Birmingham"/>
    <x v="4"/>
    <n v="0.6"/>
    <x v="24"/>
    <n v="3000"/>
    <n v="1349.9999999999998"/>
    <n v="0.44999999999999996"/>
  </r>
  <r>
    <x v="1"/>
    <n v="1197831"/>
    <x v="23"/>
    <x v="1"/>
    <x v="13"/>
    <s v="Birmingham"/>
    <x v="5"/>
    <n v="0.70000000000000007"/>
    <x v="30"/>
    <n v="5250.0000000000009"/>
    <n v="3412.5000000000014"/>
    <n v="0.65000000000000013"/>
  </r>
  <r>
    <x v="0"/>
    <n v="1185732"/>
    <x v="124"/>
    <x v="0"/>
    <x v="14"/>
    <s v="Portland"/>
    <x v="0"/>
    <n v="0.4"/>
    <x v="32"/>
    <n v="1800"/>
    <n v="630"/>
    <n v="0.35"/>
  </r>
  <r>
    <x v="0"/>
    <n v="1185732"/>
    <x v="124"/>
    <x v="0"/>
    <x v="14"/>
    <s v="Portland"/>
    <x v="1"/>
    <n v="0.4"/>
    <x v="44"/>
    <n v="1000"/>
    <n v="350"/>
    <n v="0.35"/>
  </r>
  <r>
    <x v="0"/>
    <n v="1185732"/>
    <x v="124"/>
    <x v="0"/>
    <x v="14"/>
    <s v="Portland"/>
    <x v="2"/>
    <n v="0.30000000000000004"/>
    <x v="44"/>
    <n v="750.00000000000011"/>
    <n v="300"/>
    <n v="0.39999999999999997"/>
  </r>
  <r>
    <x v="0"/>
    <n v="1185732"/>
    <x v="124"/>
    <x v="0"/>
    <x v="14"/>
    <s v="Portland"/>
    <x v="3"/>
    <n v="0.35"/>
    <x v="39"/>
    <n v="350"/>
    <n v="105"/>
    <n v="0.3"/>
  </r>
  <r>
    <x v="0"/>
    <n v="1185732"/>
    <x v="124"/>
    <x v="0"/>
    <x v="14"/>
    <s v="Portland"/>
    <x v="4"/>
    <n v="0.5"/>
    <x v="43"/>
    <n v="750"/>
    <n v="187.5"/>
    <n v="0.25"/>
  </r>
  <r>
    <x v="0"/>
    <n v="1185732"/>
    <x v="124"/>
    <x v="0"/>
    <x v="14"/>
    <s v="Portland"/>
    <x v="5"/>
    <n v="0.4"/>
    <x v="44"/>
    <n v="1000"/>
    <n v="400"/>
    <n v="0.4"/>
  </r>
  <r>
    <x v="0"/>
    <n v="1185732"/>
    <x v="125"/>
    <x v="0"/>
    <x v="14"/>
    <s v="Portland"/>
    <x v="0"/>
    <n v="0.4"/>
    <x v="24"/>
    <n v="2000"/>
    <n v="700"/>
    <n v="0.35"/>
  </r>
  <r>
    <x v="0"/>
    <n v="1185732"/>
    <x v="125"/>
    <x v="0"/>
    <x v="14"/>
    <s v="Portland"/>
    <x v="1"/>
    <n v="0.4"/>
    <x v="43"/>
    <n v="600"/>
    <n v="210"/>
    <n v="0.35"/>
  </r>
  <r>
    <x v="0"/>
    <n v="1185732"/>
    <x v="125"/>
    <x v="0"/>
    <x v="14"/>
    <s v="Portland"/>
    <x v="2"/>
    <n v="0.30000000000000004"/>
    <x v="41"/>
    <n v="600.00000000000011"/>
    <n v="240.00000000000003"/>
    <n v="0.39999999999999997"/>
  </r>
  <r>
    <x v="0"/>
    <n v="1185732"/>
    <x v="125"/>
    <x v="0"/>
    <x v="14"/>
    <s v="Portland"/>
    <x v="3"/>
    <n v="0.35"/>
    <x v="42"/>
    <n v="262.5"/>
    <n v="78.75"/>
    <n v="0.3"/>
  </r>
  <r>
    <x v="0"/>
    <n v="1185732"/>
    <x v="125"/>
    <x v="0"/>
    <x v="14"/>
    <s v="Portland"/>
    <x v="4"/>
    <n v="0.5"/>
    <x v="43"/>
    <n v="750"/>
    <n v="187.5"/>
    <n v="0.25"/>
  </r>
  <r>
    <x v="0"/>
    <n v="1185732"/>
    <x v="125"/>
    <x v="0"/>
    <x v="14"/>
    <s v="Portland"/>
    <x v="5"/>
    <n v="0.4"/>
    <x v="44"/>
    <n v="1000"/>
    <n v="400"/>
    <n v="0.4"/>
  </r>
  <r>
    <x v="0"/>
    <n v="1185732"/>
    <x v="126"/>
    <x v="0"/>
    <x v="14"/>
    <s v="Portland"/>
    <x v="0"/>
    <n v="0.4"/>
    <x v="54"/>
    <n v="1880"/>
    <n v="658"/>
    <n v="0.35"/>
  </r>
  <r>
    <x v="0"/>
    <n v="1185732"/>
    <x v="126"/>
    <x v="0"/>
    <x v="14"/>
    <s v="Portland"/>
    <x v="1"/>
    <n v="0.4"/>
    <x v="37"/>
    <n v="700"/>
    <n v="244.99999999999997"/>
    <n v="0.35"/>
  </r>
  <r>
    <x v="0"/>
    <n v="1185732"/>
    <x v="126"/>
    <x v="0"/>
    <x v="14"/>
    <s v="Portland"/>
    <x v="2"/>
    <n v="0.30000000000000004"/>
    <x v="41"/>
    <n v="600.00000000000011"/>
    <n v="240.00000000000003"/>
    <n v="0.39999999999999997"/>
  </r>
  <r>
    <x v="0"/>
    <n v="1185732"/>
    <x v="126"/>
    <x v="0"/>
    <x v="14"/>
    <s v="Portland"/>
    <x v="3"/>
    <n v="0.35"/>
    <x v="51"/>
    <n v="175"/>
    <n v="52.5"/>
    <n v="0.3"/>
  </r>
  <r>
    <x v="0"/>
    <n v="1185732"/>
    <x v="126"/>
    <x v="0"/>
    <x v="14"/>
    <s v="Portland"/>
    <x v="4"/>
    <n v="0.5"/>
    <x v="39"/>
    <n v="500"/>
    <n v="125"/>
    <n v="0.25"/>
  </r>
  <r>
    <x v="0"/>
    <n v="1185732"/>
    <x v="126"/>
    <x v="0"/>
    <x v="14"/>
    <s v="Portland"/>
    <x v="5"/>
    <n v="0.4"/>
    <x v="41"/>
    <n v="800"/>
    <n v="320"/>
    <n v="0.4"/>
  </r>
  <r>
    <x v="0"/>
    <n v="1185732"/>
    <x v="127"/>
    <x v="0"/>
    <x v="14"/>
    <s v="Portland"/>
    <x v="0"/>
    <n v="0.4"/>
    <x v="32"/>
    <n v="1800"/>
    <n v="630"/>
    <n v="0.35"/>
  </r>
  <r>
    <x v="0"/>
    <n v="1185732"/>
    <x v="127"/>
    <x v="0"/>
    <x v="14"/>
    <s v="Portland"/>
    <x v="1"/>
    <n v="0.4"/>
    <x v="43"/>
    <n v="600"/>
    <n v="210"/>
    <n v="0.35"/>
  </r>
  <r>
    <x v="0"/>
    <n v="1185732"/>
    <x v="127"/>
    <x v="0"/>
    <x v="14"/>
    <s v="Portland"/>
    <x v="2"/>
    <n v="0.30000000000000004"/>
    <x v="43"/>
    <n v="450.00000000000006"/>
    <n v="180"/>
    <n v="0.39999999999999997"/>
  </r>
  <r>
    <x v="0"/>
    <n v="1185732"/>
    <x v="127"/>
    <x v="0"/>
    <x v="14"/>
    <s v="Portland"/>
    <x v="3"/>
    <n v="0.35"/>
    <x v="42"/>
    <n v="262.5"/>
    <n v="78.75"/>
    <n v="0.3"/>
  </r>
  <r>
    <x v="0"/>
    <n v="1185732"/>
    <x v="127"/>
    <x v="0"/>
    <x v="14"/>
    <s v="Portland"/>
    <x v="4"/>
    <n v="0.5"/>
    <x v="42"/>
    <n v="375"/>
    <n v="93.75"/>
    <n v="0.25"/>
  </r>
  <r>
    <x v="0"/>
    <n v="1185732"/>
    <x v="127"/>
    <x v="0"/>
    <x v="14"/>
    <s v="Portland"/>
    <x v="5"/>
    <n v="0.4"/>
    <x v="38"/>
    <n v="900"/>
    <n v="360"/>
    <n v="0.4"/>
  </r>
  <r>
    <x v="0"/>
    <n v="1185732"/>
    <x v="128"/>
    <x v="0"/>
    <x v="14"/>
    <s v="Portland"/>
    <x v="0"/>
    <n v="0.54999999999999993"/>
    <x v="40"/>
    <n v="2722.4999999999995"/>
    <n v="952.87499999999977"/>
    <n v="0.35"/>
  </r>
  <r>
    <x v="0"/>
    <n v="1185732"/>
    <x v="128"/>
    <x v="0"/>
    <x v="14"/>
    <s v="Portland"/>
    <x v="1"/>
    <n v="0.5"/>
    <x v="41"/>
    <n v="1000"/>
    <n v="350"/>
    <n v="0.35"/>
  </r>
  <r>
    <x v="0"/>
    <n v="1185732"/>
    <x v="128"/>
    <x v="0"/>
    <x v="14"/>
    <s v="Portland"/>
    <x v="2"/>
    <n v="0.45"/>
    <x v="37"/>
    <n v="787.5"/>
    <n v="315"/>
    <n v="0.39999999999999997"/>
  </r>
  <r>
    <x v="0"/>
    <n v="1185732"/>
    <x v="128"/>
    <x v="0"/>
    <x v="14"/>
    <s v="Portland"/>
    <x v="3"/>
    <n v="0.45"/>
    <x v="36"/>
    <n v="562.5"/>
    <n v="168.75"/>
    <n v="0.3"/>
  </r>
  <r>
    <x v="0"/>
    <n v="1185732"/>
    <x v="128"/>
    <x v="0"/>
    <x v="14"/>
    <s v="Portland"/>
    <x v="4"/>
    <n v="0.54999999999999993"/>
    <x v="43"/>
    <n v="824.99999999999989"/>
    <n v="206.24999999999997"/>
    <n v="0.25"/>
  </r>
  <r>
    <x v="0"/>
    <n v="1185732"/>
    <x v="128"/>
    <x v="0"/>
    <x v="14"/>
    <s v="Portland"/>
    <x v="5"/>
    <n v="0.6"/>
    <x v="35"/>
    <n v="1650"/>
    <n v="660"/>
    <n v="0.4"/>
  </r>
  <r>
    <x v="0"/>
    <n v="1185732"/>
    <x v="129"/>
    <x v="0"/>
    <x v="14"/>
    <s v="Portland"/>
    <x v="0"/>
    <n v="0.54999999999999993"/>
    <x v="28"/>
    <n v="2887.4999999999995"/>
    <n v="1010.6249999999998"/>
    <n v="0.35"/>
  </r>
  <r>
    <x v="0"/>
    <n v="1185732"/>
    <x v="129"/>
    <x v="0"/>
    <x v="14"/>
    <s v="Portland"/>
    <x v="1"/>
    <n v="0.5"/>
    <x v="35"/>
    <n v="1375"/>
    <n v="481.24999999999994"/>
    <n v="0.35"/>
  </r>
  <r>
    <x v="0"/>
    <n v="1185732"/>
    <x v="129"/>
    <x v="0"/>
    <x v="14"/>
    <s v="Portland"/>
    <x v="2"/>
    <n v="0.45"/>
    <x v="41"/>
    <n v="900"/>
    <n v="359.99999999999994"/>
    <n v="0.39999999999999997"/>
  </r>
  <r>
    <x v="0"/>
    <n v="1185732"/>
    <x v="129"/>
    <x v="0"/>
    <x v="14"/>
    <s v="Portland"/>
    <x v="3"/>
    <n v="0.45"/>
    <x v="37"/>
    <n v="787.5"/>
    <n v="236.25"/>
    <n v="0.3"/>
  </r>
  <r>
    <x v="0"/>
    <n v="1185732"/>
    <x v="129"/>
    <x v="0"/>
    <x v="14"/>
    <s v="Portland"/>
    <x v="4"/>
    <n v="0.54999999999999993"/>
    <x v="37"/>
    <n v="962.49999999999989"/>
    <n v="240.62499999999997"/>
    <n v="0.25"/>
  </r>
  <r>
    <x v="0"/>
    <n v="1185732"/>
    <x v="129"/>
    <x v="0"/>
    <x v="14"/>
    <s v="Portland"/>
    <x v="5"/>
    <n v="0.6"/>
    <x v="46"/>
    <n v="1950"/>
    <n v="780"/>
    <n v="0.4"/>
  </r>
  <r>
    <x v="0"/>
    <n v="1185732"/>
    <x v="130"/>
    <x v="0"/>
    <x v="14"/>
    <s v="Portland"/>
    <x v="0"/>
    <n v="0.54999999999999993"/>
    <x v="21"/>
    <n v="3024.9999999999995"/>
    <n v="1058.7499999999998"/>
    <n v="0.35"/>
  </r>
  <r>
    <x v="0"/>
    <n v="1185732"/>
    <x v="130"/>
    <x v="0"/>
    <x v="14"/>
    <s v="Portland"/>
    <x v="1"/>
    <n v="0.5"/>
    <x v="49"/>
    <n v="1500"/>
    <n v="525"/>
    <n v="0.35"/>
  </r>
  <r>
    <x v="0"/>
    <n v="1185732"/>
    <x v="130"/>
    <x v="0"/>
    <x v="14"/>
    <s v="Portland"/>
    <x v="2"/>
    <n v="0.45"/>
    <x v="38"/>
    <n v="1012.5"/>
    <n v="404.99999999999994"/>
    <n v="0.39999999999999997"/>
  </r>
  <r>
    <x v="0"/>
    <n v="1185732"/>
    <x v="130"/>
    <x v="0"/>
    <x v="14"/>
    <s v="Portland"/>
    <x v="3"/>
    <n v="0.45"/>
    <x v="37"/>
    <n v="787.5"/>
    <n v="236.25"/>
    <n v="0.3"/>
  </r>
  <r>
    <x v="0"/>
    <n v="1185732"/>
    <x v="130"/>
    <x v="0"/>
    <x v="14"/>
    <s v="Portland"/>
    <x v="4"/>
    <n v="0.54999999999999993"/>
    <x v="41"/>
    <n v="1099.9999999999998"/>
    <n v="274.99999999999994"/>
    <n v="0.25"/>
  </r>
  <r>
    <x v="0"/>
    <n v="1185732"/>
    <x v="130"/>
    <x v="0"/>
    <x v="14"/>
    <s v="Portland"/>
    <x v="5"/>
    <n v="0.6"/>
    <x v="48"/>
    <n v="2250"/>
    <n v="900"/>
    <n v="0.4"/>
  </r>
  <r>
    <x v="0"/>
    <n v="1185732"/>
    <x v="131"/>
    <x v="0"/>
    <x v="14"/>
    <s v="Portland"/>
    <x v="0"/>
    <n v="0.54999999999999993"/>
    <x v="28"/>
    <n v="2887.4999999999995"/>
    <n v="1010.6249999999998"/>
    <n v="0.35"/>
  </r>
  <r>
    <x v="0"/>
    <n v="1185732"/>
    <x v="131"/>
    <x v="0"/>
    <x v="14"/>
    <s v="Portland"/>
    <x v="1"/>
    <n v="0.5"/>
    <x v="49"/>
    <n v="1500"/>
    <n v="525"/>
    <n v="0.35"/>
  </r>
  <r>
    <x v="0"/>
    <n v="1185732"/>
    <x v="131"/>
    <x v="0"/>
    <x v="14"/>
    <s v="Portland"/>
    <x v="2"/>
    <n v="0.45"/>
    <x v="38"/>
    <n v="1012.5"/>
    <n v="404.99999999999994"/>
    <n v="0.39999999999999997"/>
  </r>
  <r>
    <x v="0"/>
    <n v="1185732"/>
    <x v="131"/>
    <x v="0"/>
    <x v="14"/>
    <s v="Portland"/>
    <x v="3"/>
    <n v="0.45"/>
    <x v="37"/>
    <n v="787.5"/>
    <n v="236.25"/>
    <n v="0.3"/>
  </r>
  <r>
    <x v="0"/>
    <n v="1185732"/>
    <x v="131"/>
    <x v="0"/>
    <x v="14"/>
    <s v="Portland"/>
    <x v="4"/>
    <n v="0.54999999999999993"/>
    <x v="43"/>
    <n v="824.99999999999989"/>
    <n v="206.24999999999997"/>
    <n v="0.25"/>
  </r>
  <r>
    <x v="0"/>
    <n v="1185732"/>
    <x v="131"/>
    <x v="0"/>
    <x v="14"/>
    <s v="Portland"/>
    <x v="5"/>
    <n v="0.6"/>
    <x v="46"/>
    <n v="1950"/>
    <n v="780"/>
    <n v="0.4"/>
  </r>
  <r>
    <x v="0"/>
    <n v="1185732"/>
    <x v="132"/>
    <x v="0"/>
    <x v="14"/>
    <s v="Portland"/>
    <x v="0"/>
    <n v="0.54999999999999993"/>
    <x v="32"/>
    <n v="2474.9999999999995"/>
    <n v="866.24999999999977"/>
    <n v="0.35"/>
  </r>
  <r>
    <x v="0"/>
    <n v="1185732"/>
    <x v="132"/>
    <x v="0"/>
    <x v="14"/>
    <s v="Portland"/>
    <x v="1"/>
    <n v="0.5"/>
    <x v="44"/>
    <n v="1250"/>
    <n v="437.5"/>
    <n v="0.35"/>
  </r>
  <r>
    <x v="0"/>
    <n v="1185732"/>
    <x v="132"/>
    <x v="0"/>
    <x v="14"/>
    <s v="Portland"/>
    <x v="2"/>
    <n v="0.45"/>
    <x v="43"/>
    <n v="675"/>
    <n v="270"/>
    <n v="0.39999999999999997"/>
  </r>
  <r>
    <x v="0"/>
    <n v="1185732"/>
    <x v="132"/>
    <x v="0"/>
    <x v="14"/>
    <s v="Portland"/>
    <x v="3"/>
    <n v="0.45"/>
    <x v="36"/>
    <n v="562.5"/>
    <n v="168.75"/>
    <n v="0.3"/>
  </r>
  <r>
    <x v="0"/>
    <n v="1185732"/>
    <x v="132"/>
    <x v="0"/>
    <x v="14"/>
    <s v="Portland"/>
    <x v="4"/>
    <n v="0.54999999999999993"/>
    <x v="36"/>
    <n v="687.49999999999989"/>
    <n v="171.87499999999997"/>
    <n v="0.25"/>
  </r>
  <r>
    <x v="0"/>
    <n v="1185732"/>
    <x v="132"/>
    <x v="0"/>
    <x v="14"/>
    <s v="Portland"/>
    <x v="5"/>
    <n v="0.6"/>
    <x v="38"/>
    <n v="1350"/>
    <n v="540"/>
    <n v="0.4"/>
  </r>
  <r>
    <x v="0"/>
    <n v="1185732"/>
    <x v="133"/>
    <x v="0"/>
    <x v="14"/>
    <s v="Portland"/>
    <x v="0"/>
    <n v="0.6"/>
    <x v="47"/>
    <n v="2400"/>
    <n v="840"/>
    <n v="0.35"/>
  </r>
  <r>
    <x v="0"/>
    <n v="1185732"/>
    <x v="133"/>
    <x v="0"/>
    <x v="14"/>
    <s v="Portland"/>
    <x v="1"/>
    <n v="0.55000000000000004"/>
    <x v="38"/>
    <n v="1237.5"/>
    <n v="433.125"/>
    <n v="0.35"/>
  </r>
  <r>
    <x v="0"/>
    <n v="1185732"/>
    <x v="133"/>
    <x v="0"/>
    <x v="14"/>
    <s v="Portland"/>
    <x v="2"/>
    <n v="0.55000000000000004"/>
    <x v="36"/>
    <n v="687.5"/>
    <n v="275"/>
    <n v="0.39999999999999997"/>
  </r>
  <r>
    <x v="0"/>
    <n v="1185732"/>
    <x v="133"/>
    <x v="0"/>
    <x v="14"/>
    <s v="Portland"/>
    <x v="3"/>
    <n v="0.55000000000000004"/>
    <x v="39"/>
    <n v="550"/>
    <n v="165"/>
    <n v="0.3"/>
  </r>
  <r>
    <x v="0"/>
    <n v="1185732"/>
    <x v="133"/>
    <x v="0"/>
    <x v="14"/>
    <s v="Portland"/>
    <x v="4"/>
    <n v="0.65"/>
    <x v="39"/>
    <n v="650"/>
    <n v="162.5"/>
    <n v="0.25"/>
  </r>
  <r>
    <x v="0"/>
    <n v="1185732"/>
    <x v="133"/>
    <x v="0"/>
    <x v="14"/>
    <s v="Portland"/>
    <x v="5"/>
    <n v="0.7"/>
    <x v="38"/>
    <n v="1575"/>
    <n v="630"/>
    <n v="0.4"/>
  </r>
  <r>
    <x v="0"/>
    <n v="1185732"/>
    <x v="134"/>
    <x v="0"/>
    <x v="14"/>
    <s v="Portland"/>
    <x v="0"/>
    <n v="0.65"/>
    <x v="48"/>
    <n v="2437.5"/>
    <n v="853.125"/>
    <n v="0.35"/>
  </r>
  <r>
    <x v="0"/>
    <n v="1185732"/>
    <x v="134"/>
    <x v="0"/>
    <x v="14"/>
    <s v="Portland"/>
    <x v="1"/>
    <n v="0.55000000000000004"/>
    <x v="41"/>
    <n v="1100"/>
    <n v="385"/>
    <n v="0.35"/>
  </r>
  <r>
    <x v="0"/>
    <n v="1185732"/>
    <x v="134"/>
    <x v="0"/>
    <x v="14"/>
    <s v="Portland"/>
    <x v="2"/>
    <n v="0.55000000000000004"/>
    <x v="50"/>
    <n v="1072.5"/>
    <n v="428.99999999999994"/>
    <n v="0.39999999999999997"/>
  </r>
  <r>
    <x v="0"/>
    <n v="1185732"/>
    <x v="134"/>
    <x v="0"/>
    <x v="14"/>
    <s v="Portland"/>
    <x v="3"/>
    <n v="0.55000000000000004"/>
    <x v="37"/>
    <n v="962.50000000000011"/>
    <n v="288.75"/>
    <n v="0.3"/>
  </r>
  <r>
    <x v="0"/>
    <n v="1185732"/>
    <x v="134"/>
    <x v="0"/>
    <x v="14"/>
    <s v="Portland"/>
    <x v="4"/>
    <n v="0.65"/>
    <x v="43"/>
    <n v="975"/>
    <n v="243.75"/>
    <n v="0.25"/>
  </r>
  <r>
    <x v="0"/>
    <n v="1185732"/>
    <x v="134"/>
    <x v="0"/>
    <x v="14"/>
    <s v="Portland"/>
    <x v="5"/>
    <n v="0.7"/>
    <x v="44"/>
    <n v="1750"/>
    <n v="700"/>
    <n v="0.4"/>
  </r>
  <r>
    <x v="0"/>
    <n v="1185732"/>
    <x v="135"/>
    <x v="0"/>
    <x v="14"/>
    <s v="Portland"/>
    <x v="0"/>
    <n v="0.65"/>
    <x v="34"/>
    <n v="3087.5"/>
    <n v="1080.625"/>
    <n v="0.35"/>
  </r>
  <r>
    <x v="0"/>
    <n v="1185732"/>
    <x v="135"/>
    <x v="0"/>
    <x v="14"/>
    <s v="Portland"/>
    <x v="1"/>
    <n v="0.55000000000000004"/>
    <x v="35"/>
    <n v="1512.5000000000002"/>
    <n v="529.375"/>
    <n v="0.35"/>
  </r>
  <r>
    <x v="0"/>
    <n v="1185732"/>
    <x v="135"/>
    <x v="0"/>
    <x v="14"/>
    <s v="Portland"/>
    <x v="2"/>
    <n v="0.55000000000000004"/>
    <x v="44"/>
    <n v="1375"/>
    <n v="550"/>
    <n v="0.39999999999999997"/>
  </r>
  <r>
    <x v="0"/>
    <n v="1185732"/>
    <x v="135"/>
    <x v="0"/>
    <x v="14"/>
    <s v="Portland"/>
    <x v="3"/>
    <n v="0.55000000000000004"/>
    <x v="41"/>
    <n v="1100"/>
    <n v="330"/>
    <n v="0.3"/>
  </r>
  <r>
    <x v="0"/>
    <n v="1185732"/>
    <x v="135"/>
    <x v="0"/>
    <x v="14"/>
    <s v="Portland"/>
    <x v="4"/>
    <n v="0.65"/>
    <x v="41"/>
    <n v="1300"/>
    <n v="325"/>
    <n v="0.25"/>
  </r>
  <r>
    <x v="0"/>
    <n v="1185732"/>
    <x v="135"/>
    <x v="0"/>
    <x v="14"/>
    <s v="Portland"/>
    <x v="5"/>
    <n v="0.7"/>
    <x v="49"/>
    <n v="2100"/>
    <n v="840"/>
    <n v="0.4"/>
  </r>
  <r>
    <x v="2"/>
    <n v="1128299"/>
    <x v="136"/>
    <x v="2"/>
    <x v="15"/>
    <s v="Anchorage"/>
    <x v="0"/>
    <n v="0.35000000000000003"/>
    <x v="48"/>
    <n v="1312.5000000000002"/>
    <n v="328.12500000000006"/>
    <n v="0.25"/>
  </r>
  <r>
    <x v="2"/>
    <n v="1128299"/>
    <x v="136"/>
    <x v="2"/>
    <x v="15"/>
    <s v="Anchorage"/>
    <x v="1"/>
    <n v="0.45"/>
    <x v="48"/>
    <n v="1687.5"/>
    <n v="337.5"/>
    <n v="0.2"/>
  </r>
  <r>
    <x v="2"/>
    <n v="1128299"/>
    <x v="136"/>
    <x v="2"/>
    <x v="15"/>
    <s v="Anchorage"/>
    <x v="2"/>
    <n v="0.45"/>
    <x v="48"/>
    <n v="1687.5"/>
    <n v="421.875"/>
    <n v="0.25"/>
  </r>
  <r>
    <x v="2"/>
    <n v="1128299"/>
    <x v="136"/>
    <x v="2"/>
    <x v="15"/>
    <s v="Anchorage"/>
    <x v="3"/>
    <n v="0.45"/>
    <x v="38"/>
    <n v="1012.5"/>
    <n v="253.125"/>
    <n v="0.25"/>
  </r>
  <r>
    <x v="2"/>
    <n v="1128299"/>
    <x v="136"/>
    <x v="2"/>
    <x v="15"/>
    <s v="Anchorage"/>
    <x v="4"/>
    <n v="0.5"/>
    <x v="37"/>
    <n v="875"/>
    <n v="131.25"/>
    <n v="0.15"/>
  </r>
  <r>
    <x v="2"/>
    <n v="1128299"/>
    <x v="136"/>
    <x v="2"/>
    <x v="15"/>
    <s v="Anchorage"/>
    <x v="5"/>
    <n v="0.45"/>
    <x v="33"/>
    <n v="1912.5"/>
    <n v="765"/>
    <n v="0.4"/>
  </r>
  <r>
    <x v="2"/>
    <n v="1128299"/>
    <x v="79"/>
    <x v="2"/>
    <x v="15"/>
    <s v="Anchorage"/>
    <x v="0"/>
    <n v="0.35000000000000003"/>
    <x v="34"/>
    <n v="1662.5000000000002"/>
    <n v="415.62500000000006"/>
    <n v="0.25"/>
  </r>
  <r>
    <x v="2"/>
    <n v="1128299"/>
    <x v="79"/>
    <x v="2"/>
    <x v="15"/>
    <s v="Anchorage"/>
    <x v="1"/>
    <n v="0.45"/>
    <x v="48"/>
    <n v="1687.5"/>
    <n v="337.5"/>
    <n v="0.2"/>
  </r>
  <r>
    <x v="2"/>
    <n v="1128299"/>
    <x v="79"/>
    <x v="2"/>
    <x v="15"/>
    <s v="Anchorage"/>
    <x v="2"/>
    <n v="0.45"/>
    <x v="48"/>
    <n v="1687.5"/>
    <n v="421.875"/>
    <n v="0.25"/>
  </r>
  <r>
    <x v="2"/>
    <n v="1128299"/>
    <x v="79"/>
    <x v="2"/>
    <x v="15"/>
    <s v="Anchorage"/>
    <x v="3"/>
    <n v="0.45"/>
    <x v="38"/>
    <n v="1012.5"/>
    <n v="253.125"/>
    <n v="0.25"/>
  </r>
  <r>
    <x v="2"/>
    <n v="1128299"/>
    <x v="79"/>
    <x v="2"/>
    <x v="15"/>
    <s v="Anchorage"/>
    <x v="4"/>
    <n v="0.5"/>
    <x v="43"/>
    <n v="750"/>
    <n v="112.5"/>
    <n v="0.15"/>
  </r>
  <r>
    <x v="2"/>
    <n v="1128299"/>
    <x v="79"/>
    <x v="2"/>
    <x v="15"/>
    <s v="Anchorage"/>
    <x v="5"/>
    <n v="0.45"/>
    <x v="45"/>
    <n v="1575"/>
    <n v="630"/>
    <n v="0.4"/>
  </r>
  <r>
    <x v="2"/>
    <n v="1128299"/>
    <x v="137"/>
    <x v="2"/>
    <x v="15"/>
    <s v="Anchorage"/>
    <x v="0"/>
    <n v="0.45"/>
    <x v="24"/>
    <n v="2250"/>
    <n v="562.5"/>
    <n v="0.25"/>
  </r>
  <r>
    <x v="2"/>
    <n v="1128299"/>
    <x v="137"/>
    <x v="2"/>
    <x v="15"/>
    <s v="Anchorage"/>
    <x v="1"/>
    <n v="0.54999999999999993"/>
    <x v="45"/>
    <n v="1924.9999999999998"/>
    <n v="385"/>
    <n v="0.2"/>
  </r>
  <r>
    <x v="2"/>
    <n v="1128299"/>
    <x v="137"/>
    <x v="2"/>
    <x v="15"/>
    <s v="Anchorage"/>
    <x v="2"/>
    <n v="0.59999999999999987"/>
    <x v="48"/>
    <n v="2249.9999999999995"/>
    <n v="562.49999999999989"/>
    <n v="0.25"/>
  </r>
  <r>
    <x v="2"/>
    <n v="1128299"/>
    <x v="137"/>
    <x v="2"/>
    <x v="15"/>
    <s v="Anchorage"/>
    <x v="3"/>
    <n v="0.54999999999999993"/>
    <x v="35"/>
    <n v="1512.4999999999998"/>
    <n v="378.12499999999994"/>
    <n v="0.25"/>
  </r>
  <r>
    <x v="2"/>
    <n v="1128299"/>
    <x v="137"/>
    <x v="2"/>
    <x v="15"/>
    <s v="Anchorage"/>
    <x v="4"/>
    <n v="0.6"/>
    <x v="36"/>
    <n v="750"/>
    <n v="112.5"/>
    <n v="0.15"/>
  </r>
  <r>
    <x v="2"/>
    <n v="1128299"/>
    <x v="137"/>
    <x v="2"/>
    <x v="15"/>
    <s v="Anchorage"/>
    <x v="5"/>
    <n v="0.54999999999999993"/>
    <x v="46"/>
    <n v="1787.4999999999998"/>
    <n v="715"/>
    <n v="0.4"/>
  </r>
  <r>
    <x v="2"/>
    <n v="1128299"/>
    <x v="138"/>
    <x v="2"/>
    <x v="15"/>
    <s v="Anchorage"/>
    <x v="0"/>
    <n v="0.6"/>
    <x v="24"/>
    <n v="3000"/>
    <n v="750"/>
    <n v="0.25"/>
  </r>
  <r>
    <x v="2"/>
    <n v="1128299"/>
    <x v="138"/>
    <x v="2"/>
    <x v="15"/>
    <s v="Anchorage"/>
    <x v="1"/>
    <n v="0.65"/>
    <x v="49"/>
    <n v="1950"/>
    <n v="390"/>
    <n v="0.2"/>
  </r>
  <r>
    <x v="2"/>
    <n v="1128299"/>
    <x v="138"/>
    <x v="2"/>
    <x v="15"/>
    <s v="Anchorage"/>
    <x v="2"/>
    <n v="0.65"/>
    <x v="45"/>
    <n v="2275"/>
    <n v="568.75"/>
    <n v="0.25"/>
  </r>
  <r>
    <x v="2"/>
    <n v="1128299"/>
    <x v="138"/>
    <x v="2"/>
    <x v="15"/>
    <s v="Anchorage"/>
    <x v="3"/>
    <n v="0.5"/>
    <x v="44"/>
    <n v="1250"/>
    <n v="312.5"/>
    <n v="0.25"/>
  </r>
  <r>
    <x v="2"/>
    <n v="1128299"/>
    <x v="138"/>
    <x v="2"/>
    <x v="15"/>
    <s v="Anchorage"/>
    <x v="4"/>
    <n v="0.55000000000000004"/>
    <x v="43"/>
    <n v="825.00000000000011"/>
    <n v="123.75000000000001"/>
    <n v="0.15"/>
  </r>
  <r>
    <x v="2"/>
    <n v="1128299"/>
    <x v="138"/>
    <x v="2"/>
    <x v="15"/>
    <s v="Anchorage"/>
    <x v="5"/>
    <n v="0.70000000000000007"/>
    <x v="46"/>
    <n v="2275"/>
    <n v="910"/>
    <n v="0.4"/>
  </r>
  <r>
    <x v="2"/>
    <n v="1128299"/>
    <x v="139"/>
    <x v="2"/>
    <x v="15"/>
    <s v="Anchorage"/>
    <x v="0"/>
    <n v="0.54999999999999993"/>
    <x v="28"/>
    <n v="2887.4999999999995"/>
    <n v="721.87499999999989"/>
    <n v="0.25"/>
  </r>
  <r>
    <x v="2"/>
    <n v="1128299"/>
    <x v="139"/>
    <x v="2"/>
    <x v="15"/>
    <s v="Anchorage"/>
    <x v="1"/>
    <n v="0.6"/>
    <x v="48"/>
    <n v="2250"/>
    <n v="450"/>
    <n v="0.2"/>
  </r>
  <r>
    <x v="2"/>
    <n v="1128299"/>
    <x v="139"/>
    <x v="2"/>
    <x v="15"/>
    <s v="Anchorage"/>
    <x v="2"/>
    <n v="0.6"/>
    <x v="48"/>
    <n v="2250"/>
    <n v="562.5"/>
    <n v="0.25"/>
  </r>
  <r>
    <x v="2"/>
    <n v="1128299"/>
    <x v="139"/>
    <x v="2"/>
    <x v="15"/>
    <s v="Anchorage"/>
    <x v="3"/>
    <n v="0.54999999999999993"/>
    <x v="35"/>
    <n v="1512.4999999999998"/>
    <n v="378.12499999999994"/>
    <n v="0.25"/>
  </r>
  <r>
    <x v="2"/>
    <n v="1128299"/>
    <x v="139"/>
    <x v="2"/>
    <x v="15"/>
    <s v="Anchorage"/>
    <x v="4"/>
    <n v="0.6"/>
    <x v="37"/>
    <n v="1050"/>
    <n v="157.5"/>
    <n v="0.15"/>
  </r>
  <r>
    <x v="2"/>
    <n v="1128299"/>
    <x v="139"/>
    <x v="2"/>
    <x v="15"/>
    <s v="Anchorage"/>
    <x v="5"/>
    <n v="0.75"/>
    <x v="34"/>
    <n v="3562.5"/>
    <n v="1425"/>
    <n v="0.4"/>
  </r>
  <r>
    <x v="2"/>
    <n v="1128299"/>
    <x v="83"/>
    <x v="2"/>
    <x v="15"/>
    <s v="Anchorage"/>
    <x v="0"/>
    <n v="0.7"/>
    <x v="27"/>
    <n v="5075"/>
    <n v="1268.75"/>
    <n v="0.25"/>
  </r>
  <r>
    <x v="2"/>
    <n v="1128299"/>
    <x v="83"/>
    <x v="2"/>
    <x v="15"/>
    <s v="Anchorage"/>
    <x v="1"/>
    <n v="0.75"/>
    <x v="25"/>
    <n v="4500"/>
    <n v="900"/>
    <n v="0.2"/>
  </r>
  <r>
    <x v="2"/>
    <n v="1128299"/>
    <x v="83"/>
    <x v="2"/>
    <x v="15"/>
    <s v="Anchorage"/>
    <x v="2"/>
    <n v="0.75"/>
    <x v="25"/>
    <n v="4500"/>
    <n v="1125"/>
    <n v="0.25"/>
  </r>
  <r>
    <x v="2"/>
    <n v="1128299"/>
    <x v="83"/>
    <x v="2"/>
    <x v="15"/>
    <s v="Anchorage"/>
    <x v="3"/>
    <n v="0.75"/>
    <x v="34"/>
    <n v="3562.5"/>
    <n v="890.625"/>
    <n v="0.25"/>
  </r>
  <r>
    <x v="2"/>
    <n v="1128299"/>
    <x v="83"/>
    <x v="2"/>
    <x v="15"/>
    <s v="Anchorage"/>
    <x v="4"/>
    <n v="0.85000000000000009"/>
    <x v="45"/>
    <n v="2975.0000000000005"/>
    <n v="446.25000000000006"/>
    <n v="0.15"/>
  </r>
  <r>
    <x v="2"/>
    <n v="1128299"/>
    <x v="83"/>
    <x v="2"/>
    <x v="15"/>
    <s v="Anchorage"/>
    <x v="5"/>
    <n v="1"/>
    <x v="26"/>
    <n v="6500"/>
    <n v="2600"/>
    <n v="0.4"/>
  </r>
  <r>
    <x v="2"/>
    <n v="1128299"/>
    <x v="140"/>
    <x v="2"/>
    <x v="15"/>
    <s v="Anchorage"/>
    <x v="0"/>
    <n v="0.8"/>
    <x v="9"/>
    <n v="6400"/>
    <n v="1600"/>
    <n v="0.25"/>
  </r>
  <r>
    <x v="2"/>
    <n v="1128299"/>
    <x v="140"/>
    <x v="2"/>
    <x v="15"/>
    <s v="Anchorage"/>
    <x v="1"/>
    <n v="0.85000000000000009"/>
    <x v="26"/>
    <n v="5525.0000000000009"/>
    <n v="1105.0000000000002"/>
    <n v="0.2"/>
  </r>
  <r>
    <x v="2"/>
    <n v="1128299"/>
    <x v="140"/>
    <x v="2"/>
    <x v="15"/>
    <s v="Anchorage"/>
    <x v="2"/>
    <n v="0.85000000000000009"/>
    <x v="25"/>
    <n v="5100.0000000000009"/>
    <n v="1275.0000000000002"/>
    <n v="0.25"/>
  </r>
  <r>
    <x v="2"/>
    <n v="1128299"/>
    <x v="140"/>
    <x v="2"/>
    <x v="15"/>
    <s v="Anchorage"/>
    <x v="3"/>
    <n v="0.8"/>
    <x v="24"/>
    <n v="4000"/>
    <n v="1000"/>
    <n v="0.25"/>
  </r>
  <r>
    <x v="2"/>
    <n v="1128299"/>
    <x v="140"/>
    <x v="2"/>
    <x v="15"/>
    <s v="Anchorage"/>
    <x v="4"/>
    <n v="0.85000000000000009"/>
    <x v="21"/>
    <n v="4675.0000000000009"/>
    <n v="701.25000000000011"/>
    <n v="0.15"/>
  </r>
  <r>
    <x v="2"/>
    <n v="1128299"/>
    <x v="140"/>
    <x v="2"/>
    <x v="15"/>
    <s v="Anchorage"/>
    <x v="5"/>
    <n v="1"/>
    <x v="21"/>
    <n v="5500"/>
    <n v="2200"/>
    <n v="0.4"/>
  </r>
  <r>
    <x v="2"/>
    <n v="1128299"/>
    <x v="141"/>
    <x v="2"/>
    <x v="15"/>
    <s v="Anchorage"/>
    <x v="0"/>
    <n v="0.85000000000000009"/>
    <x v="30"/>
    <n v="6375.0000000000009"/>
    <n v="1593.7500000000002"/>
    <n v="0.25"/>
  </r>
  <r>
    <x v="2"/>
    <n v="1128299"/>
    <x v="141"/>
    <x v="2"/>
    <x v="15"/>
    <s v="Anchorage"/>
    <x v="1"/>
    <n v="0.75000000000000011"/>
    <x v="27"/>
    <n v="5437.5000000000009"/>
    <n v="1087.5000000000002"/>
    <n v="0.2"/>
  </r>
  <r>
    <x v="2"/>
    <n v="1128299"/>
    <x v="141"/>
    <x v="2"/>
    <x v="15"/>
    <s v="Anchorage"/>
    <x v="2"/>
    <n v="0.70000000000000007"/>
    <x v="25"/>
    <n v="4200"/>
    <n v="1050"/>
    <n v="0.25"/>
  </r>
  <r>
    <x v="2"/>
    <n v="1128299"/>
    <x v="141"/>
    <x v="2"/>
    <x v="15"/>
    <s v="Anchorage"/>
    <x v="3"/>
    <n v="0.70000000000000007"/>
    <x v="28"/>
    <n v="3675.0000000000005"/>
    <n v="918.75000000000011"/>
    <n v="0.25"/>
  </r>
  <r>
    <x v="2"/>
    <n v="1128299"/>
    <x v="141"/>
    <x v="2"/>
    <x v="15"/>
    <s v="Anchorage"/>
    <x v="4"/>
    <n v="0.7"/>
    <x v="28"/>
    <n v="3674.9999999999995"/>
    <n v="551.24999999999989"/>
    <n v="0.15"/>
  </r>
  <r>
    <x v="2"/>
    <n v="1128299"/>
    <x v="141"/>
    <x v="2"/>
    <x v="15"/>
    <s v="Anchorage"/>
    <x v="5"/>
    <n v="0.75"/>
    <x v="45"/>
    <n v="2625"/>
    <n v="1050"/>
    <n v="0.4"/>
  </r>
  <r>
    <x v="2"/>
    <n v="1128299"/>
    <x v="142"/>
    <x v="2"/>
    <x v="15"/>
    <s v="Anchorage"/>
    <x v="0"/>
    <n v="0.65000000000000013"/>
    <x v="21"/>
    <n v="3575.0000000000009"/>
    <n v="893.75000000000023"/>
    <n v="0.25"/>
  </r>
  <r>
    <x v="2"/>
    <n v="1128299"/>
    <x v="142"/>
    <x v="2"/>
    <x v="15"/>
    <s v="Anchorage"/>
    <x v="1"/>
    <n v="0.70000000000000018"/>
    <x v="21"/>
    <n v="3850.0000000000009"/>
    <n v="770.00000000000023"/>
    <n v="0.2"/>
  </r>
  <r>
    <x v="2"/>
    <n v="1128299"/>
    <x v="142"/>
    <x v="2"/>
    <x v="15"/>
    <s v="Anchorage"/>
    <x v="2"/>
    <n v="0.65000000000000013"/>
    <x v="48"/>
    <n v="2437.5000000000005"/>
    <n v="609.37500000000011"/>
    <n v="0.25"/>
  </r>
  <r>
    <x v="2"/>
    <n v="1128299"/>
    <x v="142"/>
    <x v="2"/>
    <x v="15"/>
    <s v="Anchorage"/>
    <x v="3"/>
    <n v="0.65000000000000013"/>
    <x v="46"/>
    <n v="2112.5000000000005"/>
    <n v="528.12500000000011"/>
    <n v="0.25"/>
  </r>
  <r>
    <x v="2"/>
    <n v="1128299"/>
    <x v="142"/>
    <x v="2"/>
    <x v="15"/>
    <s v="Anchorage"/>
    <x v="4"/>
    <n v="0.75000000000000011"/>
    <x v="45"/>
    <n v="2625.0000000000005"/>
    <n v="393.75000000000006"/>
    <n v="0.15"/>
  </r>
  <r>
    <x v="2"/>
    <n v="1128299"/>
    <x v="142"/>
    <x v="2"/>
    <x v="15"/>
    <s v="Anchorage"/>
    <x v="5"/>
    <n v="0.6"/>
    <x v="48"/>
    <n v="2250"/>
    <n v="900"/>
    <n v="0.4"/>
  </r>
  <r>
    <x v="2"/>
    <n v="1128299"/>
    <x v="87"/>
    <x v="2"/>
    <x v="15"/>
    <s v="Anchorage"/>
    <x v="0"/>
    <n v="0.55000000000000004"/>
    <x v="34"/>
    <n v="2612.5"/>
    <n v="653.125"/>
    <n v="0.25"/>
  </r>
  <r>
    <x v="2"/>
    <n v="1128299"/>
    <x v="87"/>
    <x v="2"/>
    <x v="15"/>
    <s v="Anchorage"/>
    <x v="1"/>
    <n v="0.65000000000000013"/>
    <x v="34"/>
    <n v="3087.5000000000005"/>
    <n v="617.50000000000011"/>
    <n v="0.2"/>
  </r>
  <r>
    <x v="2"/>
    <n v="1128299"/>
    <x v="87"/>
    <x v="2"/>
    <x v="15"/>
    <s v="Anchorage"/>
    <x v="2"/>
    <n v="0.60000000000000009"/>
    <x v="49"/>
    <n v="1800.0000000000002"/>
    <n v="450.00000000000006"/>
    <n v="0.25"/>
  </r>
  <r>
    <x v="2"/>
    <n v="1128299"/>
    <x v="87"/>
    <x v="2"/>
    <x v="15"/>
    <s v="Anchorage"/>
    <x v="3"/>
    <n v="0.55000000000000004"/>
    <x v="35"/>
    <n v="1512.5000000000002"/>
    <n v="378.12500000000006"/>
    <n v="0.25"/>
  </r>
  <r>
    <x v="2"/>
    <n v="1128299"/>
    <x v="87"/>
    <x v="2"/>
    <x v="15"/>
    <s v="Anchorage"/>
    <x v="4"/>
    <n v="0.65"/>
    <x v="44"/>
    <n v="1625"/>
    <n v="243.75"/>
    <n v="0.15"/>
  </r>
  <r>
    <x v="2"/>
    <n v="1128299"/>
    <x v="87"/>
    <x v="2"/>
    <x v="15"/>
    <s v="Anchorage"/>
    <x v="5"/>
    <n v="0.70000000000000007"/>
    <x v="49"/>
    <n v="2100"/>
    <n v="840"/>
    <n v="0.4"/>
  </r>
  <r>
    <x v="2"/>
    <n v="1128299"/>
    <x v="143"/>
    <x v="2"/>
    <x v="15"/>
    <s v="Anchorage"/>
    <x v="0"/>
    <n v="0.55000000000000004"/>
    <x v="28"/>
    <n v="2887.5000000000005"/>
    <n v="721.87500000000011"/>
    <n v="0.25"/>
  </r>
  <r>
    <x v="2"/>
    <n v="1128299"/>
    <x v="143"/>
    <x v="2"/>
    <x v="15"/>
    <s v="Anchorage"/>
    <x v="1"/>
    <n v="0.60000000000000009"/>
    <x v="25"/>
    <n v="3600.0000000000005"/>
    <n v="720.00000000000011"/>
    <n v="0.2"/>
  </r>
  <r>
    <x v="2"/>
    <n v="1128299"/>
    <x v="143"/>
    <x v="2"/>
    <x v="15"/>
    <s v="Anchorage"/>
    <x v="2"/>
    <n v="0.55000000000000004"/>
    <x v="33"/>
    <n v="2337.5"/>
    <n v="584.375"/>
    <n v="0.25"/>
  </r>
  <r>
    <x v="2"/>
    <n v="1128299"/>
    <x v="143"/>
    <x v="2"/>
    <x v="15"/>
    <s v="Anchorage"/>
    <x v="3"/>
    <n v="0.65000000000000013"/>
    <x v="47"/>
    <n v="2600.0000000000005"/>
    <n v="650.00000000000011"/>
    <n v="0.25"/>
  </r>
  <r>
    <x v="2"/>
    <n v="1128299"/>
    <x v="143"/>
    <x v="2"/>
    <x v="15"/>
    <s v="Anchorage"/>
    <x v="4"/>
    <n v="0.85000000000000009"/>
    <x v="48"/>
    <n v="3187.5000000000005"/>
    <n v="478.12500000000006"/>
    <n v="0.15"/>
  </r>
  <r>
    <x v="2"/>
    <n v="1128299"/>
    <x v="143"/>
    <x v="2"/>
    <x v="15"/>
    <s v="Anchorage"/>
    <x v="5"/>
    <n v="0.90000000000000013"/>
    <x v="24"/>
    <n v="4500.0000000000009"/>
    <n v="1800.0000000000005"/>
    <n v="0.4"/>
  </r>
  <r>
    <x v="2"/>
    <n v="1128299"/>
    <x v="144"/>
    <x v="2"/>
    <x v="15"/>
    <s v="Anchorage"/>
    <x v="0"/>
    <n v="0.75000000000000011"/>
    <x v="20"/>
    <n v="5250.0000000000009"/>
    <n v="1312.5000000000002"/>
    <n v="0.25"/>
  </r>
  <r>
    <x v="2"/>
    <n v="1128299"/>
    <x v="144"/>
    <x v="2"/>
    <x v="15"/>
    <s v="Anchorage"/>
    <x v="1"/>
    <n v="0.8500000000000002"/>
    <x v="20"/>
    <n v="5950.0000000000018"/>
    <n v="1190.0000000000005"/>
    <n v="0.2"/>
  </r>
  <r>
    <x v="2"/>
    <n v="1128299"/>
    <x v="144"/>
    <x v="2"/>
    <x v="15"/>
    <s v="Anchorage"/>
    <x v="2"/>
    <n v="0.80000000000000016"/>
    <x v="24"/>
    <n v="4000.0000000000009"/>
    <n v="1000.0000000000002"/>
    <n v="0.25"/>
  </r>
  <r>
    <x v="2"/>
    <n v="1128299"/>
    <x v="144"/>
    <x v="2"/>
    <x v="15"/>
    <s v="Anchorage"/>
    <x v="3"/>
    <n v="0.80000000000000016"/>
    <x v="24"/>
    <n v="4000.0000000000009"/>
    <n v="1000.0000000000002"/>
    <n v="0.25"/>
  </r>
  <r>
    <x v="2"/>
    <n v="1128299"/>
    <x v="144"/>
    <x v="2"/>
    <x v="15"/>
    <s v="Anchorage"/>
    <x v="4"/>
    <n v="0.90000000000000013"/>
    <x v="33"/>
    <n v="3825.0000000000005"/>
    <n v="573.75"/>
    <n v="0.15"/>
  </r>
  <r>
    <x v="2"/>
    <n v="1128299"/>
    <x v="144"/>
    <x v="2"/>
    <x v="15"/>
    <s v="Anchorage"/>
    <x v="5"/>
    <n v="0.95000000000000018"/>
    <x v="28"/>
    <n v="4987.5000000000009"/>
    <n v="1995.0000000000005"/>
    <n v="0.4"/>
  </r>
  <r>
    <x v="2"/>
    <n v="1128299"/>
    <x v="102"/>
    <x v="2"/>
    <x v="16"/>
    <s v="Honolulu"/>
    <x v="0"/>
    <n v="0.4"/>
    <x v="33"/>
    <n v="1700"/>
    <n v="510"/>
    <n v="0.3"/>
  </r>
  <r>
    <x v="2"/>
    <n v="1128299"/>
    <x v="102"/>
    <x v="2"/>
    <x v="16"/>
    <s v="Honolulu"/>
    <x v="1"/>
    <n v="0.5"/>
    <x v="33"/>
    <n v="2125"/>
    <n v="531.25"/>
    <n v="0.25"/>
  </r>
  <r>
    <x v="2"/>
    <n v="1128299"/>
    <x v="102"/>
    <x v="2"/>
    <x v="16"/>
    <s v="Honolulu"/>
    <x v="2"/>
    <n v="0.5"/>
    <x v="33"/>
    <n v="2125"/>
    <n v="637.5"/>
    <n v="0.3"/>
  </r>
  <r>
    <x v="2"/>
    <n v="1128299"/>
    <x v="102"/>
    <x v="2"/>
    <x v="16"/>
    <s v="Honolulu"/>
    <x v="3"/>
    <n v="0.5"/>
    <x v="35"/>
    <n v="1375"/>
    <n v="412.5"/>
    <n v="0.3"/>
  </r>
  <r>
    <x v="2"/>
    <n v="1128299"/>
    <x v="102"/>
    <x v="2"/>
    <x v="16"/>
    <s v="Honolulu"/>
    <x v="4"/>
    <n v="0.55000000000000004"/>
    <x v="38"/>
    <n v="1237.5"/>
    <n v="247.5"/>
    <n v="0.2"/>
  </r>
  <r>
    <x v="2"/>
    <n v="1128299"/>
    <x v="102"/>
    <x v="2"/>
    <x v="16"/>
    <s v="Honolulu"/>
    <x v="5"/>
    <n v="0.5"/>
    <x v="34"/>
    <n v="2375"/>
    <n v="1068.75"/>
    <n v="0.45"/>
  </r>
  <r>
    <x v="2"/>
    <n v="1128299"/>
    <x v="103"/>
    <x v="2"/>
    <x v="16"/>
    <s v="Honolulu"/>
    <x v="0"/>
    <n v="0.4"/>
    <x v="28"/>
    <n v="2100"/>
    <n v="630"/>
    <n v="0.3"/>
  </r>
  <r>
    <x v="2"/>
    <n v="1128299"/>
    <x v="103"/>
    <x v="2"/>
    <x v="16"/>
    <s v="Honolulu"/>
    <x v="1"/>
    <n v="0.5"/>
    <x v="33"/>
    <n v="2125"/>
    <n v="531.25"/>
    <n v="0.25"/>
  </r>
  <r>
    <x v="2"/>
    <n v="1128299"/>
    <x v="103"/>
    <x v="2"/>
    <x v="16"/>
    <s v="Honolulu"/>
    <x v="2"/>
    <n v="0.5"/>
    <x v="33"/>
    <n v="2125"/>
    <n v="637.5"/>
    <n v="0.3"/>
  </r>
  <r>
    <x v="2"/>
    <n v="1128299"/>
    <x v="103"/>
    <x v="2"/>
    <x v="16"/>
    <s v="Honolulu"/>
    <x v="3"/>
    <n v="0.5"/>
    <x v="35"/>
    <n v="1375"/>
    <n v="412.5"/>
    <n v="0.3"/>
  </r>
  <r>
    <x v="2"/>
    <n v="1128299"/>
    <x v="103"/>
    <x v="2"/>
    <x v="16"/>
    <s v="Honolulu"/>
    <x v="4"/>
    <n v="0.55000000000000004"/>
    <x v="41"/>
    <n v="1100"/>
    <n v="220"/>
    <n v="0.2"/>
  </r>
  <r>
    <x v="2"/>
    <n v="1128299"/>
    <x v="103"/>
    <x v="2"/>
    <x v="16"/>
    <s v="Honolulu"/>
    <x v="5"/>
    <n v="0.5"/>
    <x v="47"/>
    <n v="2000"/>
    <n v="900"/>
    <n v="0.45"/>
  </r>
  <r>
    <x v="2"/>
    <n v="1128299"/>
    <x v="104"/>
    <x v="2"/>
    <x v="16"/>
    <s v="Honolulu"/>
    <x v="0"/>
    <n v="0.5"/>
    <x v="21"/>
    <n v="2750"/>
    <n v="825"/>
    <n v="0.3"/>
  </r>
  <r>
    <x v="2"/>
    <n v="1128299"/>
    <x v="104"/>
    <x v="2"/>
    <x v="16"/>
    <s v="Honolulu"/>
    <x v="1"/>
    <n v="0.6"/>
    <x v="47"/>
    <n v="2400"/>
    <n v="600"/>
    <n v="0.25"/>
  </r>
  <r>
    <x v="2"/>
    <n v="1128299"/>
    <x v="104"/>
    <x v="2"/>
    <x v="16"/>
    <s v="Honolulu"/>
    <x v="2"/>
    <n v="0.64999999999999991"/>
    <x v="33"/>
    <n v="2762.4999999999995"/>
    <n v="828.74999999999989"/>
    <n v="0.3"/>
  </r>
  <r>
    <x v="2"/>
    <n v="1128299"/>
    <x v="104"/>
    <x v="2"/>
    <x v="16"/>
    <s v="Honolulu"/>
    <x v="3"/>
    <n v="0.6"/>
    <x v="46"/>
    <n v="1950"/>
    <n v="585"/>
    <n v="0.3"/>
  </r>
  <r>
    <x v="2"/>
    <n v="1128299"/>
    <x v="104"/>
    <x v="2"/>
    <x v="16"/>
    <s v="Honolulu"/>
    <x v="4"/>
    <n v="0.65"/>
    <x v="37"/>
    <n v="1137.5"/>
    <n v="227.5"/>
    <n v="0.2"/>
  </r>
  <r>
    <x v="2"/>
    <n v="1128299"/>
    <x v="104"/>
    <x v="2"/>
    <x v="16"/>
    <s v="Honolulu"/>
    <x v="5"/>
    <n v="0.6"/>
    <x v="48"/>
    <n v="2250"/>
    <n v="1012.5"/>
    <n v="0.45"/>
  </r>
  <r>
    <x v="2"/>
    <n v="1128299"/>
    <x v="105"/>
    <x v="2"/>
    <x v="16"/>
    <s v="Honolulu"/>
    <x v="0"/>
    <n v="0.65"/>
    <x v="21"/>
    <n v="3575"/>
    <n v="1072.5"/>
    <n v="0.3"/>
  </r>
  <r>
    <x v="2"/>
    <n v="1128299"/>
    <x v="105"/>
    <x v="2"/>
    <x v="16"/>
    <s v="Honolulu"/>
    <x v="1"/>
    <n v="0.70000000000000007"/>
    <x v="45"/>
    <n v="2450.0000000000005"/>
    <n v="612.50000000000011"/>
    <n v="0.25"/>
  </r>
  <r>
    <x v="2"/>
    <n v="1128299"/>
    <x v="105"/>
    <x v="2"/>
    <x v="16"/>
    <s v="Honolulu"/>
    <x v="2"/>
    <n v="0.70000000000000007"/>
    <x v="47"/>
    <n v="2800.0000000000005"/>
    <n v="840.00000000000011"/>
    <n v="0.3"/>
  </r>
  <r>
    <x v="2"/>
    <n v="1128299"/>
    <x v="105"/>
    <x v="2"/>
    <x v="16"/>
    <s v="Honolulu"/>
    <x v="3"/>
    <n v="0.55000000000000004"/>
    <x v="49"/>
    <n v="1650.0000000000002"/>
    <n v="495.00000000000006"/>
    <n v="0.3"/>
  </r>
  <r>
    <x v="2"/>
    <n v="1128299"/>
    <x v="105"/>
    <x v="2"/>
    <x v="16"/>
    <s v="Honolulu"/>
    <x v="4"/>
    <n v="0.60000000000000009"/>
    <x v="41"/>
    <n v="1200.0000000000002"/>
    <n v="240.00000000000006"/>
    <n v="0.2"/>
  </r>
  <r>
    <x v="2"/>
    <n v="1128299"/>
    <x v="105"/>
    <x v="2"/>
    <x v="16"/>
    <s v="Honolulu"/>
    <x v="5"/>
    <n v="0.75000000000000011"/>
    <x v="48"/>
    <n v="2812.5000000000005"/>
    <n v="1265.6250000000002"/>
    <n v="0.45"/>
  </r>
  <r>
    <x v="2"/>
    <n v="1128299"/>
    <x v="106"/>
    <x v="2"/>
    <x v="16"/>
    <s v="Honolulu"/>
    <x v="0"/>
    <n v="0.6"/>
    <x v="31"/>
    <n v="3450"/>
    <n v="1035"/>
    <n v="0.3"/>
  </r>
  <r>
    <x v="2"/>
    <n v="1128299"/>
    <x v="106"/>
    <x v="2"/>
    <x v="16"/>
    <s v="Honolulu"/>
    <x v="1"/>
    <n v="0.65"/>
    <x v="33"/>
    <n v="2762.5"/>
    <n v="690.625"/>
    <n v="0.25"/>
  </r>
  <r>
    <x v="2"/>
    <n v="1128299"/>
    <x v="106"/>
    <x v="2"/>
    <x v="16"/>
    <s v="Honolulu"/>
    <x v="2"/>
    <n v="0.65"/>
    <x v="33"/>
    <n v="2762.5"/>
    <n v="828.75"/>
    <n v="0.3"/>
  </r>
  <r>
    <x v="2"/>
    <n v="1128299"/>
    <x v="106"/>
    <x v="2"/>
    <x v="16"/>
    <s v="Honolulu"/>
    <x v="3"/>
    <n v="0.6"/>
    <x v="46"/>
    <n v="1950"/>
    <n v="585"/>
    <n v="0.3"/>
  </r>
  <r>
    <x v="2"/>
    <n v="1128299"/>
    <x v="106"/>
    <x v="2"/>
    <x v="16"/>
    <s v="Honolulu"/>
    <x v="4"/>
    <n v="0.54999999999999993"/>
    <x v="38"/>
    <n v="1237.4999999999998"/>
    <n v="247.49999999999997"/>
    <n v="0.2"/>
  </r>
  <r>
    <x v="2"/>
    <n v="1128299"/>
    <x v="106"/>
    <x v="2"/>
    <x v="16"/>
    <s v="Honolulu"/>
    <x v="5"/>
    <n v="0.7"/>
    <x v="31"/>
    <n v="4024.9999999999995"/>
    <n v="1811.2499999999998"/>
    <n v="0.45"/>
  </r>
  <r>
    <x v="2"/>
    <n v="1128299"/>
    <x v="107"/>
    <x v="2"/>
    <x v="16"/>
    <s v="Honolulu"/>
    <x v="0"/>
    <n v="0.64999999999999991"/>
    <x v="6"/>
    <n v="5362.4999999999991"/>
    <n v="1608.7499999999998"/>
    <n v="0.3"/>
  </r>
  <r>
    <x v="2"/>
    <n v="1128299"/>
    <x v="107"/>
    <x v="2"/>
    <x v="16"/>
    <s v="Honolulu"/>
    <x v="1"/>
    <n v="0.7"/>
    <x v="20"/>
    <n v="4900"/>
    <n v="1225"/>
    <n v="0.25"/>
  </r>
  <r>
    <x v="2"/>
    <n v="1128299"/>
    <x v="107"/>
    <x v="2"/>
    <x v="16"/>
    <s v="Honolulu"/>
    <x v="2"/>
    <n v="0.85"/>
    <x v="20"/>
    <n v="5950"/>
    <n v="1785"/>
    <n v="0.3"/>
  </r>
  <r>
    <x v="2"/>
    <n v="1128299"/>
    <x v="107"/>
    <x v="2"/>
    <x v="16"/>
    <s v="Honolulu"/>
    <x v="3"/>
    <n v="0.85"/>
    <x v="31"/>
    <n v="4887.5"/>
    <n v="1466.25"/>
    <n v="0.3"/>
  </r>
  <r>
    <x v="2"/>
    <n v="1128299"/>
    <x v="107"/>
    <x v="2"/>
    <x v="16"/>
    <s v="Honolulu"/>
    <x v="4"/>
    <n v="0.95000000000000007"/>
    <x v="32"/>
    <n v="4275"/>
    <n v="855"/>
    <n v="0.2"/>
  </r>
  <r>
    <x v="2"/>
    <n v="1128299"/>
    <x v="107"/>
    <x v="2"/>
    <x v="16"/>
    <s v="Honolulu"/>
    <x v="5"/>
    <n v="1.1000000000000001"/>
    <x v="30"/>
    <n v="8250"/>
    <n v="3712.5"/>
    <n v="0.45"/>
  </r>
  <r>
    <x v="2"/>
    <n v="1128299"/>
    <x v="108"/>
    <x v="2"/>
    <x v="16"/>
    <s v="Honolulu"/>
    <x v="0"/>
    <n v="0.9"/>
    <x v="3"/>
    <n v="8100"/>
    <n v="2430"/>
    <n v="0.3"/>
  </r>
  <r>
    <x v="2"/>
    <n v="1128299"/>
    <x v="108"/>
    <x v="2"/>
    <x v="16"/>
    <s v="Honolulu"/>
    <x v="1"/>
    <n v="0.95000000000000007"/>
    <x v="30"/>
    <n v="7125.0000000000009"/>
    <n v="1781.2500000000002"/>
    <n v="0.25"/>
  </r>
  <r>
    <x v="2"/>
    <n v="1128299"/>
    <x v="108"/>
    <x v="2"/>
    <x v="16"/>
    <s v="Honolulu"/>
    <x v="2"/>
    <n v="0.95000000000000007"/>
    <x v="20"/>
    <n v="6650.0000000000009"/>
    <n v="1995.0000000000002"/>
    <n v="0.3"/>
  </r>
  <r>
    <x v="2"/>
    <n v="1128299"/>
    <x v="108"/>
    <x v="2"/>
    <x v="16"/>
    <s v="Honolulu"/>
    <x v="3"/>
    <n v="0.9"/>
    <x v="25"/>
    <n v="5400"/>
    <n v="1620"/>
    <n v="0.3"/>
  </r>
  <r>
    <x v="2"/>
    <n v="1128299"/>
    <x v="108"/>
    <x v="2"/>
    <x v="16"/>
    <s v="Honolulu"/>
    <x v="4"/>
    <n v="0.95000000000000007"/>
    <x v="26"/>
    <n v="6175"/>
    <n v="1235"/>
    <n v="0.2"/>
  </r>
  <r>
    <x v="2"/>
    <n v="1128299"/>
    <x v="108"/>
    <x v="2"/>
    <x v="16"/>
    <s v="Honolulu"/>
    <x v="5"/>
    <n v="1.1000000000000001"/>
    <x v="26"/>
    <n v="7150.0000000000009"/>
    <n v="3217.5000000000005"/>
    <n v="0.45"/>
  </r>
  <r>
    <x v="2"/>
    <n v="1128299"/>
    <x v="109"/>
    <x v="2"/>
    <x v="16"/>
    <s v="Honolulu"/>
    <x v="0"/>
    <n v="0.95000000000000007"/>
    <x v="2"/>
    <n v="8075.0000000000009"/>
    <n v="2422.5"/>
    <n v="0.3"/>
  </r>
  <r>
    <x v="2"/>
    <n v="1128299"/>
    <x v="109"/>
    <x v="2"/>
    <x v="16"/>
    <s v="Honolulu"/>
    <x v="1"/>
    <n v="0.85000000000000009"/>
    <x v="6"/>
    <n v="7012.5000000000009"/>
    <n v="1753.1250000000002"/>
    <n v="0.25"/>
  </r>
  <r>
    <x v="2"/>
    <n v="1128299"/>
    <x v="109"/>
    <x v="2"/>
    <x v="16"/>
    <s v="Honolulu"/>
    <x v="2"/>
    <n v="0.8"/>
    <x v="20"/>
    <n v="5600"/>
    <n v="1680"/>
    <n v="0.3"/>
  </r>
  <r>
    <x v="2"/>
    <n v="1128299"/>
    <x v="109"/>
    <x v="2"/>
    <x v="16"/>
    <s v="Honolulu"/>
    <x v="3"/>
    <n v="0.8"/>
    <x v="34"/>
    <n v="3800"/>
    <n v="1140"/>
    <n v="0.3"/>
  </r>
  <r>
    <x v="2"/>
    <n v="1128299"/>
    <x v="109"/>
    <x v="2"/>
    <x v="16"/>
    <s v="Honolulu"/>
    <x v="4"/>
    <n v="0.79999999999999993"/>
    <x v="34"/>
    <n v="3799.9999999999995"/>
    <n v="760"/>
    <n v="0.2"/>
  </r>
  <r>
    <x v="2"/>
    <n v="1128299"/>
    <x v="109"/>
    <x v="2"/>
    <x v="16"/>
    <s v="Honolulu"/>
    <x v="5"/>
    <n v="0.85"/>
    <x v="49"/>
    <n v="2550"/>
    <n v="1147.5"/>
    <n v="0.45"/>
  </r>
  <r>
    <x v="2"/>
    <n v="1128299"/>
    <x v="110"/>
    <x v="2"/>
    <x v="16"/>
    <s v="Honolulu"/>
    <x v="0"/>
    <n v="0.60000000000000009"/>
    <x v="24"/>
    <n v="3000.0000000000005"/>
    <n v="900.00000000000011"/>
    <n v="0.3"/>
  </r>
  <r>
    <x v="2"/>
    <n v="1128299"/>
    <x v="110"/>
    <x v="2"/>
    <x v="16"/>
    <s v="Honolulu"/>
    <x v="1"/>
    <n v="0.65000000000000013"/>
    <x v="24"/>
    <n v="3250.0000000000005"/>
    <n v="812.50000000000011"/>
    <n v="0.25"/>
  </r>
  <r>
    <x v="2"/>
    <n v="1128299"/>
    <x v="110"/>
    <x v="2"/>
    <x v="16"/>
    <s v="Honolulu"/>
    <x v="2"/>
    <n v="0.60000000000000009"/>
    <x v="49"/>
    <n v="1800.0000000000002"/>
    <n v="540"/>
    <n v="0.3"/>
  </r>
  <r>
    <x v="2"/>
    <n v="1128299"/>
    <x v="110"/>
    <x v="2"/>
    <x v="16"/>
    <s v="Honolulu"/>
    <x v="3"/>
    <n v="0.60000000000000009"/>
    <x v="44"/>
    <n v="1500.0000000000002"/>
    <n v="450.00000000000006"/>
    <n v="0.3"/>
  </r>
  <r>
    <x v="2"/>
    <n v="1128299"/>
    <x v="110"/>
    <x v="2"/>
    <x v="16"/>
    <s v="Honolulu"/>
    <x v="4"/>
    <n v="0.70000000000000007"/>
    <x v="35"/>
    <n v="1925.0000000000002"/>
    <n v="385.00000000000006"/>
    <n v="0.2"/>
  </r>
  <r>
    <x v="2"/>
    <n v="1128299"/>
    <x v="110"/>
    <x v="2"/>
    <x v="16"/>
    <s v="Honolulu"/>
    <x v="5"/>
    <n v="0.54999999999999993"/>
    <x v="49"/>
    <n v="1649.9999999999998"/>
    <n v="742.49999999999989"/>
    <n v="0.45"/>
  </r>
  <r>
    <x v="2"/>
    <n v="1128299"/>
    <x v="111"/>
    <x v="2"/>
    <x v="16"/>
    <s v="Honolulu"/>
    <x v="0"/>
    <n v="0.5"/>
    <x v="47"/>
    <n v="2000"/>
    <n v="600"/>
    <n v="0.3"/>
  </r>
  <r>
    <x v="2"/>
    <n v="1128299"/>
    <x v="111"/>
    <x v="2"/>
    <x v="16"/>
    <s v="Honolulu"/>
    <x v="1"/>
    <n v="0.65000000000000013"/>
    <x v="31"/>
    <n v="3737.5000000000009"/>
    <n v="934.37500000000023"/>
    <n v="0.25"/>
  </r>
  <r>
    <x v="2"/>
    <n v="1128299"/>
    <x v="111"/>
    <x v="2"/>
    <x v="16"/>
    <s v="Honolulu"/>
    <x v="2"/>
    <n v="0.60000000000000009"/>
    <x v="47"/>
    <n v="2400.0000000000005"/>
    <n v="720.00000000000011"/>
    <n v="0.3"/>
  </r>
  <r>
    <x v="2"/>
    <n v="1128299"/>
    <x v="111"/>
    <x v="2"/>
    <x v="16"/>
    <s v="Honolulu"/>
    <x v="3"/>
    <n v="0.55000000000000004"/>
    <x v="48"/>
    <n v="2062.5"/>
    <n v="618.75"/>
    <n v="0.3"/>
  </r>
  <r>
    <x v="2"/>
    <n v="1128299"/>
    <x v="111"/>
    <x v="2"/>
    <x v="16"/>
    <s v="Honolulu"/>
    <x v="4"/>
    <n v="0.65"/>
    <x v="45"/>
    <n v="2275"/>
    <n v="455"/>
    <n v="0.2"/>
  </r>
  <r>
    <x v="2"/>
    <n v="1128299"/>
    <x v="111"/>
    <x v="2"/>
    <x v="16"/>
    <s v="Honolulu"/>
    <x v="5"/>
    <n v="0.70000000000000007"/>
    <x v="47"/>
    <n v="2800.0000000000005"/>
    <n v="1260.0000000000002"/>
    <n v="0.45"/>
  </r>
  <r>
    <x v="2"/>
    <n v="1128299"/>
    <x v="112"/>
    <x v="2"/>
    <x v="16"/>
    <s v="Honolulu"/>
    <x v="0"/>
    <n v="0.55000000000000004"/>
    <x v="23"/>
    <n v="3437.5000000000005"/>
    <n v="1031.25"/>
    <n v="0.3"/>
  </r>
  <r>
    <x v="2"/>
    <n v="1128299"/>
    <x v="112"/>
    <x v="2"/>
    <x v="16"/>
    <s v="Honolulu"/>
    <x v="1"/>
    <n v="0.60000000000000009"/>
    <x v="20"/>
    <n v="4200.0000000000009"/>
    <n v="1050.0000000000002"/>
    <n v="0.25"/>
  </r>
  <r>
    <x v="2"/>
    <n v="1128299"/>
    <x v="112"/>
    <x v="2"/>
    <x v="16"/>
    <s v="Honolulu"/>
    <x v="2"/>
    <n v="0.55000000000000004"/>
    <x v="28"/>
    <n v="2887.5000000000005"/>
    <n v="866.25000000000011"/>
    <n v="0.3"/>
  </r>
  <r>
    <x v="2"/>
    <n v="1128299"/>
    <x v="112"/>
    <x v="2"/>
    <x v="16"/>
    <s v="Honolulu"/>
    <x v="3"/>
    <n v="0.65000000000000013"/>
    <x v="24"/>
    <n v="3250.0000000000005"/>
    <n v="975.00000000000011"/>
    <n v="0.3"/>
  </r>
  <r>
    <x v="2"/>
    <n v="1128299"/>
    <x v="112"/>
    <x v="2"/>
    <x v="16"/>
    <s v="Honolulu"/>
    <x v="4"/>
    <n v="0.85000000000000009"/>
    <x v="34"/>
    <n v="4037.5000000000005"/>
    <n v="807.50000000000011"/>
    <n v="0.2"/>
  </r>
  <r>
    <x v="2"/>
    <n v="1128299"/>
    <x v="112"/>
    <x v="2"/>
    <x v="16"/>
    <s v="Honolulu"/>
    <x v="5"/>
    <n v="0.90000000000000013"/>
    <x v="25"/>
    <n v="5400.0000000000009"/>
    <n v="2430.0000000000005"/>
    <n v="0.45"/>
  </r>
  <r>
    <x v="2"/>
    <n v="1128299"/>
    <x v="113"/>
    <x v="2"/>
    <x v="16"/>
    <s v="Honolulu"/>
    <x v="0"/>
    <n v="0.75000000000000011"/>
    <x v="9"/>
    <n v="6000.0000000000009"/>
    <n v="1800.0000000000002"/>
    <n v="0.3"/>
  </r>
  <r>
    <x v="2"/>
    <n v="1128299"/>
    <x v="113"/>
    <x v="2"/>
    <x v="16"/>
    <s v="Honolulu"/>
    <x v="1"/>
    <n v="0.8500000000000002"/>
    <x v="9"/>
    <n v="6800.0000000000018"/>
    <n v="1700.0000000000005"/>
    <n v="0.25"/>
  </r>
  <r>
    <x v="2"/>
    <n v="1128299"/>
    <x v="113"/>
    <x v="2"/>
    <x v="16"/>
    <s v="Honolulu"/>
    <x v="2"/>
    <n v="0.80000000000000016"/>
    <x v="25"/>
    <n v="4800.0000000000009"/>
    <n v="1440.0000000000002"/>
    <n v="0.3"/>
  </r>
  <r>
    <x v="2"/>
    <n v="1128299"/>
    <x v="113"/>
    <x v="2"/>
    <x v="16"/>
    <s v="Honolulu"/>
    <x v="3"/>
    <n v="0.80000000000000016"/>
    <x v="25"/>
    <n v="4800.0000000000009"/>
    <n v="1440.0000000000002"/>
    <n v="0.3"/>
  </r>
  <r>
    <x v="2"/>
    <n v="1128299"/>
    <x v="113"/>
    <x v="2"/>
    <x v="16"/>
    <s v="Honolulu"/>
    <x v="4"/>
    <n v="0.90000000000000013"/>
    <x v="28"/>
    <n v="4725.0000000000009"/>
    <n v="945.00000000000023"/>
    <n v="0.2"/>
  </r>
  <r>
    <x v="2"/>
    <n v="1128299"/>
    <x v="113"/>
    <x v="2"/>
    <x v="16"/>
    <s v="Honolulu"/>
    <x v="5"/>
    <n v="0.95000000000000018"/>
    <x v="23"/>
    <n v="5937.5000000000009"/>
    <n v="2671.8750000000005"/>
    <n v="0.45"/>
  </r>
  <r>
    <x v="0"/>
    <n v="1185732"/>
    <x v="78"/>
    <x v="4"/>
    <x v="8"/>
    <s v="Orlando"/>
    <x v="0"/>
    <n v="0.45"/>
    <x v="2"/>
    <n v="3825"/>
    <n v="1721.25"/>
    <n v="0.45"/>
  </r>
  <r>
    <x v="0"/>
    <n v="1185732"/>
    <x v="78"/>
    <x v="4"/>
    <x v="8"/>
    <s v="Orlando"/>
    <x v="1"/>
    <n v="0.45"/>
    <x v="26"/>
    <n v="2925"/>
    <n v="1023.7499999999999"/>
    <n v="0.35"/>
  </r>
  <r>
    <x v="0"/>
    <n v="1185732"/>
    <x v="78"/>
    <x v="4"/>
    <x v="8"/>
    <s v="Orlando"/>
    <x v="2"/>
    <n v="0.35000000000000003"/>
    <x v="26"/>
    <n v="2275"/>
    <n v="568.75"/>
    <n v="0.25"/>
  </r>
  <r>
    <x v="0"/>
    <n v="1185732"/>
    <x v="78"/>
    <x v="4"/>
    <x v="8"/>
    <s v="Orlando"/>
    <x v="3"/>
    <n v="0.39999999999999997"/>
    <x v="24"/>
    <n v="1999.9999999999998"/>
    <n v="599.99999999999989"/>
    <n v="0.3"/>
  </r>
  <r>
    <x v="0"/>
    <n v="1185732"/>
    <x v="78"/>
    <x v="4"/>
    <x v="8"/>
    <s v="Orlando"/>
    <x v="4"/>
    <n v="0.55000000000000004"/>
    <x v="21"/>
    <n v="3025.0000000000005"/>
    <n v="1058.75"/>
    <n v="0.35"/>
  </r>
  <r>
    <x v="0"/>
    <n v="1185732"/>
    <x v="78"/>
    <x v="4"/>
    <x v="8"/>
    <s v="Orlando"/>
    <x v="5"/>
    <n v="0.45"/>
    <x v="26"/>
    <n v="2925"/>
    <n v="1462.5"/>
    <n v="0.5"/>
  </r>
  <r>
    <x v="0"/>
    <n v="1185732"/>
    <x v="79"/>
    <x v="4"/>
    <x v="8"/>
    <s v="Orlando"/>
    <x v="0"/>
    <n v="0.45"/>
    <x v="3"/>
    <n v="4050"/>
    <n v="1822.5"/>
    <n v="0.45"/>
  </r>
  <r>
    <x v="0"/>
    <n v="1185732"/>
    <x v="79"/>
    <x v="4"/>
    <x v="8"/>
    <s v="Orlando"/>
    <x v="1"/>
    <n v="0.45"/>
    <x v="21"/>
    <n v="2475"/>
    <n v="866.25"/>
    <n v="0.35"/>
  </r>
  <r>
    <x v="0"/>
    <n v="1185732"/>
    <x v="79"/>
    <x v="4"/>
    <x v="8"/>
    <s v="Orlando"/>
    <x v="2"/>
    <n v="0.35000000000000003"/>
    <x v="25"/>
    <n v="2100"/>
    <n v="525"/>
    <n v="0.25"/>
  </r>
  <r>
    <x v="0"/>
    <n v="1185732"/>
    <x v="79"/>
    <x v="4"/>
    <x v="8"/>
    <s v="Orlando"/>
    <x v="3"/>
    <n v="0.39999999999999997"/>
    <x v="34"/>
    <n v="1899.9999999999998"/>
    <n v="569.99999999999989"/>
    <n v="0.3"/>
  </r>
  <r>
    <x v="0"/>
    <n v="1185732"/>
    <x v="79"/>
    <x v="4"/>
    <x v="8"/>
    <s v="Orlando"/>
    <x v="4"/>
    <n v="0.55000000000000004"/>
    <x v="21"/>
    <n v="3025.0000000000005"/>
    <n v="1058.75"/>
    <n v="0.35"/>
  </r>
  <r>
    <x v="0"/>
    <n v="1185732"/>
    <x v="79"/>
    <x v="4"/>
    <x v="8"/>
    <s v="Orlando"/>
    <x v="5"/>
    <n v="0.45"/>
    <x v="26"/>
    <n v="2925"/>
    <n v="1462.5"/>
    <n v="0.5"/>
  </r>
  <r>
    <x v="0"/>
    <n v="1185732"/>
    <x v="80"/>
    <x v="4"/>
    <x v="8"/>
    <s v="Orlando"/>
    <x v="0"/>
    <n v="0.45"/>
    <x v="62"/>
    <n v="3915"/>
    <n v="1761.75"/>
    <n v="0.45"/>
  </r>
  <r>
    <x v="0"/>
    <n v="1185732"/>
    <x v="80"/>
    <x v="4"/>
    <x v="8"/>
    <s v="Orlando"/>
    <x v="1"/>
    <n v="0.45"/>
    <x v="21"/>
    <n v="2475"/>
    <n v="866.25"/>
    <n v="0.35"/>
  </r>
  <r>
    <x v="0"/>
    <n v="1185732"/>
    <x v="80"/>
    <x v="4"/>
    <x v="8"/>
    <s v="Orlando"/>
    <x v="2"/>
    <n v="0.35000000000000003"/>
    <x v="31"/>
    <n v="2012.5000000000002"/>
    <n v="503.12500000000006"/>
    <n v="0.25"/>
  </r>
  <r>
    <x v="0"/>
    <n v="1185732"/>
    <x v="80"/>
    <x v="4"/>
    <x v="8"/>
    <s v="Orlando"/>
    <x v="3"/>
    <n v="0.39999999999999997"/>
    <x v="33"/>
    <n v="1699.9999999999998"/>
    <n v="509.99999999999989"/>
    <n v="0.3"/>
  </r>
  <r>
    <x v="0"/>
    <n v="1185732"/>
    <x v="80"/>
    <x v="4"/>
    <x v="8"/>
    <s v="Orlando"/>
    <x v="4"/>
    <n v="0.55000000000000004"/>
    <x v="34"/>
    <n v="2612.5"/>
    <n v="914.37499999999989"/>
    <n v="0.35"/>
  </r>
  <r>
    <x v="0"/>
    <n v="1185732"/>
    <x v="80"/>
    <x v="4"/>
    <x v="8"/>
    <s v="Orlando"/>
    <x v="5"/>
    <n v="0.45"/>
    <x v="31"/>
    <n v="2587.5"/>
    <n v="1293.75"/>
    <n v="0.5"/>
  </r>
  <r>
    <x v="0"/>
    <n v="1185732"/>
    <x v="81"/>
    <x v="4"/>
    <x v="8"/>
    <s v="Orlando"/>
    <x v="0"/>
    <n v="0.45"/>
    <x v="6"/>
    <n v="3712.5"/>
    <n v="1670.625"/>
    <n v="0.45"/>
  </r>
  <r>
    <x v="0"/>
    <n v="1185732"/>
    <x v="81"/>
    <x v="4"/>
    <x v="8"/>
    <s v="Orlando"/>
    <x v="1"/>
    <n v="0.45"/>
    <x v="28"/>
    <n v="2362.5"/>
    <n v="826.875"/>
    <n v="0.35"/>
  </r>
  <r>
    <x v="0"/>
    <n v="1185732"/>
    <x v="81"/>
    <x v="4"/>
    <x v="8"/>
    <s v="Orlando"/>
    <x v="2"/>
    <n v="0.35000000000000003"/>
    <x v="28"/>
    <n v="1837.5000000000002"/>
    <n v="459.37500000000006"/>
    <n v="0.25"/>
  </r>
  <r>
    <x v="0"/>
    <n v="1185732"/>
    <x v="81"/>
    <x v="4"/>
    <x v="8"/>
    <s v="Orlando"/>
    <x v="3"/>
    <n v="0.39999999999999997"/>
    <x v="32"/>
    <n v="1799.9999999999998"/>
    <n v="539.99999999999989"/>
    <n v="0.3"/>
  </r>
  <r>
    <x v="0"/>
    <n v="1185732"/>
    <x v="81"/>
    <x v="4"/>
    <x v="8"/>
    <s v="Orlando"/>
    <x v="4"/>
    <n v="0.55000000000000004"/>
    <x v="34"/>
    <n v="2612.5"/>
    <n v="914.37499999999989"/>
    <n v="0.35"/>
  </r>
  <r>
    <x v="0"/>
    <n v="1185732"/>
    <x v="81"/>
    <x v="4"/>
    <x v="8"/>
    <s v="Orlando"/>
    <x v="5"/>
    <n v="0.45"/>
    <x v="25"/>
    <n v="2700"/>
    <n v="1350"/>
    <n v="0.5"/>
  </r>
  <r>
    <x v="0"/>
    <n v="1185732"/>
    <x v="82"/>
    <x v="4"/>
    <x v="8"/>
    <s v="Orlando"/>
    <x v="0"/>
    <n v="0.55000000000000004"/>
    <x v="62"/>
    <n v="4785"/>
    <n v="2153.25"/>
    <n v="0.45"/>
  </r>
  <r>
    <x v="0"/>
    <n v="1185732"/>
    <x v="82"/>
    <x v="4"/>
    <x v="8"/>
    <s v="Orlando"/>
    <x v="1"/>
    <n v="0.55000000000000004"/>
    <x v="31"/>
    <n v="3162.5000000000005"/>
    <n v="1106.875"/>
    <n v="0.35"/>
  </r>
  <r>
    <x v="0"/>
    <n v="1185732"/>
    <x v="82"/>
    <x v="4"/>
    <x v="8"/>
    <s v="Orlando"/>
    <x v="2"/>
    <n v="0.5"/>
    <x v="21"/>
    <n v="2750"/>
    <n v="687.5"/>
    <n v="0.25"/>
  </r>
  <r>
    <x v="0"/>
    <n v="1185732"/>
    <x v="82"/>
    <x v="4"/>
    <x v="8"/>
    <s v="Orlando"/>
    <x v="3"/>
    <n v="0.5"/>
    <x v="24"/>
    <n v="2500"/>
    <n v="750"/>
    <n v="0.3"/>
  </r>
  <r>
    <x v="0"/>
    <n v="1185732"/>
    <x v="82"/>
    <x v="4"/>
    <x v="8"/>
    <s v="Orlando"/>
    <x v="4"/>
    <n v="0.6"/>
    <x v="28"/>
    <n v="3150"/>
    <n v="1102.5"/>
    <n v="0.35"/>
  </r>
  <r>
    <x v="0"/>
    <n v="1185732"/>
    <x v="82"/>
    <x v="4"/>
    <x v="8"/>
    <s v="Orlando"/>
    <x v="5"/>
    <n v="0.65"/>
    <x v="23"/>
    <n v="4062.5"/>
    <n v="2031.25"/>
    <n v="0.5"/>
  </r>
  <r>
    <x v="0"/>
    <n v="1185732"/>
    <x v="83"/>
    <x v="4"/>
    <x v="8"/>
    <s v="Orlando"/>
    <x v="0"/>
    <n v="0.6"/>
    <x v="10"/>
    <n v="5250"/>
    <n v="2362.5"/>
    <n v="0.45"/>
  </r>
  <r>
    <x v="0"/>
    <n v="1185732"/>
    <x v="83"/>
    <x v="4"/>
    <x v="8"/>
    <s v="Orlando"/>
    <x v="1"/>
    <n v="0.55000000000000004"/>
    <x v="23"/>
    <n v="3437.5000000000005"/>
    <n v="1203.125"/>
    <n v="0.35"/>
  </r>
  <r>
    <x v="0"/>
    <n v="1185732"/>
    <x v="83"/>
    <x v="4"/>
    <x v="8"/>
    <s v="Orlando"/>
    <x v="2"/>
    <n v="0.5"/>
    <x v="25"/>
    <n v="3000"/>
    <n v="750"/>
    <n v="0.25"/>
  </r>
  <r>
    <x v="0"/>
    <n v="1185732"/>
    <x v="83"/>
    <x v="4"/>
    <x v="8"/>
    <s v="Orlando"/>
    <x v="3"/>
    <n v="0.5"/>
    <x v="31"/>
    <n v="2875"/>
    <n v="862.5"/>
    <n v="0.3"/>
  </r>
  <r>
    <x v="0"/>
    <n v="1185732"/>
    <x v="83"/>
    <x v="4"/>
    <x v="8"/>
    <s v="Orlando"/>
    <x v="4"/>
    <n v="0.65"/>
    <x v="31"/>
    <n v="3737.5"/>
    <n v="1308.125"/>
    <n v="0.35"/>
  </r>
  <r>
    <x v="0"/>
    <n v="1185732"/>
    <x v="83"/>
    <x v="4"/>
    <x v="8"/>
    <s v="Orlando"/>
    <x v="5"/>
    <n v="0.70000000000000007"/>
    <x v="27"/>
    <n v="5075.0000000000009"/>
    <n v="2537.5000000000005"/>
    <n v="0.5"/>
  </r>
  <r>
    <x v="0"/>
    <n v="1185732"/>
    <x v="84"/>
    <x v="4"/>
    <x v="8"/>
    <s v="Orlando"/>
    <x v="0"/>
    <n v="0.65"/>
    <x v="5"/>
    <n v="6175"/>
    <n v="2778.75"/>
    <n v="0.45"/>
  </r>
  <r>
    <x v="0"/>
    <n v="1185732"/>
    <x v="84"/>
    <x v="4"/>
    <x v="8"/>
    <s v="Orlando"/>
    <x v="1"/>
    <n v="0.60000000000000009"/>
    <x v="20"/>
    <n v="4200.0000000000009"/>
    <n v="1470.0000000000002"/>
    <n v="0.35"/>
  </r>
  <r>
    <x v="0"/>
    <n v="1185732"/>
    <x v="84"/>
    <x v="4"/>
    <x v="8"/>
    <s v="Orlando"/>
    <x v="2"/>
    <n v="0.55000000000000004"/>
    <x v="23"/>
    <n v="3437.5000000000005"/>
    <n v="859.37500000000011"/>
    <n v="0.25"/>
  </r>
  <r>
    <x v="0"/>
    <n v="1185732"/>
    <x v="84"/>
    <x v="4"/>
    <x v="8"/>
    <s v="Orlando"/>
    <x v="3"/>
    <n v="0.55000000000000004"/>
    <x v="31"/>
    <n v="3162.5000000000005"/>
    <n v="948.75000000000011"/>
    <n v="0.3"/>
  </r>
  <r>
    <x v="0"/>
    <n v="1185732"/>
    <x v="84"/>
    <x v="4"/>
    <x v="8"/>
    <s v="Orlando"/>
    <x v="4"/>
    <n v="0.65"/>
    <x v="25"/>
    <n v="3900"/>
    <n v="1365"/>
    <n v="0.35"/>
  </r>
  <r>
    <x v="0"/>
    <n v="1185732"/>
    <x v="84"/>
    <x v="4"/>
    <x v="8"/>
    <s v="Orlando"/>
    <x v="5"/>
    <n v="0.70000000000000007"/>
    <x v="29"/>
    <n v="5425.0000000000009"/>
    <n v="2712.5000000000005"/>
    <n v="0.5"/>
  </r>
  <r>
    <x v="0"/>
    <n v="1185732"/>
    <x v="85"/>
    <x v="4"/>
    <x v="8"/>
    <s v="Orlando"/>
    <x v="0"/>
    <n v="0.65"/>
    <x v="8"/>
    <n v="6012.5"/>
    <n v="2705.625"/>
    <n v="0.45"/>
  </r>
  <r>
    <x v="0"/>
    <n v="1185732"/>
    <x v="85"/>
    <x v="4"/>
    <x v="8"/>
    <s v="Orlando"/>
    <x v="1"/>
    <n v="0.60000000000000009"/>
    <x v="20"/>
    <n v="4200.0000000000009"/>
    <n v="1470.0000000000002"/>
    <n v="0.35"/>
  </r>
  <r>
    <x v="0"/>
    <n v="1185732"/>
    <x v="85"/>
    <x v="4"/>
    <x v="8"/>
    <s v="Orlando"/>
    <x v="2"/>
    <n v="0.55000000000000004"/>
    <x v="23"/>
    <n v="3437.5000000000005"/>
    <n v="859.37500000000011"/>
    <n v="0.25"/>
  </r>
  <r>
    <x v="0"/>
    <n v="1185732"/>
    <x v="85"/>
    <x v="4"/>
    <x v="8"/>
    <s v="Orlando"/>
    <x v="3"/>
    <n v="0.45"/>
    <x v="31"/>
    <n v="2587.5"/>
    <n v="776.25"/>
    <n v="0.3"/>
  </r>
  <r>
    <x v="0"/>
    <n v="1185732"/>
    <x v="85"/>
    <x v="4"/>
    <x v="8"/>
    <s v="Orlando"/>
    <x v="4"/>
    <n v="0.55000000000000004"/>
    <x v="21"/>
    <n v="3025.0000000000005"/>
    <n v="1058.75"/>
    <n v="0.35"/>
  </r>
  <r>
    <x v="0"/>
    <n v="1185732"/>
    <x v="85"/>
    <x v="4"/>
    <x v="8"/>
    <s v="Orlando"/>
    <x v="5"/>
    <n v="0.60000000000000009"/>
    <x v="27"/>
    <n v="4350.0000000000009"/>
    <n v="2175.0000000000005"/>
    <n v="0.5"/>
  </r>
  <r>
    <x v="0"/>
    <n v="1185732"/>
    <x v="86"/>
    <x v="4"/>
    <x v="8"/>
    <s v="Orlando"/>
    <x v="0"/>
    <n v="0.55000000000000004"/>
    <x v="2"/>
    <n v="4675"/>
    <n v="2103.75"/>
    <n v="0.45"/>
  </r>
  <r>
    <x v="0"/>
    <n v="1185732"/>
    <x v="86"/>
    <x v="4"/>
    <x v="8"/>
    <s v="Orlando"/>
    <x v="1"/>
    <n v="0.50000000000000011"/>
    <x v="26"/>
    <n v="3250.0000000000009"/>
    <n v="1137.5000000000002"/>
    <n v="0.35"/>
  </r>
  <r>
    <x v="0"/>
    <n v="1185732"/>
    <x v="86"/>
    <x v="4"/>
    <x v="8"/>
    <s v="Orlando"/>
    <x v="2"/>
    <n v="0.45"/>
    <x v="21"/>
    <n v="2475"/>
    <n v="618.75"/>
    <n v="0.25"/>
  </r>
  <r>
    <x v="0"/>
    <n v="1185732"/>
    <x v="86"/>
    <x v="4"/>
    <x v="8"/>
    <s v="Orlando"/>
    <x v="3"/>
    <n v="0.45"/>
    <x v="28"/>
    <n v="2362.5"/>
    <n v="708.75"/>
    <n v="0.3"/>
  </r>
  <r>
    <x v="0"/>
    <n v="1185732"/>
    <x v="86"/>
    <x v="4"/>
    <x v="8"/>
    <s v="Orlando"/>
    <x v="4"/>
    <n v="0.55000000000000004"/>
    <x v="28"/>
    <n v="2887.5000000000005"/>
    <n v="1010.6250000000001"/>
    <n v="0.35"/>
  </r>
  <r>
    <x v="0"/>
    <n v="1185732"/>
    <x v="86"/>
    <x v="4"/>
    <x v="8"/>
    <s v="Orlando"/>
    <x v="5"/>
    <n v="0.60000000000000009"/>
    <x v="23"/>
    <n v="3750.0000000000005"/>
    <n v="1875.0000000000002"/>
    <n v="0.5"/>
  </r>
  <r>
    <x v="0"/>
    <n v="1185732"/>
    <x v="87"/>
    <x v="4"/>
    <x v="8"/>
    <s v="Orlando"/>
    <x v="0"/>
    <n v="0.60000000000000009"/>
    <x v="9"/>
    <n v="4800.0000000000009"/>
    <n v="2160.0000000000005"/>
    <n v="0.45"/>
  </r>
  <r>
    <x v="0"/>
    <n v="1185732"/>
    <x v="87"/>
    <x v="4"/>
    <x v="8"/>
    <s v="Orlando"/>
    <x v="1"/>
    <n v="0.50000000000000011"/>
    <x v="23"/>
    <n v="3125.0000000000009"/>
    <n v="1093.7500000000002"/>
    <n v="0.35"/>
  </r>
  <r>
    <x v="0"/>
    <n v="1185732"/>
    <x v="87"/>
    <x v="4"/>
    <x v="8"/>
    <s v="Orlando"/>
    <x v="2"/>
    <n v="0.50000000000000011"/>
    <x v="28"/>
    <n v="2625.0000000000005"/>
    <n v="656.25000000000011"/>
    <n v="0.25"/>
  </r>
  <r>
    <x v="0"/>
    <n v="1185732"/>
    <x v="87"/>
    <x v="4"/>
    <x v="8"/>
    <s v="Orlando"/>
    <x v="3"/>
    <n v="0.50000000000000011"/>
    <x v="24"/>
    <n v="2500.0000000000005"/>
    <n v="750.00000000000011"/>
    <n v="0.3"/>
  </r>
  <r>
    <x v="0"/>
    <n v="1185732"/>
    <x v="87"/>
    <x v="4"/>
    <x v="8"/>
    <s v="Orlando"/>
    <x v="4"/>
    <n v="0.60000000000000009"/>
    <x v="24"/>
    <n v="3000.0000000000005"/>
    <n v="1050"/>
    <n v="0.35"/>
  </r>
  <r>
    <x v="0"/>
    <n v="1185732"/>
    <x v="87"/>
    <x v="4"/>
    <x v="8"/>
    <s v="Orlando"/>
    <x v="5"/>
    <n v="0.65"/>
    <x v="23"/>
    <n v="4062.5"/>
    <n v="2031.25"/>
    <n v="0.5"/>
  </r>
  <r>
    <x v="0"/>
    <n v="1185732"/>
    <x v="88"/>
    <x v="4"/>
    <x v="8"/>
    <s v="Orlando"/>
    <x v="0"/>
    <n v="0.60000000000000009"/>
    <x v="29"/>
    <n v="4650.0000000000009"/>
    <n v="2092.5000000000005"/>
    <n v="0.45"/>
  </r>
  <r>
    <x v="0"/>
    <n v="1185732"/>
    <x v="88"/>
    <x v="4"/>
    <x v="8"/>
    <s v="Orlando"/>
    <x v="1"/>
    <n v="0.50000000000000011"/>
    <x v="25"/>
    <n v="3000.0000000000005"/>
    <n v="1050"/>
    <n v="0.35"/>
  </r>
  <r>
    <x v="0"/>
    <n v="1185732"/>
    <x v="88"/>
    <x v="4"/>
    <x v="8"/>
    <s v="Orlando"/>
    <x v="2"/>
    <n v="0.50000000000000011"/>
    <x v="63"/>
    <n v="2725.0000000000005"/>
    <n v="681.25000000000011"/>
    <n v="0.25"/>
  </r>
  <r>
    <x v="0"/>
    <n v="1185732"/>
    <x v="88"/>
    <x v="4"/>
    <x v="8"/>
    <s v="Orlando"/>
    <x v="3"/>
    <n v="0.50000000000000011"/>
    <x v="31"/>
    <n v="2875.0000000000005"/>
    <n v="862.50000000000011"/>
    <n v="0.3"/>
  </r>
  <r>
    <x v="0"/>
    <n v="1185732"/>
    <x v="88"/>
    <x v="4"/>
    <x v="8"/>
    <s v="Orlando"/>
    <x v="4"/>
    <n v="0.65"/>
    <x v="21"/>
    <n v="3575"/>
    <n v="1251.25"/>
    <n v="0.35"/>
  </r>
  <r>
    <x v="0"/>
    <n v="1185732"/>
    <x v="88"/>
    <x v="4"/>
    <x v="8"/>
    <s v="Orlando"/>
    <x v="5"/>
    <n v="0.7"/>
    <x v="26"/>
    <n v="4550"/>
    <n v="2275"/>
    <n v="0.5"/>
  </r>
  <r>
    <x v="0"/>
    <n v="1185732"/>
    <x v="89"/>
    <x v="4"/>
    <x v="8"/>
    <s v="Orlando"/>
    <x v="0"/>
    <n v="0.65"/>
    <x v="10"/>
    <n v="5687.5"/>
    <n v="2559.375"/>
    <n v="0.45"/>
  </r>
  <r>
    <x v="0"/>
    <n v="1185732"/>
    <x v="89"/>
    <x v="4"/>
    <x v="8"/>
    <s v="Orlando"/>
    <x v="1"/>
    <n v="0.55000000000000004"/>
    <x v="22"/>
    <n v="3712.5000000000005"/>
    <n v="1299.375"/>
    <n v="0.35"/>
  </r>
  <r>
    <x v="0"/>
    <n v="1185732"/>
    <x v="89"/>
    <x v="4"/>
    <x v="8"/>
    <s v="Orlando"/>
    <x v="2"/>
    <n v="0.55000000000000004"/>
    <x v="23"/>
    <n v="3437.5000000000005"/>
    <n v="859.37500000000011"/>
    <n v="0.25"/>
  </r>
  <r>
    <x v="0"/>
    <n v="1185732"/>
    <x v="89"/>
    <x v="4"/>
    <x v="8"/>
    <s v="Orlando"/>
    <x v="3"/>
    <n v="0.55000000000000004"/>
    <x v="31"/>
    <n v="3162.5000000000005"/>
    <n v="948.75000000000011"/>
    <n v="0.3"/>
  </r>
  <r>
    <x v="0"/>
    <n v="1185732"/>
    <x v="89"/>
    <x v="4"/>
    <x v="8"/>
    <s v="Orlando"/>
    <x v="4"/>
    <n v="0.65"/>
    <x v="31"/>
    <n v="3737.5"/>
    <n v="1308.125"/>
    <n v="0.35"/>
  </r>
  <r>
    <x v="0"/>
    <n v="1185732"/>
    <x v="89"/>
    <x v="4"/>
    <x v="8"/>
    <s v="Orlando"/>
    <x v="5"/>
    <n v="0.7"/>
    <x v="22"/>
    <n v="4725"/>
    <n v="2362.5"/>
    <n v="0.5"/>
  </r>
  <r>
    <x v="0"/>
    <n v="1185732"/>
    <x v="0"/>
    <x v="0"/>
    <x v="0"/>
    <s v="Albany"/>
    <x v="0"/>
    <n v="0.4"/>
    <x v="9"/>
    <n v="3200"/>
    <n v="1600"/>
    <n v="0.5"/>
  </r>
  <r>
    <x v="0"/>
    <n v="1185732"/>
    <x v="0"/>
    <x v="0"/>
    <x v="0"/>
    <s v="Albany"/>
    <x v="1"/>
    <n v="0.4"/>
    <x v="25"/>
    <n v="2400"/>
    <n v="720"/>
    <n v="0.3"/>
  </r>
  <r>
    <x v="0"/>
    <n v="1185732"/>
    <x v="0"/>
    <x v="0"/>
    <x v="0"/>
    <s v="Albany"/>
    <x v="2"/>
    <n v="0.30000000000000004"/>
    <x v="25"/>
    <n v="1800.0000000000002"/>
    <n v="630"/>
    <n v="0.35"/>
  </r>
  <r>
    <x v="0"/>
    <n v="1185732"/>
    <x v="0"/>
    <x v="0"/>
    <x v="0"/>
    <s v="Albany"/>
    <x v="3"/>
    <n v="0.35"/>
    <x v="32"/>
    <n v="1575"/>
    <n v="551.25"/>
    <n v="0.35"/>
  </r>
  <r>
    <x v="0"/>
    <n v="1185732"/>
    <x v="0"/>
    <x v="0"/>
    <x v="0"/>
    <s v="Albany"/>
    <x v="4"/>
    <n v="0.5"/>
    <x v="24"/>
    <n v="2500"/>
    <n v="750"/>
    <n v="0.3"/>
  </r>
  <r>
    <x v="0"/>
    <n v="1185732"/>
    <x v="0"/>
    <x v="0"/>
    <x v="0"/>
    <s v="Albany"/>
    <x v="5"/>
    <n v="0.4"/>
    <x v="25"/>
    <n v="2400"/>
    <n v="600"/>
    <n v="0.25"/>
  </r>
  <r>
    <x v="0"/>
    <n v="1185732"/>
    <x v="1"/>
    <x v="0"/>
    <x v="0"/>
    <s v="Albany"/>
    <x v="0"/>
    <n v="0.4"/>
    <x v="2"/>
    <n v="3400"/>
    <n v="1700"/>
    <n v="0.5"/>
  </r>
  <r>
    <x v="0"/>
    <n v="1185732"/>
    <x v="1"/>
    <x v="0"/>
    <x v="0"/>
    <s v="Albany"/>
    <x v="1"/>
    <n v="0.4"/>
    <x v="24"/>
    <n v="2000"/>
    <n v="600"/>
    <n v="0.3"/>
  </r>
  <r>
    <x v="0"/>
    <n v="1185732"/>
    <x v="1"/>
    <x v="0"/>
    <x v="0"/>
    <s v="Albany"/>
    <x v="2"/>
    <n v="0.30000000000000004"/>
    <x v="21"/>
    <n v="1650.0000000000002"/>
    <n v="577.5"/>
    <n v="0.35"/>
  </r>
  <r>
    <x v="0"/>
    <n v="1185732"/>
    <x v="1"/>
    <x v="0"/>
    <x v="0"/>
    <s v="Albany"/>
    <x v="3"/>
    <n v="0.35"/>
    <x v="33"/>
    <n v="1487.5"/>
    <n v="520.625"/>
    <n v="0.35"/>
  </r>
  <r>
    <x v="0"/>
    <n v="1185732"/>
    <x v="1"/>
    <x v="0"/>
    <x v="0"/>
    <s v="Albany"/>
    <x v="4"/>
    <n v="0.5"/>
    <x v="24"/>
    <n v="2500"/>
    <n v="750"/>
    <n v="0.3"/>
  </r>
  <r>
    <x v="0"/>
    <n v="1185732"/>
    <x v="1"/>
    <x v="0"/>
    <x v="0"/>
    <s v="Albany"/>
    <x v="5"/>
    <n v="0.4"/>
    <x v="25"/>
    <n v="2400"/>
    <n v="600"/>
    <n v="0.25"/>
  </r>
  <r>
    <x v="0"/>
    <n v="1185732"/>
    <x v="2"/>
    <x v="0"/>
    <x v="0"/>
    <s v="Albany"/>
    <x v="0"/>
    <n v="0.4"/>
    <x v="64"/>
    <n v="3280"/>
    <n v="1640"/>
    <n v="0.5"/>
  </r>
  <r>
    <x v="0"/>
    <n v="1185732"/>
    <x v="2"/>
    <x v="0"/>
    <x v="0"/>
    <s v="Albany"/>
    <x v="1"/>
    <n v="0.4"/>
    <x v="28"/>
    <n v="2100"/>
    <n v="630"/>
    <n v="0.3"/>
  </r>
  <r>
    <x v="0"/>
    <n v="1185732"/>
    <x v="2"/>
    <x v="0"/>
    <x v="0"/>
    <s v="Albany"/>
    <x v="2"/>
    <n v="0.30000000000000004"/>
    <x v="21"/>
    <n v="1650.0000000000002"/>
    <n v="577.5"/>
    <n v="0.35"/>
  </r>
  <r>
    <x v="0"/>
    <n v="1185732"/>
    <x v="2"/>
    <x v="0"/>
    <x v="0"/>
    <s v="Albany"/>
    <x v="3"/>
    <n v="0.35"/>
    <x v="47"/>
    <n v="1400"/>
    <n v="489.99999999999994"/>
    <n v="0.35"/>
  </r>
  <r>
    <x v="0"/>
    <n v="1185732"/>
    <x v="2"/>
    <x v="0"/>
    <x v="0"/>
    <s v="Albany"/>
    <x v="4"/>
    <n v="0.5"/>
    <x v="32"/>
    <n v="2250"/>
    <n v="675"/>
    <n v="0.3"/>
  </r>
  <r>
    <x v="0"/>
    <n v="1185732"/>
    <x v="2"/>
    <x v="0"/>
    <x v="0"/>
    <s v="Albany"/>
    <x v="5"/>
    <n v="0.4"/>
    <x v="21"/>
    <n v="2200"/>
    <n v="550"/>
    <n v="0.25"/>
  </r>
  <r>
    <x v="0"/>
    <n v="1185732"/>
    <x v="3"/>
    <x v="0"/>
    <x v="0"/>
    <s v="Albany"/>
    <x v="0"/>
    <n v="0.4"/>
    <x v="9"/>
    <n v="3200"/>
    <n v="1600"/>
    <n v="0.5"/>
  </r>
  <r>
    <x v="0"/>
    <n v="1185732"/>
    <x v="3"/>
    <x v="0"/>
    <x v="0"/>
    <s v="Albany"/>
    <x v="1"/>
    <n v="0.4"/>
    <x v="24"/>
    <n v="2000"/>
    <n v="600"/>
    <n v="0.3"/>
  </r>
  <r>
    <x v="0"/>
    <n v="1185732"/>
    <x v="3"/>
    <x v="0"/>
    <x v="0"/>
    <s v="Albany"/>
    <x v="2"/>
    <n v="0.30000000000000004"/>
    <x v="24"/>
    <n v="1500.0000000000002"/>
    <n v="525"/>
    <n v="0.35"/>
  </r>
  <r>
    <x v="0"/>
    <n v="1185732"/>
    <x v="3"/>
    <x v="0"/>
    <x v="0"/>
    <s v="Albany"/>
    <x v="3"/>
    <n v="0.35"/>
    <x v="33"/>
    <n v="1487.5"/>
    <n v="520.625"/>
    <n v="0.35"/>
  </r>
  <r>
    <x v="0"/>
    <n v="1185732"/>
    <x v="3"/>
    <x v="0"/>
    <x v="0"/>
    <s v="Albany"/>
    <x v="4"/>
    <n v="0.5"/>
    <x v="33"/>
    <n v="2125"/>
    <n v="637.5"/>
    <n v="0.3"/>
  </r>
  <r>
    <x v="0"/>
    <n v="1185732"/>
    <x v="3"/>
    <x v="0"/>
    <x v="0"/>
    <s v="Albany"/>
    <x v="5"/>
    <n v="0.4"/>
    <x v="21"/>
    <n v="2200"/>
    <n v="550"/>
    <n v="0.25"/>
  </r>
  <r>
    <x v="0"/>
    <n v="1185732"/>
    <x v="4"/>
    <x v="0"/>
    <x v="0"/>
    <s v="Albany"/>
    <x v="0"/>
    <n v="0.5"/>
    <x v="64"/>
    <n v="4100"/>
    <n v="2050"/>
    <n v="0.5"/>
  </r>
  <r>
    <x v="0"/>
    <n v="1185732"/>
    <x v="4"/>
    <x v="0"/>
    <x v="0"/>
    <s v="Albany"/>
    <x v="1"/>
    <n v="0.45000000000000007"/>
    <x v="28"/>
    <n v="2362.5000000000005"/>
    <n v="708.75000000000011"/>
    <n v="0.3"/>
  </r>
  <r>
    <x v="0"/>
    <n v="1185732"/>
    <x v="4"/>
    <x v="0"/>
    <x v="0"/>
    <s v="Albany"/>
    <x v="2"/>
    <n v="0.4"/>
    <x v="24"/>
    <n v="2000"/>
    <n v="700"/>
    <n v="0.35"/>
  </r>
  <r>
    <x v="0"/>
    <n v="1185732"/>
    <x v="4"/>
    <x v="0"/>
    <x v="0"/>
    <s v="Albany"/>
    <x v="3"/>
    <n v="0.4"/>
    <x v="32"/>
    <n v="1800"/>
    <n v="630"/>
    <n v="0.35"/>
  </r>
  <r>
    <x v="0"/>
    <n v="1185732"/>
    <x v="4"/>
    <x v="0"/>
    <x v="0"/>
    <s v="Albany"/>
    <x v="4"/>
    <n v="0.5"/>
    <x v="34"/>
    <n v="2375"/>
    <n v="712.5"/>
    <n v="0.3"/>
  </r>
  <r>
    <x v="0"/>
    <n v="1185732"/>
    <x v="4"/>
    <x v="0"/>
    <x v="0"/>
    <s v="Albany"/>
    <x v="5"/>
    <n v="0.55000000000000004"/>
    <x v="25"/>
    <n v="3300.0000000000005"/>
    <n v="825.00000000000011"/>
    <n v="0.25"/>
  </r>
  <r>
    <x v="0"/>
    <n v="1185732"/>
    <x v="5"/>
    <x v="0"/>
    <x v="0"/>
    <s v="Albany"/>
    <x v="0"/>
    <n v="0.5"/>
    <x v="2"/>
    <n v="4250"/>
    <n v="2125"/>
    <n v="0.5"/>
  </r>
  <r>
    <x v="0"/>
    <n v="1185732"/>
    <x v="5"/>
    <x v="0"/>
    <x v="0"/>
    <s v="Albany"/>
    <x v="1"/>
    <n v="0.45000000000000007"/>
    <x v="25"/>
    <n v="2700.0000000000005"/>
    <n v="810.00000000000011"/>
    <n v="0.3"/>
  </r>
  <r>
    <x v="0"/>
    <n v="1185732"/>
    <x v="5"/>
    <x v="0"/>
    <x v="0"/>
    <s v="Albany"/>
    <x v="2"/>
    <n v="0.4"/>
    <x v="28"/>
    <n v="2100"/>
    <n v="735"/>
    <n v="0.35"/>
  </r>
  <r>
    <x v="0"/>
    <n v="1185732"/>
    <x v="5"/>
    <x v="0"/>
    <x v="0"/>
    <s v="Albany"/>
    <x v="3"/>
    <n v="0.4"/>
    <x v="24"/>
    <n v="2000"/>
    <n v="700"/>
    <n v="0.35"/>
  </r>
  <r>
    <x v="0"/>
    <n v="1185732"/>
    <x v="5"/>
    <x v="0"/>
    <x v="0"/>
    <s v="Albany"/>
    <x v="4"/>
    <n v="0.5"/>
    <x v="24"/>
    <n v="2500"/>
    <n v="750"/>
    <n v="0.3"/>
  </r>
  <r>
    <x v="0"/>
    <n v="1185732"/>
    <x v="5"/>
    <x v="0"/>
    <x v="0"/>
    <s v="Albany"/>
    <x v="5"/>
    <n v="0.55000000000000004"/>
    <x v="26"/>
    <n v="3575.0000000000005"/>
    <n v="893.75000000000011"/>
    <n v="0.25"/>
  </r>
  <r>
    <x v="0"/>
    <n v="1185732"/>
    <x v="6"/>
    <x v="0"/>
    <x v="0"/>
    <s v="Albany"/>
    <x v="0"/>
    <n v="0.5"/>
    <x v="10"/>
    <n v="4375"/>
    <n v="2187.5"/>
    <n v="0.5"/>
  </r>
  <r>
    <x v="0"/>
    <n v="1185732"/>
    <x v="6"/>
    <x v="0"/>
    <x v="0"/>
    <s v="Albany"/>
    <x v="1"/>
    <n v="0.45000000000000007"/>
    <x v="23"/>
    <n v="2812.5000000000005"/>
    <n v="843.75000000000011"/>
    <n v="0.3"/>
  </r>
  <r>
    <x v="0"/>
    <n v="1185732"/>
    <x v="6"/>
    <x v="0"/>
    <x v="0"/>
    <s v="Albany"/>
    <x v="2"/>
    <n v="0.4"/>
    <x v="21"/>
    <n v="2200"/>
    <n v="770"/>
    <n v="0.35"/>
  </r>
  <r>
    <x v="0"/>
    <n v="1185732"/>
    <x v="6"/>
    <x v="0"/>
    <x v="0"/>
    <s v="Albany"/>
    <x v="3"/>
    <n v="0.4"/>
    <x v="24"/>
    <n v="2000"/>
    <n v="700"/>
    <n v="0.35"/>
  </r>
  <r>
    <x v="0"/>
    <n v="1185732"/>
    <x v="6"/>
    <x v="0"/>
    <x v="0"/>
    <s v="Albany"/>
    <x v="4"/>
    <n v="0.5"/>
    <x v="28"/>
    <n v="2625"/>
    <n v="787.5"/>
    <n v="0.3"/>
  </r>
  <r>
    <x v="0"/>
    <n v="1185732"/>
    <x v="6"/>
    <x v="0"/>
    <x v="0"/>
    <s v="Albany"/>
    <x v="5"/>
    <n v="0.55000000000000004"/>
    <x v="20"/>
    <n v="3850.0000000000005"/>
    <n v="962.50000000000011"/>
    <n v="0.25"/>
  </r>
  <r>
    <x v="0"/>
    <n v="1185732"/>
    <x v="7"/>
    <x v="0"/>
    <x v="0"/>
    <s v="Albany"/>
    <x v="0"/>
    <n v="0.5"/>
    <x v="2"/>
    <n v="4250"/>
    <n v="2125"/>
    <n v="0.5"/>
  </r>
  <r>
    <x v="0"/>
    <n v="1185732"/>
    <x v="7"/>
    <x v="0"/>
    <x v="0"/>
    <s v="Albany"/>
    <x v="1"/>
    <n v="0.45000000000000007"/>
    <x v="23"/>
    <n v="2812.5000000000005"/>
    <n v="843.75000000000011"/>
    <n v="0.3"/>
  </r>
  <r>
    <x v="0"/>
    <n v="1185732"/>
    <x v="7"/>
    <x v="0"/>
    <x v="0"/>
    <s v="Albany"/>
    <x v="2"/>
    <n v="0.4"/>
    <x v="21"/>
    <n v="2200"/>
    <n v="770"/>
    <n v="0.35"/>
  </r>
  <r>
    <x v="0"/>
    <n v="1185732"/>
    <x v="7"/>
    <x v="0"/>
    <x v="0"/>
    <s v="Albany"/>
    <x v="3"/>
    <n v="0.4"/>
    <x v="28"/>
    <n v="2100"/>
    <n v="735"/>
    <n v="0.35"/>
  </r>
  <r>
    <x v="0"/>
    <n v="1185732"/>
    <x v="7"/>
    <x v="0"/>
    <x v="0"/>
    <s v="Albany"/>
    <x v="4"/>
    <n v="0.5"/>
    <x v="24"/>
    <n v="2500"/>
    <n v="750"/>
    <n v="0.3"/>
  </r>
  <r>
    <x v="0"/>
    <n v="1185732"/>
    <x v="7"/>
    <x v="0"/>
    <x v="0"/>
    <s v="Albany"/>
    <x v="5"/>
    <n v="0.55000000000000004"/>
    <x v="22"/>
    <n v="3712.5000000000005"/>
    <n v="928.12500000000011"/>
    <n v="0.25"/>
  </r>
  <r>
    <x v="0"/>
    <n v="1185732"/>
    <x v="8"/>
    <x v="0"/>
    <x v="0"/>
    <s v="Albany"/>
    <x v="0"/>
    <n v="0.5"/>
    <x v="9"/>
    <n v="4000"/>
    <n v="2000"/>
    <n v="0.5"/>
  </r>
  <r>
    <x v="0"/>
    <n v="1185732"/>
    <x v="8"/>
    <x v="0"/>
    <x v="0"/>
    <s v="Albany"/>
    <x v="1"/>
    <n v="0.45000000000000007"/>
    <x v="25"/>
    <n v="2700.0000000000005"/>
    <n v="810.00000000000011"/>
    <n v="0.3"/>
  </r>
  <r>
    <x v="0"/>
    <n v="1185732"/>
    <x v="8"/>
    <x v="0"/>
    <x v="0"/>
    <s v="Albany"/>
    <x v="2"/>
    <n v="0.4"/>
    <x v="28"/>
    <n v="2100"/>
    <n v="735"/>
    <n v="0.35"/>
  </r>
  <r>
    <x v="0"/>
    <n v="1185732"/>
    <x v="8"/>
    <x v="0"/>
    <x v="0"/>
    <s v="Albany"/>
    <x v="3"/>
    <n v="0.4"/>
    <x v="24"/>
    <n v="2000"/>
    <n v="700"/>
    <n v="0.35"/>
  </r>
  <r>
    <x v="0"/>
    <n v="1185732"/>
    <x v="8"/>
    <x v="0"/>
    <x v="0"/>
    <s v="Albany"/>
    <x v="4"/>
    <n v="0.5"/>
    <x v="24"/>
    <n v="2500"/>
    <n v="750"/>
    <n v="0.3"/>
  </r>
  <r>
    <x v="0"/>
    <n v="1185732"/>
    <x v="8"/>
    <x v="0"/>
    <x v="0"/>
    <s v="Albany"/>
    <x v="5"/>
    <n v="0.55000000000000004"/>
    <x v="25"/>
    <n v="3300.0000000000005"/>
    <n v="825.00000000000011"/>
    <n v="0.25"/>
  </r>
  <r>
    <x v="0"/>
    <n v="1185732"/>
    <x v="9"/>
    <x v="0"/>
    <x v="0"/>
    <s v="Albany"/>
    <x v="0"/>
    <n v="0.55000000000000004"/>
    <x v="29"/>
    <n v="4262.5"/>
    <n v="2131.25"/>
    <n v="0.5"/>
  </r>
  <r>
    <x v="0"/>
    <n v="1185732"/>
    <x v="9"/>
    <x v="0"/>
    <x v="0"/>
    <s v="Albany"/>
    <x v="1"/>
    <n v="0.45000000000000007"/>
    <x v="25"/>
    <n v="2700.0000000000005"/>
    <n v="810.00000000000011"/>
    <n v="0.3"/>
  </r>
  <r>
    <x v="0"/>
    <n v="1185732"/>
    <x v="9"/>
    <x v="0"/>
    <x v="0"/>
    <s v="Albany"/>
    <x v="2"/>
    <n v="0.45000000000000007"/>
    <x v="24"/>
    <n v="2250.0000000000005"/>
    <n v="787.50000000000011"/>
    <n v="0.35"/>
  </r>
  <r>
    <x v="0"/>
    <n v="1185732"/>
    <x v="9"/>
    <x v="0"/>
    <x v="0"/>
    <s v="Albany"/>
    <x v="3"/>
    <n v="0.45000000000000007"/>
    <x v="34"/>
    <n v="2137.5000000000005"/>
    <n v="748.12500000000011"/>
    <n v="0.35"/>
  </r>
  <r>
    <x v="0"/>
    <n v="1185732"/>
    <x v="9"/>
    <x v="0"/>
    <x v="0"/>
    <s v="Albany"/>
    <x v="4"/>
    <n v="0.55000000000000004"/>
    <x v="34"/>
    <n v="2612.5"/>
    <n v="783.75"/>
    <n v="0.3"/>
  </r>
  <r>
    <x v="0"/>
    <n v="1185732"/>
    <x v="9"/>
    <x v="0"/>
    <x v="0"/>
    <s v="Albany"/>
    <x v="5"/>
    <n v="0.6"/>
    <x v="25"/>
    <n v="3600"/>
    <n v="900"/>
    <n v="0.25"/>
  </r>
  <r>
    <x v="0"/>
    <n v="1185732"/>
    <x v="10"/>
    <x v="0"/>
    <x v="0"/>
    <s v="Albany"/>
    <x v="0"/>
    <n v="0.55000000000000004"/>
    <x v="30"/>
    <n v="4125"/>
    <n v="2062.5"/>
    <n v="0.5"/>
  </r>
  <r>
    <x v="0"/>
    <n v="1185732"/>
    <x v="10"/>
    <x v="0"/>
    <x v="0"/>
    <s v="Albany"/>
    <x v="1"/>
    <n v="0.45000000000000007"/>
    <x v="31"/>
    <n v="2587.5000000000005"/>
    <n v="776.25000000000011"/>
    <n v="0.3"/>
  </r>
  <r>
    <x v="0"/>
    <n v="1185732"/>
    <x v="10"/>
    <x v="0"/>
    <x v="0"/>
    <s v="Albany"/>
    <x v="2"/>
    <n v="0.45000000000000007"/>
    <x v="65"/>
    <n v="2340.0000000000005"/>
    <n v="819.00000000000011"/>
    <n v="0.35"/>
  </r>
  <r>
    <x v="0"/>
    <n v="1185732"/>
    <x v="10"/>
    <x v="0"/>
    <x v="0"/>
    <s v="Albany"/>
    <x v="3"/>
    <n v="0.45000000000000007"/>
    <x v="24"/>
    <n v="2250.0000000000005"/>
    <n v="787.50000000000011"/>
    <n v="0.35"/>
  </r>
  <r>
    <x v="0"/>
    <n v="1185732"/>
    <x v="10"/>
    <x v="0"/>
    <x v="0"/>
    <s v="Albany"/>
    <x v="4"/>
    <n v="0.55000000000000004"/>
    <x v="34"/>
    <n v="2612.5"/>
    <n v="783.75"/>
    <n v="0.3"/>
  </r>
  <r>
    <x v="0"/>
    <n v="1185732"/>
    <x v="10"/>
    <x v="0"/>
    <x v="0"/>
    <s v="Albany"/>
    <x v="5"/>
    <n v="0.6"/>
    <x v="31"/>
    <n v="3450"/>
    <n v="862.5"/>
    <n v="0.25"/>
  </r>
  <r>
    <x v="0"/>
    <n v="1185732"/>
    <x v="11"/>
    <x v="0"/>
    <x v="0"/>
    <s v="Albany"/>
    <x v="0"/>
    <n v="0.55000000000000004"/>
    <x v="9"/>
    <n v="4400"/>
    <n v="2200"/>
    <n v="0.5"/>
  </r>
  <r>
    <x v="0"/>
    <n v="1185732"/>
    <x v="11"/>
    <x v="0"/>
    <x v="0"/>
    <s v="Albany"/>
    <x v="1"/>
    <n v="0.45000000000000007"/>
    <x v="25"/>
    <n v="2700.0000000000005"/>
    <n v="810.00000000000011"/>
    <n v="0.3"/>
  </r>
  <r>
    <x v="0"/>
    <n v="1185732"/>
    <x v="11"/>
    <x v="0"/>
    <x v="0"/>
    <s v="Albany"/>
    <x v="2"/>
    <n v="0.45000000000000007"/>
    <x v="21"/>
    <n v="2475.0000000000005"/>
    <n v="866.25000000000011"/>
    <n v="0.35"/>
  </r>
  <r>
    <x v="0"/>
    <n v="1185732"/>
    <x v="11"/>
    <x v="0"/>
    <x v="0"/>
    <s v="Albany"/>
    <x v="3"/>
    <n v="0.45000000000000007"/>
    <x v="24"/>
    <n v="2250.0000000000005"/>
    <n v="787.50000000000011"/>
    <n v="0.35"/>
  </r>
  <r>
    <x v="0"/>
    <n v="1185732"/>
    <x v="11"/>
    <x v="0"/>
    <x v="0"/>
    <s v="Albany"/>
    <x v="4"/>
    <n v="0.55000000000000004"/>
    <x v="24"/>
    <n v="2750"/>
    <n v="825"/>
    <n v="0.3"/>
  </r>
  <r>
    <x v="0"/>
    <n v="1185732"/>
    <x v="11"/>
    <x v="0"/>
    <x v="0"/>
    <s v="Albany"/>
    <x v="5"/>
    <n v="0.6"/>
    <x v="25"/>
    <n v="3600"/>
    <n v="900"/>
    <n v="0.25"/>
  </r>
  <r>
    <x v="2"/>
    <n v="1128299"/>
    <x v="145"/>
    <x v="2"/>
    <x v="17"/>
    <s v="Cheyenne"/>
    <x v="0"/>
    <n v="0.30000000000000004"/>
    <x v="45"/>
    <n v="1050.0000000000002"/>
    <n v="367.50000000000006"/>
    <n v="0.35"/>
  </r>
  <r>
    <x v="2"/>
    <n v="1128299"/>
    <x v="145"/>
    <x v="2"/>
    <x v="17"/>
    <s v="Cheyenne"/>
    <x v="1"/>
    <n v="0.4"/>
    <x v="45"/>
    <n v="1400"/>
    <n v="489.99999999999994"/>
    <n v="0.35"/>
  </r>
  <r>
    <x v="2"/>
    <n v="1128299"/>
    <x v="145"/>
    <x v="2"/>
    <x v="17"/>
    <s v="Cheyenne"/>
    <x v="2"/>
    <n v="0.4"/>
    <x v="45"/>
    <n v="1400"/>
    <n v="489.99999999999994"/>
    <n v="0.35"/>
  </r>
  <r>
    <x v="2"/>
    <n v="1128299"/>
    <x v="145"/>
    <x v="2"/>
    <x v="17"/>
    <s v="Cheyenne"/>
    <x v="3"/>
    <n v="0.4"/>
    <x v="41"/>
    <n v="800"/>
    <n v="280"/>
    <n v="0.35"/>
  </r>
  <r>
    <x v="2"/>
    <n v="1128299"/>
    <x v="145"/>
    <x v="2"/>
    <x v="17"/>
    <s v="Cheyenne"/>
    <x v="4"/>
    <n v="0.45000000000000007"/>
    <x v="43"/>
    <n v="675.00000000000011"/>
    <n v="270.00000000000006"/>
    <n v="0.4"/>
  </r>
  <r>
    <x v="2"/>
    <n v="1128299"/>
    <x v="145"/>
    <x v="2"/>
    <x v="17"/>
    <s v="Cheyenne"/>
    <x v="5"/>
    <n v="0.4"/>
    <x v="47"/>
    <n v="1600"/>
    <n v="480"/>
    <n v="0.3"/>
  </r>
  <r>
    <x v="2"/>
    <n v="1128299"/>
    <x v="146"/>
    <x v="2"/>
    <x v="17"/>
    <s v="Cheyenne"/>
    <x v="0"/>
    <n v="0.30000000000000004"/>
    <x v="32"/>
    <n v="1350.0000000000002"/>
    <n v="472.50000000000006"/>
    <n v="0.35"/>
  </r>
  <r>
    <x v="2"/>
    <n v="1128299"/>
    <x v="146"/>
    <x v="2"/>
    <x v="17"/>
    <s v="Cheyenne"/>
    <x v="1"/>
    <n v="0.4"/>
    <x v="45"/>
    <n v="1400"/>
    <n v="489.99999999999994"/>
    <n v="0.35"/>
  </r>
  <r>
    <x v="2"/>
    <n v="1128299"/>
    <x v="146"/>
    <x v="2"/>
    <x v="17"/>
    <s v="Cheyenne"/>
    <x v="2"/>
    <n v="0.4"/>
    <x v="45"/>
    <n v="1400"/>
    <n v="489.99999999999994"/>
    <n v="0.35"/>
  </r>
  <r>
    <x v="2"/>
    <n v="1128299"/>
    <x v="146"/>
    <x v="2"/>
    <x v="17"/>
    <s v="Cheyenne"/>
    <x v="3"/>
    <n v="0.4"/>
    <x v="41"/>
    <n v="800"/>
    <n v="280"/>
    <n v="0.35"/>
  </r>
  <r>
    <x v="2"/>
    <n v="1128299"/>
    <x v="146"/>
    <x v="2"/>
    <x v="17"/>
    <s v="Cheyenne"/>
    <x v="4"/>
    <n v="0.45000000000000007"/>
    <x v="36"/>
    <n v="562.50000000000011"/>
    <n v="225.00000000000006"/>
    <n v="0.4"/>
  </r>
  <r>
    <x v="2"/>
    <n v="1128299"/>
    <x v="146"/>
    <x v="2"/>
    <x v="17"/>
    <s v="Cheyenne"/>
    <x v="5"/>
    <n v="0.4"/>
    <x v="46"/>
    <n v="1300"/>
    <n v="390"/>
    <n v="0.3"/>
  </r>
  <r>
    <x v="2"/>
    <n v="1128299"/>
    <x v="147"/>
    <x v="2"/>
    <x v="17"/>
    <s v="Cheyenne"/>
    <x v="0"/>
    <n v="0.4"/>
    <x v="34"/>
    <n v="1900"/>
    <n v="665"/>
    <n v="0.35"/>
  </r>
  <r>
    <x v="2"/>
    <n v="1128299"/>
    <x v="147"/>
    <x v="2"/>
    <x v="17"/>
    <s v="Cheyenne"/>
    <x v="1"/>
    <n v="0.5"/>
    <x v="46"/>
    <n v="1625"/>
    <n v="568.75"/>
    <n v="0.35"/>
  </r>
  <r>
    <x v="2"/>
    <n v="1128299"/>
    <x v="147"/>
    <x v="2"/>
    <x v="17"/>
    <s v="Cheyenne"/>
    <x v="2"/>
    <n v="0.54999999999999993"/>
    <x v="45"/>
    <n v="1924.9999999999998"/>
    <n v="673.74999999999989"/>
    <n v="0.35"/>
  </r>
  <r>
    <x v="2"/>
    <n v="1128299"/>
    <x v="147"/>
    <x v="2"/>
    <x v="17"/>
    <s v="Cheyenne"/>
    <x v="3"/>
    <n v="0.5"/>
    <x v="44"/>
    <n v="1250"/>
    <n v="437.5"/>
    <n v="0.35"/>
  </r>
  <r>
    <x v="2"/>
    <n v="1128299"/>
    <x v="147"/>
    <x v="2"/>
    <x v="17"/>
    <s v="Cheyenne"/>
    <x v="4"/>
    <n v="0.55000000000000004"/>
    <x v="39"/>
    <n v="550"/>
    <n v="220"/>
    <n v="0.4"/>
  </r>
  <r>
    <x v="2"/>
    <n v="1128299"/>
    <x v="147"/>
    <x v="2"/>
    <x v="17"/>
    <s v="Cheyenne"/>
    <x v="5"/>
    <n v="0.5"/>
    <x v="49"/>
    <n v="1500"/>
    <n v="450"/>
    <n v="0.3"/>
  </r>
  <r>
    <x v="2"/>
    <n v="1128299"/>
    <x v="148"/>
    <x v="2"/>
    <x v="17"/>
    <s v="Cheyenne"/>
    <x v="0"/>
    <n v="0.55000000000000004"/>
    <x v="34"/>
    <n v="2612.5"/>
    <n v="914.37499999999989"/>
    <n v="0.35"/>
  </r>
  <r>
    <x v="2"/>
    <n v="1128299"/>
    <x v="148"/>
    <x v="2"/>
    <x v="17"/>
    <s v="Cheyenne"/>
    <x v="1"/>
    <n v="0.60000000000000009"/>
    <x v="35"/>
    <n v="1650.0000000000002"/>
    <n v="577.5"/>
    <n v="0.35"/>
  </r>
  <r>
    <x v="2"/>
    <n v="1128299"/>
    <x v="148"/>
    <x v="2"/>
    <x v="17"/>
    <s v="Cheyenne"/>
    <x v="2"/>
    <n v="0.60000000000000009"/>
    <x v="46"/>
    <n v="1950.0000000000002"/>
    <n v="682.5"/>
    <n v="0.35"/>
  </r>
  <r>
    <x v="2"/>
    <n v="1128299"/>
    <x v="148"/>
    <x v="2"/>
    <x v="17"/>
    <s v="Cheyenne"/>
    <x v="3"/>
    <n v="0.45000000000000007"/>
    <x v="38"/>
    <n v="1012.5000000000001"/>
    <n v="354.375"/>
    <n v="0.35"/>
  </r>
  <r>
    <x v="2"/>
    <n v="1128299"/>
    <x v="148"/>
    <x v="2"/>
    <x v="17"/>
    <s v="Cheyenne"/>
    <x v="4"/>
    <n v="0.50000000000000011"/>
    <x v="36"/>
    <n v="625.00000000000011"/>
    <n v="250.00000000000006"/>
    <n v="0.4"/>
  </r>
  <r>
    <x v="2"/>
    <n v="1128299"/>
    <x v="148"/>
    <x v="2"/>
    <x v="17"/>
    <s v="Cheyenne"/>
    <x v="5"/>
    <n v="0.65000000000000013"/>
    <x v="49"/>
    <n v="1950.0000000000005"/>
    <n v="585.00000000000011"/>
    <n v="0.3"/>
  </r>
  <r>
    <x v="2"/>
    <n v="1128299"/>
    <x v="149"/>
    <x v="2"/>
    <x v="17"/>
    <s v="Cheyenne"/>
    <x v="0"/>
    <n v="0.5"/>
    <x v="24"/>
    <n v="2500"/>
    <n v="875"/>
    <n v="0.35"/>
  </r>
  <r>
    <x v="2"/>
    <n v="1128299"/>
    <x v="149"/>
    <x v="2"/>
    <x v="17"/>
    <s v="Cheyenne"/>
    <x v="1"/>
    <n v="0.55000000000000004"/>
    <x v="45"/>
    <n v="1925.0000000000002"/>
    <n v="673.75"/>
    <n v="0.35"/>
  </r>
  <r>
    <x v="2"/>
    <n v="1128299"/>
    <x v="149"/>
    <x v="2"/>
    <x v="17"/>
    <s v="Cheyenne"/>
    <x v="2"/>
    <n v="0.55000000000000004"/>
    <x v="45"/>
    <n v="1925.0000000000002"/>
    <n v="673.75"/>
    <n v="0.35"/>
  </r>
  <r>
    <x v="2"/>
    <n v="1128299"/>
    <x v="149"/>
    <x v="2"/>
    <x v="17"/>
    <s v="Cheyenne"/>
    <x v="3"/>
    <n v="0.5"/>
    <x v="35"/>
    <n v="1375"/>
    <n v="481.24999999999994"/>
    <n v="0.35"/>
  </r>
  <r>
    <x v="2"/>
    <n v="1128299"/>
    <x v="149"/>
    <x v="2"/>
    <x v="17"/>
    <s v="Cheyenne"/>
    <x v="4"/>
    <n v="0.44999999999999996"/>
    <x v="37"/>
    <n v="787.49999999999989"/>
    <n v="315"/>
    <n v="0.4"/>
  </r>
  <r>
    <x v="2"/>
    <n v="1128299"/>
    <x v="149"/>
    <x v="2"/>
    <x v="17"/>
    <s v="Cheyenne"/>
    <x v="5"/>
    <n v="0.6"/>
    <x v="28"/>
    <n v="3150"/>
    <n v="945"/>
    <n v="0.3"/>
  </r>
  <r>
    <x v="2"/>
    <n v="1128299"/>
    <x v="150"/>
    <x v="2"/>
    <x v="17"/>
    <s v="Cheyenne"/>
    <x v="0"/>
    <n v="0.54999999999999993"/>
    <x v="29"/>
    <n v="4262.4999999999991"/>
    <n v="1491.8749999999995"/>
    <n v="0.35"/>
  </r>
  <r>
    <x v="2"/>
    <n v="1128299"/>
    <x v="150"/>
    <x v="2"/>
    <x v="17"/>
    <s v="Cheyenne"/>
    <x v="1"/>
    <n v="0.64999999999999991"/>
    <x v="26"/>
    <n v="4224.9999999999991"/>
    <n v="1478.7499999999995"/>
    <n v="0.35"/>
  </r>
  <r>
    <x v="2"/>
    <n v="1128299"/>
    <x v="150"/>
    <x v="2"/>
    <x v="17"/>
    <s v="Cheyenne"/>
    <x v="2"/>
    <n v="0.79999999999999993"/>
    <x v="26"/>
    <n v="5200"/>
    <n v="1819.9999999999998"/>
    <n v="0.35"/>
  </r>
  <r>
    <x v="2"/>
    <n v="1128299"/>
    <x v="150"/>
    <x v="2"/>
    <x v="17"/>
    <s v="Cheyenne"/>
    <x v="3"/>
    <n v="0.79999999999999993"/>
    <x v="28"/>
    <n v="4200"/>
    <n v="1470"/>
    <n v="0.35"/>
  </r>
  <r>
    <x v="2"/>
    <n v="1128299"/>
    <x v="150"/>
    <x v="2"/>
    <x v="17"/>
    <s v="Cheyenne"/>
    <x v="4"/>
    <n v="0.9"/>
    <x v="47"/>
    <n v="3600"/>
    <n v="1440"/>
    <n v="0.4"/>
  </r>
  <r>
    <x v="2"/>
    <n v="1128299"/>
    <x v="150"/>
    <x v="2"/>
    <x v="17"/>
    <s v="Cheyenne"/>
    <x v="5"/>
    <n v="1.05"/>
    <x v="20"/>
    <n v="7350"/>
    <n v="2205"/>
    <n v="0.3"/>
  </r>
  <r>
    <x v="2"/>
    <n v="1128299"/>
    <x v="151"/>
    <x v="2"/>
    <x v="17"/>
    <s v="Cheyenne"/>
    <x v="0"/>
    <n v="0.85"/>
    <x v="2"/>
    <n v="7225"/>
    <n v="2528.75"/>
    <n v="0.35"/>
  </r>
  <r>
    <x v="2"/>
    <n v="1128299"/>
    <x v="151"/>
    <x v="2"/>
    <x v="17"/>
    <s v="Cheyenne"/>
    <x v="1"/>
    <n v="0.9"/>
    <x v="20"/>
    <n v="6300"/>
    <n v="2205"/>
    <n v="0.35"/>
  </r>
  <r>
    <x v="2"/>
    <n v="1128299"/>
    <x v="151"/>
    <x v="2"/>
    <x v="17"/>
    <s v="Cheyenne"/>
    <x v="2"/>
    <n v="0.9"/>
    <x v="26"/>
    <n v="5850"/>
    <n v="2047.4999999999998"/>
    <n v="0.35"/>
  </r>
  <r>
    <x v="2"/>
    <n v="1128299"/>
    <x v="151"/>
    <x v="2"/>
    <x v="17"/>
    <s v="Cheyenne"/>
    <x v="3"/>
    <n v="0.85"/>
    <x v="21"/>
    <n v="4675"/>
    <n v="1636.25"/>
    <n v="0.35"/>
  </r>
  <r>
    <x v="2"/>
    <n v="1128299"/>
    <x v="151"/>
    <x v="2"/>
    <x v="17"/>
    <s v="Cheyenne"/>
    <x v="4"/>
    <n v="0.9"/>
    <x v="25"/>
    <n v="5400"/>
    <n v="2160"/>
    <n v="0.4"/>
  </r>
  <r>
    <x v="2"/>
    <n v="1128299"/>
    <x v="151"/>
    <x v="2"/>
    <x v="17"/>
    <s v="Cheyenne"/>
    <x v="5"/>
    <n v="1.05"/>
    <x v="25"/>
    <n v="6300"/>
    <n v="1890"/>
    <n v="0.3"/>
  </r>
  <r>
    <x v="2"/>
    <n v="1128299"/>
    <x v="152"/>
    <x v="2"/>
    <x v="17"/>
    <s v="Cheyenne"/>
    <x v="0"/>
    <n v="0.9"/>
    <x v="9"/>
    <n v="7200"/>
    <n v="2520"/>
    <n v="0.35"/>
  </r>
  <r>
    <x v="2"/>
    <n v="1128299"/>
    <x v="152"/>
    <x v="2"/>
    <x v="17"/>
    <s v="Cheyenne"/>
    <x v="1"/>
    <n v="0.8"/>
    <x v="29"/>
    <n v="6200"/>
    <n v="2170"/>
    <n v="0.35"/>
  </r>
  <r>
    <x v="2"/>
    <n v="1128299"/>
    <x v="152"/>
    <x v="2"/>
    <x v="17"/>
    <s v="Cheyenne"/>
    <x v="2"/>
    <n v="0.70000000000000007"/>
    <x v="26"/>
    <n v="4550"/>
    <n v="1592.5"/>
    <n v="0.35"/>
  </r>
  <r>
    <x v="2"/>
    <n v="1128299"/>
    <x v="152"/>
    <x v="2"/>
    <x v="17"/>
    <s v="Cheyenne"/>
    <x v="3"/>
    <n v="0.70000000000000007"/>
    <x v="33"/>
    <n v="2975.0000000000005"/>
    <n v="1041.25"/>
    <n v="0.35"/>
  </r>
  <r>
    <x v="2"/>
    <n v="1128299"/>
    <x v="152"/>
    <x v="2"/>
    <x v="17"/>
    <s v="Cheyenne"/>
    <x v="4"/>
    <n v="0.7"/>
    <x v="33"/>
    <n v="2975"/>
    <n v="1190"/>
    <n v="0.4"/>
  </r>
  <r>
    <x v="2"/>
    <n v="1128299"/>
    <x v="152"/>
    <x v="2"/>
    <x v="17"/>
    <s v="Cheyenne"/>
    <x v="5"/>
    <n v="0.75"/>
    <x v="44"/>
    <n v="1875"/>
    <n v="562.5"/>
    <n v="0.3"/>
  </r>
  <r>
    <x v="2"/>
    <n v="1128299"/>
    <x v="153"/>
    <x v="2"/>
    <x v="17"/>
    <s v="Cheyenne"/>
    <x v="0"/>
    <n v="0.50000000000000011"/>
    <x v="32"/>
    <n v="2250.0000000000005"/>
    <n v="787.50000000000011"/>
    <n v="0.35"/>
  </r>
  <r>
    <x v="2"/>
    <n v="1128299"/>
    <x v="153"/>
    <x v="2"/>
    <x v="17"/>
    <s v="Cheyenne"/>
    <x v="1"/>
    <n v="0.55000000000000016"/>
    <x v="32"/>
    <n v="2475.0000000000009"/>
    <n v="866.25000000000023"/>
    <n v="0.35"/>
  </r>
  <r>
    <x v="2"/>
    <n v="1128299"/>
    <x v="153"/>
    <x v="2"/>
    <x v="17"/>
    <s v="Cheyenne"/>
    <x v="2"/>
    <n v="0.50000000000000011"/>
    <x v="44"/>
    <n v="1250.0000000000002"/>
    <n v="437.50000000000006"/>
    <n v="0.35"/>
  </r>
  <r>
    <x v="2"/>
    <n v="1128299"/>
    <x v="153"/>
    <x v="2"/>
    <x v="17"/>
    <s v="Cheyenne"/>
    <x v="3"/>
    <n v="0.50000000000000011"/>
    <x v="41"/>
    <n v="1000.0000000000002"/>
    <n v="350.00000000000006"/>
    <n v="0.35"/>
  </r>
  <r>
    <x v="2"/>
    <n v="1128299"/>
    <x v="153"/>
    <x v="2"/>
    <x v="17"/>
    <s v="Cheyenne"/>
    <x v="4"/>
    <n v="0.60000000000000009"/>
    <x v="38"/>
    <n v="1350.0000000000002"/>
    <n v="540.00000000000011"/>
    <n v="0.4"/>
  </r>
  <r>
    <x v="2"/>
    <n v="1128299"/>
    <x v="153"/>
    <x v="2"/>
    <x v="17"/>
    <s v="Cheyenne"/>
    <x v="5"/>
    <n v="0.44999999999999996"/>
    <x v="44"/>
    <n v="1125"/>
    <n v="337.5"/>
    <n v="0.3"/>
  </r>
  <r>
    <x v="2"/>
    <n v="1128299"/>
    <x v="154"/>
    <x v="2"/>
    <x v="17"/>
    <s v="Cheyenne"/>
    <x v="0"/>
    <n v="0.4"/>
    <x v="45"/>
    <n v="1400"/>
    <n v="489.99999999999994"/>
    <n v="0.35"/>
  </r>
  <r>
    <x v="2"/>
    <n v="1128299"/>
    <x v="154"/>
    <x v="2"/>
    <x v="17"/>
    <s v="Cheyenne"/>
    <x v="1"/>
    <n v="0.55000000000000016"/>
    <x v="28"/>
    <n v="2887.5000000000009"/>
    <n v="1010.6250000000002"/>
    <n v="0.35"/>
  </r>
  <r>
    <x v="2"/>
    <n v="1128299"/>
    <x v="154"/>
    <x v="2"/>
    <x v="17"/>
    <s v="Cheyenne"/>
    <x v="2"/>
    <n v="0.50000000000000011"/>
    <x v="45"/>
    <n v="1750.0000000000005"/>
    <n v="612.50000000000011"/>
    <n v="0.35"/>
  </r>
  <r>
    <x v="2"/>
    <n v="1128299"/>
    <x v="154"/>
    <x v="2"/>
    <x v="17"/>
    <s v="Cheyenne"/>
    <x v="3"/>
    <n v="0.45000000000000007"/>
    <x v="46"/>
    <n v="1462.5000000000002"/>
    <n v="511.87500000000006"/>
    <n v="0.35"/>
  </r>
  <r>
    <x v="2"/>
    <n v="1128299"/>
    <x v="154"/>
    <x v="2"/>
    <x v="17"/>
    <s v="Cheyenne"/>
    <x v="4"/>
    <n v="0.55000000000000004"/>
    <x v="49"/>
    <n v="1650.0000000000002"/>
    <n v="660.00000000000011"/>
    <n v="0.4"/>
  </r>
  <r>
    <x v="2"/>
    <n v="1128299"/>
    <x v="154"/>
    <x v="2"/>
    <x v="17"/>
    <s v="Cheyenne"/>
    <x v="5"/>
    <n v="0.60000000000000009"/>
    <x v="45"/>
    <n v="2100.0000000000005"/>
    <n v="630.00000000000011"/>
    <n v="0.3"/>
  </r>
  <r>
    <x v="2"/>
    <n v="1128299"/>
    <x v="155"/>
    <x v="2"/>
    <x v="17"/>
    <s v="Cheyenne"/>
    <x v="0"/>
    <n v="0.45000000000000007"/>
    <x v="31"/>
    <n v="2587.5000000000005"/>
    <n v="905.62500000000011"/>
    <n v="0.35"/>
  </r>
  <r>
    <x v="2"/>
    <n v="1128299"/>
    <x v="155"/>
    <x v="2"/>
    <x v="17"/>
    <s v="Cheyenne"/>
    <x v="1"/>
    <n v="0.50000000000000011"/>
    <x v="26"/>
    <n v="3250.0000000000009"/>
    <n v="1137.5000000000002"/>
    <n v="0.35"/>
  </r>
  <r>
    <x v="2"/>
    <n v="1128299"/>
    <x v="155"/>
    <x v="2"/>
    <x v="17"/>
    <s v="Cheyenne"/>
    <x v="2"/>
    <n v="0.45000000000000007"/>
    <x v="34"/>
    <n v="2137.5000000000005"/>
    <n v="748.12500000000011"/>
    <n v="0.35"/>
  </r>
  <r>
    <x v="2"/>
    <n v="1128299"/>
    <x v="155"/>
    <x v="2"/>
    <x v="17"/>
    <s v="Cheyenne"/>
    <x v="3"/>
    <n v="0.55000000000000016"/>
    <x v="32"/>
    <n v="2475.0000000000009"/>
    <n v="866.25000000000023"/>
    <n v="0.35"/>
  </r>
  <r>
    <x v="2"/>
    <n v="1128299"/>
    <x v="155"/>
    <x v="2"/>
    <x v="17"/>
    <s v="Cheyenne"/>
    <x v="4"/>
    <n v="0.75000000000000011"/>
    <x v="33"/>
    <n v="3187.5000000000005"/>
    <n v="1275.0000000000002"/>
    <n v="0.4"/>
  </r>
  <r>
    <x v="2"/>
    <n v="1128299"/>
    <x v="155"/>
    <x v="2"/>
    <x v="17"/>
    <s v="Cheyenne"/>
    <x v="5"/>
    <n v="0.80000000000000016"/>
    <x v="21"/>
    <n v="4400.0000000000009"/>
    <n v="1320.0000000000002"/>
    <n v="0.3"/>
  </r>
  <r>
    <x v="2"/>
    <n v="1128299"/>
    <x v="156"/>
    <x v="2"/>
    <x v="17"/>
    <s v="Cheyenne"/>
    <x v="0"/>
    <n v="0.65000000000000013"/>
    <x v="30"/>
    <n v="4875.0000000000009"/>
    <n v="1706.2500000000002"/>
    <n v="0.35"/>
  </r>
  <r>
    <x v="2"/>
    <n v="1128299"/>
    <x v="156"/>
    <x v="2"/>
    <x v="17"/>
    <s v="Cheyenne"/>
    <x v="1"/>
    <n v="0.75000000000000022"/>
    <x v="30"/>
    <n v="5625.0000000000018"/>
    <n v="1968.7500000000005"/>
    <n v="0.35"/>
  </r>
  <r>
    <x v="2"/>
    <n v="1128299"/>
    <x v="156"/>
    <x v="2"/>
    <x v="17"/>
    <s v="Cheyenne"/>
    <x v="2"/>
    <n v="0.70000000000000018"/>
    <x v="21"/>
    <n v="3850.0000000000009"/>
    <n v="1347.5000000000002"/>
    <n v="0.35"/>
  </r>
  <r>
    <x v="2"/>
    <n v="1128299"/>
    <x v="156"/>
    <x v="2"/>
    <x v="17"/>
    <s v="Cheyenne"/>
    <x v="3"/>
    <n v="0.70000000000000018"/>
    <x v="21"/>
    <n v="3850.0000000000009"/>
    <n v="1347.5000000000002"/>
    <n v="0.35"/>
  </r>
  <r>
    <x v="2"/>
    <n v="1128299"/>
    <x v="156"/>
    <x v="2"/>
    <x v="17"/>
    <s v="Cheyenne"/>
    <x v="4"/>
    <n v="0.80000000000000016"/>
    <x v="34"/>
    <n v="3800.0000000000009"/>
    <n v="1520.0000000000005"/>
    <n v="0.4"/>
  </r>
  <r>
    <x v="2"/>
    <n v="1128299"/>
    <x v="156"/>
    <x v="2"/>
    <x v="17"/>
    <s v="Cheyenne"/>
    <x v="5"/>
    <n v="0.8500000000000002"/>
    <x v="31"/>
    <n v="4887.5000000000009"/>
    <n v="1466.2500000000002"/>
    <n v="0.3"/>
  </r>
  <r>
    <x v="0"/>
    <n v="1185732"/>
    <x v="157"/>
    <x v="4"/>
    <x v="18"/>
    <s v="Richmond"/>
    <x v="0"/>
    <n v="0.35"/>
    <x v="30"/>
    <n v="2625"/>
    <n v="1312.5"/>
    <n v="0.5"/>
  </r>
  <r>
    <x v="0"/>
    <n v="1185732"/>
    <x v="157"/>
    <x v="4"/>
    <x v="18"/>
    <s v="Richmond"/>
    <x v="1"/>
    <n v="0.35"/>
    <x v="21"/>
    <n v="1924.9999999999998"/>
    <n v="769.99999999999989"/>
    <n v="0.39999999999999997"/>
  </r>
  <r>
    <x v="0"/>
    <n v="1185732"/>
    <x v="157"/>
    <x v="4"/>
    <x v="18"/>
    <s v="Richmond"/>
    <x v="2"/>
    <n v="0.25"/>
    <x v="21"/>
    <n v="1375"/>
    <n v="412.5"/>
    <n v="0.3"/>
  </r>
  <r>
    <x v="0"/>
    <n v="1185732"/>
    <x v="157"/>
    <x v="4"/>
    <x v="18"/>
    <s v="Richmond"/>
    <x v="3"/>
    <n v="0.29999999999999993"/>
    <x v="47"/>
    <n v="1199.9999999999998"/>
    <n v="419.99999999999989"/>
    <n v="0.35"/>
  </r>
  <r>
    <x v="0"/>
    <n v="1185732"/>
    <x v="157"/>
    <x v="4"/>
    <x v="18"/>
    <s v="Richmond"/>
    <x v="4"/>
    <n v="0.45000000000000007"/>
    <x v="32"/>
    <n v="2025.0000000000002"/>
    <n v="810"/>
    <n v="0.39999999999999997"/>
  </r>
  <r>
    <x v="0"/>
    <n v="1185732"/>
    <x v="157"/>
    <x v="4"/>
    <x v="18"/>
    <s v="Richmond"/>
    <x v="5"/>
    <n v="0.35"/>
    <x v="21"/>
    <n v="1924.9999999999998"/>
    <n v="1058.75"/>
    <n v="0.55000000000000004"/>
  </r>
  <r>
    <x v="0"/>
    <n v="1185732"/>
    <x v="103"/>
    <x v="4"/>
    <x v="18"/>
    <s v="Richmond"/>
    <x v="0"/>
    <n v="0.35"/>
    <x v="9"/>
    <n v="2800"/>
    <n v="1400"/>
    <n v="0.5"/>
  </r>
  <r>
    <x v="0"/>
    <n v="1185732"/>
    <x v="103"/>
    <x v="4"/>
    <x v="18"/>
    <s v="Richmond"/>
    <x v="1"/>
    <n v="0.35"/>
    <x v="32"/>
    <n v="1575"/>
    <n v="630"/>
    <n v="0.39999999999999997"/>
  </r>
  <r>
    <x v="0"/>
    <n v="1185732"/>
    <x v="103"/>
    <x v="4"/>
    <x v="18"/>
    <s v="Richmond"/>
    <x v="2"/>
    <n v="0.25"/>
    <x v="24"/>
    <n v="1250"/>
    <n v="375"/>
    <n v="0.3"/>
  </r>
  <r>
    <x v="0"/>
    <n v="1185732"/>
    <x v="103"/>
    <x v="4"/>
    <x v="18"/>
    <s v="Richmond"/>
    <x v="3"/>
    <n v="0.29999999999999993"/>
    <x v="48"/>
    <n v="1124.9999999999998"/>
    <n v="393.74999999999989"/>
    <n v="0.35"/>
  </r>
  <r>
    <x v="0"/>
    <n v="1185732"/>
    <x v="103"/>
    <x v="4"/>
    <x v="18"/>
    <s v="Richmond"/>
    <x v="4"/>
    <n v="0.45000000000000007"/>
    <x v="32"/>
    <n v="2025.0000000000002"/>
    <n v="810"/>
    <n v="0.39999999999999997"/>
  </r>
  <r>
    <x v="0"/>
    <n v="1185732"/>
    <x v="103"/>
    <x v="4"/>
    <x v="18"/>
    <s v="Richmond"/>
    <x v="5"/>
    <n v="0.35"/>
    <x v="21"/>
    <n v="1924.9999999999998"/>
    <n v="1058.75"/>
    <n v="0.55000000000000004"/>
  </r>
  <r>
    <x v="0"/>
    <n v="1185732"/>
    <x v="158"/>
    <x v="4"/>
    <x v="18"/>
    <s v="Richmond"/>
    <x v="0"/>
    <n v="0.35"/>
    <x v="66"/>
    <n v="2695"/>
    <n v="1347.5"/>
    <n v="0.5"/>
  </r>
  <r>
    <x v="0"/>
    <n v="1185732"/>
    <x v="158"/>
    <x v="4"/>
    <x v="18"/>
    <s v="Richmond"/>
    <x v="1"/>
    <n v="0.35"/>
    <x v="32"/>
    <n v="1575"/>
    <n v="630"/>
    <n v="0.39999999999999997"/>
  </r>
  <r>
    <x v="0"/>
    <n v="1185732"/>
    <x v="158"/>
    <x v="4"/>
    <x v="18"/>
    <s v="Richmond"/>
    <x v="2"/>
    <n v="0.25"/>
    <x v="34"/>
    <n v="1187.5"/>
    <n v="356.25"/>
    <n v="0.3"/>
  </r>
  <r>
    <x v="0"/>
    <n v="1185732"/>
    <x v="158"/>
    <x v="4"/>
    <x v="18"/>
    <s v="Richmond"/>
    <x v="3"/>
    <n v="0.29999999999999993"/>
    <x v="46"/>
    <n v="974.99999999999977"/>
    <n v="341.24999999999989"/>
    <n v="0.35"/>
  </r>
  <r>
    <x v="0"/>
    <n v="1185732"/>
    <x v="158"/>
    <x v="4"/>
    <x v="18"/>
    <s v="Richmond"/>
    <x v="4"/>
    <n v="0.45000000000000007"/>
    <x v="48"/>
    <n v="1687.5000000000002"/>
    <n v="675"/>
    <n v="0.39999999999999997"/>
  </r>
  <r>
    <x v="0"/>
    <n v="1185732"/>
    <x v="158"/>
    <x v="4"/>
    <x v="18"/>
    <s v="Richmond"/>
    <x v="5"/>
    <n v="0.35"/>
    <x v="34"/>
    <n v="1662.5"/>
    <n v="914.37500000000011"/>
    <n v="0.55000000000000004"/>
  </r>
  <r>
    <x v="0"/>
    <n v="1185732"/>
    <x v="159"/>
    <x v="4"/>
    <x v="18"/>
    <s v="Richmond"/>
    <x v="0"/>
    <n v="0.35"/>
    <x v="27"/>
    <n v="2537.5"/>
    <n v="1268.75"/>
    <n v="0.5"/>
  </r>
  <r>
    <x v="0"/>
    <n v="1185732"/>
    <x v="159"/>
    <x v="4"/>
    <x v="18"/>
    <s v="Richmond"/>
    <x v="1"/>
    <n v="0.4"/>
    <x v="33"/>
    <n v="1700"/>
    <n v="680"/>
    <n v="0.39999999999999997"/>
  </r>
  <r>
    <x v="0"/>
    <n v="1185732"/>
    <x v="159"/>
    <x v="4"/>
    <x v="18"/>
    <s v="Richmond"/>
    <x v="2"/>
    <n v="0.30000000000000004"/>
    <x v="32"/>
    <n v="1350.0000000000002"/>
    <n v="405.00000000000006"/>
    <n v="0.3"/>
  </r>
  <r>
    <x v="0"/>
    <n v="1185732"/>
    <x v="159"/>
    <x v="4"/>
    <x v="18"/>
    <s v="Richmond"/>
    <x v="3"/>
    <n v="0.35"/>
    <x v="48"/>
    <n v="1312.5"/>
    <n v="459.37499999999994"/>
    <n v="0.35"/>
  </r>
  <r>
    <x v="0"/>
    <n v="1185732"/>
    <x v="159"/>
    <x v="4"/>
    <x v="18"/>
    <s v="Richmond"/>
    <x v="4"/>
    <n v="0.5"/>
    <x v="47"/>
    <n v="2000"/>
    <n v="799.99999999999989"/>
    <n v="0.39999999999999997"/>
  </r>
  <r>
    <x v="0"/>
    <n v="1185732"/>
    <x v="159"/>
    <x v="4"/>
    <x v="18"/>
    <s v="Richmond"/>
    <x v="5"/>
    <n v="0.4"/>
    <x v="28"/>
    <n v="2100"/>
    <n v="1155"/>
    <n v="0.55000000000000004"/>
  </r>
  <r>
    <x v="0"/>
    <n v="1185732"/>
    <x v="160"/>
    <x v="4"/>
    <x v="18"/>
    <s v="Richmond"/>
    <x v="0"/>
    <n v="0.5"/>
    <x v="67"/>
    <n v="3975"/>
    <n v="1987.5"/>
    <n v="0.5"/>
  </r>
  <r>
    <x v="0"/>
    <n v="1185732"/>
    <x v="160"/>
    <x v="4"/>
    <x v="18"/>
    <s v="Richmond"/>
    <x v="1"/>
    <n v="0.5"/>
    <x v="24"/>
    <n v="2500"/>
    <n v="999.99999999999989"/>
    <n v="0.39999999999999997"/>
  </r>
  <r>
    <x v="0"/>
    <n v="1185732"/>
    <x v="160"/>
    <x v="4"/>
    <x v="18"/>
    <s v="Richmond"/>
    <x v="2"/>
    <n v="0.45"/>
    <x v="34"/>
    <n v="2137.5"/>
    <n v="641.25"/>
    <n v="0.3"/>
  </r>
  <r>
    <x v="0"/>
    <n v="1185732"/>
    <x v="160"/>
    <x v="4"/>
    <x v="18"/>
    <s v="Richmond"/>
    <x v="3"/>
    <n v="0.45"/>
    <x v="32"/>
    <n v="2025"/>
    <n v="708.75"/>
    <n v="0.35"/>
  </r>
  <r>
    <x v="0"/>
    <n v="1185732"/>
    <x v="160"/>
    <x v="4"/>
    <x v="18"/>
    <s v="Richmond"/>
    <x v="4"/>
    <n v="0.54999999999999993"/>
    <x v="34"/>
    <n v="2612.4999999999995"/>
    <n v="1044.9999999999998"/>
    <n v="0.39999999999999997"/>
  </r>
  <r>
    <x v="0"/>
    <n v="1185732"/>
    <x v="160"/>
    <x v="4"/>
    <x v="18"/>
    <s v="Richmond"/>
    <x v="5"/>
    <n v="0.6"/>
    <x v="31"/>
    <n v="3450"/>
    <n v="1897.5000000000002"/>
    <n v="0.55000000000000004"/>
  </r>
  <r>
    <x v="0"/>
    <n v="1185732"/>
    <x v="107"/>
    <x v="4"/>
    <x v="18"/>
    <s v="Richmond"/>
    <x v="0"/>
    <n v="0.54999999999999993"/>
    <x v="6"/>
    <n v="4537.4999999999991"/>
    <n v="2268.7499999999995"/>
    <n v="0.5"/>
  </r>
  <r>
    <x v="0"/>
    <n v="1185732"/>
    <x v="107"/>
    <x v="4"/>
    <x v="18"/>
    <s v="Richmond"/>
    <x v="1"/>
    <n v="0.5"/>
    <x v="31"/>
    <n v="2875"/>
    <n v="1150"/>
    <n v="0.39999999999999997"/>
  </r>
  <r>
    <x v="0"/>
    <n v="1185732"/>
    <x v="107"/>
    <x v="4"/>
    <x v="18"/>
    <s v="Richmond"/>
    <x v="2"/>
    <n v="0.45"/>
    <x v="21"/>
    <n v="2475"/>
    <n v="742.5"/>
    <n v="0.3"/>
  </r>
  <r>
    <x v="0"/>
    <n v="1185732"/>
    <x v="107"/>
    <x v="4"/>
    <x v="18"/>
    <s v="Richmond"/>
    <x v="3"/>
    <n v="0.45"/>
    <x v="28"/>
    <n v="2362.5"/>
    <n v="826.875"/>
    <n v="0.35"/>
  </r>
  <r>
    <x v="0"/>
    <n v="1185732"/>
    <x v="107"/>
    <x v="4"/>
    <x v="18"/>
    <s v="Richmond"/>
    <x v="4"/>
    <n v="0.6"/>
    <x v="28"/>
    <n v="3150"/>
    <n v="1260"/>
    <n v="0.39999999999999997"/>
  </r>
  <r>
    <x v="0"/>
    <n v="1185732"/>
    <x v="107"/>
    <x v="4"/>
    <x v="18"/>
    <s v="Richmond"/>
    <x v="5"/>
    <n v="0.65"/>
    <x v="22"/>
    <n v="4387.5"/>
    <n v="2413.125"/>
    <n v="0.55000000000000004"/>
  </r>
  <r>
    <x v="0"/>
    <n v="1185732"/>
    <x v="161"/>
    <x v="4"/>
    <x v="18"/>
    <s v="Richmond"/>
    <x v="0"/>
    <n v="0.6"/>
    <x v="3"/>
    <n v="5400"/>
    <n v="2700"/>
    <n v="0.5"/>
  </r>
  <r>
    <x v="0"/>
    <n v="1185732"/>
    <x v="161"/>
    <x v="4"/>
    <x v="18"/>
    <s v="Richmond"/>
    <x v="1"/>
    <n v="0.55000000000000004"/>
    <x v="26"/>
    <n v="3575.0000000000005"/>
    <n v="1430"/>
    <n v="0.39999999999999997"/>
  </r>
  <r>
    <x v="0"/>
    <n v="1185732"/>
    <x v="161"/>
    <x v="4"/>
    <x v="18"/>
    <s v="Richmond"/>
    <x v="2"/>
    <n v="0.5"/>
    <x v="31"/>
    <n v="2875"/>
    <n v="862.5"/>
    <n v="0.3"/>
  </r>
  <r>
    <x v="0"/>
    <n v="1185732"/>
    <x v="161"/>
    <x v="4"/>
    <x v="18"/>
    <s v="Richmond"/>
    <x v="3"/>
    <n v="0.5"/>
    <x v="28"/>
    <n v="2625"/>
    <n v="918.74999999999989"/>
    <n v="0.35"/>
  </r>
  <r>
    <x v="0"/>
    <n v="1185732"/>
    <x v="161"/>
    <x v="4"/>
    <x v="18"/>
    <s v="Richmond"/>
    <x v="4"/>
    <n v="0.6"/>
    <x v="21"/>
    <n v="3300"/>
    <n v="1320"/>
    <n v="0.39999999999999997"/>
  </r>
  <r>
    <x v="0"/>
    <n v="1185732"/>
    <x v="161"/>
    <x v="4"/>
    <x v="18"/>
    <s v="Richmond"/>
    <x v="5"/>
    <n v="0.65"/>
    <x v="27"/>
    <n v="4712.5"/>
    <n v="2591.875"/>
    <n v="0.55000000000000004"/>
  </r>
  <r>
    <x v="0"/>
    <n v="1185732"/>
    <x v="162"/>
    <x v="4"/>
    <x v="18"/>
    <s v="Richmond"/>
    <x v="0"/>
    <n v="0.6"/>
    <x v="10"/>
    <n v="5250"/>
    <n v="2625"/>
    <n v="0.5"/>
  </r>
  <r>
    <x v="0"/>
    <n v="1185732"/>
    <x v="162"/>
    <x v="4"/>
    <x v="18"/>
    <s v="Richmond"/>
    <x v="1"/>
    <n v="0.55000000000000004"/>
    <x v="26"/>
    <n v="3575.0000000000005"/>
    <n v="1430"/>
    <n v="0.39999999999999997"/>
  </r>
  <r>
    <x v="0"/>
    <n v="1185732"/>
    <x v="162"/>
    <x v="4"/>
    <x v="18"/>
    <s v="Richmond"/>
    <x v="2"/>
    <n v="0.45000000000000007"/>
    <x v="31"/>
    <n v="2587.5000000000005"/>
    <n v="776.25000000000011"/>
    <n v="0.3"/>
  </r>
  <r>
    <x v="0"/>
    <n v="1185732"/>
    <x v="162"/>
    <x v="4"/>
    <x v="18"/>
    <s v="Richmond"/>
    <x v="3"/>
    <n v="0.35"/>
    <x v="28"/>
    <n v="1837.4999999999998"/>
    <n v="643.12499999999989"/>
    <n v="0.35"/>
  </r>
  <r>
    <x v="0"/>
    <n v="1185732"/>
    <x v="162"/>
    <x v="4"/>
    <x v="18"/>
    <s v="Richmond"/>
    <x v="4"/>
    <n v="0.45000000000000007"/>
    <x v="24"/>
    <n v="2250.0000000000005"/>
    <n v="900.00000000000011"/>
    <n v="0.39999999999999997"/>
  </r>
  <r>
    <x v="0"/>
    <n v="1185732"/>
    <x v="162"/>
    <x v="4"/>
    <x v="18"/>
    <s v="Richmond"/>
    <x v="5"/>
    <n v="0.50000000000000011"/>
    <x v="22"/>
    <n v="3375.0000000000009"/>
    <n v="1856.2500000000007"/>
    <n v="0.55000000000000004"/>
  </r>
  <r>
    <x v="0"/>
    <n v="1185732"/>
    <x v="163"/>
    <x v="4"/>
    <x v="18"/>
    <s v="Richmond"/>
    <x v="0"/>
    <n v="0.45000000000000007"/>
    <x v="9"/>
    <n v="3600.0000000000005"/>
    <n v="1800.0000000000002"/>
    <n v="0.5"/>
  </r>
  <r>
    <x v="0"/>
    <n v="1185732"/>
    <x v="163"/>
    <x v="4"/>
    <x v="18"/>
    <s v="Richmond"/>
    <x v="1"/>
    <n v="0.40000000000000013"/>
    <x v="25"/>
    <n v="2400.0000000000009"/>
    <n v="960.00000000000023"/>
    <n v="0.39999999999999997"/>
  </r>
  <r>
    <x v="0"/>
    <n v="1185732"/>
    <x v="163"/>
    <x v="4"/>
    <x v="18"/>
    <s v="Richmond"/>
    <x v="2"/>
    <n v="0.35"/>
    <x v="24"/>
    <n v="1750"/>
    <n v="525"/>
    <n v="0.3"/>
  </r>
  <r>
    <x v="0"/>
    <n v="1185732"/>
    <x v="163"/>
    <x v="4"/>
    <x v="18"/>
    <s v="Richmond"/>
    <x v="3"/>
    <n v="0.35"/>
    <x v="34"/>
    <n v="1662.5"/>
    <n v="581.875"/>
    <n v="0.35"/>
  </r>
  <r>
    <x v="0"/>
    <n v="1185732"/>
    <x v="163"/>
    <x v="4"/>
    <x v="18"/>
    <s v="Richmond"/>
    <x v="4"/>
    <n v="0.45000000000000007"/>
    <x v="34"/>
    <n v="2137.5000000000005"/>
    <n v="855.00000000000011"/>
    <n v="0.39999999999999997"/>
  </r>
  <r>
    <x v="0"/>
    <n v="1185732"/>
    <x v="163"/>
    <x v="4"/>
    <x v="18"/>
    <s v="Richmond"/>
    <x v="5"/>
    <n v="0.50000000000000011"/>
    <x v="31"/>
    <n v="2875.0000000000005"/>
    <n v="1581.2500000000005"/>
    <n v="0.55000000000000004"/>
  </r>
  <r>
    <x v="0"/>
    <n v="1185732"/>
    <x v="111"/>
    <x v="4"/>
    <x v="18"/>
    <s v="Richmond"/>
    <x v="0"/>
    <n v="0.50000000000000011"/>
    <x v="30"/>
    <n v="3750.0000000000009"/>
    <n v="1875.0000000000005"/>
    <n v="0.5"/>
  </r>
  <r>
    <x v="0"/>
    <n v="1185732"/>
    <x v="111"/>
    <x v="4"/>
    <x v="18"/>
    <s v="Richmond"/>
    <x v="1"/>
    <n v="0.40000000000000013"/>
    <x v="31"/>
    <n v="2300.0000000000009"/>
    <n v="920.00000000000034"/>
    <n v="0.39999999999999997"/>
  </r>
  <r>
    <x v="0"/>
    <n v="1185732"/>
    <x v="111"/>
    <x v="4"/>
    <x v="18"/>
    <s v="Richmond"/>
    <x v="2"/>
    <n v="0.40000000000000013"/>
    <x v="33"/>
    <n v="1700.0000000000005"/>
    <n v="510.00000000000011"/>
    <n v="0.3"/>
  </r>
  <r>
    <x v="0"/>
    <n v="1185732"/>
    <x v="111"/>
    <x v="4"/>
    <x v="18"/>
    <s v="Richmond"/>
    <x v="3"/>
    <n v="0.40000000000000013"/>
    <x v="47"/>
    <n v="1600.0000000000005"/>
    <n v="560.00000000000011"/>
    <n v="0.35"/>
  </r>
  <r>
    <x v="0"/>
    <n v="1185732"/>
    <x v="111"/>
    <x v="4"/>
    <x v="18"/>
    <s v="Richmond"/>
    <x v="4"/>
    <n v="0.50000000000000011"/>
    <x v="47"/>
    <n v="2000.0000000000005"/>
    <n v="800.00000000000011"/>
    <n v="0.39999999999999997"/>
  </r>
  <r>
    <x v="0"/>
    <n v="1185732"/>
    <x v="111"/>
    <x v="4"/>
    <x v="18"/>
    <s v="Richmond"/>
    <x v="5"/>
    <n v="0.55000000000000004"/>
    <x v="28"/>
    <n v="2887.5000000000005"/>
    <n v="1588.1250000000005"/>
    <n v="0.55000000000000004"/>
  </r>
  <r>
    <x v="0"/>
    <n v="1185732"/>
    <x v="164"/>
    <x v="4"/>
    <x v="18"/>
    <s v="Richmond"/>
    <x v="0"/>
    <n v="0.50000000000000011"/>
    <x v="22"/>
    <n v="3375.0000000000009"/>
    <n v="1687.5000000000005"/>
    <n v="0.5"/>
  </r>
  <r>
    <x v="0"/>
    <n v="1185732"/>
    <x v="164"/>
    <x v="4"/>
    <x v="18"/>
    <s v="Richmond"/>
    <x v="1"/>
    <n v="0.45000000000000012"/>
    <x v="24"/>
    <n v="2250.0000000000005"/>
    <n v="900.00000000000011"/>
    <n v="0.39999999999999997"/>
  </r>
  <r>
    <x v="0"/>
    <n v="1185732"/>
    <x v="164"/>
    <x v="4"/>
    <x v="18"/>
    <s v="Richmond"/>
    <x v="2"/>
    <n v="0.45000000000000012"/>
    <x v="52"/>
    <n v="2002.5000000000005"/>
    <n v="600.75000000000011"/>
    <n v="0.3"/>
  </r>
  <r>
    <x v="0"/>
    <n v="1185732"/>
    <x v="164"/>
    <x v="4"/>
    <x v="18"/>
    <s v="Richmond"/>
    <x v="3"/>
    <n v="0.45000000000000012"/>
    <x v="34"/>
    <n v="2137.5000000000005"/>
    <n v="748.12500000000011"/>
    <n v="0.35"/>
  </r>
  <r>
    <x v="0"/>
    <n v="1185732"/>
    <x v="164"/>
    <x v="4"/>
    <x v="18"/>
    <s v="Richmond"/>
    <x v="4"/>
    <n v="0.6"/>
    <x v="32"/>
    <n v="2700"/>
    <n v="1080"/>
    <n v="0.39999999999999997"/>
  </r>
  <r>
    <x v="0"/>
    <n v="1185732"/>
    <x v="164"/>
    <x v="4"/>
    <x v="18"/>
    <s v="Richmond"/>
    <x v="5"/>
    <n v="0.64999999999999991"/>
    <x v="23"/>
    <n v="4062.4999999999995"/>
    <n v="2234.375"/>
    <n v="0.55000000000000004"/>
  </r>
  <r>
    <x v="0"/>
    <n v="1185732"/>
    <x v="165"/>
    <x v="4"/>
    <x v="18"/>
    <s v="Richmond"/>
    <x v="0"/>
    <n v="0.6"/>
    <x v="2"/>
    <n v="5100"/>
    <n v="2550"/>
    <n v="0.5"/>
  </r>
  <r>
    <x v="0"/>
    <n v="1185732"/>
    <x v="165"/>
    <x v="4"/>
    <x v="18"/>
    <s v="Richmond"/>
    <x v="1"/>
    <n v="0.5"/>
    <x v="26"/>
    <n v="3250"/>
    <n v="1300"/>
    <n v="0.39999999999999997"/>
  </r>
  <r>
    <x v="0"/>
    <n v="1185732"/>
    <x v="165"/>
    <x v="4"/>
    <x v="18"/>
    <s v="Richmond"/>
    <x v="2"/>
    <n v="0.5"/>
    <x v="25"/>
    <n v="3000"/>
    <n v="900"/>
    <n v="0.3"/>
  </r>
  <r>
    <x v="0"/>
    <n v="1185732"/>
    <x v="165"/>
    <x v="4"/>
    <x v="18"/>
    <s v="Richmond"/>
    <x v="3"/>
    <n v="0.5"/>
    <x v="21"/>
    <n v="2750"/>
    <n v="962.49999999999989"/>
    <n v="0.35"/>
  </r>
  <r>
    <x v="0"/>
    <n v="1185732"/>
    <x v="165"/>
    <x v="4"/>
    <x v="18"/>
    <s v="Richmond"/>
    <x v="4"/>
    <n v="0.6"/>
    <x v="21"/>
    <n v="3300"/>
    <n v="1320"/>
    <n v="0.39999999999999997"/>
  </r>
  <r>
    <x v="0"/>
    <n v="1185732"/>
    <x v="165"/>
    <x v="4"/>
    <x v="18"/>
    <s v="Richmond"/>
    <x v="5"/>
    <n v="0.64999999999999991"/>
    <x v="26"/>
    <n v="4224.9999999999991"/>
    <n v="2323.7499999999995"/>
    <n v="0.55000000000000004"/>
  </r>
  <r>
    <x v="0"/>
    <n v="1185732"/>
    <x v="166"/>
    <x v="3"/>
    <x v="19"/>
    <s v="Detroit"/>
    <x v="0"/>
    <n v="0.3"/>
    <x v="23"/>
    <n v="1875"/>
    <n v="750"/>
    <n v="0.4"/>
  </r>
  <r>
    <x v="0"/>
    <n v="1185732"/>
    <x v="166"/>
    <x v="3"/>
    <x v="19"/>
    <s v="Detroit"/>
    <x v="1"/>
    <n v="0.3"/>
    <x v="33"/>
    <n v="1275"/>
    <n v="446.25"/>
    <n v="0.35"/>
  </r>
  <r>
    <x v="0"/>
    <n v="1185732"/>
    <x v="166"/>
    <x v="3"/>
    <x v="19"/>
    <s v="Detroit"/>
    <x v="2"/>
    <n v="0.2"/>
    <x v="33"/>
    <n v="850"/>
    <n v="297.5"/>
    <n v="0.35"/>
  </r>
  <r>
    <x v="0"/>
    <n v="1185732"/>
    <x v="166"/>
    <x v="3"/>
    <x v="19"/>
    <s v="Detroit"/>
    <x v="3"/>
    <n v="0.25000000000000006"/>
    <x v="35"/>
    <n v="687.50000000000011"/>
    <n v="275.00000000000006"/>
    <n v="0.4"/>
  </r>
  <r>
    <x v="0"/>
    <n v="1185732"/>
    <x v="166"/>
    <x v="3"/>
    <x v="19"/>
    <s v="Detroit"/>
    <x v="4"/>
    <n v="0.39999999999999997"/>
    <x v="46"/>
    <n v="1300"/>
    <n v="454.99999999999994"/>
    <n v="0.35"/>
  </r>
  <r>
    <x v="0"/>
    <n v="1185732"/>
    <x v="166"/>
    <x v="3"/>
    <x v="19"/>
    <s v="Detroit"/>
    <x v="5"/>
    <n v="0.3"/>
    <x v="33"/>
    <n v="1275"/>
    <n v="637.5"/>
    <n v="0.5"/>
  </r>
  <r>
    <x v="0"/>
    <n v="1185732"/>
    <x v="167"/>
    <x v="3"/>
    <x v="19"/>
    <s v="Detroit"/>
    <x v="0"/>
    <n v="0.3"/>
    <x v="22"/>
    <n v="2025"/>
    <n v="810"/>
    <n v="0.4"/>
  </r>
  <r>
    <x v="0"/>
    <n v="1185732"/>
    <x v="167"/>
    <x v="3"/>
    <x v="19"/>
    <s v="Detroit"/>
    <x v="1"/>
    <n v="0.3"/>
    <x v="46"/>
    <n v="975"/>
    <n v="341.25"/>
    <n v="0.35"/>
  </r>
  <r>
    <x v="0"/>
    <n v="1185732"/>
    <x v="167"/>
    <x v="3"/>
    <x v="19"/>
    <s v="Detroit"/>
    <x v="2"/>
    <n v="0.2"/>
    <x v="48"/>
    <n v="750"/>
    <n v="262.5"/>
    <n v="0.35"/>
  </r>
  <r>
    <x v="0"/>
    <n v="1185732"/>
    <x v="167"/>
    <x v="3"/>
    <x v="19"/>
    <s v="Detroit"/>
    <x v="3"/>
    <n v="0.25000000000000006"/>
    <x v="44"/>
    <n v="625.00000000000011"/>
    <n v="250.00000000000006"/>
    <n v="0.4"/>
  </r>
  <r>
    <x v="0"/>
    <n v="1185732"/>
    <x v="167"/>
    <x v="3"/>
    <x v="19"/>
    <s v="Detroit"/>
    <x v="4"/>
    <n v="0.39999999999999997"/>
    <x v="46"/>
    <n v="1300"/>
    <n v="454.99999999999994"/>
    <n v="0.35"/>
  </r>
  <r>
    <x v="0"/>
    <n v="1185732"/>
    <x v="167"/>
    <x v="3"/>
    <x v="19"/>
    <s v="Detroit"/>
    <x v="5"/>
    <n v="0.3"/>
    <x v="47"/>
    <n v="1200"/>
    <n v="600"/>
    <n v="0.5"/>
  </r>
  <r>
    <x v="0"/>
    <n v="1185732"/>
    <x v="126"/>
    <x v="3"/>
    <x v="19"/>
    <s v="Detroit"/>
    <x v="0"/>
    <n v="0.35000000000000003"/>
    <x v="68"/>
    <n v="2170"/>
    <n v="868"/>
    <n v="0.4"/>
  </r>
  <r>
    <x v="0"/>
    <n v="1185732"/>
    <x v="126"/>
    <x v="3"/>
    <x v="19"/>
    <s v="Detroit"/>
    <x v="1"/>
    <n v="0.35000000000000003"/>
    <x v="49"/>
    <n v="1050"/>
    <n v="367.5"/>
    <n v="0.35"/>
  </r>
  <r>
    <x v="0"/>
    <n v="1185732"/>
    <x v="126"/>
    <x v="3"/>
    <x v="19"/>
    <s v="Detroit"/>
    <x v="2"/>
    <n v="0.25000000000000006"/>
    <x v="45"/>
    <n v="875.00000000000023"/>
    <n v="306.25000000000006"/>
    <n v="0.35"/>
  </r>
  <r>
    <x v="0"/>
    <n v="1185732"/>
    <x v="126"/>
    <x v="3"/>
    <x v="19"/>
    <s v="Detroit"/>
    <x v="3"/>
    <n v="0.3"/>
    <x v="41"/>
    <n v="600"/>
    <n v="240"/>
    <n v="0.4"/>
  </r>
  <r>
    <x v="0"/>
    <n v="1185732"/>
    <x v="126"/>
    <x v="3"/>
    <x v="19"/>
    <s v="Detroit"/>
    <x v="4"/>
    <n v="0.45"/>
    <x v="44"/>
    <n v="1125"/>
    <n v="393.75"/>
    <n v="0.35"/>
  </r>
  <r>
    <x v="0"/>
    <n v="1185732"/>
    <x v="126"/>
    <x v="3"/>
    <x v="19"/>
    <s v="Detroit"/>
    <x v="5"/>
    <n v="0.35000000000000003"/>
    <x v="45"/>
    <n v="1225.0000000000002"/>
    <n v="612.50000000000011"/>
    <n v="0.5"/>
  </r>
  <r>
    <x v="0"/>
    <n v="1185732"/>
    <x v="127"/>
    <x v="3"/>
    <x v="19"/>
    <s v="Detroit"/>
    <x v="0"/>
    <n v="0.35000000000000003"/>
    <x v="31"/>
    <n v="2012.5000000000002"/>
    <n v="805.00000000000011"/>
    <n v="0.4"/>
  </r>
  <r>
    <x v="0"/>
    <n v="1185732"/>
    <x v="127"/>
    <x v="3"/>
    <x v="19"/>
    <s v="Detroit"/>
    <x v="1"/>
    <n v="0.30000000000000004"/>
    <x v="35"/>
    <n v="825.00000000000011"/>
    <n v="288.75"/>
    <n v="0.35"/>
  </r>
  <r>
    <x v="0"/>
    <n v="1185732"/>
    <x v="127"/>
    <x v="3"/>
    <x v="19"/>
    <s v="Detroit"/>
    <x v="2"/>
    <n v="0.20000000000000007"/>
    <x v="35"/>
    <n v="550.00000000000023"/>
    <n v="192.50000000000006"/>
    <n v="0.35"/>
  </r>
  <r>
    <x v="0"/>
    <n v="1185732"/>
    <x v="127"/>
    <x v="3"/>
    <x v="19"/>
    <s v="Detroit"/>
    <x v="3"/>
    <n v="0.25"/>
    <x v="41"/>
    <n v="500"/>
    <n v="200"/>
    <n v="0.4"/>
  </r>
  <r>
    <x v="0"/>
    <n v="1185732"/>
    <x v="127"/>
    <x v="3"/>
    <x v="19"/>
    <s v="Detroit"/>
    <x v="4"/>
    <n v="0.4"/>
    <x v="38"/>
    <n v="900"/>
    <n v="315"/>
    <n v="0.35"/>
  </r>
  <r>
    <x v="0"/>
    <n v="1185732"/>
    <x v="127"/>
    <x v="3"/>
    <x v="19"/>
    <s v="Detroit"/>
    <x v="5"/>
    <n v="0.30000000000000004"/>
    <x v="45"/>
    <n v="1050.0000000000002"/>
    <n v="525.00000000000011"/>
    <n v="0.5"/>
  </r>
  <r>
    <x v="0"/>
    <n v="1185732"/>
    <x v="168"/>
    <x v="3"/>
    <x v="19"/>
    <s v="Detroit"/>
    <x v="0"/>
    <n v="0.4"/>
    <x v="68"/>
    <n v="2480"/>
    <n v="992"/>
    <n v="0.4"/>
  </r>
  <r>
    <x v="0"/>
    <n v="1185732"/>
    <x v="168"/>
    <x v="3"/>
    <x v="19"/>
    <s v="Detroit"/>
    <x v="1"/>
    <n v="0.35000000000000009"/>
    <x v="46"/>
    <n v="1137.5000000000002"/>
    <n v="398.12500000000006"/>
    <n v="0.35"/>
  </r>
  <r>
    <x v="0"/>
    <n v="1185732"/>
    <x v="168"/>
    <x v="3"/>
    <x v="19"/>
    <s v="Detroit"/>
    <x v="2"/>
    <n v="0.30000000000000004"/>
    <x v="49"/>
    <n v="900.00000000000011"/>
    <n v="315"/>
    <n v="0.35"/>
  </r>
  <r>
    <x v="0"/>
    <n v="1185732"/>
    <x v="168"/>
    <x v="3"/>
    <x v="19"/>
    <s v="Detroit"/>
    <x v="3"/>
    <n v="0.30000000000000004"/>
    <x v="38"/>
    <n v="675.00000000000011"/>
    <n v="270.00000000000006"/>
    <n v="0.4"/>
  </r>
  <r>
    <x v="0"/>
    <n v="1185732"/>
    <x v="168"/>
    <x v="3"/>
    <x v="19"/>
    <s v="Detroit"/>
    <x v="4"/>
    <n v="0.44999999999999996"/>
    <x v="44"/>
    <n v="1125"/>
    <n v="393.75"/>
    <n v="0.35"/>
  </r>
  <r>
    <x v="0"/>
    <n v="1185732"/>
    <x v="168"/>
    <x v="3"/>
    <x v="19"/>
    <s v="Detroit"/>
    <x v="5"/>
    <n v="0.49999999999999994"/>
    <x v="45"/>
    <n v="1749.9999999999998"/>
    <n v="874.99999999999989"/>
    <n v="0.5"/>
  </r>
  <r>
    <x v="0"/>
    <n v="1185732"/>
    <x v="169"/>
    <x v="3"/>
    <x v="19"/>
    <s v="Detroit"/>
    <x v="0"/>
    <n v="0.35000000000000003"/>
    <x v="25"/>
    <n v="2100"/>
    <n v="840"/>
    <n v="0.4"/>
  </r>
  <r>
    <x v="0"/>
    <n v="1185732"/>
    <x v="169"/>
    <x v="3"/>
    <x v="19"/>
    <s v="Detroit"/>
    <x v="1"/>
    <n v="0.3000000000000001"/>
    <x v="45"/>
    <n v="1050.0000000000005"/>
    <n v="367.50000000000011"/>
    <n v="0.35"/>
  </r>
  <r>
    <x v="0"/>
    <n v="1185732"/>
    <x v="169"/>
    <x v="3"/>
    <x v="19"/>
    <s v="Detroit"/>
    <x v="2"/>
    <n v="0.25000000000000006"/>
    <x v="48"/>
    <n v="937.50000000000023"/>
    <n v="328.12500000000006"/>
    <n v="0.35"/>
  </r>
  <r>
    <x v="0"/>
    <n v="1185732"/>
    <x v="169"/>
    <x v="3"/>
    <x v="19"/>
    <s v="Detroit"/>
    <x v="3"/>
    <n v="0.25000000000000006"/>
    <x v="45"/>
    <n v="875.00000000000023"/>
    <n v="350.00000000000011"/>
    <n v="0.4"/>
  </r>
  <r>
    <x v="0"/>
    <n v="1185732"/>
    <x v="169"/>
    <x v="3"/>
    <x v="19"/>
    <s v="Detroit"/>
    <x v="4"/>
    <n v="0.4"/>
    <x v="45"/>
    <n v="1400"/>
    <n v="489.99999999999994"/>
    <n v="0.35"/>
  </r>
  <r>
    <x v="0"/>
    <n v="1185732"/>
    <x v="169"/>
    <x v="3"/>
    <x v="19"/>
    <s v="Detroit"/>
    <x v="5"/>
    <n v="0.45"/>
    <x v="28"/>
    <n v="2362.5"/>
    <n v="1181.25"/>
    <n v="0.5"/>
  </r>
  <r>
    <x v="0"/>
    <n v="1185732"/>
    <x v="130"/>
    <x v="3"/>
    <x v="19"/>
    <s v="Detroit"/>
    <x v="0"/>
    <n v="0.4"/>
    <x v="30"/>
    <n v="3000"/>
    <n v="1200"/>
    <n v="0.4"/>
  </r>
  <r>
    <x v="0"/>
    <n v="1185732"/>
    <x v="130"/>
    <x v="3"/>
    <x v="19"/>
    <s v="Detroit"/>
    <x v="1"/>
    <n v="0.35000000000000009"/>
    <x v="24"/>
    <n v="1750.0000000000005"/>
    <n v="612.50000000000011"/>
    <n v="0.35"/>
  </r>
  <r>
    <x v="0"/>
    <n v="1185732"/>
    <x v="130"/>
    <x v="3"/>
    <x v="19"/>
    <s v="Detroit"/>
    <x v="2"/>
    <n v="0.30000000000000004"/>
    <x v="33"/>
    <n v="1275.0000000000002"/>
    <n v="446.25000000000006"/>
    <n v="0.35"/>
  </r>
  <r>
    <x v="0"/>
    <n v="1185732"/>
    <x v="130"/>
    <x v="3"/>
    <x v="19"/>
    <s v="Detroit"/>
    <x v="3"/>
    <n v="0.30000000000000004"/>
    <x v="48"/>
    <n v="1125.0000000000002"/>
    <n v="450.00000000000011"/>
    <n v="0.4"/>
  </r>
  <r>
    <x v="0"/>
    <n v="1185732"/>
    <x v="130"/>
    <x v="3"/>
    <x v="19"/>
    <s v="Detroit"/>
    <x v="4"/>
    <n v="0.4"/>
    <x v="48"/>
    <n v="1500"/>
    <n v="525"/>
    <n v="0.35"/>
  </r>
  <r>
    <x v="0"/>
    <n v="1185732"/>
    <x v="130"/>
    <x v="3"/>
    <x v="19"/>
    <s v="Detroit"/>
    <x v="5"/>
    <n v="0.45"/>
    <x v="21"/>
    <n v="2475"/>
    <n v="1237.5"/>
    <n v="0.5"/>
  </r>
  <r>
    <x v="0"/>
    <n v="1185732"/>
    <x v="131"/>
    <x v="3"/>
    <x v="19"/>
    <s v="Detroit"/>
    <x v="0"/>
    <n v="0.4"/>
    <x v="20"/>
    <n v="2800"/>
    <n v="1120"/>
    <n v="0.4"/>
  </r>
  <r>
    <x v="0"/>
    <n v="1185732"/>
    <x v="131"/>
    <x v="3"/>
    <x v="19"/>
    <s v="Detroit"/>
    <x v="1"/>
    <n v="0.40000000000000008"/>
    <x v="34"/>
    <n v="1900.0000000000005"/>
    <n v="665.00000000000011"/>
    <n v="0.35"/>
  </r>
  <r>
    <x v="0"/>
    <n v="1185732"/>
    <x v="131"/>
    <x v="3"/>
    <x v="19"/>
    <s v="Detroit"/>
    <x v="2"/>
    <n v="0.35000000000000003"/>
    <x v="47"/>
    <n v="1400.0000000000002"/>
    <n v="490.00000000000006"/>
    <n v="0.35"/>
  </r>
  <r>
    <x v="0"/>
    <n v="1185732"/>
    <x v="131"/>
    <x v="3"/>
    <x v="19"/>
    <s v="Detroit"/>
    <x v="3"/>
    <n v="0.25000000000000006"/>
    <x v="46"/>
    <n v="812.50000000000023"/>
    <n v="325.00000000000011"/>
    <n v="0.4"/>
  </r>
  <r>
    <x v="0"/>
    <n v="1185732"/>
    <x v="131"/>
    <x v="3"/>
    <x v="19"/>
    <s v="Detroit"/>
    <x v="4"/>
    <n v="0.35000000000000003"/>
    <x v="49"/>
    <n v="1050"/>
    <n v="367.5"/>
    <n v="0.35"/>
  </r>
  <r>
    <x v="0"/>
    <n v="1185732"/>
    <x v="131"/>
    <x v="3"/>
    <x v="19"/>
    <s v="Detroit"/>
    <x v="5"/>
    <n v="0.4"/>
    <x v="34"/>
    <n v="1900"/>
    <n v="950"/>
    <n v="0.5"/>
  </r>
  <r>
    <x v="0"/>
    <n v="1185732"/>
    <x v="170"/>
    <x v="3"/>
    <x v="19"/>
    <s v="Detroit"/>
    <x v="0"/>
    <n v="0.35000000000000003"/>
    <x v="25"/>
    <n v="2100"/>
    <n v="840"/>
    <n v="0.4"/>
  </r>
  <r>
    <x v="0"/>
    <n v="1185732"/>
    <x v="170"/>
    <x v="3"/>
    <x v="19"/>
    <s v="Detroit"/>
    <x v="1"/>
    <n v="0.3000000000000001"/>
    <x v="47"/>
    <n v="1200.0000000000005"/>
    <n v="420.00000000000011"/>
    <n v="0.35"/>
  </r>
  <r>
    <x v="0"/>
    <n v="1185732"/>
    <x v="170"/>
    <x v="3"/>
    <x v="19"/>
    <s v="Detroit"/>
    <x v="2"/>
    <n v="0.15000000000000002"/>
    <x v="49"/>
    <n v="450.00000000000006"/>
    <n v="157.5"/>
    <n v="0.35"/>
  </r>
  <r>
    <x v="0"/>
    <n v="1185732"/>
    <x v="170"/>
    <x v="3"/>
    <x v="19"/>
    <s v="Detroit"/>
    <x v="3"/>
    <n v="0.15000000000000002"/>
    <x v="35"/>
    <n v="412.50000000000006"/>
    <n v="165.00000000000003"/>
    <n v="0.4"/>
  </r>
  <r>
    <x v="0"/>
    <n v="1185732"/>
    <x v="170"/>
    <x v="3"/>
    <x v="19"/>
    <s v="Detroit"/>
    <x v="4"/>
    <n v="0.25"/>
    <x v="35"/>
    <n v="687.5"/>
    <n v="240.62499999999997"/>
    <n v="0.35"/>
  </r>
  <r>
    <x v="0"/>
    <n v="1185732"/>
    <x v="170"/>
    <x v="3"/>
    <x v="19"/>
    <s v="Detroit"/>
    <x v="5"/>
    <n v="0.30000000000000004"/>
    <x v="45"/>
    <n v="1050.0000000000002"/>
    <n v="525.00000000000011"/>
    <n v="0.5"/>
  </r>
  <r>
    <x v="0"/>
    <n v="1185732"/>
    <x v="171"/>
    <x v="3"/>
    <x v="19"/>
    <s v="Detroit"/>
    <x v="0"/>
    <n v="0.35"/>
    <x v="28"/>
    <n v="1837.4999999999998"/>
    <n v="735"/>
    <n v="0.4"/>
  </r>
  <r>
    <x v="0"/>
    <n v="1185732"/>
    <x v="171"/>
    <x v="3"/>
    <x v="19"/>
    <s v="Detroit"/>
    <x v="1"/>
    <n v="0.25"/>
    <x v="45"/>
    <n v="875"/>
    <n v="306.25"/>
    <n v="0.35"/>
  </r>
  <r>
    <x v="0"/>
    <n v="1185732"/>
    <x v="171"/>
    <x v="3"/>
    <x v="19"/>
    <s v="Detroit"/>
    <x v="2"/>
    <n v="0.25"/>
    <x v="44"/>
    <n v="625"/>
    <n v="218.75"/>
    <n v="0.35"/>
  </r>
  <r>
    <x v="0"/>
    <n v="1185732"/>
    <x v="171"/>
    <x v="3"/>
    <x v="19"/>
    <s v="Detroit"/>
    <x v="3"/>
    <n v="0.25"/>
    <x v="38"/>
    <n v="562.5"/>
    <n v="225"/>
    <n v="0.4"/>
  </r>
  <r>
    <x v="0"/>
    <n v="1185732"/>
    <x v="171"/>
    <x v="3"/>
    <x v="19"/>
    <s v="Detroit"/>
    <x v="4"/>
    <n v="0.35"/>
    <x v="38"/>
    <n v="787.5"/>
    <n v="275.625"/>
    <n v="0.35"/>
  </r>
  <r>
    <x v="0"/>
    <n v="1185732"/>
    <x v="171"/>
    <x v="3"/>
    <x v="19"/>
    <s v="Detroit"/>
    <x v="5"/>
    <n v="0.39999999999999991"/>
    <x v="45"/>
    <n v="1399.9999999999998"/>
    <n v="699.99999999999989"/>
    <n v="0.5"/>
  </r>
  <r>
    <x v="0"/>
    <n v="1185732"/>
    <x v="134"/>
    <x v="3"/>
    <x v="19"/>
    <s v="Detroit"/>
    <x v="0"/>
    <n v="0.35000000000000003"/>
    <x v="24"/>
    <n v="1750.0000000000002"/>
    <n v="700.00000000000011"/>
    <n v="0.4"/>
  </r>
  <r>
    <x v="0"/>
    <n v="1185732"/>
    <x v="134"/>
    <x v="3"/>
    <x v="19"/>
    <s v="Detroit"/>
    <x v="1"/>
    <n v="0.25000000000000006"/>
    <x v="45"/>
    <n v="875.00000000000023"/>
    <n v="306.25000000000006"/>
    <n v="0.35"/>
  </r>
  <r>
    <x v="0"/>
    <n v="1185732"/>
    <x v="134"/>
    <x v="3"/>
    <x v="19"/>
    <s v="Detroit"/>
    <x v="2"/>
    <n v="0.25000000000000006"/>
    <x v="69"/>
    <n v="737.50000000000011"/>
    <n v="258.125"/>
    <n v="0.35"/>
  </r>
  <r>
    <x v="0"/>
    <n v="1185732"/>
    <x v="134"/>
    <x v="3"/>
    <x v="19"/>
    <s v="Detroit"/>
    <x v="3"/>
    <n v="0.25000000000000006"/>
    <x v="46"/>
    <n v="812.50000000000023"/>
    <n v="325.00000000000011"/>
    <n v="0.4"/>
  </r>
  <r>
    <x v="0"/>
    <n v="1185732"/>
    <x v="134"/>
    <x v="3"/>
    <x v="19"/>
    <s v="Detroit"/>
    <x v="4"/>
    <n v="0.44999999999999996"/>
    <x v="49"/>
    <n v="1349.9999999999998"/>
    <n v="472.49999999999989"/>
    <n v="0.35"/>
  </r>
  <r>
    <x v="0"/>
    <n v="1185732"/>
    <x v="134"/>
    <x v="3"/>
    <x v="19"/>
    <s v="Detroit"/>
    <x v="5"/>
    <n v="0.49999999999999983"/>
    <x v="47"/>
    <n v="1999.9999999999993"/>
    <n v="999.99999999999966"/>
    <n v="0.5"/>
  </r>
  <r>
    <x v="0"/>
    <n v="1185732"/>
    <x v="135"/>
    <x v="3"/>
    <x v="19"/>
    <s v="Detroit"/>
    <x v="0"/>
    <n v="0.44999999999999996"/>
    <x v="26"/>
    <n v="2924.9999999999995"/>
    <n v="1169.9999999999998"/>
    <n v="0.4"/>
  </r>
  <r>
    <x v="0"/>
    <n v="1185732"/>
    <x v="135"/>
    <x v="3"/>
    <x v="19"/>
    <s v="Detroit"/>
    <x v="1"/>
    <n v="0.35000000000000003"/>
    <x v="32"/>
    <n v="1575.0000000000002"/>
    <n v="551.25"/>
    <n v="0.35"/>
  </r>
  <r>
    <x v="0"/>
    <n v="1185732"/>
    <x v="135"/>
    <x v="3"/>
    <x v="19"/>
    <s v="Detroit"/>
    <x v="2"/>
    <n v="0.35000000000000003"/>
    <x v="47"/>
    <n v="1400.0000000000002"/>
    <n v="490.00000000000006"/>
    <n v="0.35"/>
  </r>
  <r>
    <x v="0"/>
    <n v="1185732"/>
    <x v="135"/>
    <x v="3"/>
    <x v="19"/>
    <s v="Detroit"/>
    <x v="3"/>
    <n v="0.35000000000000003"/>
    <x v="45"/>
    <n v="1225.0000000000002"/>
    <n v="490.00000000000011"/>
    <n v="0.4"/>
  </r>
  <r>
    <x v="0"/>
    <n v="1185732"/>
    <x v="135"/>
    <x v="3"/>
    <x v="19"/>
    <s v="Detroit"/>
    <x v="4"/>
    <n v="0.44999999999999996"/>
    <x v="45"/>
    <n v="1574.9999999999998"/>
    <n v="551.24999999999989"/>
    <n v="0.35"/>
  </r>
  <r>
    <x v="0"/>
    <n v="1185732"/>
    <x v="135"/>
    <x v="3"/>
    <x v="19"/>
    <s v="Detroit"/>
    <x v="5"/>
    <n v="0.49999999999999983"/>
    <x v="32"/>
    <n v="2249.9999999999991"/>
    <n v="1124.9999999999995"/>
    <n v="0.5"/>
  </r>
  <r>
    <x v="0"/>
    <n v="1185732"/>
    <x v="118"/>
    <x v="3"/>
    <x v="20"/>
    <s v="St. Louis"/>
    <x v="0"/>
    <n v="0.25"/>
    <x v="22"/>
    <n v="1687.5"/>
    <n v="675"/>
    <n v="0.4"/>
  </r>
  <r>
    <x v="0"/>
    <n v="1185732"/>
    <x v="118"/>
    <x v="3"/>
    <x v="20"/>
    <s v="St. Louis"/>
    <x v="1"/>
    <n v="0.25"/>
    <x v="34"/>
    <n v="1187.5"/>
    <n v="415.625"/>
    <n v="0.35"/>
  </r>
  <r>
    <x v="0"/>
    <n v="1185732"/>
    <x v="118"/>
    <x v="3"/>
    <x v="20"/>
    <s v="St. Louis"/>
    <x v="2"/>
    <n v="0.15000000000000002"/>
    <x v="34"/>
    <n v="712.50000000000011"/>
    <n v="249.37500000000003"/>
    <n v="0.35"/>
  </r>
  <r>
    <x v="0"/>
    <n v="1185732"/>
    <x v="118"/>
    <x v="3"/>
    <x v="20"/>
    <s v="St. Louis"/>
    <x v="3"/>
    <n v="0.20000000000000007"/>
    <x v="46"/>
    <n v="650.00000000000023"/>
    <n v="260.00000000000011"/>
    <n v="0.4"/>
  </r>
  <r>
    <x v="0"/>
    <n v="1185732"/>
    <x v="118"/>
    <x v="3"/>
    <x v="20"/>
    <s v="St. Louis"/>
    <x v="4"/>
    <n v="0.35"/>
    <x v="48"/>
    <n v="1312.5"/>
    <n v="459.37499999999994"/>
    <n v="0.35"/>
  </r>
  <r>
    <x v="0"/>
    <n v="1185732"/>
    <x v="118"/>
    <x v="3"/>
    <x v="20"/>
    <s v="St. Louis"/>
    <x v="5"/>
    <n v="0.25"/>
    <x v="34"/>
    <n v="1187.5"/>
    <n v="593.75"/>
    <n v="0.5"/>
  </r>
  <r>
    <x v="0"/>
    <n v="1185732"/>
    <x v="119"/>
    <x v="3"/>
    <x v="20"/>
    <s v="St. Louis"/>
    <x v="0"/>
    <n v="0.25"/>
    <x v="27"/>
    <n v="1812.5"/>
    <n v="725"/>
    <n v="0.4"/>
  </r>
  <r>
    <x v="0"/>
    <n v="1185732"/>
    <x v="119"/>
    <x v="3"/>
    <x v="20"/>
    <s v="St. Louis"/>
    <x v="1"/>
    <n v="0.25"/>
    <x v="48"/>
    <n v="937.5"/>
    <n v="328.125"/>
    <n v="0.35"/>
  </r>
  <r>
    <x v="0"/>
    <n v="1185732"/>
    <x v="119"/>
    <x v="3"/>
    <x v="20"/>
    <s v="St. Louis"/>
    <x v="2"/>
    <n v="0.15000000000000002"/>
    <x v="33"/>
    <n v="637.50000000000011"/>
    <n v="223.12500000000003"/>
    <n v="0.35"/>
  </r>
  <r>
    <x v="0"/>
    <n v="1185732"/>
    <x v="119"/>
    <x v="3"/>
    <x v="20"/>
    <s v="St. Louis"/>
    <x v="3"/>
    <n v="0.20000000000000007"/>
    <x v="49"/>
    <n v="600.00000000000023"/>
    <n v="240.00000000000011"/>
    <n v="0.4"/>
  </r>
  <r>
    <x v="0"/>
    <n v="1185732"/>
    <x v="119"/>
    <x v="3"/>
    <x v="20"/>
    <s v="St. Louis"/>
    <x v="4"/>
    <n v="0.35"/>
    <x v="48"/>
    <n v="1312.5"/>
    <n v="459.37499999999994"/>
    <n v="0.35"/>
  </r>
  <r>
    <x v="0"/>
    <n v="1185732"/>
    <x v="119"/>
    <x v="3"/>
    <x v="20"/>
    <s v="St. Louis"/>
    <x v="5"/>
    <n v="0.25"/>
    <x v="32"/>
    <n v="1125"/>
    <n v="562.5"/>
    <n v="0.5"/>
  </r>
  <r>
    <x v="0"/>
    <n v="1185732"/>
    <x v="2"/>
    <x v="3"/>
    <x v="20"/>
    <s v="St. Louis"/>
    <x v="0"/>
    <n v="0.30000000000000004"/>
    <x v="70"/>
    <n v="2010.0000000000002"/>
    <n v="804.00000000000011"/>
    <n v="0.4"/>
  </r>
  <r>
    <x v="0"/>
    <n v="1185732"/>
    <x v="2"/>
    <x v="3"/>
    <x v="20"/>
    <s v="St. Louis"/>
    <x v="1"/>
    <n v="0.30000000000000004"/>
    <x v="45"/>
    <n v="1050.0000000000002"/>
    <n v="367.50000000000006"/>
    <n v="0.35"/>
  </r>
  <r>
    <x v="0"/>
    <n v="1185732"/>
    <x v="2"/>
    <x v="3"/>
    <x v="20"/>
    <s v="St. Louis"/>
    <x v="2"/>
    <n v="0.20000000000000007"/>
    <x v="47"/>
    <n v="800.00000000000023"/>
    <n v="280.00000000000006"/>
    <n v="0.35"/>
  </r>
  <r>
    <x v="0"/>
    <n v="1185732"/>
    <x v="2"/>
    <x v="3"/>
    <x v="20"/>
    <s v="St. Louis"/>
    <x v="3"/>
    <n v="0.25"/>
    <x v="44"/>
    <n v="625"/>
    <n v="250"/>
    <n v="0.4"/>
  </r>
  <r>
    <x v="0"/>
    <n v="1185732"/>
    <x v="2"/>
    <x v="3"/>
    <x v="20"/>
    <s v="St. Louis"/>
    <x v="4"/>
    <n v="0.4"/>
    <x v="49"/>
    <n v="1200"/>
    <n v="420"/>
    <n v="0.35"/>
  </r>
  <r>
    <x v="0"/>
    <n v="1185732"/>
    <x v="2"/>
    <x v="3"/>
    <x v="20"/>
    <s v="St. Louis"/>
    <x v="5"/>
    <n v="0.30000000000000004"/>
    <x v="47"/>
    <n v="1200.0000000000002"/>
    <n v="600.00000000000011"/>
    <n v="0.5"/>
  </r>
  <r>
    <x v="0"/>
    <n v="1185732"/>
    <x v="3"/>
    <x v="3"/>
    <x v="20"/>
    <s v="St. Louis"/>
    <x v="0"/>
    <n v="0.30000000000000004"/>
    <x v="23"/>
    <n v="1875.0000000000002"/>
    <n v="750.00000000000011"/>
    <n v="0.4"/>
  </r>
  <r>
    <x v="0"/>
    <n v="1185732"/>
    <x v="3"/>
    <x v="3"/>
    <x v="20"/>
    <s v="St. Louis"/>
    <x v="1"/>
    <n v="0.25000000000000006"/>
    <x v="46"/>
    <n v="812.50000000000023"/>
    <n v="284.37500000000006"/>
    <n v="0.35"/>
  </r>
  <r>
    <x v="0"/>
    <n v="1185732"/>
    <x v="3"/>
    <x v="3"/>
    <x v="20"/>
    <s v="St. Louis"/>
    <x v="2"/>
    <n v="0.15000000000000008"/>
    <x v="46"/>
    <n v="487.50000000000023"/>
    <n v="170.62500000000006"/>
    <n v="0.35"/>
  </r>
  <r>
    <x v="0"/>
    <n v="1185732"/>
    <x v="3"/>
    <x v="3"/>
    <x v="20"/>
    <s v="St. Louis"/>
    <x v="3"/>
    <n v="0.2"/>
    <x v="44"/>
    <n v="500"/>
    <n v="200"/>
    <n v="0.4"/>
  </r>
  <r>
    <x v="0"/>
    <n v="1185732"/>
    <x v="3"/>
    <x v="3"/>
    <x v="20"/>
    <s v="St. Louis"/>
    <x v="4"/>
    <n v="0.35000000000000003"/>
    <x v="35"/>
    <n v="962.50000000000011"/>
    <n v="336.875"/>
    <n v="0.35"/>
  </r>
  <r>
    <x v="0"/>
    <n v="1185732"/>
    <x v="3"/>
    <x v="3"/>
    <x v="20"/>
    <s v="St. Louis"/>
    <x v="5"/>
    <n v="0.25000000000000006"/>
    <x v="47"/>
    <n v="1000.0000000000002"/>
    <n v="500.00000000000011"/>
    <n v="0.5"/>
  </r>
  <r>
    <x v="0"/>
    <n v="1185732"/>
    <x v="120"/>
    <x v="3"/>
    <x v="20"/>
    <s v="St. Louis"/>
    <x v="0"/>
    <n v="0.35000000000000003"/>
    <x v="70"/>
    <n v="2345"/>
    <n v="938"/>
    <n v="0.4"/>
  </r>
  <r>
    <x v="0"/>
    <n v="1185732"/>
    <x v="120"/>
    <x v="3"/>
    <x v="20"/>
    <s v="St. Louis"/>
    <x v="1"/>
    <n v="0.3000000000000001"/>
    <x v="48"/>
    <n v="1125.0000000000005"/>
    <n v="393.75000000000011"/>
    <n v="0.35"/>
  </r>
  <r>
    <x v="0"/>
    <n v="1185732"/>
    <x v="120"/>
    <x v="3"/>
    <x v="20"/>
    <s v="St. Louis"/>
    <x v="2"/>
    <n v="0.25000000000000006"/>
    <x v="45"/>
    <n v="875.00000000000023"/>
    <n v="306.25000000000006"/>
    <n v="0.35"/>
  </r>
  <r>
    <x v="0"/>
    <n v="1185732"/>
    <x v="120"/>
    <x v="3"/>
    <x v="20"/>
    <s v="St. Louis"/>
    <x v="3"/>
    <n v="0.25000000000000006"/>
    <x v="35"/>
    <n v="687.50000000000011"/>
    <n v="275.00000000000006"/>
    <n v="0.4"/>
  </r>
  <r>
    <x v="0"/>
    <n v="1185732"/>
    <x v="120"/>
    <x v="3"/>
    <x v="20"/>
    <s v="St. Louis"/>
    <x v="4"/>
    <n v="0.39999999999999997"/>
    <x v="49"/>
    <n v="1200"/>
    <n v="420"/>
    <n v="0.35"/>
  </r>
  <r>
    <x v="0"/>
    <n v="1185732"/>
    <x v="120"/>
    <x v="3"/>
    <x v="20"/>
    <s v="St. Louis"/>
    <x v="5"/>
    <n v="0.44999999999999996"/>
    <x v="47"/>
    <n v="1799.9999999999998"/>
    <n v="899.99999999999989"/>
    <n v="0.5"/>
  </r>
  <r>
    <x v="0"/>
    <n v="1185732"/>
    <x v="121"/>
    <x v="3"/>
    <x v="20"/>
    <s v="St. Louis"/>
    <x v="0"/>
    <n v="0.30000000000000004"/>
    <x v="26"/>
    <n v="1950.0000000000002"/>
    <n v="780.00000000000011"/>
    <n v="0.4"/>
  </r>
  <r>
    <x v="0"/>
    <n v="1185732"/>
    <x v="121"/>
    <x v="3"/>
    <x v="20"/>
    <s v="St. Louis"/>
    <x v="1"/>
    <n v="0.25000000000000011"/>
    <x v="47"/>
    <n v="1000.0000000000005"/>
    <n v="350.00000000000011"/>
    <n v="0.35"/>
  </r>
  <r>
    <x v="0"/>
    <n v="1185732"/>
    <x v="121"/>
    <x v="3"/>
    <x v="20"/>
    <s v="St. Louis"/>
    <x v="2"/>
    <n v="0.20000000000000007"/>
    <x v="33"/>
    <n v="850.00000000000023"/>
    <n v="297.50000000000006"/>
    <n v="0.35"/>
  </r>
  <r>
    <x v="0"/>
    <n v="1185732"/>
    <x v="121"/>
    <x v="3"/>
    <x v="20"/>
    <s v="St. Louis"/>
    <x v="3"/>
    <n v="0.20000000000000007"/>
    <x v="47"/>
    <n v="800.00000000000023"/>
    <n v="320.00000000000011"/>
    <n v="0.4"/>
  </r>
  <r>
    <x v="0"/>
    <n v="1185732"/>
    <x v="121"/>
    <x v="3"/>
    <x v="20"/>
    <s v="St. Louis"/>
    <x v="4"/>
    <n v="0.35000000000000003"/>
    <x v="47"/>
    <n v="1400.0000000000002"/>
    <n v="490.00000000000006"/>
    <n v="0.35"/>
  </r>
  <r>
    <x v="0"/>
    <n v="1185732"/>
    <x v="121"/>
    <x v="3"/>
    <x v="20"/>
    <s v="St. Louis"/>
    <x v="5"/>
    <n v="0.4"/>
    <x v="31"/>
    <n v="2300"/>
    <n v="1150"/>
    <n v="0.5"/>
  </r>
  <r>
    <x v="0"/>
    <n v="1185732"/>
    <x v="6"/>
    <x v="3"/>
    <x v="20"/>
    <s v="St. Louis"/>
    <x v="0"/>
    <n v="0.35000000000000003"/>
    <x v="9"/>
    <n v="2800.0000000000005"/>
    <n v="1120.0000000000002"/>
    <n v="0.4"/>
  </r>
  <r>
    <x v="0"/>
    <n v="1185732"/>
    <x v="6"/>
    <x v="3"/>
    <x v="20"/>
    <s v="St. Louis"/>
    <x v="1"/>
    <n v="0.3000000000000001"/>
    <x v="21"/>
    <n v="1650.0000000000005"/>
    <n v="577.50000000000011"/>
    <n v="0.35"/>
  </r>
  <r>
    <x v="0"/>
    <n v="1185732"/>
    <x v="6"/>
    <x v="3"/>
    <x v="20"/>
    <s v="St. Louis"/>
    <x v="2"/>
    <n v="0.25000000000000006"/>
    <x v="34"/>
    <n v="1187.5000000000002"/>
    <n v="415.62500000000006"/>
    <n v="0.35"/>
  </r>
  <r>
    <x v="0"/>
    <n v="1185732"/>
    <x v="6"/>
    <x v="3"/>
    <x v="20"/>
    <s v="St. Louis"/>
    <x v="3"/>
    <n v="0.25000000000000006"/>
    <x v="33"/>
    <n v="1062.5000000000002"/>
    <n v="425.00000000000011"/>
    <n v="0.4"/>
  </r>
  <r>
    <x v="0"/>
    <n v="1185732"/>
    <x v="6"/>
    <x v="3"/>
    <x v="20"/>
    <s v="St. Louis"/>
    <x v="4"/>
    <n v="0.35000000000000003"/>
    <x v="33"/>
    <n v="1487.5000000000002"/>
    <n v="520.625"/>
    <n v="0.35"/>
  </r>
  <r>
    <x v="0"/>
    <n v="1185732"/>
    <x v="6"/>
    <x v="3"/>
    <x v="20"/>
    <s v="St. Louis"/>
    <x v="5"/>
    <n v="0.4"/>
    <x v="25"/>
    <n v="2400"/>
    <n v="1200"/>
    <n v="0.5"/>
  </r>
  <r>
    <x v="0"/>
    <n v="1185732"/>
    <x v="7"/>
    <x v="3"/>
    <x v="20"/>
    <s v="St. Louis"/>
    <x v="0"/>
    <n v="0.35000000000000003"/>
    <x v="30"/>
    <n v="2625.0000000000005"/>
    <n v="1050.0000000000002"/>
    <n v="0.4"/>
  </r>
  <r>
    <x v="0"/>
    <n v="1185732"/>
    <x v="7"/>
    <x v="3"/>
    <x v="20"/>
    <s v="St. Louis"/>
    <x v="1"/>
    <n v="0.35000000000000009"/>
    <x v="28"/>
    <n v="1837.5000000000005"/>
    <n v="643.12500000000011"/>
    <n v="0.35"/>
  </r>
  <r>
    <x v="0"/>
    <n v="1185732"/>
    <x v="7"/>
    <x v="3"/>
    <x v="20"/>
    <s v="St. Louis"/>
    <x v="2"/>
    <n v="0.30000000000000004"/>
    <x v="32"/>
    <n v="1350.0000000000002"/>
    <n v="472.50000000000006"/>
    <n v="0.35"/>
  </r>
  <r>
    <x v="0"/>
    <n v="1185732"/>
    <x v="7"/>
    <x v="3"/>
    <x v="20"/>
    <s v="St. Louis"/>
    <x v="3"/>
    <n v="0.20000000000000007"/>
    <x v="48"/>
    <n v="750.00000000000023"/>
    <n v="300.00000000000011"/>
    <n v="0.4"/>
  </r>
  <r>
    <x v="0"/>
    <n v="1185732"/>
    <x v="7"/>
    <x v="3"/>
    <x v="20"/>
    <s v="St. Louis"/>
    <x v="4"/>
    <n v="0.30000000000000004"/>
    <x v="45"/>
    <n v="1050.0000000000002"/>
    <n v="367.50000000000006"/>
    <n v="0.35"/>
  </r>
  <r>
    <x v="0"/>
    <n v="1185732"/>
    <x v="7"/>
    <x v="3"/>
    <x v="20"/>
    <s v="St. Louis"/>
    <x v="5"/>
    <n v="0.35000000000000003"/>
    <x v="28"/>
    <n v="1837.5000000000002"/>
    <n v="918.75000000000011"/>
    <n v="0.5"/>
  </r>
  <r>
    <x v="0"/>
    <n v="1185732"/>
    <x v="122"/>
    <x v="3"/>
    <x v="20"/>
    <s v="St. Louis"/>
    <x v="0"/>
    <n v="0.30000000000000004"/>
    <x v="26"/>
    <n v="1950.0000000000002"/>
    <n v="780.00000000000011"/>
    <n v="0.4"/>
  </r>
  <r>
    <x v="0"/>
    <n v="1185732"/>
    <x v="122"/>
    <x v="3"/>
    <x v="20"/>
    <s v="St. Louis"/>
    <x v="1"/>
    <n v="0.25000000000000011"/>
    <x v="32"/>
    <n v="1125.0000000000005"/>
    <n v="393.75000000000011"/>
    <n v="0.35"/>
  </r>
  <r>
    <x v="0"/>
    <n v="1185732"/>
    <x v="122"/>
    <x v="3"/>
    <x v="20"/>
    <s v="St. Louis"/>
    <x v="2"/>
    <n v="0.10000000000000002"/>
    <x v="45"/>
    <n v="350.00000000000006"/>
    <n v="122.50000000000001"/>
    <n v="0.35"/>
  </r>
  <r>
    <x v="0"/>
    <n v="1185732"/>
    <x v="122"/>
    <x v="3"/>
    <x v="20"/>
    <s v="St. Louis"/>
    <x v="3"/>
    <n v="0.10000000000000002"/>
    <x v="46"/>
    <n v="325.00000000000006"/>
    <n v="130.00000000000003"/>
    <n v="0.4"/>
  </r>
  <r>
    <x v="0"/>
    <n v="1185732"/>
    <x v="122"/>
    <x v="3"/>
    <x v="20"/>
    <s v="St. Louis"/>
    <x v="4"/>
    <n v="0.2"/>
    <x v="46"/>
    <n v="650"/>
    <n v="227.49999999999997"/>
    <n v="0.35"/>
  </r>
  <r>
    <x v="0"/>
    <n v="1185732"/>
    <x v="122"/>
    <x v="3"/>
    <x v="20"/>
    <s v="St. Louis"/>
    <x v="5"/>
    <n v="0.25000000000000006"/>
    <x v="47"/>
    <n v="1000.0000000000002"/>
    <n v="500.00000000000011"/>
    <n v="0.5"/>
  </r>
  <r>
    <x v="0"/>
    <n v="1185732"/>
    <x v="123"/>
    <x v="3"/>
    <x v="20"/>
    <s v="St. Louis"/>
    <x v="0"/>
    <n v="0.3"/>
    <x v="31"/>
    <n v="1725"/>
    <n v="690"/>
    <n v="0.4"/>
  </r>
  <r>
    <x v="0"/>
    <n v="1185732"/>
    <x v="123"/>
    <x v="3"/>
    <x v="20"/>
    <s v="St. Louis"/>
    <x v="1"/>
    <n v="0.2"/>
    <x v="47"/>
    <n v="800"/>
    <n v="280"/>
    <n v="0.35"/>
  </r>
  <r>
    <x v="0"/>
    <n v="1185732"/>
    <x v="123"/>
    <x v="3"/>
    <x v="20"/>
    <s v="St. Louis"/>
    <x v="2"/>
    <n v="0.2"/>
    <x v="49"/>
    <n v="600"/>
    <n v="210"/>
    <n v="0.35"/>
  </r>
  <r>
    <x v="0"/>
    <n v="1185732"/>
    <x v="123"/>
    <x v="3"/>
    <x v="20"/>
    <s v="St. Louis"/>
    <x v="3"/>
    <n v="0.2"/>
    <x v="35"/>
    <n v="550"/>
    <n v="220"/>
    <n v="0.4"/>
  </r>
  <r>
    <x v="0"/>
    <n v="1185732"/>
    <x v="123"/>
    <x v="3"/>
    <x v="20"/>
    <s v="St. Louis"/>
    <x v="4"/>
    <n v="0.3"/>
    <x v="35"/>
    <n v="825"/>
    <n v="288.75"/>
    <n v="0.35"/>
  </r>
  <r>
    <x v="0"/>
    <n v="1185732"/>
    <x v="123"/>
    <x v="3"/>
    <x v="20"/>
    <s v="St. Louis"/>
    <x v="5"/>
    <n v="0.34999999999999992"/>
    <x v="47"/>
    <n v="1399.9999999999998"/>
    <n v="699.99999999999989"/>
    <n v="0.5"/>
  </r>
  <r>
    <x v="0"/>
    <n v="1185732"/>
    <x v="10"/>
    <x v="3"/>
    <x v="20"/>
    <s v="St. Louis"/>
    <x v="0"/>
    <n v="0.30000000000000004"/>
    <x v="21"/>
    <n v="1650.0000000000002"/>
    <n v="660.00000000000011"/>
    <n v="0.4"/>
  </r>
  <r>
    <x v="0"/>
    <n v="1185732"/>
    <x v="10"/>
    <x v="3"/>
    <x v="20"/>
    <s v="St. Louis"/>
    <x v="1"/>
    <n v="0.20000000000000007"/>
    <x v="47"/>
    <n v="800.00000000000023"/>
    <n v="280.00000000000006"/>
    <n v="0.35"/>
  </r>
  <r>
    <x v="0"/>
    <n v="1185732"/>
    <x v="10"/>
    <x v="3"/>
    <x v="20"/>
    <s v="St. Louis"/>
    <x v="2"/>
    <n v="0.20000000000000007"/>
    <x v="71"/>
    <n v="690.00000000000023"/>
    <n v="241.50000000000006"/>
    <n v="0.35"/>
  </r>
  <r>
    <x v="0"/>
    <n v="1185732"/>
    <x v="10"/>
    <x v="3"/>
    <x v="20"/>
    <s v="St. Louis"/>
    <x v="3"/>
    <n v="0.20000000000000007"/>
    <x v="48"/>
    <n v="750.00000000000023"/>
    <n v="300.00000000000011"/>
    <n v="0.4"/>
  </r>
  <r>
    <x v="0"/>
    <n v="1185732"/>
    <x v="10"/>
    <x v="3"/>
    <x v="20"/>
    <s v="St. Louis"/>
    <x v="4"/>
    <n v="0.39999999999999997"/>
    <x v="45"/>
    <n v="1399.9999999999998"/>
    <n v="489.99999999999989"/>
    <n v="0.35"/>
  </r>
  <r>
    <x v="0"/>
    <n v="1185732"/>
    <x v="10"/>
    <x v="3"/>
    <x v="20"/>
    <s v="St. Louis"/>
    <x v="5"/>
    <n v="0.44999999999999984"/>
    <x v="32"/>
    <n v="2024.9999999999993"/>
    <n v="1012.4999999999997"/>
    <n v="0.5"/>
  </r>
  <r>
    <x v="0"/>
    <n v="1185732"/>
    <x v="11"/>
    <x v="3"/>
    <x v="20"/>
    <s v="St. Louis"/>
    <x v="0"/>
    <n v="0.39999999999999997"/>
    <x v="20"/>
    <n v="2799.9999999999995"/>
    <n v="1119.9999999999998"/>
    <n v="0.4"/>
  </r>
  <r>
    <x v="0"/>
    <n v="1185732"/>
    <x v="11"/>
    <x v="3"/>
    <x v="20"/>
    <s v="St. Louis"/>
    <x v="1"/>
    <n v="0.30000000000000004"/>
    <x v="24"/>
    <n v="1500.0000000000002"/>
    <n v="525"/>
    <n v="0.35"/>
  </r>
  <r>
    <x v="0"/>
    <n v="1185732"/>
    <x v="11"/>
    <x v="3"/>
    <x v="20"/>
    <s v="St. Louis"/>
    <x v="2"/>
    <n v="0.30000000000000004"/>
    <x v="32"/>
    <n v="1350.0000000000002"/>
    <n v="472.50000000000006"/>
    <n v="0.35"/>
  </r>
  <r>
    <x v="0"/>
    <n v="1185732"/>
    <x v="11"/>
    <x v="3"/>
    <x v="20"/>
    <s v="St. Louis"/>
    <x v="3"/>
    <n v="0.30000000000000004"/>
    <x v="47"/>
    <n v="1200.0000000000002"/>
    <n v="480.00000000000011"/>
    <n v="0.4"/>
  </r>
  <r>
    <x v="0"/>
    <n v="1185732"/>
    <x v="11"/>
    <x v="3"/>
    <x v="20"/>
    <s v="St. Louis"/>
    <x v="4"/>
    <n v="0.39999999999999997"/>
    <x v="47"/>
    <n v="1599.9999999999998"/>
    <n v="559.99999999999989"/>
    <n v="0.35"/>
  </r>
  <r>
    <x v="0"/>
    <n v="1185732"/>
    <x v="11"/>
    <x v="3"/>
    <x v="20"/>
    <s v="St. Louis"/>
    <x v="5"/>
    <n v="0.44999999999999984"/>
    <x v="24"/>
    <n v="2249.9999999999991"/>
    <n v="1124.9999999999995"/>
    <n v="0.5"/>
  </r>
  <r>
    <x v="2"/>
    <n v="1128299"/>
    <x v="145"/>
    <x v="2"/>
    <x v="21"/>
    <s v="Salt Lake City"/>
    <x v="0"/>
    <n v="0.30000000000000004"/>
    <x v="45"/>
    <n v="1050.0000000000002"/>
    <n v="367.50000000000006"/>
    <n v="0.35"/>
  </r>
  <r>
    <x v="2"/>
    <n v="1128299"/>
    <x v="145"/>
    <x v="2"/>
    <x v="21"/>
    <s v="Salt Lake City"/>
    <x v="1"/>
    <n v="0.4"/>
    <x v="45"/>
    <n v="1400"/>
    <n v="489.99999999999994"/>
    <n v="0.35"/>
  </r>
  <r>
    <x v="2"/>
    <n v="1128299"/>
    <x v="145"/>
    <x v="2"/>
    <x v="21"/>
    <s v="Salt Lake City"/>
    <x v="2"/>
    <n v="0.4"/>
    <x v="45"/>
    <n v="1400"/>
    <n v="489.99999999999994"/>
    <n v="0.35"/>
  </r>
  <r>
    <x v="2"/>
    <n v="1128299"/>
    <x v="145"/>
    <x v="2"/>
    <x v="21"/>
    <s v="Salt Lake City"/>
    <x v="3"/>
    <n v="0.4"/>
    <x v="41"/>
    <n v="800"/>
    <n v="280"/>
    <n v="0.35"/>
  </r>
  <r>
    <x v="2"/>
    <n v="1128299"/>
    <x v="145"/>
    <x v="2"/>
    <x v="21"/>
    <s v="Salt Lake City"/>
    <x v="4"/>
    <n v="0.45000000000000007"/>
    <x v="43"/>
    <n v="675.00000000000011"/>
    <n v="270.00000000000006"/>
    <n v="0.4"/>
  </r>
  <r>
    <x v="2"/>
    <n v="1128299"/>
    <x v="145"/>
    <x v="2"/>
    <x v="21"/>
    <s v="Salt Lake City"/>
    <x v="5"/>
    <n v="0.4"/>
    <x v="47"/>
    <n v="1600"/>
    <n v="480"/>
    <n v="0.3"/>
  </r>
  <r>
    <x v="2"/>
    <n v="1128299"/>
    <x v="146"/>
    <x v="2"/>
    <x v="21"/>
    <s v="Salt Lake City"/>
    <x v="0"/>
    <n v="0.30000000000000004"/>
    <x v="32"/>
    <n v="1350.0000000000002"/>
    <n v="472.50000000000006"/>
    <n v="0.35"/>
  </r>
  <r>
    <x v="2"/>
    <n v="1128299"/>
    <x v="146"/>
    <x v="2"/>
    <x v="21"/>
    <s v="Salt Lake City"/>
    <x v="1"/>
    <n v="0.4"/>
    <x v="45"/>
    <n v="1400"/>
    <n v="489.99999999999994"/>
    <n v="0.35"/>
  </r>
  <r>
    <x v="2"/>
    <n v="1128299"/>
    <x v="146"/>
    <x v="2"/>
    <x v="21"/>
    <s v="Salt Lake City"/>
    <x v="2"/>
    <n v="0.4"/>
    <x v="45"/>
    <n v="1400"/>
    <n v="489.99999999999994"/>
    <n v="0.35"/>
  </r>
  <r>
    <x v="2"/>
    <n v="1128299"/>
    <x v="146"/>
    <x v="2"/>
    <x v="21"/>
    <s v="Salt Lake City"/>
    <x v="3"/>
    <n v="0.4"/>
    <x v="41"/>
    <n v="800"/>
    <n v="280"/>
    <n v="0.35"/>
  </r>
  <r>
    <x v="2"/>
    <n v="1128299"/>
    <x v="146"/>
    <x v="2"/>
    <x v="21"/>
    <s v="Salt Lake City"/>
    <x v="4"/>
    <n v="0.45000000000000007"/>
    <x v="36"/>
    <n v="562.50000000000011"/>
    <n v="225.00000000000006"/>
    <n v="0.4"/>
  </r>
  <r>
    <x v="2"/>
    <n v="1128299"/>
    <x v="146"/>
    <x v="2"/>
    <x v="21"/>
    <s v="Salt Lake City"/>
    <x v="5"/>
    <n v="0.4"/>
    <x v="46"/>
    <n v="1300"/>
    <n v="390"/>
    <n v="0.3"/>
  </r>
  <r>
    <x v="2"/>
    <n v="1128299"/>
    <x v="147"/>
    <x v="2"/>
    <x v="21"/>
    <s v="Salt Lake City"/>
    <x v="0"/>
    <n v="0.4"/>
    <x v="34"/>
    <n v="1900"/>
    <n v="665"/>
    <n v="0.35"/>
  </r>
  <r>
    <x v="2"/>
    <n v="1128299"/>
    <x v="147"/>
    <x v="2"/>
    <x v="21"/>
    <s v="Salt Lake City"/>
    <x v="1"/>
    <n v="0.5"/>
    <x v="46"/>
    <n v="1625"/>
    <n v="568.75"/>
    <n v="0.35"/>
  </r>
  <r>
    <x v="2"/>
    <n v="1128299"/>
    <x v="147"/>
    <x v="2"/>
    <x v="21"/>
    <s v="Salt Lake City"/>
    <x v="2"/>
    <n v="0.54999999999999993"/>
    <x v="45"/>
    <n v="1924.9999999999998"/>
    <n v="673.74999999999989"/>
    <n v="0.35"/>
  </r>
  <r>
    <x v="2"/>
    <n v="1128299"/>
    <x v="147"/>
    <x v="2"/>
    <x v="21"/>
    <s v="Salt Lake City"/>
    <x v="3"/>
    <n v="0.5"/>
    <x v="44"/>
    <n v="1250"/>
    <n v="437.5"/>
    <n v="0.35"/>
  </r>
  <r>
    <x v="2"/>
    <n v="1128299"/>
    <x v="147"/>
    <x v="2"/>
    <x v="21"/>
    <s v="Salt Lake City"/>
    <x v="4"/>
    <n v="0.55000000000000004"/>
    <x v="39"/>
    <n v="550"/>
    <n v="220"/>
    <n v="0.4"/>
  </r>
  <r>
    <x v="2"/>
    <n v="1128299"/>
    <x v="147"/>
    <x v="2"/>
    <x v="21"/>
    <s v="Salt Lake City"/>
    <x v="5"/>
    <n v="0.5"/>
    <x v="49"/>
    <n v="1500"/>
    <n v="450"/>
    <n v="0.3"/>
  </r>
  <r>
    <x v="2"/>
    <n v="1128299"/>
    <x v="148"/>
    <x v="2"/>
    <x v="21"/>
    <s v="Salt Lake City"/>
    <x v="0"/>
    <n v="0.55000000000000004"/>
    <x v="34"/>
    <n v="2612.5"/>
    <n v="914.37499999999989"/>
    <n v="0.35"/>
  </r>
  <r>
    <x v="2"/>
    <n v="1128299"/>
    <x v="148"/>
    <x v="2"/>
    <x v="21"/>
    <s v="Salt Lake City"/>
    <x v="1"/>
    <n v="0.60000000000000009"/>
    <x v="35"/>
    <n v="1650.0000000000002"/>
    <n v="577.5"/>
    <n v="0.35"/>
  </r>
  <r>
    <x v="2"/>
    <n v="1128299"/>
    <x v="148"/>
    <x v="2"/>
    <x v="21"/>
    <s v="Salt Lake City"/>
    <x v="2"/>
    <n v="0.60000000000000009"/>
    <x v="46"/>
    <n v="1950.0000000000002"/>
    <n v="682.5"/>
    <n v="0.35"/>
  </r>
  <r>
    <x v="2"/>
    <n v="1128299"/>
    <x v="148"/>
    <x v="2"/>
    <x v="21"/>
    <s v="Salt Lake City"/>
    <x v="3"/>
    <n v="0.45000000000000007"/>
    <x v="38"/>
    <n v="1012.5000000000001"/>
    <n v="354.375"/>
    <n v="0.35"/>
  </r>
  <r>
    <x v="2"/>
    <n v="1128299"/>
    <x v="148"/>
    <x v="2"/>
    <x v="21"/>
    <s v="Salt Lake City"/>
    <x v="4"/>
    <n v="0.50000000000000011"/>
    <x v="36"/>
    <n v="625.00000000000011"/>
    <n v="250.00000000000006"/>
    <n v="0.4"/>
  </r>
  <r>
    <x v="2"/>
    <n v="1128299"/>
    <x v="148"/>
    <x v="2"/>
    <x v="21"/>
    <s v="Salt Lake City"/>
    <x v="5"/>
    <n v="0.65000000000000013"/>
    <x v="49"/>
    <n v="1950.0000000000005"/>
    <n v="585.00000000000011"/>
    <n v="0.3"/>
  </r>
  <r>
    <x v="2"/>
    <n v="1128299"/>
    <x v="149"/>
    <x v="2"/>
    <x v="21"/>
    <s v="Salt Lake City"/>
    <x v="0"/>
    <n v="0.5"/>
    <x v="24"/>
    <n v="2500"/>
    <n v="875"/>
    <n v="0.35"/>
  </r>
  <r>
    <x v="2"/>
    <n v="1128299"/>
    <x v="149"/>
    <x v="2"/>
    <x v="21"/>
    <s v="Salt Lake City"/>
    <x v="1"/>
    <n v="0.55000000000000004"/>
    <x v="45"/>
    <n v="1925.0000000000002"/>
    <n v="673.75"/>
    <n v="0.35"/>
  </r>
  <r>
    <x v="2"/>
    <n v="1128299"/>
    <x v="149"/>
    <x v="2"/>
    <x v="21"/>
    <s v="Salt Lake City"/>
    <x v="2"/>
    <n v="0.55000000000000004"/>
    <x v="45"/>
    <n v="1925.0000000000002"/>
    <n v="673.75"/>
    <n v="0.35"/>
  </r>
  <r>
    <x v="2"/>
    <n v="1128299"/>
    <x v="149"/>
    <x v="2"/>
    <x v="21"/>
    <s v="Salt Lake City"/>
    <x v="3"/>
    <n v="0.5"/>
    <x v="35"/>
    <n v="1375"/>
    <n v="481.24999999999994"/>
    <n v="0.35"/>
  </r>
  <r>
    <x v="2"/>
    <n v="1128299"/>
    <x v="149"/>
    <x v="2"/>
    <x v="21"/>
    <s v="Salt Lake City"/>
    <x v="4"/>
    <n v="0.44999999999999996"/>
    <x v="37"/>
    <n v="787.49999999999989"/>
    <n v="315"/>
    <n v="0.4"/>
  </r>
  <r>
    <x v="2"/>
    <n v="1128299"/>
    <x v="149"/>
    <x v="2"/>
    <x v="21"/>
    <s v="Salt Lake City"/>
    <x v="5"/>
    <n v="0.6"/>
    <x v="28"/>
    <n v="3150"/>
    <n v="945"/>
    <n v="0.3"/>
  </r>
  <r>
    <x v="2"/>
    <n v="1128299"/>
    <x v="150"/>
    <x v="2"/>
    <x v="21"/>
    <s v="Salt Lake City"/>
    <x v="0"/>
    <n v="0.54999999999999993"/>
    <x v="29"/>
    <n v="4262.4999999999991"/>
    <n v="1491.8749999999995"/>
    <n v="0.35"/>
  </r>
  <r>
    <x v="2"/>
    <n v="1128299"/>
    <x v="150"/>
    <x v="2"/>
    <x v="21"/>
    <s v="Salt Lake City"/>
    <x v="1"/>
    <n v="0.64999999999999991"/>
    <x v="26"/>
    <n v="4224.9999999999991"/>
    <n v="1478.7499999999995"/>
    <n v="0.35"/>
  </r>
  <r>
    <x v="2"/>
    <n v="1128299"/>
    <x v="150"/>
    <x v="2"/>
    <x v="21"/>
    <s v="Salt Lake City"/>
    <x v="2"/>
    <n v="0.79999999999999993"/>
    <x v="26"/>
    <n v="5200"/>
    <n v="1819.9999999999998"/>
    <n v="0.35"/>
  </r>
  <r>
    <x v="2"/>
    <n v="1128299"/>
    <x v="150"/>
    <x v="2"/>
    <x v="21"/>
    <s v="Salt Lake City"/>
    <x v="3"/>
    <n v="0.79999999999999993"/>
    <x v="28"/>
    <n v="4200"/>
    <n v="1470"/>
    <n v="0.35"/>
  </r>
  <r>
    <x v="2"/>
    <n v="1128299"/>
    <x v="150"/>
    <x v="2"/>
    <x v="21"/>
    <s v="Salt Lake City"/>
    <x v="4"/>
    <n v="0.9"/>
    <x v="47"/>
    <n v="3600"/>
    <n v="1440"/>
    <n v="0.4"/>
  </r>
  <r>
    <x v="2"/>
    <n v="1128299"/>
    <x v="150"/>
    <x v="2"/>
    <x v="21"/>
    <s v="Salt Lake City"/>
    <x v="5"/>
    <n v="1.05"/>
    <x v="20"/>
    <n v="7350"/>
    <n v="2205"/>
    <n v="0.3"/>
  </r>
  <r>
    <x v="2"/>
    <n v="1128299"/>
    <x v="151"/>
    <x v="2"/>
    <x v="21"/>
    <s v="Salt Lake City"/>
    <x v="0"/>
    <n v="0.85"/>
    <x v="2"/>
    <n v="7225"/>
    <n v="2528.75"/>
    <n v="0.35"/>
  </r>
  <r>
    <x v="2"/>
    <n v="1128299"/>
    <x v="151"/>
    <x v="2"/>
    <x v="21"/>
    <s v="Salt Lake City"/>
    <x v="1"/>
    <n v="0.9"/>
    <x v="20"/>
    <n v="6300"/>
    <n v="2205"/>
    <n v="0.35"/>
  </r>
  <r>
    <x v="2"/>
    <n v="1128299"/>
    <x v="151"/>
    <x v="2"/>
    <x v="21"/>
    <s v="Salt Lake City"/>
    <x v="2"/>
    <n v="0.9"/>
    <x v="26"/>
    <n v="5850"/>
    <n v="2047.4999999999998"/>
    <n v="0.35"/>
  </r>
  <r>
    <x v="2"/>
    <n v="1128299"/>
    <x v="151"/>
    <x v="2"/>
    <x v="21"/>
    <s v="Salt Lake City"/>
    <x v="3"/>
    <n v="0.85"/>
    <x v="21"/>
    <n v="4675"/>
    <n v="1636.25"/>
    <n v="0.35"/>
  </r>
  <r>
    <x v="2"/>
    <n v="1128299"/>
    <x v="151"/>
    <x v="2"/>
    <x v="21"/>
    <s v="Salt Lake City"/>
    <x v="4"/>
    <n v="0.9"/>
    <x v="25"/>
    <n v="5400"/>
    <n v="2160"/>
    <n v="0.4"/>
  </r>
  <r>
    <x v="2"/>
    <n v="1128299"/>
    <x v="151"/>
    <x v="2"/>
    <x v="21"/>
    <s v="Salt Lake City"/>
    <x v="5"/>
    <n v="1.05"/>
    <x v="25"/>
    <n v="6300"/>
    <n v="1890"/>
    <n v="0.3"/>
  </r>
  <r>
    <x v="2"/>
    <n v="1128299"/>
    <x v="152"/>
    <x v="2"/>
    <x v="21"/>
    <s v="Salt Lake City"/>
    <x v="0"/>
    <n v="0.9"/>
    <x v="9"/>
    <n v="7200"/>
    <n v="2520"/>
    <n v="0.35"/>
  </r>
  <r>
    <x v="2"/>
    <n v="1128299"/>
    <x v="152"/>
    <x v="2"/>
    <x v="21"/>
    <s v="Salt Lake City"/>
    <x v="1"/>
    <n v="0.8"/>
    <x v="29"/>
    <n v="6200"/>
    <n v="2170"/>
    <n v="0.35"/>
  </r>
  <r>
    <x v="2"/>
    <n v="1128299"/>
    <x v="152"/>
    <x v="2"/>
    <x v="21"/>
    <s v="Salt Lake City"/>
    <x v="2"/>
    <n v="0.70000000000000007"/>
    <x v="26"/>
    <n v="4550"/>
    <n v="1592.5"/>
    <n v="0.35"/>
  </r>
  <r>
    <x v="2"/>
    <n v="1128299"/>
    <x v="152"/>
    <x v="2"/>
    <x v="21"/>
    <s v="Salt Lake City"/>
    <x v="3"/>
    <n v="0.70000000000000007"/>
    <x v="33"/>
    <n v="2975.0000000000005"/>
    <n v="1041.25"/>
    <n v="0.35"/>
  </r>
  <r>
    <x v="2"/>
    <n v="1128299"/>
    <x v="152"/>
    <x v="2"/>
    <x v="21"/>
    <s v="Salt Lake City"/>
    <x v="4"/>
    <n v="0.7"/>
    <x v="33"/>
    <n v="2975"/>
    <n v="1190"/>
    <n v="0.4"/>
  </r>
  <r>
    <x v="2"/>
    <n v="1128299"/>
    <x v="152"/>
    <x v="2"/>
    <x v="21"/>
    <s v="Salt Lake City"/>
    <x v="5"/>
    <n v="0.75"/>
    <x v="44"/>
    <n v="1875"/>
    <n v="562.5"/>
    <n v="0.3"/>
  </r>
  <r>
    <x v="2"/>
    <n v="1128299"/>
    <x v="153"/>
    <x v="2"/>
    <x v="21"/>
    <s v="Salt Lake City"/>
    <x v="0"/>
    <n v="0.50000000000000011"/>
    <x v="32"/>
    <n v="2250.0000000000005"/>
    <n v="787.50000000000011"/>
    <n v="0.35"/>
  </r>
  <r>
    <x v="2"/>
    <n v="1128299"/>
    <x v="153"/>
    <x v="2"/>
    <x v="21"/>
    <s v="Salt Lake City"/>
    <x v="1"/>
    <n v="0.55000000000000016"/>
    <x v="32"/>
    <n v="2475.0000000000009"/>
    <n v="866.25000000000023"/>
    <n v="0.35"/>
  </r>
  <r>
    <x v="2"/>
    <n v="1128299"/>
    <x v="153"/>
    <x v="2"/>
    <x v="21"/>
    <s v="Salt Lake City"/>
    <x v="2"/>
    <n v="0.50000000000000011"/>
    <x v="44"/>
    <n v="1250.0000000000002"/>
    <n v="437.50000000000006"/>
    <n v="0.35"/>
  </r>
  <r>
    <x v="2"/>
    <n v="1128299"/>
    <x v="153"/>
    <x v="2"/>
    <x v="21"/>
    <s v="Salt Lake City"/>
    <x v="3"/>
    <n v="0.50000000000000011"/>
    <x v="41"/>
    <n v="1000.0000000000002"/>
    <n v="350.00000000000006"/>
    <n v="0.35"/>
  </r>
  <r>
    <x v="2"/>
    <n v="1128299"/>
    <x v="153"/>
    <x v="2"/>
    <x v="21"/>
    <s v="Salt Lake City"/>
    <x v="4"/>
    <n v="0.60000000000000009"/>
    <x v="38"/>
    <n v="1350.0000000000002"/>
    <n v="540.00000000000011"/>
    <n v="0.4"/>
  </r>
  <r>
    <x v="2"/>
    <n v="1128299"/>
    <x v="153"/>
    <x v="2"/>
    <x v="21"/>
    <s v="Salt Lake City"/>
    <x v="5"/>
    <n v="0.44999999999999996"/>
    <x v="44"/>
    <n v="1125"/>
    <n v="337.5"/>
    <n v="0.3"/>
  </r>
  <r>
    <x v="2"/>
    <n v="1128299"/>
    <x v="154"/>
    <x v="2"/>
    <x v="21"/>
    <s v="Salt Lake City"/>
    <x v="0"/>
    <n v="0.4"/>
    <x v="45"/>
    <n v="1400"/>
    <n v="489.99999999999994"/>
    <n v="0.35"/>
  </r>
  <r>
    <x v="2"/>
    <n v="1128299"/>
    <x v="154"/>
    <x v="2"/>
    <x v="21"/>
    <s v="Salt Lake City"/>
    <x v="1"/>
    <n v="0.55000000000000016"/>
    <x v="28"/>
    <n v="2887.5000000000009"/>
    <n v="1010.6250000000002"/>
    <n v="0.35"/>
  </r>
  <r>
    <x v="2"/>
    <n v="1128299"/>
    <x v="154"/>
    <x v="2"/>
    <x v="21"/>
    <s v="Salt Lake City"/>
    <x v="2"/>
    <n v="0.50000000000000011"/>
    <x v="45"/>
    <n v="1750.0000000000005"/>
    <n v="612.50000000000011"/>
    <n v="0.35"/>
  </r>
  <r>
    <x v="2"/>
    <n v="1128299"/>
    <x v="154"/>
    <x v="2"/>
    <x v="21"/>
    <s v="Salt Lake City"/>
    <x v="3"/>
    <n v="0.45000000000000007"/>
    <x v="46"/>
    <n v="1462.5000000000002"/>
    <n v="511.87500000000006"/>
    <n v="0.35"/>
  </r>
  <r>
    <x v="2"/>
    <n v="1128299"/>
    <x v="154"/>
    <x v="2"/>
    <x v="21"/>
    <s v="Salt Lake City"/>
    <x v="4"/>
    <n v="0.55000000000000004"/>
    <x v="49"/>
    <n v="1650.0000000000002"/>
    <n v="660.00000000000011"/>
    <n v="0.4"/>
  </r>
  <r>
    <x v="2"/>
    <n v="1128299"/>
    <x v="154"/>
    <x v="2"/>
    <x v="21"/>
    <s v="Salt Lake City"/>
    <x v="5"/>
    <n v="0.60000000000000009"/>
    <x v="45"/>
    <n v="2100.0000000000005"/>
    <n v="630.00000000000011"/>
    <n v="0.3"/>
  </r>
  <r>
    <x v="2"/>
    <n v="1128299"/>
    <x v="155"/>
    <x v="2"/>
    <x v="21"/>
    <s v="Salt Lake City"/>
    <x v="0"/>
    <n v="0.45000000000000007"/>
    <x v="31"/>
    <n v="2587.5000000000005"/>
    <n v="905.62500000000011"/>
    <n v="0.35"/>
  </r>
  <r>
    <x v="2"/>
    <n v="1128299"/>
    <x v="155"/>
    <x v="2"/>
    <x v="21"/>
    <s v="Salt Lake City"/>
    <x v="1"/>
    <n v="0.50000000000000011"/>
    <x v="26"/>
    <n v="3250.0000000000009"/>
    <n v="1137.5000000000002"/>
    <n v="0.35"/>
  </r>
  <r>
    <x v="2"/>
    <n v="1128299"/>
    <x v="155"/>
    <x v="2"/>
    <x v="21"/>
    <s v="Salt Lake City"/>
    <x v="2"/>
    <n v="0.45000000000000007"/>
    <x v="34"/>
    <n v="2137.5000000000005"/>
    <n v="748.12500000000011"/>
    <n v="0.35"/>
  </r>
  <r>
    <x v="2"/>
    <n v="1128299"/>
    <x v="155"/>
    <x v="2"/>
    <x v="21"/>
    <s v="Salt Lake City"/>
    <x v="3"/>
    <n v="0.55000000000000016"/>
    <x v="32"/>
    <n v="2475.0000000000009"/>
    <n v="866.25000000000023"/>
    <n v="0.35"/>
  </r>
  <r>
    <x v="2"/>
    <n v="1128299"/>
    <x v="155"/>
    <x v="2"/>
    <x v="21"/>
    <s v="Salt Lake City"/>
    <x v="4"/>
    <n v="0.75000000000000011"/>
    <x v="33"/>
    <n v="3187.5000000000005"/>
    <n v="1275.0000000000002"/>
    <n v="0.4"/>
  </r>
  <r>
    <x v="2"/>
    <n v="1128299"/>
    <x v="155"/>
    <x v="2"/>
    <x v="21"/>
    <s v="Salt Lake City"/>
    <x v="5"/>
    <n v="0.80000000000000016"/>
    <x v="21"/>
    <n v="4400.0000000000009"/>
    <n v="1320.0000000000002"/>
    <n v="0.3"/>
  </r>
  <r>
    <x v="2"/>
    <n v="1128299"/>
    <x v="156"/>
    <x v="2"/>
    <x v="21"/>
    <s v="Salt Lake City"/>
    <x v="0"/>
    <n v="0.65000000000000013"/>
    <x v="30"/>
    <n v="4875.0000000000009"/>
    <n v="1706.2500000000002"/>
    <n v="0.35"/>
  </r>
  <r>
    <x v="2"/>
    <n v="1128299"/>
    <x v="156"/>
    <x v="2"/>
    <x v="21"/>
    <s v="Salt Lake City"/>
    <x v="1"/>
    <n v="0.75000000000000022"/>
    <x v="30"/>
    <n v="5625.0000000000018"/>
    <n v="1968.7500000000005"/>
    <n v="0.35"/>
  </r>
  <r>
    <x v="2"/>
    <n v="1128299"/>
    <x v="156"/>
    <x v="2"/>
    <x v="21"/>
    <s v="Salt Lake City"/>
    <x v="2"/>
    <n v="0.70000000000000018"/>
    <x v="21"/>
    <n v="3850.0000000000009"/>
    <n v="1347.5000000000002"/>
    <n v="0.35"/>
  </r>
  <r>
    <x v="2"/>
    <n v="1128299"/>
    <x v="156"/>
    <x v="2"/>
    <x v="21"/>
    <s v="Salt Lake City"/>
    <x v="3"/>
    <n v="0.70000000000000018"/>
    <x v="21"/>
    <n v="3850.0000000000009"/>
    <n v="1347.5000000000002"/>
    <n v="0.35"/>
  </r>
  <r>
    <x v="2"/>
    <n v="1128299"/>
    <x v="156"/>
    <x v="2"/>
    <x v="21"/>
    <s v="Salt Lake City"/>
    <x v="4"/>
    <n v="0.80000000000000016"/>
    <x v="34"/>
    <n v="3800.0000000000009"/>
    <n v="1520.0000000000005"/>
    <n v="0.4"/>
  </r>
  <r>
    <x v="2"/>
    <n v="1128299"/>
    <x v="156"/>
    <x v="2"/>
    <x v="21"/>
    <s v="Salt Lake City"/>
    <x v="5"/>
    <n v="0.8500000000000002"/>
    <x v="31"/>
    <n v="4887.5000000000009"/>
    <n v="1466.2500000000002"/>
    <n v="0.3"/>
  </r>
  <r>
    <x v="2"/>
    <n v="1128299"/>
    <x v="102"/>
    <x v="2"/>
    <x v="22"/>
    <s v="Portland"/>
    <x v="0"/>
    <n v="0.35000000000000003"/>
    <x v="47"/>
    <n v="1400.0000000000002"/>
    <n v="560"/>
    <n v="0.39999999999999997"/>
  </r>
  <r>
    <x v="2"/>
    <n v="1128299"/>
    <x v="102"/>
    <x v="2"/>
    <x v="22"/>
    <s v="Portland"/>
    <x v="1"/>
    <n v="0.45"/>
    <x v="47"/>
    <n v="1800"/>
    <n v="719.99999999999989"/>
    <n v="0.39999999999999997"/>
  </r>
  <r>
    <x v="2"/>
    <n v="1128299"/>
    <x v="102"/>
    <x v="2"/>
    <x v="22"/>
    <s v="Portland"/>
    <x v="2"/>
    <n v="0.45"/>
    <x v="47"/>
    <n v="1800"/>
    <n v="719.99999999999989"/>
    <n v="0.39999999999999997"/>
  </r>
  <r>
    <x v="2"/>
    <n v="1128299"/>
    <x v="102"/>
    <x v="2"/>
    <x v="22"/>
    <s v="Portland"/>
    <x v="3"/>
    <n v="0.45"/>
    <x v="44"/>
    <n v="1125"/>
    <n v="449.99999999999994"/>
    <n v="0.39999999999999997"/>
  </r>
  <r>
    <x v="2"/>
    <n v="1128299"/>
    <x v="102"/>
    <x v="2"/>
    <x v="22"/>
    <s v="Portland"/>
    <x v="4"/>
    <n v="0.50000000000000011"/>
    <x v="41"/>
    <n v="1000.0000000000002"/>
    <n v="450.00000000000011"/>
    <n v="0.45"/>
  </r>
  <r>
    <x v="2"/>
    <n v="1128299"/>
    <x v="102"/>
    <x v="2"/>
    <x v="22"/>
    <s v="Portland"/>
    <x v="5"/>
    <n v="0.45"/>
    <x v="32"/>
    <n v="2025"/>
    <n v="708.75"/>
    <n v="0.35"/>
  </r>
  <r>
    <x v="2"/>
    <n v="1128299"/>
    <x v="103"/>
    <x v="2"/>
    <x v="22"/>
    <s v="Portland"/>
    <x v="0"/>
    <n v="0.35000000000000003"/>
    <x v="24"/>
    <n v="1750.0000000000002"/>
    <n v="700"/>
    <n v="0.39999999999999997"/>
  </r>
  <r>
    <x v="2"/>
    <n v="1128299"/>
    <x v="103"/>
    <x v="2"/>
    <x v="22"/>
    <s v="Portland"/>
    <x v="1"/>
    <n v="0.45"/>
    <x v="47"/>
    <n v="1800"/>
    <n v="719.99999999999989"/>
    <n v="0.39999999999999997"/>
  </r>
  <r>
    <x v="2"/>
    <n v="1128299"/>
    <x v="103"/>
    <x v="2"/>
    <x v="22"/>
    <s v="Portland"/>
    <x v="2"/>
    <n v="0.45"/>
    <x v="47"/>
    <n v="1800"/>
    <n v="719.99999999999989"/>
    <n v="0.39999999999999997"/>
  </r>
  <r>
    <x v="2"/>
    <n v="1128299"/>
    <x v="103"/>
    <x v="2"/>
    <x v="22"/>
    <s v="Portland"/>
    <x v="3"/>
    <n v="0.45"/>
    <x v="44"/>
    <n v="1125"/>
    <n v="449.99999999999994"/>
    <n v="0.39999999999999997"/>
  </r>
  <r>
    <x v="2"/>
    <n v="1128299"/>
    <x v="103"/>
    <x v="2"/>
    <x v="22"/>
    <s v="Portland"/>
    <x v="4"/>
    <n v="0.50000000000000011"/>
    <x v="37"/>
    <n v="875.00000000000023"/>
    <n v="393.75000000000011"/>
    <n v="0.45"/>
  </r>
  <r>
    <x v="2"/>
    <n v="1128299"/>
    <x v="103"/>
    <x v="2"/>
    <x v="22"/>
    <s v="Portland"/>
    <x v="5"/>
    <n v="0.45"/>
    <x v="48"/>
    <n v="1687.5"/>
    <n v="590.625"/>
    <n v="0.35"/>
  </r>
  <r>
    <x v="2"/>
    <n v="1128299"/>
    <x v="104"/>
    <x v="2"/>
    <x v="22"/>
    <s v="Portland"/>
    <x v="0"/>
    <n v="0.45"/>
    <x v="28"/>
    <n v="2362.5"/>
    <n v="944.99999999999989"/>
    <n v="0.39999999999999997"/>
  </r>
  <r>
    <x v="2"/>
    <n v="1128299"/>
    <x v="104"/>
    <x v="2"/>
    <x v="22"/>
    <s v="Portland"/>
    <x v="1"/>
    <n v="0.55000000000000004"/>
    <x v="48"/>
    <n v="2062.5"/>
    <n v="824.99999999999989"/>
    <n v="0.39999999999999997"/>
  </r>
  <r>
    <x v="2"/>
    <n v="1128299"/>
    <x v="104"/>
    <x v="2"/>
    <x v="22"/>
    <s v="Portland"/>
    <x v="2"/>
    <n v="0.6"/>
    <x v="47"/>
    <n v="2400"/>
    <n v="959.99999999999989"/>
    <n v="0.39999999999999997"/>
  </r>
  <r>
    <x v="2"/>
    <n v="1128299"/>
    <x v="104"/>
    <x v="2"/>
    <x v="22"/>
    <s v="Portland"/>
    <x v="3"/>
    <n v="0.55000000000000004"/>
    <x v="49"/>
    <n v="1650.0000000000002"/>
    <n v="660"/>
    <n v="0.39999999999999997"/>
  </r>
  <r>
    <x v="2"/>
    <n v="1128299"/>
    <x v="104"/>
    <x v="2"/>
    <x v="22"/>
    <s v="Portland"/>
    <x v="4"/>
    <n v="0.60000000000000009"/>
    <x v="43"/>
    <n v="900.00000000000011"/>
    <n v="405.00000000000006"/>
    <n v="0.45"/>
  </r>
  <r>
    <x v="2"/>
    <n v="1128299"/>
    <x v="104"/>
    <x v="2"/>
    <x v="22"/>
    <s v="Portland"/>
    <x v="5"/>
    <n v="0.45"/>
    <x v="45"/>
    <n v="1575"/>
    <n v="551.25"/>
    <n v="0.35"/>
  </r>
  <r>
    <x v="2"/>
    <n v="1128299"/>
    <x v="105"/>
    <x v="2"/>
    <x v="22"/>
    <s v="Portland"/>
    <x v="0"/>
    <n v="0.5"/>
    <x v="28"/>
    <n v="2625"/>
    <n v="1050"/>
    <n v="0.39999999999999997"/>
  </r>
  <r>
    <x v="2"/>
    <n v="1128299"/>
    <x v="105"/>
    <x v="2"/>
    <x v="22"/>
    <s v="Portland"/>
    <x v="1"/>
    <n v="0.55000000000000004"/>
    <x v="46"/>
    <n v="1787.5000000000002"/>
    <n v="715"/>
    <n v="0.39999999999999997"/>
  </r>
  <r>
    <x v="2"/>
    <n v="1128299"/>
    <x v="105"/>
    <x v="2"/>
    <x v="22"/>
    <s v="Portland"/>
    <x v="2"/>
    <n v="0.55000000000000004"/>
    <x v="48"/>
    <n v="2062.5"/>
    <n v="824.99999999999989"/>
    <n v="0.39999999999999997"/>
  </r>
  <r>
    <x v="2"/>
    <n v="1128299"/>
    <x v="105"/>
    <x v="2"/>
    <x v="22"/>
    <s v="Portland"/>
    <x v="3"/>
    <n v="0.40000000000000008"/>
    <x v="35"/>
    <n v="1100.0000000000002"/>
    <n v="440.00000000000006"/>
    <n v="0.39999999999999997"/>
  </r>
  <r>
    <x v="2"/>
    <n v="1128299"/>
    <x v="105"/>
    <x v="2"/>
    <x v="22"/>
    <s v="Portland"/>
    <x v="4"/>
    <n v="0.45000000000000012"/>
    <x v="37"/>
    <n v="787.50000000000023"/>
    <n v="354.37500000000011"/>
    <n v="0.45"/>
  </r>
  <r>
    <x v="2"/>
    <n v="1128299"/>
    <x v="105"/>
    <x v="2"/>
    <x v="22"/>
    <s v="Portland"/>
    <x v="5"/>
    <n v="0.60000000000000009"/>
    <x v="45"/>
    <n v="2100.0000000000005"/>
    <n v="735.00000000000011"/>
    <n v="0.35"/>
  </r>
  <r>
    <x v="2"/>
    <n v="1128299"/>
    <x v="106"/>
    <x v="2"/>
    <x v="22"/>
    <s v="Portland"/>
    <x v="0"/>
    <n v="0.45"/>
    <x v="21"/>
    <n v="2475"/>
    <n v="989.99999999999989"/>
    <n v="0.39999999999999997"/>
  </r>
  <r>
    <x v="2"/>
    <n v="1128299"/>
    <x v="106"/>
    <x v="2"/>
    <x v="22"/>
    <s v="Portland"/>
    <x v="1"/>
    <n v="0.5"/>
    <x v="47"/>
    <n v="2000"/>
    <n v="799.99999999999989"/>
    <n v="0.39999999999999997"/>
  </r>
  <r>
    <x v="2"/>
    <n v="1128299"/>
    <x v="106"/>
    <x v="2"/>
    <x v="22"/>
    <s v="Portland"/>
    <x v="2"/>
    <n v="0.5"/>
    <x v="47"/>
    <n v="2000"/>
    <n v="799.99999999999989"/>
    <n v="0.39999999999999997"/>
  </r>
  <r>
    <x v="2"/>
    <n v="1128299"/>
    <x v="106"/>
    <x v="2"/>
    <x v="22"/>
    <s v="Portland"/>
    <x v="3"/>
    <n v="0.45"/>
    <x v="46"/>
    <n v="1462.5"/>
    <n v="585"/>
    <n v="0.39999999999999997"/>
  </r>
  <r>
    <x v="2"/>
    <n v="1128299"/>
    <x v="106"/>
    <x v="2"/>
    <x v="22"/>
    <s v="Portland"/>
    <x v="4"/>
    <n v="0.39999999999999997"/>
    <x v="38"/>
    <n v="899.99999999999989"/>
    <n v="404.99999999999994"/>
    <n v="0.45"/>
  </r>
  <r>
    <x v="2"/>
    <n v="1128299"/>
    <x v="106"/>
    <x v="2"/>
    <x v="22"/>
    <s v="Portland"/>
    <x v="5"/>
    <n v="0.65"/>
    <x v="31"/>
    <n v="3737.5"/>
    <n v="1308.125"/>
    <n v="0.35"/>
  </r>
  <r>
    <x v="2"/>
    <n v="1128299"/>
    <x v="107"/>
    <x v="2"/>
    <x v="22"/>
    <s v="Portland"/>
    <x v="0"/>
    <n v="0.6"/>
    <x v="6"/>
    <n v="4950"/>
    <n v="1979.9999999999998"/>
    <n v="0.39999999999999997"/>
  </r>
  <r>
    <x v="2"/>
    <n v="1128299"/>
    <x v="107"/>
    <x v="2"/>
    <x v="22"/>
    <s v="Portland"/>
    <x v="1"/>
    <n v="0.7"/>
    <x v="20"/>
    <n v="4900"/>
    <n v="1959.9999999999998"/>
    <n v="0.39999999999999997"/>
  </r>
  <r>
    <x v="2"/>
    <n v="1128299"/>
    <x v="107"/>
    <x v="2"/>
    <x v="22"/>
    <s v="Portland"/>
    <x v="2"/>
    <n v="0.85"/>
    <x v="20"/>
    <n v="5950"/>
    <n v="2380"/>
    <n v="0.39999999999999997"/>
  </r>
  <r>
    <x v="2"/>
    <n v="1128299"/>
    <x v="107"/>
    <x v="2"/>
    <x v="22"/>
    <s v="Portland"/>
    <x v="3"/>
    <n v="0.85"/>
    <x v="31"/>
    <n v="4887.5"/>
    <n v="1954.9999999999998"/>
    <n v="0.39999999999999997"/>
  </r>
  <r>
    <x v="2"/>
    <n v="1128299"/>
    <x v="107"/>
    <x v="2"/>
    <x v="22"/>
    <s v="Portland"/>
    <x v="4"/>
    <n v="0.95000000000000007"/>
    <x v="32"/>
    <n v="4275"/>
    <n v="1923.75"/>
    <n v="0.45"/>
  </r>
  <r>
    <x v="2"/>
    <n v="1128299"/>
    <x v="107"/>
    <x v="2"/>
    <x v="22"/>
    <s v="Portland"/>
    <x v="5"/>
    <n v="1.1000000000000001"/>
    <x v="30"/>
    <n v="8250"/>
    <n v="2887.5"/>
    <n v="0.35"/>
  </r>
  <r>
    <x v="2"/>
    <n v="1128299"/>
    <x v="108"/>
    <x v="2"/>
    <x v="22"/>
    <s v="Portland"/>
    <x v="0"/>
    <n v="0.9"/>
    <x v="3"/>
    <n v="8100"/>
    <n v="3239.9999999999995"/>
    <n v="0.39999999999999997"/>
  </r>
  <r>
    <x v="2"/>
    <n v="1128299"/>
    <x v="108"/>
    <x v="2"/>
    <x v="22"/>
    <s v="Portland"/>
    <x v="1"/>
    <n v="0.95000000000000007"/>
    <x v="30"/>
    <n v="7125.0000000000009"/>
    <n v="2850"/>
    <n v="0.39999999999999997"/>
  </r>
  <r>
    <x v="2"/>
    <n v="1128299"/>
    <x v="108"/>
    <x v="2"/>
    <x v="22"/>
    <s v="Portland"/>
    <x v="2"/>
    <n v="0.95000000000000007"/>
    <x v="20"/>
    <n v="6650.0000000000009"/>
    <n v="2660"/>
    <n v="0.39999999999999997"/>
  </r>
  <r>
    <x v="2"/>
    <n v="1128299"/>
    <x v="108"/>
    <x v="2"/>
    <x v="22"/>
    <s v="Portland"/>
    <x v="3"/>
    <n v="0.9"/>
    <x v="25"/>
    <n v="5400"/>
    <n v="2160"/>
    <n v="0.39999999999999997"/>
  </r>
  <r>
    <x v="2"/>
    <n v="1128299"/>
    <x v="108"/>
    <x v="2"/>
    <x v="22"/>
    <s v="Portland"/>
    <x v="4"/>
    <n v="0.95000000000000007"/>
    <x v="26"/>
    <n v="6175"/>
    <n v="2778.75"/>
    <n v="0.45"/>
  </r>
  <r>
    <x v="2"/>
    <n v="1128299"/>
    <x v="108"/>
    <x v="2"/>
    <x v="22"/>
    <s v="Portland"/>
    <x v="5"/>
    <n v="1.1000000000000001"/>
    <x v="26"/>
    <n v="7150.0000000000009"/>
    <n v="2502.5"/>
    <n v="0.35"/>
  </r>
  <r>
    <x v="2"/>
    <n v="1128299"/>
    <x v="109"/>
    <x v="2"/>
    <x v="22"/>
    <s v="Portland"/>
    <x v="0"/>
    <n v="0.95000000000000007"/>
    <x v="2"/>
    <n v="8075.0000000000009"/>
    <n v="3230"/>
    <n v="0.39999999999999997"/>
  </r>
  <r>
    <x v="2"/>
    <n v="1128299"/>
    <x v="109"/>
    <x v="2"/>
    <x v="22"/>
    <s v="Portland"/>
    <x v="1"/>
    <n v="0.85000000000000009"/>
    <x v="6"/>
    <n v="7012.5000000000009"/>
    <n v="2805"/>
    <n v="0.39999999999999997"/>
  </r>
  <r>
    <x v="2"/>
    <n v="1128299"/>
    <x v="109"/>
    <x v="2"/>
    <x v="22"/>
    <s v="Portland"/>
    <x v="2"/>
    <n v="0.75000000000000011"/>
    <x v="20"/>
    <n v="5250.0000000000009"/>
    <n v="2100"/>
    <n v="0.39999999999999997"/>
  </r>
  <r>
    <x v="2"/>
    <n v="1128299"/>
    <x v="109"/>
    <x v="2"/>
    <x v="22"/>
    <s v="Portland"/>
    <x v="3"/>
    <n v="0.75000000000000011"/>
    <x v="34"/>
    <n v="3562.5000000000005"/>
    <n v="1425"/>
    <n v="0.39999999999999997"/>
  </r>
  <r>
    <x v="2"/>
    <n v="1128299"/>
    <x v="109"/>
    <x v="2"/>
    <x v="22"/>
    <s v="Portland"/>
    <x v="4"/>
    <n v="0.64999999999999991"/>
    <x v="34"/>
    <n v="3087.4999999999995"/>
    <n v="1389.3749999999998"/>
    <n v="0.45"/>
  </r>
  <r>
    <x v="2"/>
    <n v="1128299"/>
    <x v="109"/>
    <x v="2"/>
    <x v="22"/>
    <s v="Portland"/>
    <x v="5"/>
    <n v="0.7"/>
    <x v="49"/>
    <n v="2100"/>
    <n v="735"/>
    <n v="0.35"/>
  </r>
  <r>
    <x v="2"/>
    <n v="1128299"/>
    <x v="110"/>
    <x v="2"/>
    <x v="22"/>
    <s v="Portland"/>
    <x v="0"/>
    <n v="0.45000000000000012"/>
    <x v="24"/>
    <n v="2250.0000000000005"/>
    <n v="900.00000000000011"/>
    <n v="0.39999999999999997"/>
  </r>
  <r>
    <x v="2"/>
    <n v="1128299"/>
    <x v="110"/>
    <x v="2"/>
    <x v="22"/>
    <s v="Portland"/>
    <x v="1"/>
    <n v="0.50000000000000011"/>
    <x v="24"/>
    <n v="2500.0000000000005"/>
    <n v="1000.0000000000001"/>
    <n v="0.39999999999999997"/>
  </r>
  <r>
    <x v="2"/>
    <n v="1128299"/>
    <x v="110"/>
    <x v="2"/>
    <x v="22"/>
    <s v="Portland"/>
    <x v="2"/>
    <n v="0.45000000000000012"/>
    <x v="49"/>
    <n v="1350.0000000000005"/>
    <n v="540.00000000000011"/>
    <n v="0.39999999999999997"/>
  </r>
  <r>
    <x v="2"/>
    <n v="1128299"/>
    <x v="110"/>
    <x v="2"/>
    <x v="22"/>
    <s v="Portland"/>
    <x v="3"/>
    <n v="0.45000000000000012"/>
    <x v="44"/>
    <n v="1125.0000000000002"/>
    <n v="450.00000000000006"/>
    <n v="0.39999999999999997"/>
  </r>
  <r>
    <x v="2"/>
    <n v="1128299"/>
    <x v="110"/>
    <x v="2"/>
    <x v="22"/>
    <s v="Portland"/>
    <x v="4"/>
    <n v="0.55000000000000004"/>
    <x v="35"/>
    <n v="1512.5000000000002"/>
    <n v="680.62500000000011"/>
    <n v="0.45"/>
  </r>
  <r>
    <x v="2"/>
    <n v="1128299"/>
    <x v="110"/>
    <x v="2"/>
    <x v="22"/>
    <s v="Portland"/>
    <x v="5"/>
    <n v="0.39999999999999997"/>
    <x v="49"/>
    <n v="1200"/>
    <n v="420"/>
    <n v="0.35"/>
  </r>
  <r>
    <x v="2"/>
    <n v="1128299"/>
    <x v="111"/>
    <x v="2"/>
    <x v="22"/>
    <s v="Portland"/>
    <x v="0"/>
    <n v="0.35000000000000003"/>
    <x v="47"/>
    <n v="1400.0000000000002"/>
    <n v="560"/>
    <n v="0.39999999999999997"/>
  </r>
  <r>
    <x v="2"/>
    <n v="1128299"/>
    <x v="111"/>
    <x v="2"/>
    <x v="22"/>
    <s v="Portland"/>
    <x v="1"/>
    <n v="0.50000000000000011"/>
    <x v="31"/>
    <n v="2875.0000000000005"/>
    <n v="1150"/>
    <n v="0.39999999999999997"/>
  </r>
  <r>
    <x v="2"/>
    <n v="1128299"/>
    <x v="111"/>
    <x v="2"/>
    <x v="22"/>
    <s v="Portland"/>
    <x v="2"/>
    <n v="0.45000000000000012"/>
    <x v="47"/>
    <n v="1800.0000000000005"/>
    <n v="720.00000000000011"/>
    <n v="0.39999999999999997"/>
  </r>
  <r>
    <x v="2"/>
    <n v="1128299"/>
    <x v="111"/>
    <x v="2"/>
    <x v="22"/>
    <s v="Portland"/>
    <x v="3"/>
    <n v="0.40000000000000008"/>
    <x v="48"/>
    <n v="1500.0000000000002"/>
    <n v="600"/>
    <n v="0.39999999999999997"/>
  </r>
  <r>
    <x v="2"/>
    <n v="1128299"/>
    <x v="111"/>
    <x v="2"/>
    <x v="22"/>
    <s v="Portland"/>
    <x v="4"/>
    <n v="0.5"/>
    <x v="45"/>
    <n v="1750"/>
    <n v="787.5"/>
    <n v="0.45"/>
  </r>
  <r>
    <x v="2"/>
    <n v="1128299"/>
    <x v="111"/>
    <x v="2"/>
    <x v="22"/>
    <s v="Portland"/>
    <x v="5"/>
    <n v="0.55000000000000004"/>
    <x v="47"/>
    <n v="2200"/>
    <n v="770"/>
    <n v="0.35"/>
  </r>
  <r>
    <x v="2"/>
    <n v="1128299"/>
    <x v="112"/>
    <x v="2"/>
    <x v="22"/>
    <s v="Portland"/>
    <x v="0"/>
    <n v="0.40000000000000008"/>
    <x v="23"/>
    <n v="2500.0000000000005"/>
    <n v="1000.0000000000001"/>
    <n v="0.39999999999999997"/>
  </r>
  <r>
    <x v="2"/>
    <n v="1128299"/>
    <x v="112"/>
    <x v="2"/>
    <x v="22"/>
    <s v="Portland"/>
    <x v="1"/>
    <n v="0.45000000000000012"/>
    <x v="20"/>
    <n v="3150.0000000000009"/>
    <n v="1260.0000000000002"/>
    <n v="0.39999999999999997"/>
  </r>
  <r>
    <x v="2"/>
    <n v="1128299"/>
    <x v="112"/>
    <x v="2"/>
    <x v="22"/>
    <s v="Portland"/>
    <x v="2"/>
    <n v="0.40000000000000008"/>
    <x v="28"/>
    <n v="2100.0000000000005"/>
    <n v="840.00000000000011"/>
    <n v="0.39999999999999997"/>
  </r>
  <r>
    <x v="2"/>
    <n v="1128299"/>
    <x v="112"/>
    <x v="2"/>
    <x v="22"/>
    <s v="Portland"/>
    <x v="3"/>
    <n v="0.50000000000000011"/>
    <x v="24"/>
    <n v="2500.0000000000005"/>
    <n v="1000.0000000000001"/>
    <n v="0.39999999999999997"/>
  </r>
  <r>
    <x v="2"/>
    <n v="1128299"/>
    <x v="112"/>
    <x v="2"/>
    <x v="22"/>
    <s v="Portland"/>
    <x v="4"/>
    <n v="0.70000000000000007"/>
    <x v="34"/>
    <n v="3325.0000000000005"/>
    <n v="1496.2500000000002"/>
    <n v="0.45"/>
  </r>
  <r>
    <x v="2"/>
    <n v="1128299"/>
    <x v="112"/>
    <x v="2"/>
    <x v="22"/>
    <s v="Portland"/>
    <x v="5"/>
    <n v="0.8500000000000002"/>
    <x v="25"/>
    <n v="5100.0000000000009"/>
    <n v="1785.0000000000002"/>
    <n v="0.35"/>
  </r>
  <r>
    <x v="2"/>
    <n v="1128299"/>
    <x v="113"/>
    <x v="2"/>
    <x v="22"/>
    <s v="Portland"/>
    <x v="0"/>
    <n v="0.70000000000000018"/>
    <x v="9"/>
    <n v="5600.0000000000018"/>
    <n v="2240.0000000000005"/>
    <n v="0.39999999999999997"/>
  </r>
  <r>
    <x v="2"/>
    <n v="1128299"/>
    <x v="113"/>
    <x v="2"/>
    <x v="22"/>
    <s v="Portland"/>
    <x v="1"/>
    <n v="0.80000000000000027"/>
    <x v="9"/>
    <n v="6400.0000000000018"/>
    <n v="2560.0000000000005"/>
    <n v="0.39999999999999997"/>
  </r>
  <r>
    <x v="2"/>
    <n v="1128299"/>
    <x v="113"/>
    <x v="2"/>
    <x v="22"/>
    <s v="Portland"/>
    <x v="2"/>
    <n v="0.75000000000000022"/>
    <x v="25"/>
    <n v="4500.0000000000009"/>
    <n v="1800.0000000000002"/>
    <n v="0.39999999999999997"/>
  </r>
  <r>
    <x v="2"/>
    <n v="1128299"/>
    <x v="113"/>
    <x v="2"/>
    <x v="22"/>
    <s v="Portland"/>
    <x v="3"/>
    <n v="0.75000000000000022"/>
    <x v="25"/>
    <n v="4500.0000000000009"/>
    <n v="1800.0000000000002"/>
    <n v="0.39999999999999997"/>
  </r>
  <r>
    <x v="2"/>
    <n v="1128299"/>
    <x v="113"/>
    <x v="2"/>
    <x v="22"/>
    <s v="Portland"/>
    <x v="4"/>
    <n v="0.8500000000000002"/>
    <x v="28"/>
    <n v="4462.5000000000009"/>
    <n v="2008.1250000000005"/>
    <n v="0.45"/>
  </r>
  <r>
    <x v="2"/>
    <n v="1128299"/>
    <x v="113"/>
    <x v="2"/>
    <x v="22"/>
    <s v="Portland"/>
    <x v="5"/>
    <n v="0.90000000000000024"/>
    <x v="23"/>
    <n v="5625.0000000000018"/>
    <n v="1968.7500000000005"/>
    <n v="0.35"/>
  </r>
  <r>
    <x v="1"/>
    <n v="1197831"/>
    <x v="58"/>
    <x v="1"/>
    <x v="23"/>
    <s v="New Orleans"/>
    <x v="0"/>
    <n v="0.2"/>
    <x v="22"/>
    <n v="1350"/>
    <n v="405"/>
    <n v="0.3"/>
  </r>
  <r>
    <x v="1"/>
    <n v="1197831"/>
    <x v="58"/>
    <x v="1"/>
    <x v="23"/>
    <s v="New Orleans"/>
    <x v="1"/>
    <n v="0.3"/>
    <x v="22"/>
    <n v="2025"/>
    <n v="607.5"/>
    <n v="0.3"/>
  </r>
  <r>
    <x v="1"/>
    <n v="1197831"/>
    <x v="58"/>
    <x v="1"/>
    <x v="23"/>
    <s v="New Orleans"/>
    <x v="2"/>
    <n v="0.3"/>
    <x v="34"/>
    <n v="1425"/>
    <n v="427.5"/>
    <n v="0.3"/>
  </r>
  <r>
    <x v="1"/>
    <n v="1197831"/>
    <x v="58"/>
    <x v="1"/>
    <x v="23"/>
    <s v="New Orleans"/>
    <x v="3"/>
    <n v="0.35"/>
    <x v="34"/>
    <n v="1662.5"/>
    <n v="665"/>
    <n v="0.4"/>
  </r>
  <r>
    <x v="1"/>
    <n v="1197831"/>
    <x v="58"/>
    <x v="1"/>
    <x v="23"/>
    <s v="New Orleans"/>
    <x v="4"/>
    <n v="0.4"/>
    <x v="46"/>
    <n v="1300"/>
    <n v="325"/>
    <n v="0.25"/>
  </r>
  <r>
    <x v="1"/>
    <n v="1197831"/>
    <x v="58"/>
    <x v="1"/>
    <x v="23"/>
    <s v="New Orleans"/>
    <x v="5"/>
    <n v="0.35"/>
    <x v="34"/>
    <n v="1662.5"/>
    <n v="748.125"/>
    <n v="0.45"/>
  </r>
  <r>
    <x v="1"/>
    <n v="1197831"/>
    <x v="172"/>
    <x v="1"/>
    <x v="23"/>
    <s v="New Orleans"/>
    <x v="0"/>
    <n v="0.25"/>
    <x v="23"/>
    <n v="1562.5"/>
    <n v="468.75"/>
    <n v="0.3"/>
  </r>
  <r>
    <x v="1"/>
    <n v="1197831"/>
    <x v="172"/>
    <x v="1"/>
    <x v="23"/>
    <s v="New Orleans"/>
    <x v="1"/>
    <n v="0.35"/>
    <x v="25"/>
    <n v="2100"/>
    <n v="630"/>
    <n v="0.3"/>
  </r>
  <r>
    <x v="1"/>
    <n v="1197831"/>
    <x v="172"/>
    <x v="1"/>
    <x v="23"/>
    <s v="New Orleans"/>
    <x v="2"/>
    <n v="0.35"/>
    <x v="33"/>
    <n v="1487.5"/>
    <n v="446.25"/>
    <n v="0.3"/>
  </r>
  <r>
    <x v="1"/>
    <n v="1197831"/>
    <x v="172"/>
    <x v="1"/>
    <x v="23"/>
    <s v="New Orleans"/>
    <x v="3"/>
    <n v="0.35"/>
    <x v="48"/>
    <n v="1312.5"/>
    <n v="525"/>
    <n v="0.4"/>
  </r>
  <r>
    <x v="1"/>
    <n v="1197831"/>
    <x v="172"/>
    <x v="1"/>
    <x v="23"/>
    <s v="New Orleans"/>
    <x v="4"/>
    <n v="0.4"/>
    <x v="44"/>
    <n v="1000"/>
    <n v="250"/>
    <n v="0.25"/>
  </r>
  <r>
    <x v="1"/>
    <n v="1197831"/>
    <x v="172"/>
    <x v="1"/>
    <x v="23"/>
    <s v="New Orleans"/>
    <x v="5"/>
    <n v="0.35"/>
    <x v="32"/>
    <n v="1575"/>
    <n v="708.75"/>
    <n v="0.45"/>
  </r>
  <r>
    <x v="1"/>
    <n v="1197831"/>
    <x v="173"/>
    <x v="1"/>
    <x v="23"/>
    <s v="New Orleans"/>
    <x v="0"/>
    <n v="0.3"/>
    <x v="23"/>
    <n v="1875"/>
    <n v="656.25"/>
    <n v="0.35"/>
  </r>
  <r>
    <x v="1"/>
    <n v="1197831"/>
    <x v="173"/>
    <x v="1"/>
    <x v="23"/>
    <s v="New Orleans"/>
    <x v="1"/>
    <n v="0.4"/>
    <x v="23"/>
    <n v="2500"/>
    <n v="875"/>
    <n v="0.35"/>
  </r>
  <r>
    <x v="1"/>
    <n v="1197831"/>
    <x v="173"/>
    <x v="1"/>
    <x v="23"/>
    <s v="New Orleans"/>
    <x v="2"/>
    <n v="0.3"/>
    <x v="32"/>
    <n v="1350"/>
    <n v="472.49999999999994"/>
    <n v="0.35"/>
  </r>
  <r>
    <x v="1"/>
    <n v="1197831"/>
    <x v="173"/>
    <x v="1"/>
    <x v="23"/>
    <s v="New Orleans"/>
    <x v="3"/>
    <n v="0.35000000000000003"/>
    <x v="45"/>
    <n v="1225.0000000000002"/>
    <n v="551.25000000000011"/>
    <n v="0.45"/>
  </r>
  <r>
    <x v="1"/>
    <n v="1197831"/>
    <x v="173"/>
    <x v="1"/>
    <x v="23"/>
    <s v="New Orleans"/>
    <x v="4"/>
    <n v="0.4"/>
    <x v="44"/>
    <n v="1000"/>
    <n v="300"/>
    <n v="0.3"/>
  </r>
  <r>
    <x v="1"/>
    <n v="1197831"/>
    <x v="173"/>
    <x v="1"/>
    <x v="23"/>
    <s v="New Orleans"/>
    <x v="5"/>
    <n v="0.35000000000000003"/>
    <x v="47"/>
    <n v="1400.0000000000002"/>
    <n v="700.00000000000011"/>
    <n v="0.5"/>
  </r>
  <r>
    <x v="1"/>
    <n v="1197831"/>
    <x v="60"/>
    <x v="1"/>
    <x v="23"/>
    <s v="New Orleans"/>
    <x v="0"/>
    <n v="0.19999999999999998"/>
    <x v="26"/>
    <n v="1300"/>
    <n v="454.99999999999994"/>
    <n v="0.35"/>
  </r>
  <r>
    <x v="1"/>
    <n v="1197831"/>
    <x v="60"/>
    <x v="1"/>
    <x v="23"/>
    <s v="New Orleans"/>
    <x v="1"/>
    <n v="0.30000000000000004"/>
    <x v="26"/>
    <n v="1950.0000000000002"/>
    <n v="682.5"/>
    <n v="0.35"/>
  </r>
  <r>
    <x v="1"/>
    <n v="1197831"/>
    <x v="60"/>
    <x v="1"/>
    <x v="23"/>
    <s v="New Orleans"/>
    <x v="2"/>
    <n v="0.24999999999999997"/>
    <x v="34"/>
    <n v="1187.4999999999998"/>
    <n v="415.62499999999989"/>
    <n v="0.35"/>
  </r>
  <r>
    <x v="1"/>
    <n v="1197831"/>
    <x v="60"/>
    <x v="1"/>
    <x v="23"/>
    <s v="New Orleans"/>
    <x v="3"/>
    <n v="0.30000000000000004"/>
    <x v="48"/>
    <n v="1125.0000000000002"/>
    <n v="506.25000000000011"/>
    <n v="0.45"/>
  </r>
  <r>
    <x v="1"/>
    <n v="1197831"/>
    <x v="60"/>
    <x v="1"/>
    <x v="23"/>
    <s v="New Orleans"/>
    <x v="4"/>
    <n v="0.35"/>
    <x v="35"/>
    <n v="962.49999999999989"/>
    <n v="288.74999999999994"/>
    <n v="0.3"/>
  </r>
  <r>
    <x v="1"/>
    <n v="1197831"/>
    <x v="60"/>
    <x v="1"/>
    <x v="23"/>
    <s v="New Orleans"/>
    <x v="5"/>
    <n v="0.30000000000000004"/>
    <x v="21"/>
    <n v="1650.0000000000002"/>
    <n v="825.00000000000011"/>
    <n v="0.5"/>
  </r>
  <r>
    <x v="1"/>
    <n v="1197831"/>
    <x v="174"/>
    <x v="1"/>
    <x v="23"/>
    <s v="New Orleans"/>
    <x v="0"/>
    <n v="0.19999999999999998"/>
    <x v="20"/>
    <n v="1399.9999999999998"/>
    <n v="489.99999999999989"/>
    <n v="0.35"/>
  </r>
  <r>
    <x v="1"/>
    <n v="1197831"/>
    <x v="174"/>
    <x v="1"/>
    <x v="23"/>
    <s v="New Orleans"/>
    <x v="1"/>
    <n v="0.30000000000000004"/>
    <x v="27"/>
    <n v="2175.0000000000005"/>
    <n v="761.25000000000011"/>
    <n v="0.35"/>
  </r>
  <r>
    <x v="1"/>
    <n v="1197831"/>
    <x v="174"/>
    <x v="1"/>
    <x v="23"/>
    <s v="New Orleans"/>
    <x v="2"/>
    <n v="0.24999999999999997"/>
    <x v="31"/>
    <n v="1437.4999999999998"/>
    <n v="503.12499999999989"/>
    <n v="0.35"/>
  </r>
  <r>
    <x v="1"/>
    <n v="1197831"/>
    <x v="174"/>
    <x v="1"/>
    <x v="23"/>
    <s v="New Orleans"/>
    <x v="3"/>
    <n v="0.35000000000000003"/>
    <x v="24"/>
    <n v="1750.0000000000002"/>
    <n v="787.50000000000011"/>
    <n v="0.45"/>
  </r>
  <r>
    <x v="1"/>
    <n v="1197831"/>
    <x v="174"/>
    <x v="1"/>
    <x v="23"/>
    <s v="New Orleans"/>
    <x v="4"/>
    <n v="0.5"/>
    <x v="47"/>
    <n v="2000"/>
    <n v="600"/>
    <n v="0.3"/>
  </r>
  <r>
    <x v="1"/>
    <n v="1197831"/>
    <x v="174"/>
    <x v="1"/>
    <x v="23"/>
    <s v="New Orleans"/>
    <x v="5"/>
    <n v="0.45"/>
    <x v="30"/>
    <n v="3375"/>
    <n v="1687.5"/>
    <n v="0.5"/>
  </r>
  <r>
    <x v="1"/>
    <n v="1197831"/>
    <x v="175"/>
    <x v="1"/>
    <x v="23"/>
    <s v="New Orleans"/>
    <x v="0"/>
    <n v="0.45"/>
    <x v="30"/>
    <n v="3375"/>
    <n v="1181.25"/>
    <n v="0.35"/>
  </r>
  <r>
    <x v="1"/>
    <n v="1197831"/>
    <x v="175"/>
    <x v="1"/>
    <x v="23"/>
    <s v="New Orleans"/>
    <x v="1"/>
    <n v="0.5"/>
    <x v="30"/>
    <n v="3750"/>
    <n v="1312.5"/>
    <n v="0.35"/>
  </r>
  <r>
    <x v="1"/>
    <n v="1197831"/>
    <x v="175"/>
    <x v="1"/>
    <x v="23"/>
    <s v="New Orleans"/>
    <x v="2"/>
    <n v="0.5"/>
    <x v="25"/>
    <n v="3000"/>
    <n v="1050"/>
    <n v="0.35"/>
  </r>
  <r>
    <x v="1"/>
    <n v="1197831"/>
    <x v="175"/>
    <x v="1"/>
    <x v="23"/>
    <s v="New Orleans"/>
    <x v="3"/>
    <n v="0.5"/>
    <x v="21"/>
    <n v="2750"/>
    <n v="1237.5"/>
    <n v="0.45"/>
  </r>
  <r>
    <x v="1"/>
    <n v="1197831"/>
    <x v="175"/>
    <x v="1"/>
    <x v="23"/>
    <s v="New Orleans"/>
    <x v="4"/>
    <n v="0.55000000000000004"/>
    <x v="32"/>
    <n v="2475"/>
    <n v="742.5"/>
    <n v="0.3"/>
  </r>
  <r>
    <x v="1"/>
    <n v="1197831"/>
    <x v="175"/>
    <x v="1"/>
    <x v="23"/>
    <s v="New Orleans"/>
    <x v="5"/>
    <n v="0.60000000000000009"/>
    <x v="6"/>
    <n v="4950.0000000000009"/>
    <n v="2475.0000000000005"/>
    <n v="0.5"/>
  </r>
  <r>
    <x v="1"/>
    <n v="1197831"/>
    <x v="176"/>
    <x v="1"/>
    <x v="23"/>
    <s v="New Orleans"/>
    <x v="0"/>
    <n v="0.5"/>
    <x v="29"/>
    <n v="3875"/>
    <n v="1549.9999999999998"/>
    <n v="0.39999999999999997"/>
  </r>
  <r>
    <x v="1"/>
    <n v="1197831"/>
    <x v="176"/>
    <x v="1"/>
    <x v="23"/>
    <s v="New Orleans"/>
    <x v="1"/>
    <n v="0.55000000000000004"/>
    <x v="29"/>
    <n v="4262.5"/>
    <n v="1704.9999999999998"/>
    <n v="0.39999999999999997"/>
  </r>
  <r>
    <x v="1"/>
    <n v="1197831"/>
    <x v="176"/>
    <x v="1"/>
    <x v="23"/>
    <s v="New Orleans"/>
    <x v="2"/>
    <n v="0.5"/>
    <x v="8"/>
    <n v="4625"/>
    <n v="1849.9999999999998"/>
    <n v="0.39999999999999997"/>
  </r>
  <r>
    <x v="1"/>
    <n v="1197831"/>
    <x v="176"/>
    <x v="1"/>
    <x v="23"/>
    <s v="New Orleans"/>
    <x v="3"/>
    <n v="0.5"/>
    <x v="28"/>
    <n v="2625"/>
    <n v="1312.5"/>
    <n v="0.5"/>
  </r>
  <r>
    <x v="1"/>
    <n v="1197831"/>
    <x v="176"/>
    <x v="1"/>
    <x v="23"/>
    <s v="New Orleans"/>
    <x v="4"/>
    <n v="0.55000000000000004"/>
    <x v="28"/>
    <n v="2887.5000000000005"/>
    <n v="1010.6250000000001"/>
    <n v="0.35"/>
  </r>
  <r>
    <x v="1"/>
    <n v="1197831"/>
    <x v="176"/>
    <x v="1"/>
    <x v="23"/>
    <s v="New Orleans"/>
    <x v="5"/>
    <n v="0.65"/>
    <x v="9"/>
    <n v="5200"/>
    <n v="2860.0000000000005"/>
    <n v="0.55000000000000004"/>
  </r>
  <r>
    <x v="1"/>
    <n v="1197831"/>
    <x v="177"/>
    <x v="1"/>
    <x v="23"/>
    <s v="New Orleans"/>
    <x v="0"/>
    <n v="0.5"/>
    <x v="30"/>
    <n v="3750"/>
    <n v="1499.9999999999998"/>
    <n v="0.39999999999999997"/>
  </r>
  <r>
    <x v="1"/>
    <n v="1197831"/>
    <x v="177"/>
    <x v="1"/>
    <x v="23"/>
    <s v="New Orleans"/>
    <x v="1"/>
    <n v="0.55000000000000004"/>
    <x v="30"/>
    <n v="4125"/>
    <n v="1649.9999999999998"/>
    <n v="0.39999999999999997"/>
  </r>
  <r>
    <x v="1"/>
    <n v="1197831"/>
    <x v="177"/>
    <x v="1"/>
    <x v="23"/>
    <s v="New Orleans"/>
    <x v="2"/>
    <n v="0.5"/>
    <x v="8"/>
    <n v="4625"/>
    <n v="1849.9999999999998"/>
    <n v="0.39999999999999997"/>
  </r>
  <r>
    <x v="1"/>
    <n v="1197831"/>
    <x v="177"/>
    <x v="1"/>
    <x v="23"/>
    <s v="New Orleans"/>
    <x v="3"/>
    <n v="0.5"/>
    <x v="34"/>
    <n v="2375"/>
    <n v="1187.5"/>
    <n v="0.5"/>
  </r>
  <r>
    <x v="1"/>
    <n v="1197831"/>
    <x v="177"/>
    <x v="1"/>
    <x v="23"/>
    <s v="New Orleans"/>
    <x v="4"/>
    <n v="0.55000000000000004"/>
    <x v="34"/>
    <n v="2612.5"/>
    <n v="914.37499999999989"/>
    <n v="0.35"/>
  </r>
  <r>
    <x v="1"/>
    <n v="1197831"/>
    <x v="177"/>
    <x v="1"/>
    <x v="23"/>
    <s v="New Orleans"/>
    <x v="5"/>
    <n v="0.6"/>
    <x v="27"/>
    <n v="4350"/>
    <n v="2392.5"/>
    <n v="0.55000000000000004"/>
  </r>
  <r>
    <x v="1"/>
    <n v="1197831"/>
    <x v="178"/>
    <x v="1"/>
    <x v="23"/>
    <s v="New Orleans"/>
    <x v="0"/>
    <n v="0.55000000000000004"/>
    <x v="22"/>
    <n v="3712.5000000000005"/>
    <n v="1485"/>
    <n v="0.39999999999999997"/>
  </r>
  <r>
    <x v="1"/>
    <n v="1197831"/>
    <x v="178"/>
    <x v="1"/>
    <x v="23"/>
    <s v="New Orleans"/>
    <x v="1"/>
    <n v="0.55000000000000004"/>
    <x v="23"/>
    <n v="3437.5000000000005"/>
    <n v="1375"/>
    <n v="0.39999999999999997"/>
  </r>
  <r>
    <x v="1"/>
    <n v="1197831"/>
    <x v="178"/>
    <x v="1"/>
    <x v="23"/>
    <s v="New Orleans"/>
    <x v="2"/>
    <n v="0.6"/>
    <x v="22"/>
    <n v="4050"/>
    <n v="1619.9999999999998"/>
    <n v="0.39999999999999997"/>
  </r>
  <r>
    <x v="1"/>
    <n v="1197831"/>
    <x v="178"/>
    <x v="1"/>
    <x v="23"/>
    <s v="New Orleans"/>
    <x v="3"/>
    <n v="0.6"/>
    <x v="47"/>
    <n v="2400"/>
    <n v="1200"/>
    <n v="0.5"/>
  </r>
  <r>
    <x v="1"/>
    <n v="1197831"/>
    <x v="178"/>
    <x v="1"/>
    <x v="23"/>
    <s v="New Orleans"/>
    <x v="4"/>
    <n v="0.55000000000000004"/>
    <x v="47"/>
    <n v="2200"/>
    <n v="770"/>
    <n v="0.35"/>
  </r>
  <r>
    <x v="1"/>
    <n v="1197831"/>
    <x v="178"/>
    <x v="1"/>
    <x v="23"/>
    <s v="New Orleans"/>
    <x v="5"/>
    <n v="0.5"/>
    <x v="23"/>
    <n v="3125"/>
    <n v="1718.7500000000002"/>
    <n v="0.55000000000000004"/>
  </r>
  <r>
    <x v="1"/>
    <n v="1197831"/>
    <x v="179"/>
    <x v="1"/>
    <x v="23"/>
    <s v="New Orleans"/>
    <x v="0"/>
    <n v="0.4"/>
    <x v="31"/>
    <n v="2300"/>
    <n v="919.99999999999989"/>
    <n v="0.39999999999999997"/>
  </r>
  <r>
    <x v="1"/>
    <n v="1197831"/>
    <x v="179"/>
    <x v="1"/>
    <x v="23"/>
    <s v="New Orleans"/>
    <x v="1"/>
    <n v="0.4"/>
    <x v="31"/>
    <n v="2300"/>
    <n v="919.99999999999989"/>
    <n v="0.39999999999999997"/>
  </r>
  <r>
    <x v="1"/>
    <n v="1197831"/>
    <x v="179"/>
    <x v="1"/>
    <x v="23"/>
    <s v="New Orleans"/>
    <x v="2"/>
    <n v="0.45"/>
    <x v="28"/>
    <n v="2362.5"/>
    <n v="944.99999999999989"/>
    <n v="0.39999999999999997"/>
  </r>
  <r>
    <x v="1"/>
    <n v="1197831"/>
    <x v="179"/>
    <x v="1"/>
    <x v="23"/>
    <s v="New Orleans"/>
    <x v="3"/>
    <n v="0.45"/>
    <x v="48"/>
    <n v="1687.5"/>
    <n v="843.75"/>
    <n v="0.5"/>
  </r>
  <r>
    <x v="1"/>
    <n v="1197831"/>
    <x v="179"/>
    <x v="1"/>
    <x v="23"/>
    <s v="New Orleans"/>
    <x v="4"/>
    <n v="0.35000000000000003"/>
    <x v="45"/>
    <n v="1225.0000000000002"/>
    <n v="428.75000000000006"/>
    <n v="0.35"/>
  </r>
  <r>
    <x v="1"/>
    <n v="1197831"/>
    <x v="179"/>
    <x v="1"/>
    <x v="23"/>
    <s v="New Orleans"/>
    <x v="5"/>
    <n v="0.45"/>
    <x v="28"/>
    <n v="2362.5"/>
    <n v="1299.375"/>
    <n v="0.55000000000000004"/>
  </r>
  <r>
    <x v="1"/>
    <n v="1197831"/>
    <x v="64"/>
    <x v="1"/>
    <x v="23"/>
    <s v="New Orleans"/>
    <x v="0"/>
    <n v="0.35000000000000003"/>
    <x v="22"/>
    <n v="2362.5"/>
    <n v="944.99999999999989"/>
    <n v="0.39999999999999997"/>
  </r>
  <r>
    <x v="1"/>
    <n v="1197831"/>
    <x v="64"/>
    <x v="1"/>
    <x v="23"/>
    <s v="New Orleans"/>
    <x v="1"/>
    <n v="0.35000000000000003"/>
    <x v="22"/>
    <n v="2362.5"/>
    <n v="944.99999999999989"/>
    <n v="0.39999999999999997"/>
  </r>
  <r>
    <x v="1"/>
    <n v="1197831"/>
    <x v="64"/>
    <x v="1"/>
    <x v="23"/>
    <s v="New Orleans"/>
    <x v="2"/>
    <n v="0.6"/>
    <x v="25"/>
    <n v="3600"/>
    <n v="1439.9999999999998"/>
    <n v="0.39999999999999997"/>
  </r>
  <r>
    <x v="1"/>
    <n v="1197831"/>
    <x v="64"/>
    <x v="1"/>
    <x v="23"/>
    <s v="New Orleans"/>
    <x v="3"/>
    <n v="0.6"/>
    <x v="32"/>
    <n v="2700"/>
    <n v="1350"/>
    <n v="0.5"/>
  </r>
  <r>
    <x v="1"/>
    <n v="1197831"/>
    <x v="64"/>
    <x v="1"/>
    <x v="23"/>
    <s v="New Orleans"/>
    <x v="4"/>
    <n v="0.54999999999999993"/>
    <x v="33"/>
    <n v="2337.4999999999995"/>
    <n v="818.12499999999977"/>
    <n v="0.35"/>
  </r>
  <r>
    <x v="1"/>
    <n v="1197831"/>
    <x v="64"/>
    <x v="1"/>
    <x v="23"/>
    <s v="New Orleans"/>
    <x v="5"/>
    <n v="0.65"/>
    <x v="23"/>
    <n v="4062.5"/>
    <n v="2234.375"/>
    <n v="0.55000000000000004"/>
  </r>
  <r>
    <x v="1"/>
    <n v="1197831"/>
    <x v="65"/>
    <x v="1"/>
    <x v="23"/>
    <s v="New Orleans"/>
    <x v="0"/>
    <n v="0.54999999999999993"/>
    <x v="29"/>
    <n v="4262.4999999999991"/>
    <n v="1704.9999999999995"/>
    <n v="0.39999999999999997"/>
  </r>
  <r>
    <x v="1"/>
    <n v="1197831"/>
    <x v="65"/>
    <x v="1"/>
    <x v="23"/>
    <s v="New Orleans"/>
    <x v="1"/>
    <n v="0.54999999999999993"/>
    <x v="29"/>
    <n v="4262.4999999999991"/>
    <n v="1704.9999999999995"/>
    <n v="0.39999999999999997"/>
  </r>
  <r>
    <x v="1"/>
    <n v="1197831"/>
    <x v="65"/>
    <x v="1"/>
    <x v="23"/>
    <s v="New Orleans"/>
    <x v="2"/>
    <n v="0.6"/>
    <x v="22"/>
    <n v="4050"/>
    <n v="1619.9999999999998"/>
    <n v="0.39999999999999997"/>
  </r>
  <r>
    <x v="1"/>
    <n v="1197831"/>
    <x v="65"/>
    <x v="1"/>
    <x v="23"/>
    <s v="New Orleans"/>
    <x v="3"/>
    <n v="0.6"/>
    <x v="28"/>
    <n v="3150"/>
    <n v="1575"/>
    <n v="0.5"/>
  </r>
  <r>
    <x v="1"/>
    <n v="1197831"/>
    <x v="65"/>
    <x v="1"/>
    <x v="23"/>
    <s v="New Orleans"/>
    <x v="4"/>
    <n v="0.54999999999999993"/>
    <x v="34"/>
    <n v="2612.4999999999995"/>
    <n v="914.37499999999977"/>
    <n v="0.35"/>
  </r>
  <r>
    <x v="1"/>
    <n v="1197831"/>
    <x v="65"/>
    <x v="1"/>
    <x v="23"/>
    <s v="New Orleans"/>
    <x v="5"/>
    <n v="0.65"/>
    <x v="27"/>
    <n v="4712.5"/>
    <n v="2591.875"/>
    <n v="0.55000000000000004"/>
  </r>
  <r>
    <x v="2"/>
    <n v="1128299"/>
    <x v="180"/>
    <x v="2"/>
    <x v="24"/>
    <s v="Boise"/>
    <x v="0"/>
    <n v="0.29999999999999993"/>
    <x v="33"/>
    <n v="1274.9999999999998"/>
    <n v="446.24999999999989"/>
    <n v="0.35"/>
  </r>
  <r>
    <x v="2"/>
    <n v="1128299"/>
    <x v="180"/>
    <x v="2"/>
    <x v="24"/>
    <s v="Boise"/>
    <x v="1"/>
    <n v="0.4"/>
    <x v="33"/>
    <n v="1700"/>
    <n v="680"/>
    <n v="0.4"/>
  </r>
  <r>
    <x v="2"/>
    <n v="1128299"/>
    <x v="180"/>
    <x v="2"/>
    <x v="24"/>
    <s v="Boise"/>
    <x v="2"/>
    <n v="0.4"/>
    <x v="33"/>
    <n v="1700"/>
    <n v="595"/>
    <n v="0.35"/>
  </r>
  <r>
    <x v="2"/>
    <n v="1128299"/>
    <x v="180"/>
    <x v="2"/>
    <x v="24"/>
    <s v="Boise"/>
    <x v="3"/>
    <n v="0.4"/>
    <x v="35"/>
    <n v="1100"/>
    <n v="385"/>
    <n v="0.35"/>
  </r>
  <r>
    <x v="2"/>
    <n v="1128299"/>
    <x v="180"/>
    <x v="2"/>
    <x v="24"/>
    <s v="Boise"/>
    <x v="4"/>
    <n v="0.45000000000000007"/>
    <x v="38"/>
    <n v="1012.5000000000001"/>
    <n v="303.75"/>
    <n v="0.3"/>
  </r>
  <r>
    <x v="2"/>
    <n v="1128299"/>
    <x v="180"/>
    <x v="2"/>
    <x v="24"/>
    <s v="Boise"/>
    <x v="5"/>
    <n v="0.4"/>
    <x v="33"/>
    <n v="1700"/>
    <n v="425"/>
    <n v="0.25"/>
  </r>
  <r>
    <x v="2"/>
    <n v="1128299"/>
    <x v="181"/>
    <x v="2"/>
    <x v="24"/>
    <s v="Boise"/>
    <x v="0"/>
    <n v="0.29999999999999993"/>
    <x v="34"/>
    <n v="1424.9999999999998"/>
    <n v="498.74999999999989"/>
    <n v="0.35"/>
  </r>
  <r>
    <x v="2"/>
    <n v="1128299"/>
    <x v="181"/>
    <x v="2"/>
    <x v="24"/>
    <s v="Boise"/>
    <x v="1"/>
    <n v="0.4"/>
    <x v="48"/>
    <n v="1500"/>
    <n v="600"/>
    <n v="0.4"/>
  </r>
  <r>
    <x v="2"/>
    <n v="1128299"/>
    <x v="181"/>
    <x v="2"/>
    <x v="24"/>
    <s v="Boise"/>
    <x v="2"/>
    <n v="0.4"/>
    <x v="48"/>
    <n v="1500"/>
    <n v="525"/>
    <n v="0.35"/>
  </r>
  <r>
    <x v="2"/>
    <n v="1128299"/>
    <x v="181"/>
    <x v="2"/>
    <x v="24"/>
    <s v="Boise"/>
    <x v="3"/>
    <n v="0.4"/>
    <x v="38"/>
    <n v="900"/>
    <n v="315"/>
    <n v="0.35"/>
  </r>
  <r>
    <x v="2"/>
    <n v="1128299"/>
    <x v="181"/>
    <x v="2"/>
    <x v="24"/>
    <s v="Boise"/>
    <x v="4"/>
    <n v="0.45000000000000007"/>
    <x v="43"/>
    <n v="675.00000000000011"/>
    <n v="202.50000000000003"/>
    <n v="0.3"/>
  </r>
  <r>
    <x v="2"/>
    <n v="1128299"/>
    <x v="181"/>
    <x v="2"/>
    <x v="24"/>
    <s v="Boise"/>
    <x v="5"/>
    <n v="0.4"/>
    <x v="45"/>
    <n v="1400"/>
    <n v="350"/>
    <n v="0.25"/>
  </r>
  <r>
    <x v="2"/>
    <n v="1128299"/>
    <x v="182"/>
    <x v="2"/>
    <x v="24"/>
    <s v="Boise"/>
    <x v="0"/>
    <n v="0.4"/>
    <x v="24"/>
    <n v="2000"/>
    <n v="700"/>
    <n v="0.35"/>
  </r>
  <r>
    <x v="2"/>
    <n v="1128299"/>
    <x v="182"/>
    <x v="2"/>
    <x v="24"/>
    <s v="Boise"/>
    <x v="1"/>
    <n v="0.5"/>
    <x v="45"/>
    <n v="1750"/>
    <n v="700"/>
    <n v="0.4"/>
  </r>
  <r>
    <x v="2"/>
    <n v="1128299"/>
    <x v="182"/>
    <x v="2"/>
    <x v="24"/>
    <s v="Boise"/>
    <x v="2"/>
    <n v="0.5"/>
    <x v="45"/>
    <n v="1750"/>
    <n v="612.5"/>
    <n v="0.35"/>
  </r>
  <r>
    <x v="2"/>
    <n v="1128299"/>
    <x v="182"/>
    <x v="2"/>
    <x v="24"/>
    <s v="Boise"/>
    <x v="3"/>
    <n v="0.5"/>
    <x v="38"/>
    <n v="1125"/>
    <n v="393.75"/>
    <n v="0.35"/>
  </r>
  <r>
    <x v="2"/>
    <n v="1128299"/>
    <x v="182"/>
    <x v="2"/>
    <x v="24"/>
    <s v="Boise"/>
    <x v="4"/>
    <n v="0.55000000000000004"/>
    <x v="36"/>
    <n v="687.5"/>
    <n v="206.25"/>
    <n v="0.3"/>
  </r>
  <r>
    <x v="2"/>
    <n v="1128299"/>
    <x v="182"/>
    <x v="2"/>
    <x v="24"/>
    <s v="Boise"/>
    <x v="5"/>
    <n v="0.5"/>
    <x v="46"/>
    <n v="1625"/>
    <n v="406.25"/>
    <n v="0.25"/>
  </r>
  <r>
    <x v="2"/>
    <n v="1128299"/>
    <x v="183"/>
    <x v="2"/>
    <x v="24"/>
    <s v="Boise"/>
    <x v="0"/>
    <n v="0.5"/>
    <x v="24"/>
    <n v="2500"/>
    <n v="875"/>
    <n v="0.35"/>
  </r>
  <r>
    <x v="2"/>
    <n v="1128299"/>
    <x v="183"/>
    <x v="2"/>
    <x v="24"/>
    <s v="Boise"/>
    <x v="1"/>
    <n v="0.55000000000000004"/>
    <x v="49"/>
    <n v="1650.0000000000002"/>
    <n v="660.00000000000011"/>
    <n v="0.4"/>
  </r>
  <r>
    <x v="2"/>
    <n v="1128299"/>
    <x v="183"/>
    <x v="2"/>
    <x v="24"/>
    <s v="Boise"/>
    <x v="2"/>
    <n v="0.55000000000000004"/>
    <x v="45"/>
    <n v="1925.0000000000002"/>
    <n v="673.75"/>
    <n v="0.35"/>
  </r>
  <r>
    <x v="2"/>
    <n v="1128299"/>
    <x v="183"/>
    <x v="2"/>
    <x v="24"/>
    <s v="Boise"/>
    <x v="3"/>
    <n v="0.5"/>
    <x v="44"/>
    <n v="1250"/>
    <n v="437.5"/>
    <n v="0.35"/>
  </r>
  <r>
    <x v="2"/>
    <n v="1128299"/>
    <x v="183"/>
    <x v="2"/>
    <x v="24"/>
    <s v="Boise"/>
    <x v="4"/>
    <n v="0.55000000000000004"/>
    <x v="43"/>
    <n v="825.00000000000011"/>
    <n v="247.50000000000003"/>
    <n v="0.3"/>
  </r>
  <r>
    <x v="2"/>
    <n v="1128299"/>
    <x v="183"/>
    <x v="2"/>
    <x v="24"/>
    <s v="Boise"/>
    <x v="5"/>
    <n v="0.70000000000000007"/>
    <x v="46"/>
    <n v="2275"/>
    <n v="568.75"/>
    <n v="0.25"/>
  </r>
  <r>
    <x v="2"/>
    <n v="1128299"/>
    <x v="184"/>
    <x v="2"/>
    <x v="24"/>
    <s v="Boise"/>
    <x v="0"/>
    <n v="0.5"/>
    <x v="28"/>
    <n v="2625"/>
    <n v="918.74999999999989"/>
    <n v="0.35"/>
  </r>
  <r>
    <x v="2"/>
    <n v="1128299"/>
    <x v="184"/>
    <x v="2"/>
    <x v="24"/>
    <s v="Boise"/>
    <x v="1"/>
    <n v="0.55000000000000004"/>
    <x v="48"/>
    <n v="2062.5"/>
    <n v="825"/>
    <n v="0.4"/>
  </r>
  <r>
    <x v="2"/>
    <n v="1128299"/>
    <x v="184"/>
    <x v="2"/>
    <x v="24"/>
    <s v="Boise"/>
    <x v="2"/>
    <n v="0.55000000000000004"/>
    <x v="47"/>
    <n v="2200"/>
    <n v="770"/>
    <n v="0.35"/>
  </r>
  <r>
    <x v="2"/>
    <n v="1128299"/>
    <x v="184"/>
    <x v="2"/>
    <x v="24"/>
    <s v="Boise"/>
    <x v="3"/>
    <n v="0.5"/>
    <x v="49"/>
    <n v="1500"/>
    <n v="525"/>
    <n v="0.35"/>
  </r>
  <r>
    <x v="2"/>
    <n v="1128299"/>
    <x v="184"/>
    <x v="2"/>
    <x v="24"/>
    <s v="Boise"/>
    <x v="4"/>
    <n v="0.55000000000000004"/>
    <x v="41"/>
    <n v="1100"/>
    <n v="330"/>
    <n v="0.3"/>
  </r>
  <r>
    <x v="2"/>
    <n v="1128299"/>
    <x v="184"/>
    <x v="2"/>
    <x v="24"/>
    <s v="Boise"/>
    <x v="5"/>
    <n v="0.70000000000000007"/>
    <x v="48"/>
    <n v="2625.0000000000005"/>
    <n v="656.25000000000011"/>
    <n v="0.25"/>
  </r>
  <r>
    <x v="2"/>
    <n v="1128299"/>
    <x v="185"/>
    <x v="2"/>
    <x v="24"/>
    <s v="Boise"/>
    <x v="0"/>
    <n v="0.5"/>
    <x v="23"/>
    <n v="3125"/>
    <n v="1093.75"/>
    <n v="0.35"/>
  </r>
  <r>
    <x v="2"/>
    <n v="1128299"/>
    <x v="185"/>
    <x v="2"/>
    <x v="24"/>
    <s v="Boise"/>
    <x v="1"/>
    <n v="0.55000000000000004"/>
    <x v="34"/>
    <n v="2612.5"/>
    <n v="1045"/>
    <n v="0.4"/>
  </r>
  <r>
    <x v="2"/>
    <n v="1128299"/>
    <x v="185"/>
    <x v="2"/>
    <x v="24"/>
    <s v="Boise"/>
    <x v="2"/>
    <n v="0.55000000000000004"/>
    <x v="34"/>
    <n v="2612.5"/>
    <n v="914.37499999999989"/>
    <n v="0.35"/>
  </r>
  <r>
    <x v="2"/>
    <n v="1128299"/>
    <x v="185"/>
    <x v="2"/>
    <x v="24"/>
    <s v="Boise"/>
    <x v="3"/>
    <n v="0.5"/>
    <x v="45"/>
    <n v="1750"/>
    <n v="612.5"/>
    <n v="0.35"/>
  </r>
  <r>
    <x v="2"/>
    <n v="1128299"/>
    <x v="185"/>
    <x v="2"/>
    <x v="24"/>
    <s v="Boise"/>
    <x v="4"/>
    <n v="0.55000000000000004"/>
    <x v="38"/>
    <n v="1237.5"/>
    <n v="371.25"/>
    <n v="0.3"/>
  </r>
  <r>
    <x v="2"/>
    <n v="1128299"/>
    <x v="185"/>
    <x v="2"/>
    <x v="24"/>
    <s v="Boise"/>
    <x v="5"/>
    <n v="0.70000000000000007"/>
    <x v="28"/>
    <n v="3675.0000000000005"/>
    <n v="918.75000000000011"/>
    <n v="0.25"/>
  </r>
  <r>
    <x v="2"/>
    <n v="1128299"/>
    <x v="186"/>
    <x v="2"/>
    <x v="24"/>
    <s v="Boise"/>
    <x v="0"/>
    <n v="0.5"/>
    <x v="22"/>
    <n v="3375"/>
    <n v="1181.25"/>
    <n v="0.35"/>
  </r>
  <r>
    <x v="2"/>
    <n v="1128299"/>
    <x v="186"/>
    <x v="2"/>
    <x v="24"/>
    <s v="Boise"/>
    <x v="1"/>
    <n v="0.55000000000000004"/>
    <x v="28"/>
    <n v="2887.5000000000005"/>
    <n v="1155.0000000000002"/>
    <n v="0.4"/>
  </r>
  <r>
    <x v="2"/>
    <n v="1128299"/>
    <x v="186"/>
    <x v="2"/>
    <x v="24"/>
    <s v="Boise"/>
    <x v="2"/>
    <n v="0.55000000000000004"/>
    <x v="34"/>
    <n v="2612.5"/>
    <n v="914.37499999999989"/>
    <n v="0.35"/>
  </r>
  <r>
    <x v="2"/>
    <n v="1128299"/>
    <x v="186"/>
    <x v="2"/>
    <x v="24"/>
    <s v="Boise"/>
    <x v="3"/>
    <n v="0.5"/>
    <x v="48"/>
    <n v="1875"/>
    <n v="656.25"/>
    <n v="0.35"/>
  </r>
  <r>
    <x v="2"/>
    <n v="1128299"/>
    <x v="186"/>
    <x v="2"/>
    <x v="24"/>
    <s v="Boise"/>
    <x v="4"/>
    <n v="0.55000000000000004"/>
    <x v="33"/>
    <n v="2337.5"/>
    <n v="701.25"/>
    <n v="0.3"/>
  </r>
  <r>
    <x v="2"/>
    <n v="1128299"/>
    <x v="186"/>
    <x v="2"/>
    <x v="24"/>
    <s v="Boise"/>
    <x v="5"/>
    <n v="0.70000000000000007"/>
    <x v="33"/>
    <n v="2975.0000000000005"/>
    <n v="743.75000000000011"/>
    <n v="0.25"/>
  </r>
  <r>
    <x v="2"/>
    <n v="1128299"/>
    <x v="187"/>
    <x v="2"/>
    <x v="24"/>
    <s v="Boise"/>
    <x v="0"/>
    <n v="0.55000000000000004"/>
    <x v="23"/>
    <n v="3437.5000000000005"/>
    <n v="1203.125"/>
    <n v="0.35"/>
  </r>
  <r>
    <x v="2"/>
    <n v="1128299"/>
    <x v="187"/>
    <x v="2"/>
    <x v="24"/>
    <s v="Boise"/>
    <x v="1"/>
    <n v="0.60000000000000009"/>
    <x v="31"/>
    <n v="3450.0000000000005"/>
    <n v="1380.0000000000002"/>
    <n v="0.4"/>
  </r>
  <r>
    <x v="2"/>
    <n v="1128299"/>
    <x v="187"/>
    <x v="2"/>
    <x v="24"/>
    <s v="Boise"/>
    <x v="2"/>
    <n v="0.55000000000000004"/>
    <x v="32"/>
    <n v="2475"/>
    <n v="866.25"/>
    <n v="0.35"/>
  </r>
  <r>
    <x v="2"/>
    <n v="1128299"/>
    <x v="187"/>
    <x v="2"/>
    <x v="24"/>
    <s v="Boise"/>
    <x v="3"/>
    <n v="0.55000000000000004"/>
    <x v="47"/>
    <n v="2200"/>
    <n v="770"/>
    <n v="0.35"/>
  </r>
  <r>
    <x v="2"/>
    <n v="1128299"/>
    <x v="187"/>
    <x v="2"/>
    <x v="24"/>
    <s v="Boise"/>
    <x v="4"/>
    <n v="0.65"/>
    <x v="47"/>
    <n v="2600"/>
    <n v="780"/>
    <n v="0.3"/>
  </r>
  <r>
    <x v="2"/>
    <n v="1128299"/>
    <x v="187"/>
    <x v="2"/>
    <x v="24"/>
    <s v="Boise"/>
    <x v="5"/>
    <n v="0.70000000000000007"/>
    <x v="48"/>
    <n v="2625.0000000000005"/>
    <n v="656.25000000000011"/>
    <n v="0.25"/>
  </r>
  <r>
    <x v="2"/>
    <n v="1128299"/>
    <x v="188"/>
    <x v="2"/>
    <x v="24"/>
    <s v="Boise"/>
    <x v="0"/>
    <n v="0.45000000000000007"/>
    <x v="31"/>
    <n v="2587.5000000000005"/>
    <n v="905.62500000000011"/>
    <n v="0.35"/>
  </r>
  <r>
    <x v="2"/>
    <n v="1128299"/>
    <x v="188"/>
    <x v="2"/>
    <x v="24"/>
    <s v="Boise"/>
    <x v="1"/>
    <n v="0.50000000000000011"/>
    <x v="31"/>
    <n v="2875.0000000000005"/>
    <n v="1150.0000000000002"/>
    <n v="0.4"/>
  </r>
  <r>
    <x v="2"/>
    <n v="1128299"/>
    <x v="188"/>
    <x v="2"/>
    <x v="24"/>
    <s v="Boise"/>
    <x v="2"/>
    <n v="0.45000000000000007"/>
    <x v="33"/>
    <n v="1912.5000000000002"/>
    <n v="669.375"/>
    <n v="0.35"/>
  </r>
  <r>
    <x v="2"/>
    <n v="1128299"/>
    <x v="188"/>
    <x v="2"/>
    <x v="24"/>
    <s v="Boise"/>
    <x v="3"/>
    <n v="0.45000000000000007"/>
    <x v="48"/>
    <n v="1687.5000000000002"/>
    <n v="590.625"/>
    <n v="0.35"/>
  </r>
  <r>
    <x v="2"/>
    <n v="1128299"/>
    <x v="188"/>
    <x v="2"/>
    <x v="24"/>
    <s v="Boise"/>
    <x v="4"/>
    <n v="0.55000000000000004"/>
    <x v="48"/>
    <n v="2062.5"/>
    <n v="618.75"/>
    <n v="0.3"/>
  </r>
  <r>
    <x v="2"/>
    <n v="1128299"/>
    <x v="188"/>
    <x v="2"/>
    <x v="24"/>
    <s v="Boise"/>
    <x v="5"/>
    <n v="0.60000000000000009"/>
    <x v="33"/>
    <n v="2550.0000000000005"/>
    <n v="637.50000000000011"/>
    <n v="0.25"/>
  </r>
  <r>
    <x v="2"/>
    <n v="1128299"/>
    <x v="189"/>
    <x v="2"/>
    <x v="24"/>
    <s v="Boise"/>
    <x v="0"/>
    <n v="0.45000000000000007"/>
    <x v="24"/>
    <n v="2250.0000000000005"/>
    <n v="787.50000000000011"/>
    <n v="0.35"/>
  </r>
  <r>
    <x v="2"/>
    <n v="1128299"/>
    <x v="189"/>
    <x v="2"/>
    <x v="24"/>
    <s v="Boise"/>
    <x v="1"/>
    <n v="0.50000000000000011"/>
    <x v="24"/>
    <n v="2500.0000000000005"/>
    <n v="1000.0000000000002"/>
    <n v="0.4"/>
  </r>
  <r>
    <x v="2"/>
    <n v="1128299"/>
    <x v="189"/>
    <x v="2"/>
    <x v="24"/>
    <s v="Boise"/>
    <x v="2"/>
    <n v="0.45000000000000007"/>
    <x v="46"/>
    <n v="1462.5000000000002"/>
    <n v="511.87500000000006"/>
    <n v="0.35"/>
  </r>
  <r>
    <x v="2"/>
    <n v="1128299"/>
    <x v="189"/>
    <x v="2"/>
    <x v="24"/>
    <s v="Boise"/>
    <x v="3"/>
    <n v="0.45000000000000007"/>
    <x v="49"/>
    <n v="1350.0000000000002"/>
    <n v="472.50000000000006"/>
    <n v="0.35"/>
  </r>
  <r>
    <x v="2"/>
    <n v="1128299"/>
    <x v="189"/>
    <x v="2"/>
    <x v="24"/>
    <s v="Boise"/>
    <x v="4"/>
    <n v="0.55000000000000004"/>
    <x v="35"/>
    <n v="1512.5000000000002"/>
    <n v="453.75000000000006"/>
    <n v="0.3"/>
  </r>
  <r>
    <x v="2"/>
    <n v="1128299"/>
    <x v="189"/>
    <x v="2"/>
    <x v="24"/>
    <s v="Boise"/>
    <x v="5"/>
    <n v="0.60000000000000009"/>
    <x v="46"/>
    <n v="1950.0000000000002"/>
    <n v="487.50000000000006"/>
    <n v="0.25"/>
  </r>
  <r>
    <x v="2"/>
    <n v="1128299"/>
    <x v="190"/>
    <x v="2"/>
    <x v="24"/>
    <s v="Boise"/>
    <x v="0"/>
    <n v="0.45000000000000007"/>
    <x v="24"/>
    <n v="2250.0000000000005"/>
    <n v="787.50000000000011"/>
    <n v="0.35"/>
  </r>
  <r>
    <x v="2"/>
    <n v="1128299"/>
    <x v="190"/>
    <x v="2"/>
    <x v="24"/>
    <s v="Boise"/>
    <x v="1"/>
    <n v="0.50000000000000011"/>
    <x v="28"/>
    <n v="2625.0000000000005"/>
    <n v="1050.0000000000002"/>
    <n v="0.4"/>
  </r>
  <r>
    <x v="2"/>
    <n v="1128299"/>
    <x v="190"/>
    <x v="2"/>
    <x v="24"/>
    <s v="Boise"/>
    <x v="2"/>
    <n v="0.45000000000000007"/>
    <x v="48"/>
    <n v="1687.5000000000002"/>
    <n v="590.625"/>
    <n v="0.35"/>
  </r>
  <r>
    <x v="2"/>
    <n v="1128299"/>
    <x v="190"/>
    <x v="2"/>
    <x v="24"/>
    <s v="Boise"/>
    <x v="3"/>
    <n v="0.45000000000000007"/>
    <x v="45"/>
    <n v="1575.0000000000002"/>
    <n v="551.25"/>
    <n v="0.35"/>
  </r>
  <r>
    <x v="2"/>
    <n v="1128299"/>
    <x v="190"/>
    <x v="2"/>
    <x v="24"/>
    <s v="Boise"/>
    <x v="4"/>
    <n v="0.55000000000000004"/>
    <x v="49"/>
    <n v="1650.0000000000002"/>
    <n v="495.00000000000006"/>
    <n v="0.3"/>
  </r>
  <r>
    <x v="2"/>
    <n v="1128299"/>
    <x v="190"/>
    <x v="2"/>
    <x v="24"/>
    <s v="Boise"/>
    <x v="5"/>
    <n v="0.60000000000000009"/>
    <x v="33"/>
    <n v="2550.0000000000005"/>
    <n v="637.50000000000011"/>
    <n v="0.25"/>
  </r>
  <r>
    <x v="2"/>
    <n v="1128299"/>
    <x v="191"/>
    <x v="2"/>
    <x v="24"/>
    <s v="Boise"/>
    <x v="0"/>
    <n v="0.45000000000000007"/>
    <x v="23"/>
    <n v="2812.5000000000005"/>
    <n v="984.37500000000011"/>
    <n v="0.35"/>
  </r>
  <r>
    <x v="2"/>
    <n v="1128299"/>
    <x v="191"/>
    <x v="2"/>
    <x v="24"/>
    <s v="Boise"/>
    <x v="1"/>
    <n v="0.50000000000000011"/>
    <x v="23"/>
    <n v="3125.0000000000009"/>
    <n v="1250.0000000000005"/>
    <n v="0.4"/>
  </r>
  <r>
    <x v="2"/>
    <n v="1128299"/>
    <x v="191"/>
    <x v="2"/>
    <x v="24"/>
    <s v="Boise"/>
    <x v="2"/>
    <n v="0.45000000000000007"/>
    <x v="33"/>
    <n v="1912.5000000000002"/>
    <n v="669.375"/>
    <n v="0.35"/>
  </r>
  <r>
    <x v="2"/>
    <n v="1128299"/>
    <x v="191"/>
    <x v="2"/>
    <x v="24"/>
    <s v="Boise"/>
    <x v="3"/>
    <n v="0.45000000000000007"/>
    <x v="33"/>
    <n v="1912.5000000000002"/>
    <n v="669.375"/>
    <n v="0.35"/>
  </r>
  <r>
    <x v="2"/>
    <n v="1128299"/>
    <x v="191"/>
    <x v="2"/>
    <x v="24"/>
    <s v="Boise"/>
    <x v="4"/>
    <n v="0.55000000000000004"/>
    <x v="45"/>
    <n v="1925.0000000000002"/>
    <n v="577.5"/>
    <n v="0.3"/>
  </r>
  <r>
    <x v="2"/>
    <n v="1128299"/>
    <x v="191"/>
    <x v="2"/>
    <x v="24"/>
    <s v="Boise"/>
    <x v="5"/>
    <n v="0.60000000000000009"/>
    <x v="32"/>
    <n v="2700.0000000000005"/>
    <n v="675.00000000000011"/>
    <n v="0.25"/>
  </r>
  <r>
    <x v="2"/>
    <n v="1128299"/>
    <x v="192"/>
    <x v="2"/>
    <x v="25"/>
    <s v="Phoenix"/>
    <x v="0"/>
    <n v="0.34999999999999992"/>
    <x v="34"/>
    <n v="1662.4999999999995"/>
    <n v="581.87499999999977"/>
    <n v="0.35"/>
  </r>
  <r>
    <x v="2"/>
    <n v="1128299"/>
    <x v="192"/>
    <x v="2"/>
    <x v="25"/>
    <s v="Phoenix"/>
    <x v="1"/>
    <n v="0.45"/>
    <x v="34"/>
    <n v="2137.5"/>
    <n v="855"/>
    <n v="0.4"/>
  </r>
  <r>
    <x v="2"/>
    <n v="1128299"/>
    <x v="192"/>
    <x v="2"/>
    <x v="25"/>
    <s v="Phoenix"/>
    <x v="2"/>
    <n v="0.45"/>
    <x v="34"/>
    <n v="2137.5"/>
    <n v="748.125"/>
    <n v="0.35"/>
  </r>
  <r>
    <x v="2"/>
    <n v="1128299"/>
    <x v="192"/>
    <x v="2"/>
    <x v="25"/>
    <s v="Phoenix"/>
    <x v="3"/>
    <n v="0.45"/>
    <x v="46"/>
    <n v="1462.5"/>
    <n v="511.87499999999994"/>
    <n v="0.35"/>
  </r>
  <r>
    <x v="2"/>
    <n v="1128299"/>
    <x v="192"/>
    <x v="2"/>
    <x v="25"/>
    <s v="Phoenix"/>
    <x v="4"/>
    <n v="0.50000000000000011"/>
    <x v="35"/>
    <n v="1375.0000000000002"/>
    <n v="412.50000000000006"/>
    <n v="0.3"/>
  </r>
  <r>
    <x v="2"/>
    <n v="1128299"/>
    <x v="192"/>
    <x v="2"/>
    <x v="25"/>
    <s v="Phoenix"/>
    <x v="5"/>
    <n v="0.45"/>
    <x v="34"/>
    <n v="2137.5"/>
    <n v="534.375"/>
    <n v="0.25"/>
  </r>
  <r>
    <x v="2"/>
    <n v="1128299"/>
    <x v="193"/>
    <x v="2"/>
    <x v="25"/>
    <s v="Phoenix"/>
    <x v="0"/>
    <n v="0.34999999999999992"/>
    <x v="28"/>
    <n v="1837.4999999999995"/>
    <n v="643.12499999999977"/>
    <n v="0.35"/>
  </r>
  <r>
    <x v="2"/>
    <n v="1128299"/>
    <x v="193"/>
    <x v="2"/>
    <x v="25"/>
    <s v="Phoenix"/>
    <x v="1"/>
    <n v="0.45"/>
    <x v="33"/>
    <n v="1912.5"/>
    <n v="765"/>
    <n v="0.4"/>
  </r>
  <r>
    <x v="2"/>
    <n v="1128299"/>
    <x v="193"/>
    <x v="2"/>
    <x v="25"/>
    <s v="Phoenix"/>
    <x v="2"/>
    <n v="0.45"/>
    <x v="33"/>
    <n v="1912.5"/>
    <n v="669.375"/>
    <n v="0.35"/>
  </r>
  <r>
    <x v="2"/>
    <n v="1128299"/>
    <x v="193"/>
    <x v="2"/>
    <x v="25"/>
    <s v="Phoenix"/>
    <x v="3"/>
    <n v="0.45"/>
    <x v="35"/>
    <n v="1237.5"/>
    <n v="433.125"/>
    <n v="0.35"/>
  </r>
  <r>
    <x v="2"/>
    <n v="1128299"/>
    <x v="193"/>
    <x v="2"/>
    <x v="25"/>
    <s v="Phoenix"/>
    <x v="4"/>
    <n v="0.50000000000000011"/>
    <x v="41"/>
    <n v="1000.0000000000002"/>
    <n v="300.00000000000006"/>
    <n v="0.3"/>
  </r>
  <r>
    <x v="2"/>
    <n v="1128299"/>
    <x v="193"/>
    <x v="2"/>
    <x v="25"/>
    <s v="Phoenix"/>
    <x v="5"/>
    <n v="0.45"/>
    <x v="47"/>
    <n v="1800"/>
    <n v="450"/>
    <n v="0.25"/>
  </r>
  <r>
    <x v="2"/>
    <n v="1128299"/>
    <x v="194"/>
    <x v="2"/>
    <x v="25"/>
    <s v="Phoenix"/>
    <x v="0"/>
    <n v="0.45"/>
    <x v="21"/>
    <n v="2475"/>
    <n v="866.25"/>
    <n v="0.35"/>
  </r>
  <r>
    <x v="2"/>
    <n v="1128299"/>
    <x v="194"/>
    <x v="2"/>
    <x v="25"/>
    <s v="Phoenix"/>
    <x v="1"/>
    <n v="0.55000000000000004"/>
    <x v="47"/>
    <n v="2200"/>
    <n v="880"/>
    <n v="0.4"/>
  </r>
  <r>
    <x v="2"/>
    <n v="1128299"/>
    <x v="194"/>
    <x v="2"/>
    <x v="25"/>
    <s v="Phoenix"/>
    <x v="2"/>
    <n v="0.55000000000000004"/>
    <x v="47"/>
    <n v="2200"/>
    <n v="770"/>
    <n v="0.35"/>
  </r>
  <r>
    <x v="2"/>
    <n v="1128299"/>
    <x v="194"/>
    <x v="2"/>
    <x v="25"/>
    <s v="Phoenix"/>
    <x v="3"/>
    <n v="0.55000000000000004"/>
    <x v="35"/>
    <n v="1512.5000000000002"/>
    <n v="529.375"/>
    <n v="0.35"/>
  </r>
  <r>
    <x v="2"/>
    <n v="1128299"/>
    <x v="194"/>
    <x v="2"/>
    <x v="25"/>
    <s v="Phoenix"/>
    <x v="4"/>
    <n v="0.60000000000000009"/>
    <x v="37"/>
    <n v="1050.0000000000002"/>
    <n v="315.00000000000006"/>
    <n v="0.3"/>
  </r>
  <r>
    <x v="2"/>
    <n v="1128299"/>
    <x v="194"/>
    <x v="2"/>
    <x v="25"/>
    <s v="Phoenix"/>
    <x v="5"/>
    <n v="0.55000000000000004"/>
    <x v="48"/>
    <n v="2062.5"/>
    <n v="515.625"/>
    <n v="0.25"/>
  </r>
  <r>
    <x v="2"/>
    <n v="1128299"/>
    <x v="195"/>
    <x v="2"/>
    <x v="25"/>
    <s v="Phoenix"/>
    <x v="0"/>
    <n v="0.55000000000000004"/>
    <x v="21"/>
    <n v="3025.0000000000005"/>
    <n v="1058.75"/>
    <n v="0.35"/>
  </r>
  <r>
    <x v="2"/>
    <n v="1128299"/>
    <x v="195"/>
    <x v="2"/>
    <x v="25"/>
    <s v="Phoenix"/>
    <x v="1"/>
    <n v="0.60000000000000009"/>
    <x v="45"/>
    <n v="2100.0000000000005"/>
    <n v="840.00000000000023"/>
    <n v="0.4"/>
  </r>
  <r>
    <x v="2"/>
    <n v="1128299"/>
    <x v="195"/>
    <x v="2"/>
    <x v="25"/>
    <s v="Phoenix"/>
    <x v="2"/>
    <n v="0.60000000000000009"/>
    <x v="47"/>
    <n v="2400.0000000000005"/>
    <n v="840.00000000000011"/>
    <n v="0.35"/>
  </r>
  <r>
    <x v="2"/>
    <n v="1128299"/>
    <x v="195"/>
    <x v="2"/>
    <x v="25"/>
    <s v="Phoenix"/>
    <x v="3"/>
    <n v="0.55000000000000004"/>
    <x v="49"/>
    <n v="1650.0000000000002"/>
    <n v="577.5"/>
    <n v="0.35"/>
  </r>
  <r>
    <x v="2"/>
    <n v="1128299"/>
    <x v="195"/>
    <x v="2"/>
    <x v="25"/>
    <s v="Phoenix"/>
    <x v="4"/>
    <n v="0.60000000000000009"/>
    <x v="41"/>
    <n v="1200.0000000000002"/>
    <n v="360.00000000000006"/>
    <n v="0.3"/>
  </r>
  <r>
    <x v="2"/>
    <n v="1128299"/>
    <x v="195"/>
    <x v="2"/>
    <x v="25"/>
    <s v="Phoenix"/>
    <x v="5"/>
    <n v="0.75000000000000011"/>
    <x v="48"/>
    <n v="2812.5000000000005"/>
    <n v="703.12500000000011"/>
    <n v="0.25"/>
  </r>
  <r>
    <x v="2"/>
    <n v="1128299"/>
    <x v="196"/>
    <x v="2"/>
    <x v="25"/>
    <s v="Phoenix"/>
    <x v="0"/>
    <n v="0.55000000000000004"/>
    <x v="31"/>
    <n v="3162.5000000000005"/>
    <n v="1106.875"/>
    <n v="0.35"/>
  </r>
  <r>
    <x v="2"/>
    <n v="1128299"/>
    <x v="196"/>
    <x v="2"/>
    <x v="25"/>
    <s v="Phoenix"/>
    <x v="1"/>
    <n v="0.60000000000000009"/>
    <x v="33"/>
    <n v="2550.0000000000005"/>
    <n v="1020.0000000000002"/>
    <n v="0.4"/>
  </r>
  <r>
    <x v="2"/>
    <n v="1128299"/>
    <x v="196"/>
    <x v="2"/>
    <x v="25"/>
    <s v="Phoenix"/>
    <x v="2"/>
    <n v="0.60000000000000009"/>
    <x v="32"/>
    <n v="2700.0000000000005"/>
    <n v="945.00000000000011"/>
    <n v="0.35"/>
  </r>
  <r>
    <x v="2"/>
    <n v="1128299"/>
    <x v="196"/>
    <x v="2"/>
    <x v="25"/>
    <s v="Phoenix"/>
    <x v="3"/>
    <n v="0.55000000000000004"/>
    <x v="45"/>
    <n v="1925.0000000000002"/>
    <n v="673.75"/>
    <n v="0.35"/>
  </r>
  <r>
    <x v="2"/>
    <n v="1128299"/>
    <x v="196"/>
    <x v="2"/>
    <x v="25"/>
    <s v="Phoenix"/>
    <x v="4"/>
    <n v="0.60000000000000009"/>
    <x v="44"/>
    <n v="1500.0000000000002"/>
    <n v="450.00000000000006"/>
    <n v="0.3"/>
  </r>
  <r>
    <x v="2"/>
    <n v="1128299"/>
    <x v="196"/>
    <x v="2"/>
    <x v="25"/>
    <s v="Phoenix"/>
    <x v="5"/>
    <n v="0.75000000000000011"/>
    <x v="33"/>
    <n v="3187.5000000000005"/>
    <n v="796.87500000000011"/>
    <n v="0.25"/>
  </r>
  <r>
    <x v="2"/>
    <n v="1128299"/>
    <x v="197"/>
    <x v="2"/>
    <x v="25"/>
    <s v="Phoenix"/>
    <x v="0"/>
    <n v="0.55000000000000004"/>
    <x v="20"/>
    <n v="3850.0000000000005"/>
    <n v="1347.5"/>
    <n v="0.35"/>
  </r>
  <r>
    <x v="2"/>
    <n v="1128299"/>
    <x v="197"/>
    <x v="2"/>
    <x v="25"/>
    <s v="Phoenix"/>
    <x v="1"/>
    <n v="0.60000000000000009"/>
    <x v="21"/>
    <n v="3300.0000000000005"/>
    <n v="1320.0000000000002"/>
    <n v="0.4"/>
  </r>
  <r>
    <x v="2"/>
    <n v="1128299"/>
    <x v="197"/>
    <x v="2"/>
    <x v="25"/>
    <s v="Phoenix"/>
    <x v="2"/>
    <n v="0.60000000000000009"/>
    <x v="21"/>
    <n v="3300.0000000000005"/>
    <n v="1155"/>
    <n v="0.35"/>
  </r>
  <r>
    <x v="2"/>
    <n v="1128299"/>
    <x v="197"/>
    <x v="2"/>
    <x v="25"/>
    <s v="Phoenix"/>
    <x v="3"/>
    <n v="0.55000000000000004"/>
    <x v="33"/>
    <n v="2337.5"/>
    <n v="818.125"/>
    <n v="0.35"/>
  </r>
  <r>
    <x v="2"/>
    <n v="1128299"/>
    <x v="197"/>
    <x v="2"/>
    <x v="25"/>
    <s v="Phoenix"/>
    <x v="4"/>
    <n v="0.60000000000000009"/>
    <x v="49"/>
    <n v="1800.0000000000002"/>
    <n v="540"/>
    <n v="0.3"/>
  </r>
  <r>
    <x v="2"/>
    <n v="1128299"/>
    <x v="197"/>
    <x v="2"/>
    <x v="25"/>
    <s v="Phoenix"/>
    <x v="5"/>
    <n v="0.75000000000000011"/>
    <x v="25"/>
    <n v="4500.0000000000009"/>
    <n v="1125.0000000000002"/>
    <n v="0.25"/>
  </r>
  <r>
    <x v="2"/>
    <n v="1128299"/>
    <x v="198"/>
    <x v="2"/>
    <x v="25"/>
    <s v="Phoenix"/>
    <x v="0"/>
    <n v="0.55000000000000004"/>
    <x v="30"/>
    <n v="4125"/>
    <n v="1443.75"/>
    <n v="0.35"/>
  </r>
  <r>
    <x v="2"/>
    <n v="1128299"/>
    <x v="198"/>
    <x v="2"/>
    <x v="25"/>
    <s v="Phoenix"/>
    <x v="1"/>
    <n v="0.60000000000000009"/>
    <x v="25"/>
    <n v="3600.0000000000005"/>
    <n v="1440.0000000000002"/>
    <n v="0.4"/>
  </r>
  <r>
    <x v="2"/>
    <n v="1128299"/>
    <x v="198"/>
    <x v="2"/>
    <x v="25"/>
    <s v="Phoenix"/>
    <x v="2"/>
    <n v="0.60000000000000009"/>
    <x v="21"/>
    <n v="3300.0000000000005"/>
    <n v="1155"/>
    <n v="0.35"/>
  </r>
  <r>
    <x v="2"/>
    <n v="1128299"/>
    <x v="198"/>
    <x v="2"/>
    <x v="25"/>
    <s v="Phoenix"/>
    <x v="3"/>
    <n v="0.55000000000000004"/>
    <x v="32"/>
    <n v="2475"/>
    <n v="866.25"/>
    <n v="0.35"/>
  </r>
  <r>
    <x v="2"/>
    <n v="1128299"/>
    <x v="198"/>
    <x v="2"/>
    <x v="25"/>
    <s v="Phoenix"/>
    <x v="4"/>
    <n v="0.60000000000000009"/>
    <x v="24"/>
    <n v="3000.0000000000005"/>
    <n v="900.00000000000011"/>
    <n v="0.3"/>
  </r>
  <r>
    <x v="2"/>
    <n v="1128299"/>
    <x v="198"/>
    <x v="2"/>
    <x v="25"/>
    <s v="Phoenix"/>
    <x v="5"/>
    <n v="0.75000000000000011"/>
    <x v="24"/>
    <n v="3750.0000000000005"/>
    <n v="937.50000000000011"/>
    <n v="0.25"/>
  </r>
  <r>
    <x v="2"/>
    <n v="1128299"/>
    <x v="199"/>
    <x v="2"/>
    <x v="25"/>
    <s v="Phoenix"/>
    <x v="0"/>
    <n v="0.60000000000000009"/>
    <x v="20"/>
    <n v="4200.0000000000009"/>
    <n v="1470.0000000000002"/>
    <n v="0.35"/>
  </r>
  <r>
    <x v="2"/>
    <n v="1128299"/>
    <x v="199"/>
    <x v="2"/>
    <x v="25"/>
    <s v="Phoenix"/>
    <x v="1"/>
    <n v="0.65000000000000013"/>
    <x v="26"/>
    <n v="4225.0000000000009"/>
    <n v="1690.0000000000005"/>
    <n v="0.4"/>
  </r>
  <r>
    <x v="2"/>
    <n v="1128299"/>
    <x v="199"/>
    <x v="2"/>
    <x v="25"/>
    <s v="Phoenix"/>
    <x v="2"/>
    <n v="0.60000000000000009"/>
    <x v="28"/>
    <n v="3150.0000000000005"/>
    <n v="1102.5"/>
    <n v="0.35"/>
  </r>
  <r>
    <x v="2"/>
    <n v="1128299"/>
    <x v="199"/>
    <x v="2"/>
    <x v="25"/>
    <s v="Phoenix"/>
    <x v="3"/>
    <n v="0.60000000000000009"/>
    <x v="34"/>
    <n v="2850.0000000000005"/>
    <n v="997.50000000000011"/>
    <n v="0.35"/>
  </r>
  <r>
    <x v="2"/>
    <n v="1128299"/>
    <x v="199"/>
    <x v="2"/>
    <x v="25"/>
    <s v="Phoenix"/>
    <x v="4"/>
    <n v="0.70000000000000007"/>
    <x v="34"/>
    <n v="3325.0000000000005"/>
    <n v="997.50000000000011"/>
    <n v="0.3"/>
  </r>
  <r>
    <x v="2"/>
    <n v="1128299"/>
    <x v="199"/>
    <x v="2"/>
    <x v="25"/>
    <s v="Phoenix"/>
    <x v="5"/>
    <n v="0.75000000000000011"/>
    <x v="32"/>
    <n v="3375.0000000000005"/>
    <n v="843.75000000000011"/>
    <n v="0.25"/>
  </r>
  <r>
    <x v="2"/>
    <n v="1128299"/>
    <x v="200"/>
    <x v="2"/>
    <x v="25"/>
    <s v="Phoenix"/>
    <x v="0"/>
    <n v="0.50000000000000011"/>
    <x v="23"/>
    <n v="3125.0000000000009"/>
    <n v="1093.7500000000002"/>
    <n v="0.35"/>
  </r>
  <r>
    <x v="2"/>
    <n v="1128299"/>
    <x v="200"/>
    <x v="2"/>
    <x v="25"/>
    <s v="Phoenix"/>
    <x v="1"/>
    <n v="0.55000000000000016"/>
    <x v="23"/>
    <n v="3437.5000000000009"/>
    <n v="1375.0000000000005"/>
    <n v="0.4"/>
  </r>
  <r>
    <x v="2"/>
    <n v="1128299"/>
    <x v="200"/>
    <x v="2"/>
    <x v="25"/>
    <s v="Phoenix"/>
    <x v="2"/>
    <n v="0.50000000000000011"/>
    <x v="34"/>
    <n v="2375.0000000000005"/>
    <n v="831.25000000000011"/>
    <n v="0.35"/>
  </r>
  <r>
    <x v="2"/>
    <n v="1128299"/>
    <x v="200"/>
    <x v="2"/>
    <x v="25"/>
    <s v="Phoenix"/>
    <x v="3"/>
    <n v="0.50000000000000011"/>
    <x v="33"/>
    <n v="2125.0000000000005"/>
    <n v="743.75000000000011"/>
    <n v="0.35"/>
  </r>
  <r>
    <x v="2"/>
    <n v="1128299"/>
    <x v="200"/>
    <x v="2"/>
    <x v="25"/>
    <s v="Phoenix"/>
    <x v="4"/>
    <n v="0.60000000000000009"/>
    <x v="33"/>
    <n v="2550.0000000000005"/>
    <n v="765.00000000000011"/>
    <n v="0.3"/>
  </r>
  <r>
    <x v="2"/>
    <n v="1128299"/>
    <x v="200"/>
    <x v="2"/>
    <x v="25"/>
    <s v="Phoenix"/>
    <x v="5"/>
    <n v="0.65000000000000013"/>
    <x v="34"/>
    <n v="3087.5000000000005"/>
    <n v="771.87500000000011"/>
    <n v="0.25"/>
  </r>
  <r>
    <x v="2"/>
    <n v="1128299"/>
    <x v="201"/>
    <x v="2"/>
    <x v="25"/>
    <s v="Phoenix"/>
    <x v="0"/>
    <n v="0.50000000000000011"/>
    <x v="21"/>
    <n v="2750.0000000000005"/>
    <n v="962.50000000000011"/>
    <n v="0.35"/>
  </r>
  <r>
    <x v="2"/>
    <n v="1128299"/>
    <x v="201"/>
    <x v="2"/>
    <x v="25"/>
    <s v="Phoenix"/>
    <x v="1"/>
    <n v="0.55000000000000016"/>
    <x v="21"/>
    <n v="3025.0000000000009"/>
    <n v="1210.0000000000005"/>
    <n v="0.4"/>
  </r>
  <r>
    <x v="2"/>
    <n v="1128299"/>
    <x v="201"/>
    <x v="2"/>
    <x v="25"/>
    <s v="Phoenix"/>
    <x v="2"/>
    <n v="0.50000000000000011"/>
    <x v="48"/>
    <n v="1875.0000000000005"/>
    <n v="656.25000000000011"/>
    <n v="0.35"/>
  </r>
  <r>
    <x v="2"/>
    <n v="1128299"/>
    <x v="201"/>
    <x v="2"/>
    <x v="25"/>
    <s v="Phoenix"/>
    <x v="3"/>
    <n v="0.50000000000000011"/>
    <x v="45"/>
    <n v="1750.0000000000005"/>
    <n v="612.50000000000011"/>
    <n v="0.35"/>
  </r>
  <r>
    <x v="2"/>
    <n v="1128299"/>
    <x v="201"/>
    <x v="2"/>
    <x v="25"/>
    <s v="Phoenix"/>
    <x v="4"/>
    <n v="0.60000000000000009"/>
    <x v="46"/>
    <n v="1950.0000000000002"/>
    <n v="585"/>
    <n v="0.3"/>
  </r>
  <r>
    <x v="2"/>
    <n v="1128299"/>
    <x v="201"/>
    <x v="2"/>
    <x v="25"/>
    <s v="Phoenix"/>
    <x v="5"/>
    <n v="0.75000000000000011"/>
    <x v="48"/>
    <n v="2812.5000000000005"/>
    <n v="703.12500000000011"/>
    <n v="0.25"/>
  </r>
  <r>
    <x v="2"/>
    <n v="1128299"/>
    <x v="202"/>
    <x v="2"/>
    <x v="25"/>
    <s v="Phoenix"/>
    <x v="0"/>
    <n v="0.60000000000000009"/>
    <x v="21"/>
    <n v="3300.0000000000005"/>
    <n v="1155"/>
    <n v="0.35"/>
  </r>
  <r>
    <x v="2"/>
    <n v="1128299"/>
    <x v="202"/>
    <x v="2"/>
    <x v="25"/>
    <s v="Phoenix"/>
    <x v="1"/>
    <n v="0.65000000000000013"/>
    <x v="25"/>
    <n v="3900.0000000000009"/>
    <n v="1560.0000000000005"/>
    <n v="0.4"/>
  </r>
  <r>
    <x v="2"/>
    <n v="1128299"/>
    <x v="202"/>
    <x v="2"/>
    <x v="25"/>
    <s v="Phoenix"/>
    <x v="2"/>
    <n v="0.60000000000000009"/>
    <x v="32"/>
    <n v="2700.0000000000005"/>
    <n v="945.00000000000011"/>
    <n v="0.35"/>
  </r>
  <r>
    <x v="2"/>
    <n v="1128299"/>
    <x v="202"/>
    <x v="2"/>
    <x v="25"/>
    <s v="Phoenix"/>
    <x v="3"/>
    <n v="0.60000000000000009"/>
    <x v="33"/>
    <n v="2550.0000000000005"/>
    <n v="892.50000000000011"/>
    <n v="0.35"/>
  </r>
  <r>
    <x v="2"/>
    <n v="1128299"/>
    <x v="202"/>
    <x v="2"/>
    <x v="25"/>
    <s v="Phoenix"/>
    <x v="4"/>
    <n v="0.70000000000000007"/>
    <x v="48"/>
    <n v="2625.0000000000005"/>
    <n v="787.50000000000011"/>
    <n v="0.3"/>
  </r>
  <r>
    <x v="2"/>
    <n v="1128299"/>
    <x v="202"/>
    <x v="2"/>
    <x v="25"/>
    <s v="Phoenix"/>
    <x v="5"/>
    <n v="0.75000000000000011"/>
    <x v="24"/>
    <n v="3750.0000000000005"/>
    <n v="937.50000000000011"/>
    <n v="0.25"/>
  </r>
  <r>
    <x v="2"/>
    <n v="1128299"/>
    <x v="203"/>
    <x v="2"/>
    <x v="25"/>
    <s v="Phoenix"/>
    <x v="0"/>
    <n v="0.60000000000000009"/>
    <x v="20"/>
    <n v="4200.0000000000009"/>
    <n v="1470.0000000000002"/>
    <n v="0.35"/>
  </r>
  <r>
    <x v="2"/>
    <n v="1128299"/>
    <x v="203"/>
    <x v="2"/>
    <x v="25"/>
    <s v="Phoenix"/>
    <x v="1"/>
    <n v="0.65000000000000013"/>
    <x v="20"/>
    <n v="4550.0000000000009"/>
    <n v="1820.0000000000005"/>
    <n v="0.4"/>
  </r>
  <r>
    <x v="2"/>
    <n v="1128299"/>
    <x v="203"/>
    <x v="2"/>
    <x v="25"/>
    <s v="Phoenix"/>
    <x v="2"/>
    <n v="0.60000000000000009"/>
    <x v="24"/>
    <n v="3000.0000000000005"/>
    <n v="1050"/>
    <n v="0.35"/>
  </r>
  <r>
    <x v="2"/>
    <n v="1128299"/>
    <x v="203"/>
    <x v="2"/>
    <x v="25"/>
    <s v="Phoenix"/>
    <x v="3"/>
    <n v="0.60000000000000009"/>
    <x v="24"/>
    <n v="3000.0000000000005"/>
    <n v="1050"/>
    <n v="0.35"/>
  </r>
  <r>
    <x v="2"/>
    <n v="1128299"/>
    <x v="203"/>
    <x v="2"/>
    <x v="25"/>
    <s v="Phoenix"/>
    <x v="4"/>
    <n v="0.70000000000000007"/>
    <x v="33"/>
    <n v="2975.0000000000005"/>
    <n v="892.50000000000011"/>
    <n v="0.3"/>
  </r>
  <r>
    <x v="2"/>
    <n v="1128299"/>
    <x v="203"/>
    <x v="2"/>
    <x v="25"/>
    <s v="Phoenix"/>
    <x v="5"/>
    <n v="0.75000000000000011"/>
    <x v="28"/>
    <n v="3937.5000000000005"/>
    <n v="984.37500000000011"/>
    <n v="0.25"/>
  </r>
  <r>
    <x v="2"/>
    <n v="1128299"/>
    <x v="90"/>
    <x v="2"/>
    <x v="26"/>
    <s v="Albuquerque"/>
    <x v="0"/>
    <n v="0.29999999999999993"/>
    <x v="32"/>
    <n v="1349.9999999999998"/>
    <n v="539.99999999999989"/>
    <n v="0.4"/>
  </r>
  <r>
    <x v="2"/>
    <n v="1128299"/>
    <x v="90"/>
    <x v="2"/>
    <x v="26"/>
    <s v="Albuquerque"/>
    <x v="1"/>
    <n v="0.4"/>
    <x v="32"/>
    <n v="1800"/>
    <n v="720"/>
    <n v="0.4"/>
  </r>
  <r>
    <x v="2"/>
    <n v="1128299"/>
    <x v="90"/>
    <x v="2"/>
    <x v="26"/>
    <s v="Albuquerque"/>
    <x v="2"/>
    <n v="0.4"/>
    <x v="32"/>
    <n v="1800"/>
    <n v="630"/>
    <n v="0.35"/>
  </r>
  <r>
    <x v="2"/>
    <n v="1128299"/>
    <x v="90"/>
    <x v="2"/>
    <x v="26"/>
    <s v="Albuquerque"/>
    <x v="3"/>
    <n v="0.4"/>
    <x v="49"/>
    <n v="1200"/>
    <n v="480"/>
    <n v="0.4"/>
  </r>
  <r>
    <x v="2"/>
    <n v="1128299"/>
    <x v="90"/>
    <x v="2"/>
    <x v="26"/>
    <s v="Albuquerque"/>
    <x v="4"/>
    <n v="0.45000000000000012"/>
    <x v="44"/>
    <n v="1125.0000000000002"/>
    <n v="393.75000000000006"/>
    <n v="0.35"/>
  </r>
  <r>
    <x v="2"/>
    <n v="1128299"/>
    <x v="90"/>
    <x v="2"/>
    <x v="26"/>
    <s v="Albuquerque"/>
    <x v="5"/>
    <n v="0.4"/>
    <x v="32"/>
    <n v="1800"/>
    <n v="450"/>
    <n v="0.25"/>
  </r>
  <r>
    <x v="2"/>
    <n v="1128299"/>
    <x v="91"/>
    <x v="2"/>
    <x v="26"/>
    <s v="Albuquerque"/>
    <x v="0"/>
    <n v="0.29999999999999993"/>
    <x v="24"/>
    <n v="1499.9999999999998"/>
    <n v="599.99999999999989"/>
    <n v="0.4"/>
  </r>
  <r>
    <x v="2"/>
    <n v="1128299"/>
    <x v="91"/>
    <x v="2"/>
    <x v="26"/>
    <s v="Albuquerque"/>
    <x v="1"/>
    <n v="0.4"/>
    <x v="47"/>
    <n v="1600"/>
    <n v="640"/>
    <n v="0.4"/>
  </r>
  <r>
    <x v="2"/>
    <n v="1128299"/>
    <x v="91"/>
    <x v="2"/>
    <x v="26"/>
    <s v="Albuquerque"/>
    <x v="2"/>
    <n v="0.4"/>
    <x v="47"/>
    <n v="1600"/>
    <n v="560"/>
    <n v="0.35"/>
  </r>
  <r>
    <x v="2"/>
    <n v="1128299"/>
    <x v="91"/>
    <x v="2"/>
    <x v="26"/>
    <s v="Albuquerque"/>
    <x v="3"/>
    <n v="0.4"/>
    <x v="44"/>
    <n v="1000"/>
    <n v="400"/>
    <n v="0.4"/>
  </r>
  <r>
    <x v="2"/>
    <n v="1128299"/>
    <x v="91"/>
    <x v="2"/>
    <x v="26"/>
    <s v="Albuquerque"/>
    <x v="4"/>
    <n v="0.45000000000000012"/>
    <x v="37"/>
    <n v="787.50000000000023"/>
    <n v="275.62500000000006"/>
    <n v="0.35"/>
  </r>
  <r>
    <x v="2"/>
    <n v="1128299"/>
    <x v="91"/>
    <x v="2"/>
    <x v="26"/>
    <s v="Albuquerque"/>
    <x v="5"/>
    <n v="0.4"/>
    <x v="48"/>
    <n v="1500"/>
    <n v="375"/>
    <n v="0.25"/>
  </r>
  <r>
    <x v="2"/>
    <n v="1128299"/>
    <x v="92"/>
    <x v="2"/>
    <x v="26"/>
    <s v="Albuquerque"/>
    <x v="0"/>
    <n v="0.4"/>
    <x v="28"/>
    <n v="2100"/>
    <n v="840"/>
    <n v="0.4"/>
  </r>
  <r>
    <x v="2"/>
    <n v="1128299"/>
    <x v="92"/>
    <x v="2"/>
    <x v="26"/>
    <s v="Albuquerque"/>
    <x v="1"/>
    <n v="0.5"/>
    <x v="48"/>
    <n v="1875"/>
    <n v="750"/>
    <n v="0.4"/>
  </r>
  <r>
    <x v="2"/>
    <n v="1128299"/>
    <x v="92"/>
    <x v="2"/>
    <x v="26"/>
    <s v="Albuquerque"/>
    <x v="2"/>
    <n v="0.5"/>
    <x v="48"/>
    <n v="1875"/>
    <n v="656.25"/>
    <n v="0.35"/>
  </r>
  <r>
    <x v="2"/>
    <n v="1128299"/>
    <x v="92"/>
    <x v="2"/>
    <x v="26"/>
    <s v="Albuquerque"/>
    <x v="3"/>
    <n v="0.5"/>
    <x v="44"/>
    <n v="1250"/>
    <n v="500"/>
    <n v="0.4"/>
  </r>
  <r>
    <x v="2"/>
    <n v="1128299"/>
    <x v="92"/>
    <x v="2"/>
    <x v="26"/>
    <s v="Albuquerque"/>
    <x v="4"/>
    <n v="0.55000000000000004"/>
    <x v="43"/>
    <n v="825.00000000000011"/>
    <n v="288.75"/>
    <n v="0.35"/>
  </r>
  <r>
    <x v="2"/>
    <n v="1128299"/>
    <x v="92"/>
    <x v="2"/>
    <x v="26"/>
    <s v="Albuquerque"/>
    <x v="5"/>
    <n v="0.5"/>
    <x v="45"/>
    <n v="1750"/>
    <n v="437.5"/>
    <n v="0.25"/>
  </r>
  <r>
    <x v="2"/>
    <n v="1128299"/>
    <x v="93"/>
    <x v="2"/>
    <x v="26"/>
    <s v="Albuquerque"/>
    <x v="0"/>
    <n v="0.5"/>
    <x v="28"/>
    <n v="2625"/>
    <n v="1050"/>
    <n v="0.4"/>
  </r>
  <r>
    <x v="2"/>
    <n v="1128299"/>
    <x v="93"/>
    <x v="2"/>
    <x v="26"/>
    <s v="Albuquerque"/>
    <x v="1"/>
    <n v="0.55000000000000004"/>
    <x v="46"/>
    <n v="1787.5000000000002"/>
    <n v="715.00000000000011"/>
    <n v="0.4"/>
  </r>
  <r>
    <x v="2"/>
    <n v="1128299"/>
    <x v="93"/>
    <x v="2"/>
    <x v="26"/>
    <s v="Albuquerque"/>
    <x v="2"/>
    <n v="0.55000000000000004"/>
    <x v="48"/>
    <n v="2062.5"/>
    <n v="721.875"/>
    <n v="0.35"/>
  </r>
  <r>
    <x v="2"/>
    <n v="1128299"/>
    <x v="93"/>
    <x v="2"/>
    <x v="26"/>
    <s v="Albuquerque"/>
    <x v="3"/>
    <n v="0.5"/>
    <x v="35"/>
    <n v="1375"/>
    <n v="550"/>
    <n v="0.4"/>
  </r>
  <r>
    <x v="2"/>
    <n v="1128299"/>
    <x v="93"/>
    <x v="2"/>
    <x v="26"/>
    <s v="Albuquerque"/>
    <x v="4"/>
    <n v="0.55000000000000004"/>
    <x v="37"/>
    <n v="962.50000000000011"/>
    <n v="336.875"/>
    <n v="0.35"/>
  </r>
  <r>
    <x v="2"/>
    <n v="1128299"/>
    <x v="93"/>
    <x v="2"/>
    <x v="26"/>
    <s v="Albuquerque"/>
    <x v="5"/>
    <n v="0.70000000000000007"/>
    <x v="45"/>
    <n v="2450.0000000000005"/>
    <n v="612.50000000000011"/>
    <n v="0.25"/>
  </r>
  <r>
    <x v="2"/>
    <n v="1128299"/>
    <x v="94"/>
    <x v="2"/>
    <x v="26"/>
    <s v="Albuquerque"/>
    <x v="0"/>
    <n v="0.5"/>
    <x v="21"/>
    <n v="2750"/>
    <n v="1100"/>
    <n v="0.4"/>
  </r>
  <r>
    <x v="2"/>
    <n v="1128299"/>
    <x v="94"/>
    <x v="2"/>
    <x v="26"/>
    <s v="Albuquerque"/>
    <x v="1"/>
    <n v="0.55000000000000004"/>
    <x v="47"/>
    <n v="2200"/>
    <n v="880"/>
    <n v="0.4"/>
  </r>
  <r>
    <x v="2"/>
    <n v="1128299"/>
    <x v="94"/>
    <x v="2"/>
    <x v="26"/>
    <s v="Albuquerque"/>
    <x v="2"/>
    <n v="0.55000000000000004"/>
    <x v="33"/>
    <n v="2337.5"/>
    <n v="818.125"/>
    <n v="0.35"/>
  </r>
  <r>
    <x v="2"/>
    <n v="1128299"/>
    <x v="94"/>
    <x v="2"/>
    <x v="26"/>
    <s v="Albuquerque"/>
    <x v="3"/>
    <n v="0.5"/>
    <x v="46"/>
    <n v="1625"/>
    <n v="650"/>
    <n v="0.4"/>
  </r>
  <r>
    <x v="2"/>
    <n v="1128299"/>
    <x v="94"/>
    <x v="2"/>
    <x v="26"/>
    <s v="Albuquerque"/>
    <x v="4"/>
    <n v="0.55000000000000004"/>
    <x v="38"/>
    <n v="1237.5"/>
    <n v="433.125"/>
    <n v="0.35"/>
  </r>
  <r>
    <x v="2"/>
    <n v="1128299"/>
    <x v="94"/>
    <x v="2"/>
    <x v="26"/>
    <s v="Albuquerque"/>
    <x v="5"/>
    <n v="0.70000000000000007"/>
    <x v="47"/>
    <n v="2800.0000000000005"/>
    <n v="700.00000000000011"/>
    <n v="0.25"/>
  </r>
  <r>
    <x v="2"/>
    <n v="1128299"/>
    <x v="95"/>
    <x v="2"/>
    <x v="26"/>
    <s v="Albuquerque"/>
    <x v="0"/>
    <n v="0.5"/>
    <x v="22"/>
    <n v="3375"/>
    <n v="1350"/>
    <n v="0.4"/>
  </r>
  <r>
    <x v="2"/>
    <n v="1128299"/>
    <x v="95"/>
    <x v="2"/>
    <x v="26"/>
    <s v="Albuquerque"/>
    <x v="1"/>
    <n v="0.55000000000000004"/>
    <x v="28"/>
    <n v="2887.5000000000005"/>
    <n v="1155.0000000000002"/>
    <n v="0.4"/>
  </r>
  <r>
    <x v="2"/>
    <n v="1128299"/>
    <x v="95"/>
    <x v="2"/>
    <x v="26"/>
    <s v="Albuquerque"/>
    <x v="2"/>
    <n v="0.55000000000000004"/>
    <x v="28"/>
    <n v="2887.5000000000005"/>
    <n v="1010.6250000000001"/>
    <n v="0.35"/>
  </r>
  <r>
    <x v="2"/>
    <n v="1128299"/>
    <x v="95"/>
    <x v="2"/>
    <x v="26"/>
    <s v="Albuquerque"/>
    <x v="3"/>
    <n v="0.5"/>
    <x v="47"/>
    <n v="2000"/>
    <n v="800"/>
    <n v="0.4"/>
  </r>
  <r>
    <x v="2"/>
    <n v="1128299"/>
    <x v="95"/>
    <x v="2"/>
    <x v="26"/>
    <s v="Albuquerque"/>
    <x v="4"/>
    <n v="0.55000000000000004"/>
    <x v="35"/>
    <n v="1512.5000000000002"/>
    <n v="529.375"/>
    <n v="0.35"/>
  </r>
  <r>
    <x v="2"/>
    <n v="1128299"/>
    <x v="95"/>
    <x v="2"/>
    <x v="26"/>
    <s v="Albuquerque"/>
    <x v="5"/>
    <n v="0.70000000000000007"/>
    <x v="31"/>
    <n v="4025.0000000000005"/>
    <n v="1006.2500000000001"/>
    <n v="0.25"/>
  </r>
  <r>
    <x v="2"/>
    <n v="1128299"/>
    <x v="96"/>
    <x v="2"/>
    <x v="26"/>
    <s v="Albuquerque"/>
    <x v="0"/>
    <n v="0.5"/>
    <x v="27"/>
    <n v="3625"/>
    <n v="1450"/>
    <n v="0.4"/>
  </r>
  <r>
    <x v="2"/>
    <n v="1128299"/>
    <x v="96"/>
    <x v="2"/>
    <x v="26"/>
    <s v="Albuquerque"/>
    <x v="1"/>
    <n v="0.55000000000000004"/>
    <x v="31"/>
    <n v="3162.5000000000005"/>
    <n v="1265.0000000000002"/>
    <n v="0.4"/>
  </r>
  <r>
    <x v="2"/>
    <n v="1128299"/>
    <x v="96"/>
    <x v="2"/>
    <x v="26"/>
    <s v="Albuquerque"/>
    <x v="2"/>
    <n v="0.55000000000000004"/>
    <x v="28"/>
    <n v="2887.5000000000005"/>
    <n v="1010.6250000000001"/>
    <n v="0.35"/>
  </r>
  <r>
    <x v="2"/>
    <n v="1128299"/>
    <x v="96"/>
    <x v="2"/>
    <x v="26"/>
    <s v="Albuquerque"/>
    <x v="3"/>
    <n v="0.5"/>
    <x v="33"/>
    <n v="2125"/>
    <n v="850"/>
    <n v="0.4"/>
  </r>
  <r>
    <x v="2"/>
    <n v="1128299"/>
    <x v="96"/>
    <x v="2"/>
    <x v="26"/>
    <s v="Albuquerque"/>
    <x v="4"/>
    <n v="0.55000000000000004"/>
    <x v="34"/>
    <n v="2612.5"/>
    <n v="914.37499999999989"/>
    <n v="0.35"/>
  </r>
  <r>
    <x v="2"/>
    <n v="1128299"/>
    <x v="96"/>
    <x v="2"/>
    <x v="26"/>
    <s v="Albuquerque"/>
    <x v="5"/>
    <n v="0.70000000000000007"/>
    <x v="34"/>
    <n v="3325.0000000000005"/>
    <n v="831.25000000000011"/>
    <n v="0.25"/>
  </r>
  <r>
    <x v="2"/>
    <n v="1128299"/>
    <x v="97"/>
    <x v="2"/>
    <x v="26"/>
    <s v="Albuquerque"/>
    <x v="0"/>
    <n v="0.55000000000000004"/>
    <x v="22"/>
    <n v="3712.5000000000005"/>
    <n v="1485.0000000000002"/>
    <n v="0.4"/>
  </r>
  <r>
    <x v="2"/>
    <n v="1128299"/>
    <x v="97"/>
    <x v="2"/>
    <x v="26"/>
    <s v="Albuquerque"/>
    <x v="1"/>
    <n v="0.60000000000000009"/>
    <x v="23"/>
    <n v="3750.0000000000005"/>
    <n v="1500.0000000000002"/>
    <n v="0.4"/>
  </r>
  <r>
    <x v="2"/>
    <n v="1128299"/>
    <x v="97"/>
    <x v="2"/>
    <x v="26"/>
    <s v="Albuquerque"/>
    <x v="2"/>
    <n v="0.55000000000000004"/>
    <x v="24"/>
    <n v="2750"/>
    <n v="962.49999999999989"/>
    <n v="0.35"/>
  </r>
  <r>
    <x v="2"/>
    <n v="1128299"/>
    <x v="97"/>
    <x v="2"/>
    <x v="26"/>
    <s v="Albuquerque"/>
    <x v="3"/>
    <n v="0.55000000000000004"/>
    <x v="32"/>
    <n v="2475"/>
    <n v="990"/>
    <n v="0.4"/>
  </r>
  <r>
    <x v="2"/>
    <n v="1128299"/>
    <x v="97"/>
    <x v="2"/>
    <x v="26"/>
    <s v="Albuquerque"/>
    <x v="4"/>
    <n v="0.65"/>
    <x v="32"/>
    <n v="2925"/>
    <n v="1023.7499999999999"/>
    <n v="0.35"/>
  </r>
  <r>
    <x v="2"/>
    <n v="1128299"/>
    <x v="97"/>
    <x v="2"/>
    <x v="26"/>
    <s v="Albuquerque"/>
    <x v="5"/>
    <n v="0.70000000000000007"/>
    <x v="33"/>
    <n v="2975.0000000000005"/>
    <n v="743.75000000000011"/>
    <n v="0.25"/>
  </r>
  <r>
    <x v="2"/>
    <n v="1128299"/>
    <x v="98"/>
    <x v="2"/>
    <x v="26"/>
    <s v="Albuquerque"/>
    <x v="0"/>
    <n v="0.45000000000000012"/>
    <x v="25"/>
    <n v="2700.0000000000009"/>
    <n v="1080.0000000000005"/>
    <n v="0.4"/>
  </r>
  <r>
    <x v="2"/>
    <n v="1128299"/>
    <x v="98"/>
    <x v="2"/>
    <x v="26"/>
    <s v="Albuquerque"/>
    <x v="1"/>
    <n v="0.50000000000000011"/>
    <x v="25"/>
    <n v="3000.0000000000005"/>
    <n v="1200.0000000000002"/>
    <n v="0.4"/>
  </r>
  <r>
    <x v="2"/>
    <n v="1128299"/>
    <x v="98"/>
    <x v="2"/>
    <x v="26"/>
    <s v="Albuquerque"/>
    <x v="2"/>
    <n v="0.45000000000000012"/>
    <x v="32"/>
    <n v="2025.0000000000005"/>
    <n v="708.75000000000011"/>
    <n v="0.35"/>
  </r>
  <r>
    <x v="2"/>
    <n v="1128299"/>
    <x v="98"/>
    <x v="2"/>
    <x v="26"/>
    <s v="Albuquerque"/>
    <x v="3"/>
    <n v="0.45000000000000012"/>
    <x v="47"/>
    <n v="1800.0000000000005"/>
    <n v="720.00000000000023"/>
    <n v="0.4"/>
  </r>
  <r>
    <x v="2"/>
    <n v="1128299"/>
    <x v="98"/>
    <x v="2"/>
    <x v="26"/>
    <s v="Albuquerque"/>
    <x v="4"/>
    <n v="0.55000000000000004"/>
    <x v="47"/>
    <n v="2200"/>
    <n v="770"/>
    <n v="0.35"/>
  </r>
  <r>
    <x v="2"/>
    <n v="1128299"/>
    <x v="98"/>
    <x v="2"/>
    <x v="26"/>
    <s v="Albuquerque"/>
    <x v="5"/>
    <n v="0.60000000000000009"/>
    <x v="32"/>
    <n v="2700.0000000000005"/>
    <n v="675.00000000000011"/>
    <n v="0.25"/>
  </r>
  <r>
    <x v="2"/>
    <n v="1128299"/>
    <x v="99"/>
    <x v="2"/>
    <x v="26"/>
    <s v="Albuquerque"/>
    <x v="0"/>
    <n v="0.45000000000000012"/>
    <x v="28"/>
    <n v="2362.5000000000005"/>
    <n v="945.00000000000023"/>
    <n v="0.4"/>
  </r>
  <r>
    <x v="2"/>
    <n v="1128299"/>
    <x v="99"/>
    <x v="2"/>
    <x v="26"/>
    <s v="Albuquerque"/>
    <x v="1"/>
    <n v="0.50000000000000011"/>
    <x v="28"/>
    <n v="2625.0000000000005"/>
    <n v="1050.0000000000002"/>
    <n v="0.4"/>
  </r>
  <r>
    <x v="2"/>
    <n v="1128299"/>
    <x v="99"/>
    <x v="2"/>
    <x v="26"/>
    <s v="Albuquerque"/>
    <x v="2"/>
    <n v="0.45000000000000012"/>
    <x v="45"/>
    <n v="1575.0000000000005"/>
    <n v="551.25000000000011"/>
    <n v="0.35"/>
  </r>
  <r>
    <x v="2"/>
    <n v="1128299"/>
    <x v="99"/>
    <x v="2"/>
    <x v="26"/>
    <s v="Albuquerque"/>
    <x v="3"/>
    <n v="0.45000000000000012"/>
    <x v="46"/>
    <n v="1462.5000000000005"/>
    <n v="585.00000000000023"/>
    <n v="0.4"/>
  </r>
  <r>
    <x v="2"/>
    <n v="1128299"/>
    <x v="99"/>
    <x v="2"/>
    <x v="26"/>
    <s v="Albuquerque"/>
    <x v="4"/>
    <n v="0.55000000000000004"/>
    <x v="49"/>
    <n v="1650.0000000000002"/>
    <n v="577.5"/>
    <n v="0.35"/>
  </r>
  <r>
    <x v="2"/>
    <n v="1128299"/>
    <x v="99"/>
    <x v="2"/>
    <x v="26"/>
    <s v="Albuquerque"/>
    <x v="5"/>
    <n v="0.70000000000000007"/>
    <x v="45"/>
    <n v="2450.0000000000005"/>
    <n v="612.50000000000011"/>
    <n v="0.25"/>
  </r>
  <r>
    <x v="2"/>
    <n v="1128299"/>
    <x v="100"/>
    <x v="2"/>
    <x v="26"/>
    <s v="Albuquerque"/>
    <x v="0"/>
    <n v="0.55000000000000004"/>
    <x v="28"/>
    <n v="2887.5000000000005"/>
    <n v="1155.0000000000002"/>
    <n v="0.4"/>
  </r>
  <r>
    <x v="2"/>
    <n v="1128299"/>
    <x v="100"/>
    <x v="2"/>
    <x v="26"/>
    <s v="Albuquerque"/>
    <x v="1"/>
    <n v="0.60000000000000009"/>
    <x v="31"/>
    <n v="3450.0000000000005"/>
    <n v="1380.0000000000002"/>
    <n v="0.4"/>
  </r>
  <r>
    <x v="2"/>
    <n v="1128299"/>
    <x v="100"/>
    <x v="2"/>
    <x v="26"/>
    <s v="Albuquerque"/>
    <x v="2"/>
    <n v="0.55000000000000004"/>
    <x v="33"/>
    <n v="2337.5"/>
    <n v="818.125"/>
    <n v="0.35"/>
  </r>
  <r>
    <x v="2"/>
    <n v="1128299"/>
    <x v="100"/>
    <x v="2"/>
    <x v="26"/>
    <s v="Albuquerque"/>
    <x v="3"/>
    <n v="0.55000000000000004"/>
    <x v="47"/>
    <n v="2200"/>
    <n v="880"/>
    <n v="0.4"/>
  </r>
  <r>
    <x v="2"/>
    <n v="1128299"/>
    <x v="100"/>
    <x v="2"/>
    <x v="26"/>
    <s v="Albuquerque"/>
    <x v="4"/>
    <n v="0.65"/>
    <x v="45"/>
    <n v="2275"/>
    <n v="796.25"/>
    <n v="0.35"/>
  </r>
  <r>
    <x v="2"/>
    <n v="1128299"/>
    <x v="100"/>
    <x v="2"/>
    <x v="26"/>
    <s v="Albuquerque"/>
    <x v="5"/>
    <n v="0.70000000000000007"/>
    <x v="34"/>
    <n v="3325.0000000000005"/>
    <n v="831.25000000000011"/>
    <n v="0.25"/>
  </r>
  <r>
    <x v="2"/>
    <n v="1128299"/>
    <x v="101"/>
    <x v="2"/>
    <x v="26"/>
    <s v="Albuquerque"/>
    <x v="0"/>
    <n v="0.55000000000000004"/>
    <x v="22"/>
    <n v="3712.5000000000005"/>
    <n v="1485.0000000000002"/>
    <n v="0.4"/>
  </r>
  <r>
    <x v="2"/>
    <n v="1128299"/>
    <x v="101"/>
    <x v="2"/>
    <x v="26"/>
    <s v="Albuquerque"/>
    <x v="1"/>
    <n v="0.60000000000000009"/>
    <x v="22"/>
    <n v="4050.0000000000005"/>
    <n v="1620.0000000000002"/>
    <n v="0.4"/>
  </r>
  <r>
    <x v="2"/>
    <n v="1128299"/>
    <x v="101"/>
    <x v="2"/>
    <x v="26"/>
    <s v="Albuquerque"/>
    <x v="2"/>
    <n v="0.55000000000000004"/>
    <x v="34"/>
    <n v="2612.5"/>
    <n v="914.37499999999989"/>
    <n v="0.35"/>
  </r>
  <r>
    <x v="2"/>
    <n v="1128299"/>
    <x v="101"/>
    <x v="2"/>
    <x v="26"/>
    <s v="Albuquerque"/>
    <x v="3"/>
    <n v="0.55000000000000004"/>
    <x v="34"/>
    <n v="2612.5"/>
    <n v="1045"/>
    <n v="0.4"/>
  </r>
  <r>
    <x v="2"/>
    <n v="1128299"/>
    <x v="101"/>
    <x v="2"/>
    <x v="26"/>
    <s v="Albuquerque"/>
    <x v="4"/>
    <n v="0.65"/>
    <x v="47"/>
    <n v="2600"/>
    <n v="909.99999999999989"/>
    <n v="0.35"/>
  </r>
  <r>
    <x v="2"/>
    <n v="1128299"/>
    <x v="101"/>
    <x v="2"/>
    <x v="26"/>
    <s v="Albuquerque"/>
    <x v="5"/>
    <n v="0.70000000000000007"/>
    <x v="24"/>
    <n v="3500.0000000000005"/>
    <n v="875.00000000000011"/>
    <n v="0.25"/>
  </r>
  <r>
    <x v="0"/>
    <n v="1185732"/>
    <x v="204"/>
    <x v="4"/>
    <x v="27"/>
    <s v="Atlanta"/>
    <x v="0"/>
    <n v="0.4"/>
    <x v="13"/>
    <n v="4100"/>
    <n v="1845"/>
    <n v="0.45"/>
  </r>
  <r>
    <x v="0"/>
    <n v="1185732"/>
    <x v="204"/>
    <x v="4"/>
    <x v="27"/>
    <s v="Atlanta"/>
    <x v="1"/>
    <n v="0.4"/>
    <x v="6"/>
    <n v="3300"/>
    <n v="1155"/>
    <n v="0.35"/>
  </r>
  <r>
    <x v="0"/>
    <n v="1185732"/>
    <x v="204"/>
    <x v="4"/>
    <x v="27"/>
    <s v="Atlanta"/>
    <x v="2"/>
    <n v="0.30000000000000004"/>
    <x v="6"/>
    <n v="2475.0000000000005"/>
    <n v="618.75000000000011"/>
    <n v="0.25"/>
  </r>
  <r>
    <x v="0"/>
    <n v="1185732"/>
    <x v="204"/>
    <x v="4"/>
    <x v="27"/>
    <s v="Atlanta"/>
    <x v="3"/>
    <n v="0.35"/>
    <x v="22"/>
    <n v="2362.5"/>
    <n v="708.75"/>
    <n v="0.3"/>
  </r>
  <r>
    <x v="0"/>
    <n v="1185732"/>
    <x v="204"/>
    <x v="4"/>
    <x v="27"/>
    <s v="Atlanta"/>
    <x v="4"/>
    <n v="0.5"/>
    <x v="27"/>
    <n v="3625"/>
    <n v="1268.75"/>
    <n v="0.35"/>
  </r>
  <r>
    <x v="0"/>
    <n v="1185732"/>
    <x v="204"/>
    <x v="4"/>
    <x v="27"/>
    <s v="Atlanta"/>
    <x v="5"/>
    <n v="0.4"/>
    <x v="6"/>
    <n v="3300"/>
    <n v="1650"/>
    <n v="0.5"/>
  </r>
  <r>
    <x v="0"/>
    <n v="1185732"/>
    <x v="205"/>
    <x v="4"/>
    <x v="27"/>
    <s v="Atlanta"/>
    <x v="0"/>
    <n v="0.4"/>
    <x v="15"/>
    <n v="4300"/>
    <n v="1935"/>
    <n v="0.45"/>
  </r>
  <r>
    <x v="0"/>
    <n v="1185732"/>
    <x v="205"/>
    <x v="4"/>
    <x v="27"/>
    <s v="Atlanta"/>
    <x v="1"/>
    <n v="0.4"/>
    <x v="27"/>
    <n v="2900"/>
    <n v="1014.9999999999999"/>
    <n v="0.35"/>
  </r>
  <r>
    <x v="0"/>
    <n v="1185732"/>
    <x v="205"/>
    <x v="4"/>
    <x v="27"/>
    <s v="Atlanta"/>
    <x v="2"/>
    <n v="0.30000000000000004"/>
    <x v="29"/>
    <n v="2325.0000000000005"/>
    <n v="581.25000000000011"/>
    <n v="0.25"/>
  </r>
  <r>
    <x v="0"/>
    <n v="1185732"/>
    <x v="205"/>
    <x v="4"/>
    <x v="27"/>
    <s v="Atlanta"/>
    <x v="3"/>
    <n v="0.35"/>
    <x v="23"/>
    <n v="2187.5"/>
    <n v="656.25"/>
    <n v="0.3"/>
  </r>
  <r>
    <x v="0"/>
    <n v="1185732"/>
    <x v="205"/>
    <x v="4"/>
    <x v="27"/>
    <s v="Atlanta"/>
    <x v="4"/>
    <n v="0.5"/>
    <x v="20"/>
    <n v="3500"/>
    <n v="1225"/>
    <n v="0.35"/>
  </r>
  <r>
    <x v="0"/>
    <n v="1185732"/>
    <x v="205"/>
    <x v="4"/>
    <x v="27"/>
    <s v="Atlanta"/>
    <x v="5"/>
    <n v="0.35"/>
    <x v="9"/>
    <n v="2800"/>
    <n v="1400"/>
    <n v="0.5"/>
  </r>
  <r>
    <x v="0"/>
    <n v="1185732"/>
    <x v="115"/>
    <x v="4"/>
    <x v="27"/>
    <s v="Atlanta"/>
    <x v="0"/>
    <n v="0.35"/>
    <x v="72"/>
    <n v="3570"/>
    <n v="1606.5"/>
    <n v="0.45"/>
  </r>
  <r>
    <x v="0"/>
    <n v="1185732"/>
    <x v="115"/>
    <x v="4"/>
    <x v="27"/>
    <s v="Atlanta"/>
    <x v="1"/>
    <n v="0.35"/>
    <x v="20"/>
    <n v="2450"/>
    <n v="857.5"/>
    <n v="0.35"/>
  </r>
  <r>
    <x v="0"/>
    <n v="1185732"/>
    <x v="115"/>
    <x v="4"/>
    <x v="27"/>
    <s v="Atlanta"/>
    <x v="2"/>
    <n v="0.25"/>
    <x v="27"/>
    <n v="1812.5"/>
    <n v="453.125"/>
    <n v="0.25"/>
  </r>
  <r>
    <x v="0"/>
    <n v="1185732"/>
    <x v="115"/>
    <x v="4"/>
    <x v="27"/>
    <s v="Atlanta"/>
    <x v="3"/>
    <n v="0.29999999999999993"/>
    <x v="31"/>
    <n v="1724.9999999999995"/>
    <n v="517.49999999999989"/>
    <n v="0.3"/>
  </r>
  <r>
    <x v="0"/>
    <n v="1185732"/>
    <x v="115"/>
    <x v="4"/>
    <x v="27"/>
    <s v="Atlanta"/>
    <x v="4"/>
    <n v="0.45000000000000007"/>
    <x v="23"/>
    <n v="2812.5000000000005"/>
    <n v="984.37500000000011"/>
    <n v="0.35"/>
  </r>
  <r>
    <x v="0"/>
    <n v="1185732"/>
    <x v="115"/>
    <x v="4"/>
    <x v="27"/>
    <s v="Atlanta"/>
    <x v="5"/>
    <n v="0.35"/>
    <x v="27"/>
    <n v="2537.5"/>
    <n v="1268.75"/>
    <n v="0.5"/>
  </r>
  <r>
    <x v="0"/>
    <n v="1185732"/>
    <x v="206"/>
    <x v="4"/>
    <x v="27"/>
    <s v="Atlanta"/>
    <x v="0"/>
    <n v="0.35"/>
    <x v="18"/>
    <n v="3412.5"/>
    <n v="1535.625"/>
    <n v="0.45"/>
  </r>
  <r>
    <x v="0"/>
    <n v="1185732"/>
    <x v="206"/>
    <x v="4"/>
    <x v="27"/>
    <s v="Atlanta"/>
    <x v="1"/>
    <n v="0.35"/>
    <x v="22"/>
    <n v="2362.5"/>
    <n v="826.875"/>
    <n v="0.35"/>
  </r>
  <r>
    <x v="0"/>
    <n v="1185732"/>
    <x v="206"/>
    <x v="4"/>
    <x v="27"/>
    <s v="Atlanta"/>
    <x v="2"/>
    <n v="0.25"/>
    <x v="22"/>
    <n v="1687.5"/>
    <n v="421.875"/>
    <n v="0.25"/>
  </r>
  <r>
    <x v="0"/>
    <n v="1185732"/>
    <x v="206"/>
    <x v="4"/>
    <x v="27"/>
    <s v="Atlanta"/>
    <x v="3"/>
    <n v="0.29999999999999993"/>
    <x v="25"/>
    <n v="1799.9999999999995"/>
    <n v="539.99999999999989"/>
    <n v="0.3"/>
  </r>
  <r>
    <x v="0"/>
    <n v="1185732"/>
    <x v="206"/>
    <x v="4"/>
    <x v="27"/>
    <s v="Atlanta"/>
    <x v="4"/>
    <n v="0.5"/>
    <x v="23"/>
    <n v="3125"/>
    <n v="1093.75"/>
    <n v="0.35"/>
  </r>
  <r>
    <x v="0"/>
    <n v="1185732"/>
    <x v="206"/>
    <x v="4"/>
    <x v="27"/>
    <s v="Atlanta"/>
    <x v="5"/>
    <n v="0.4"/>
    <x v="29"/>
    <n v="3100"/>
    <n v="1550"/>
    <n v="0.5"/>
  </r>
  <r>
    <x v="0"/>
    <n v="1185732"/>
    <x v="174"/>
    <x v="4"/>
    <x v="27"/>
    <s v="Atlanta"/>
    <x v="0"/>
    <n v="0.5"/>
    <x v="73"/>
    <n v="5225"/>
    <n v="2351.25"/>
    <n v="0.45"/>
  </r>
  <r>
    <x v="0"/>
    <n v="1185732"/>
    <x v="174"/>
    <x v="4"/>
    <x v="27"/>
    <s v="Atlanta"/>
    <x v="1"/>
    <n v="0.5"/>
    <x v="30"/>
    <n v="3750"/>
    <n v="1312.5"/>
    <n v="0.35"/>
  </r>
  <r>
    <x v="0"/>
    <n v="1185732"/>
    <x v="174"/>
    <x v="4"/>
    <x v="27"/>
    <s v="Atlanta"/>
    <x v="2"/>
    <n v="0.45"/>
    <x v="27"/>
    <n v="3262.5"/>
    <n v="815.625"/>
    <n v="0.25"/>
  </r>
  <r>
    <x v="0"/>
    <n v="1185732"/>
    <x v="174"/>
    <x v="4"/>
    <x v="27"/>
    <s v="Atlanta"/>
    <x v="3"/>
    <n v="0.45"/>
    <x v="22"/>
    <n v="3037.5"/>
    <n v="911.25"/>
    <n v="0.3"/>
  </r>
  <r>
    <x v="0"/>
    <n v="1185732"/>
    <x v="174"/>
    <x v="4"/>
    <x v="27"/>
    <s v="Atlanta"/>
    <x v="4"/>
    <n v="0.54999999999999993"/>
    <x v="20"/>
    <n v="3849.9999999999995"/>
    <n v="1347.4999999999998"/>
    <n v="0.35"/>
  </r>
  <r>
    <x v="0"/>
    <n v="1185732"/>
    <x v="174"/>
    <x v="4"/>
    <x v="27"/>
    <s v="Atlanta"/>
    <x v="5"/>
    <n v="0.6"/>
    <x v="9"/>
    <n v="4800"/>
    <n v="2400"/>
    <n v="0.5"/>
  </r>
  <r>
    <x v="0"/>
    <n v="1185732"/>
    <x v="207"/>
    <x v="4"/>
    <x v="27"/>
    <s v="Atlanta"/>
    <x v="0"/>
    <n v="0.54999999999999993"/>
    <x v="11"/>
    <n v="5774.9999999999991"/>
    <n v="2598.7499999999995"/>
    <n v="0.45"/>
  </r>
  <r>
    <x v="0"/>
    <n v="1185732"/>
    <x v="207"/>
    <x v="4"/>
    <x v="27"/>
    <s v="Atlanta"/>
    <x v="1"/>
    <n v="0.5"/>
    <x v="9"/>
    <n v="4000"/>
    <n v="1400"/>
    <n v="0.35"/>
  </r>
  <r>
    <x v="0"/>
    <n v="1185732"/>
    <x v="207"/>
    <x v="4"/>
    <x v="27"/>
    <s v="Atlanta"/>
    <x v="2"/>
    <n v="0.5"/>
    <x v="29"/>
    <n v="3875"/>
    <n v="968.75"/>
    <n v="0.25"/>
  </r>
  <r>
    <x v="0"/>
    <n v="1185732"/>
    <x v="207"/>
    <x v="4"/>
    <x v="27"/>
    <s v="Atlanta"/>
    <x v="3"/>
    <n v="0.5"/>
    <x v="30"/>
    <n v="3750"/>
    <n v="1125"/>
    <n v="0.3"/>
  </r>
  <r>
    <x v="0"/>
    <n v="1185732"/>
    <x v="207"/>
    <x v="4"/>
    <x v="27"/>
    <s v="Atlanta"/>
    <x v="4"/>
    <n v="0.65"/>
    <x v="30"/>
    <n v="4875"/>
    <n v="1706.25"/>
    <n v="0.35"/>
  </r>
  <r>
    <x v="0"/>
    <n v="1185732"/>
    <x v="207"/>
    <x v="4"/>
    <x v="27"/>
    <s v="Atlanta"/>
    <x v="5"/>
    <n v="0.70000000000000007"/>
    <x v="8"/>
    <n v="6475.0000000000009"/>
    <n v="3237.5000000000005"/>
    <n v="0.5"/>
  </r>
  <r>
    <x v="0"/>
    <n v="1185732"/>
    <x v="116"/>
    <x v="4"/>
    <x v="27"/>
    <s v="Atlanta"/>
    <x v="0"/>
    <n v="0.65"/>
    <x v="17"/>
    <n v="7475"/>
    <n v="3363.75"/>
    <n v="0.45"/>
  </r>
  <r>
    <x v="0"/>
    <n v="1185732"/>
    <x v="116"/>
    <x v="4"/>
    <x v="27"/>
    <s v="Atlanta"/>
    <x v="1"/>
    <n v="0.60000000000000009"/>
    <x v="3"/>
    <n v="5400.0000000000009"/>
    <n v="1890.0000000000002"/>
    <n v="0.35"/>
  </r>
  <r>
    <x v="0"/>
    <n v="1185732"/>
    <x v="116"/>
    <x v="4"/>
    <x v="27"/>
    <s v="Atlanta"/>
    <x v="2"/>
    <n v="0.55000000000000004"/>
    <x v="6"/>
    <n v="4537.5"/>
    <n v="1134.375"/>
    <n v="0.25"/>
  </r>
  <r>
    <x v="0"/>
    <n v="1185732"/>
    <x v="116"/>
    <x v="4"/>
    <x v="27"/>
    <s v="Atlanta"/>
    <x v="3"/>
    <n v="0.55000000000000004"/>
    <x v="29"/>
    <n v="4262.5"/>
    <n v="1278.75"/>
    <n v="0.3"/>
  </r>
  <r>
    <x v="0"/>
    <n v="1185732"/>
    <x v="116"/>
    <x v="4"/>
    <x v="27"/>
    <s v="Atlanta"/>
    <x v="4"/>
    <n v="0.65"/>
    <x v="9"/>
    <n v="5200"/>
    <n v="1819.9999999999998"/>
    <n v="0.35"/>
  </r>
  <r>
    <x v="0"/>
    <n v="1185732"/>
    <x v="116"/>
    <x v="4"/>
    <x v="27"/>
    <s v="Atlanta"/>
    <x v="5"/>
    <n v="0.70000000000000007"/>
    <x v="18"/>
    <n v="6825.0000000000009"/>
    <n v="3412.5000000000005"/>
    <n v="0.5"/>
  </r>
  <r>
    <x v="0"/>
    <n v="1185732"/>
    <x v="208"/>
    <x v="4"/>
    <x v="27"/>
    <s v="Atlanta"/>
    <x v="0"/>
    <n v="0.65"/>
    <x v="56"/>
    <n v="7312.5"/>
    <n v="3290.625"/>
    <n v="0.45"/>
  </r>
  <r>
    <x v="0"/>
    <n v="1185732"/>
    <x v="208"/>
    <x v="4"/>
    <x v="27"/>
    <s v="Atlanta"/>
    <x v="1"/>
    <n v="0.60000000000000009"/>
    <x v="3"/>
    <n v="5400.0000000000009"/>
    <n v="1890.0000000000002"/>
    <n v="0.35"/>
  </r>
  <r>
    <x v="0"/>
    <n v="1185732"/>
    <x v="208"/>
    <x v="4"/>
    <x v="27"/>
    <s v="Atlanta"/>
    <x v="2"/>
    <n v="0.55000000000000004"/>
    <x v="6"/>
    <n v="4537.5"/>
    <n v="1134.375"/>
    <n v="0.25"/>
  </r>
  <r>
    <x v="0"/>
    <n v="1185732"/>
    <x v="208"/>
    <x v="4"/>
    <x v="27"/>
    <s v="Atlanta"/>
    <x v="3"/>
    <n v="0.45"/>
    <x v="29"/>
    <n v="3487.5"/>
    <n v="1046.25"/>
    <n v="0.3"/>
  </r>
  <r>
    <x v="0"/>
    <n v="1185732"/>
    <x v="208"/>
    <x v="4"/>
    <x v="27"/>
    <s v="Atlanta"/>
    <x v="4"/>
    <n v="0.55000000000000004"/>
    <x v="30"/>
    <n v="4125"/>
    <n v="1443.75"/>
    <n v="0.35"/>
  </r>
  <r>
    <x v="0"/>
    <n v="1185732"/>
    <x v="208"/>
    <x v="4"/>
    <x v="27"/>
    <s v="Atlanta"/>
    <x v="5"/>
    <n v="0.60000000000000009"/>
    <x v="8"/>
    <n v="5550.0000000000009"/>
    <n v="2775.0000000000005"/>
    <n v="0.5"/>
  </r>
  <r>
    <x v="0"/>
    <n v="1185732"/>
    <x v="178"/>
    <x v="4"/>
    <x v="27"/>
    <s v="Atlanta"/>
    <x v="0"/>
    <n v="0.55000000000000004"/>
    <x v="13"/>
    <n v="5637.5000000000009"/>
    <n v="2536.8750000000005"/>
    <n v="0.45"/>
  </r>
  <r>
    <x v="0"/>
    <n v="1185732"/>
    <x v="178"/>
    <x v="4"/>
    <x v="27"/>
    <s v="Atlanta"/>
    <x v="1"/>
    <n v="0.50000000000000011"/>
    <x v="6"/>
    <n v="4125.0000000000009"/>
    <n v="1443.7500000000002"/>
    <n v="0.35"/>
  </r>
  <r>
    <x v="0"/>
    <n v="1185732"/>
    <x v="178"/>
    <x v="4"/>
    <x v="27"/>
    <s v="Atlanta"/>
    <x v="2"/>
    <n v="0.4"/>
    <x v="27"/>
    <n v="2900"/>
    <n v="725"/>
    <n v="0.25"/>
  </r>
  <r>
    <x v="0"/>
    <n v="1185732"/>
    <x v="178"/>
    <x v="4"/>
    <x v="27"/>
    <s v="Atlanta"/>
    <x v="3"/>
    <n v="0.4"/>
    <x v="20"/>
    <n v="2800"/>
    <n v="840"/>
    <n v="0.3"/>
  </r>
  <r>
    <x v="0"/>
    <n v="1185732"/>
    <x v="178"/>
    <x v="4"/>
    <x v="27"/>
    <s v="Atlanta"/>
    <x v="4"/>
    <n v="0.5"/>
    <x v="20"/>
    <n v="3500"/>
    <n v="1225"/>
    <n v="0.35"/>
  </r>
  <r>
    <x v="0"/>
    <n v="1185732"/>
    <x v="178"/>
    <x v="4"/>
    <x v="27"/>
    <s v="Atlanta"/>
    <x v="5"/>
    <n v="0.55000000000000004"/>
    <x v="9"/>
    <n v="4400"/>
    <n v="2200"/>
    <n v="0.5"/>
  </r>
  <r>
    <x v="0"/>
    <n v="1185732"/>
    <x v="209"/>
    <x v="4"/>
    <x v="27"/>
    <s v="Atlanta"/>
    <x v="0"/>
    <n v="0.55000000000000004"/>
    <x v="18"/>
    <n v="5362.5"/>
    <n v="2413.125"/>
    <n v="0.45"/>
  </r>
  <r>
    <x v="0"/>
    <n v="1185732"/>
    <x v="209"/>
    <x v="4"/>
    <x v="27"/>
    <s v="Atlanta"/>
    <x v="1"/>
    <n v="0.45000000000000012"/>
    <x v="9"/>
    <n v="3600.0000000000009"/>
    <n v="1260.0000000000002"/>
    <n v="0.35"/>
  </r>
  <r>
    <x v="0"/>
    <n v="1185732"/>
    <x v="209"/>
    <x v="4"/>
    <x v="27"/>
    <s v="Atlanta"/>
    <x v="2"/>
    <n v="0.45000000000000012"/>
    <x v="22"/>
    <n v="3037.5000000000009"/>
    <n v="759.37500000000023"/>
    <n v="0.25"/>
  </r>
  <r>
    <x v="0"/>
    <n v="1185732"/>
    <x v="209"/>
    <x v="4"/>
    <x v="27"/>
    <s v="Atlanta"/>
    <x v="3"/>
    <n v="0.45000000000000012"/>
    <x v="26"/>
    <n v="2925.0000000000009"/>
    <n v="877.50000000000023"/>
    <n v="0.3"/>
  </r>
  <r>
    <x v="0"/>
    <n v="1185732"/>
    <x v="209"/>
    <x v="4"/>
    <x v="27"/>
    <s v="Atlanta"/>
    <x v="4"/>
    <n v="0.55000000000000004"/>
    <x v="26"/>
    <n v="3575.0000000000005"/>
    <n v="1251.25"/>
    <n v="0.35"/>
  </r>
  <r>
    <x v="0"/>
    <n v="1185732"/>
    <x v="209"/>
    <x v="4"/>
    <x v="27"/>
    <s v="Atlanta"/>
    <x v="5"/>
    <n v="0.6"/>
    <x v="29"/>
    <n v="4650"/>
    <n v="2325"/>
    <n v="0.5"/>
  </r>
  <r>
    <x v="0"/>
    <n v="1185732"/>
    <x v="210"/>
    <x v="4"/>
    <x v="27"/>
    <s v="Atlanta"/>
    <x v="0"/>
    <n v="0.55000000000000004"/>
    <x v="8"/>
    <n v="5087.5"/>
    <n v="2289.375"/>
    <n v="0.45"/>
  </r>
  <r>
    <x v="0"/>
    <n v="1185732"/>
    <x v="210"/>
    <x v="4"/>
    <x v="27"/>
    <s v="Atlanta"/>
    <x v="1"/>
    <n v="0.45000000000000012"/>
    <x v="30"/>
    <n v="3375.0000000000009"/>
    <n v="1181.2500000000002"/>
    <n v="0.35"/>
  </r>
  <r>
    <x v="0"/>
    <n v="1185732"/>
    <x v="210"/>
    <x v="4"/>
    <x v="27"/>
    <s v="Atlanta"/>
    <x v="2"/>
    <n v="0.45000000000000012"/>
    <x v="74"/>
    <n v="3127.5000000000009"/>
    <n v="781.87500000000023"/>
    <n v="0.25"/>
  </r>
  <r>
    <x v="0"/>
    <n v="1185732"/>
    <x v="210"/>
    <x v="4"/>
    <x v="27"/>
    <s v="Atlanta"/>
    <x v="3"/>
    <n v="0.55000000000000016"/>
    <x v="30"/>
    <n v="4125.0000000000009"/>
    <n v="1237.5000000000002"/>
    <n v="0.3"/>
  </r>
  <r>
    <x v="0"/>
    <n v="1185732"/>
    <x v="210"/>
    <x v="4"/>
    <x v="27"/>
    <s v="Atlanta"/>
    <x v="4"/>
    <n v="0.70000000000000007"/>
    <x v="27"/>
    <n v="5075.0000000000009"/>
    <n v="1776.2500000000002"/>
    <n v="0.35"/>
  </r>
  <r>
    <x v="0"/>
    <n v="1185732"/>
    <x v="210"/>
    <x v="4"/>
    <x v="27"/>
    <s v="Atlanta"/>
    <x v="5"/>
    <n v="0.75"/>
    <x v="6"/>
    <n v="6187.5"/>
    <n v="3093.75"/>
    <n v="0.5"/>
  </r>
  <r>
    <x v="0"/>
    <n v="1185732"/>
    <x v="211"/>
    <x v="4"/>
    <x v="27"/>
    <s v="Atlanta"/>
    <x v="0"/>
    <n v="0.70000000000000007"/>
    <x v="15"/>
    <n v="7525.0000000000009"/>
    <n v="3386.2500000000005"/>
    <n v="0.45"/>
  </r>
  <r>
    <x v="0"/>
    <n v="1185732"/>
    <x v="211"/>
    <x v="4"/>
    <x v="27"/>
    <s v="Atlanta"/>
    <x v="1"/>
    <n v="0.60000000000000009"/>
    <x v="10"/>
    <n v="5250.0000000000009"/>
    <n v="1837.5000000000002"/>
    <n v="0.35"/>
  </r>
  <r>
    <x v="0"/>
    <n v="1185732"/>
    <x v="211"/>
    <x v="4"/>
    <x v="27"/>
    <s v="Atlanta"/>
    <x v="2"/>
    <n v="0.60000000000000009"/>
    <x v="6"/>
    <n v="4950.0000000000009"/>
    <n v="1237.5000000000002"/>
    <n v="0.25"/>
  </r>
  <r>
    <x v="0"/>
    <n v="1185732"/>
    <x v="211"/>
    <x v="4"/>
    <x v="27"/>
    <s v="Atlanta"/>
    <x v="3"/>
    <n v="0.60000000000000009"/>
    <x v="29"/>
    <n v="4650.0000000000009"/>
    <n v="1395.0000000000002"/>
    <n v="0.3"/>
  </r>
  <r>
    <x v="0"/>
    <n v="1185732"/>
    <x v="211"/>
    <x v="4"/>
    <x v="27"/>
    <s v="Atlanta"/>
    <x v="4"/>
    <n v="0.70000000000000007"/>
    <x v="29"/>
    <n v="5425.0000000000009"/>
    <n v="1898.7500000000002"/>
    <n v="0.35"/>
  </r>
  <r>
    <x v="0"/>
    <n v="1185732"/>
    <x v="211"/>
    <x v="4"/>
    <x v="27"/>
    <s v="Atlanta"/>
    <x v="5"/>
    <n v="0.75"/>
    <x v="10"/>
    <n v="6562.5"/>
    <n v="3281.25"/>
    <n v="0.5"/>
  </r>
  <r>
    <x v="0"/>
    <n v="1185732"/>
    <x v="212"/>
    <x v="4"/>
    <x v="28"/>
    <s v="Charleston"/>
    <x v="0"/>
    <n v="0.35000000000000003"/>
    <x v="8"/>
    <n v="3237.5000000000005"/>
    <n v="1295.0000000000002"/>
    <n v="0.4"/>
  </r>
  <r>
    <x v="0"/>
    <n v="1185732"/>
    <x v="212"/>
    <x v="4"/>
    <x v="28"/>
    <s v="Charleston"/>
    <x v="1"/>
    <n v="0.35000000000000003"/>
    <x v="27"/>
    <n v="2537.5000000000005"/>
    <n v="888.12500000000011"/>
    <n v="0.35"/>
  </r>
  <r>
    <x v="0"/>
    <n v="1185732"/>
    <x v="212"/>
    <x v="4"/>
    <x v="28"/>
    <s v="Charleston"/>
    <x v="2"/>
    <n v="0.25000000000000006"/>
    <x v="27"/>
    <n v="1812.5000000000005"/>
    <n v="725.00000000000023"/>
    <n v="0.4"/>
  </r>
  <r>
    <x v="0"/>
    <n v="1185732"/>
    <x v="212"/>
    <x v="4"/>
    <x v="28"/>
    <s v="Charleston"/>
    <x v="3"/>
    <n v="0.3"/>
    <x v="31"/>
    <n v="1725"/>
    <n v="690"/>
    <n v="0.4"/>
  </r>
  <r>
    <x v="0"/>
    <n v="1185732"/>
    <x v="212"/>
    <x v="4"/>
    <x v="28"/>
    <s v="Charleston"/>
    <x v="4"/>
    <n v="0.45"/>
    <x v="23"/>
    <n v="2812.5"/>
    <n v="984.37499999999989"/>
    <n v="0.35"/>
  </r>
  <r>
    <x v="0"/>
    <n v="1185732"/>
    <x v="212"/>
    <x v="4"/>
    <x v="28"/>
    <s v="Charleston"/>
    <x v="5"/>
    <n v="0.35000000000000003"/>
    <x v="27"/>
    <n v="2537.5000000000005"/>
    <n v="1268.7500000000002"/>
    <n v="0.5"/>
  </r>
  <r>
    <x v="0"/>
    <n v="1185732"/>
    <x v="172"/>
    <x v="4"/>
    <x v="28"/>
    <s v="Charleston"/>
    <x v="0"/>
    <n v="0.35000000000000003"/>
    <x v="18"/>
    <n v="3412.5000000000005"/>
    <n v="1365.0000000000002"/>
    <n v="0.4"/>
  </r>
  <r>
    <x v="0"/>
    <n v="1185732"/>
    <x v="172"/>
    <x v="4"/>
    <x v="28"/>
    <s v="Charleston"/>
    <x v="1"/>
    <n v="0.35000000000000003"/>
    <x v="23"/>
    <n v="2187.5"/>
    <n v="765.625"/>
    <n v="0.35"/>
  </r>
  <r>
    <x v="0"/>
    <n v="1185732"/>
    <x v="172"/>
    <x v="4"/>
    <x v="28"/>
    <s v="Charleston"/>
    <x v="2"/>
    <n v="0.25000000000000006"/>
    <x v="22"/>
    <n v="1687.5000000000005"/>
    <n v="675.00000000000023"/>
    <n v="0.4"/>
  </r>
  <r>
    <x v="0"/>
    <n v="1185732"/>
    <x v="172"/>
    <x v="4"/>
    <x v="28"/>
    <s v="Charleston"/>
    <x v="3"/>
    <n v="0.3"/>
    <x v="28"/>
    <n v="1575"/>
    <n v="630"/>
    <n v="0.4"/>
  </r>
  <r>
    <x v="0"/>
    <n v="1185732"/>
    <x v="172"/>
    <x v="4"/>
    <x v="28"/>
    <s v="Charleston"/>
    <x v="4"/>
    <n v="0.45"/>
    <x v="25"/>
    <n v="2700"/>
    <n v="944.99999999999989"/>
    <n v="0.35"/>
  </r>
  <r>
    <x v="0"/>
    <n v="1185732"/>
    <x v="172"/>
    <x v="4"/>
    <x v="28"/>
    <s v="Charleston"/>
    <x v="5"/>
    <n v="0.3"/>
    <x v="20"/>
    <n v="2100"/>
    <n v="1050"/>
    <n v="0.5"/>
  </r>
  <r>
    <x v="0"/>
    <n v="1185732"/>
    <x v="68"/>
    <x v="4"/>
    <x v="28"/>
    <s v="Charleston"/>
    <x v="0"/>
    <n v="0.3"/>
    <x v="19"/>
    <n v="2760"/>
    <n v="1104"/>
    <n v="0.4"/>
  </r>
  <r>
    <x v="0"/>
    <n v="1185732"/>
    <x v="68"/>
    <x v="4"/>
    <x v="28"/>
    <s v="Charleston"/>
    <x v="1"/>
    <n v="0.3"/>
    <x v="25"/>
    <n v="1800"/>
    <n v="630"/>
    <n v="0.35"/>
  </r>
  <r>
    <x v="0"/>
    <n v="1185732"/>
    <x v="68"/>
    <x v="4"/>
    <x v="28"/>
    <s v="Charleston"/>
    <x v="2"/>
    <n v="0.2"/>
    <x v="23"/>
    <n v="1250"/>
    <n v="500"/>
    <n v="0.4"/>
  </r>
  <r>
    <x v="0"/>
    <n v="1185732"/>
    <x v="68"/>
    <x v="4"/>
    <x v="28"/>
    <s v="Charleston"/>
    <x v="3"/>
    <n v="0.24999999999999994"/>
    <x v="34"/>
    <n v="1187.4999999999998"/>
    <n v="474.99999999999994"/>
    <n v="0.4"/>
  </r>
  <r>
    <x v="0"/>
    <n v="1185732"/>
    <x v="68"/>
    <x v="4"/>
    <x v="28"/>
    <s v="Charleston"/>
    <x v="4"/>
    <n v="0.40000000000000008"/>
    <x v="28"/>
    <n v="2100.0000000000005"/>
    <n v="735.00000000000011"/>
    <n v="0.35"/>
  </r>
  <r>
    <x v="0"/>
    <n v="1185732"/>
    <x v="68"/>
    <x v="4"/>
    <x v="28"/>
    <s v="Charleston"/>
    <x v="5"/>
    <n v="0.3"/>
    <x v="23"/>
    <n v="1875"/>
    <n v="937.5"/>
    <n v="0.5"/>
  </r>
  <r>
    <x v="0"/>
    <n v="1185732"/>
    <x v="69"/>
    <x v="4"/>
    <x v="28"/>
    <s v="Charleston"/>
    <x v="0"/>
    <n v="0.3"/>
    <x v="10"/>
    <n v="2625"/>
    <n v="1050"/>
    <n v="0.4"/>
  </r>
  <r>
    <x v="0"/>
    <n v="1185732"/>
    <x v="69"/>
    <x v="4"/>
    <x v="28"/>
    <s v="Charleston"/>
    <x v="1"/>
    <n v="0.3"/>
    <x v="31"/>
    <n v="1725"/>
    <n v="603.75"/>
    <n v="0.35"/>
  </r>
  <r>
    <x v="0"/>
    <n v="1185732"/>
    <x v="69"/>
    <x v="4"/>
    <x v="28"/>
    <s v="Charleston"/>
    <x v="2"/>
    <n v="0.2"/>
    <x v="31"/>
    <n v="1150"/>
    <n v="460"/>
    <n v="0.4"/>
  </r>
  <r>
    <x v="0"/>
    <n v="1185732"/>
    <x v="69"/>
    <x v="4"/>
    <x v="28"/>
    <s v="Charleston"/>
    <x v="3"/>
    <n v="0.24999999999999994"/>
    <x v="24"/>
    <n v="1249.9999999999998"/>
    <n v="499.99999999999994"/>
    <n v="0.4"/>
  </r>
  <r>
    <x v="0"/>
    <n v="1185732"/>
    <x v="69"/>
    <x v="4"/>
    <x v="28"/>
    <s v="Charleston"/>
    <x v="4"/>
    <n v="0.45"/>
    <x v="28"/>
    <n v="2362.5"/>
    <n v="826.875"/>
    <n v="0.35"/>
  </r>
  <r>
    <x v="0"/>
    <n v="1185732"/>
    <x v="69"/>
    <x v="4"/>
    <x v="28"/>
    <s v="Charleston"/>
    <x v="5"/>
    <n v="0.35000000000000003"/>
    <x v="22"/>
    <n v="2362.5"/>
    <n v="1181.25"/>
    <n v="0.5"/>
  </r>
  <r>
    <x v="0"/>
    <n v="1185732"/>
    <x v="16"/>
    <x v="4"/>
    <x v="28"/>
    <s v="Charleston"/>
    <x v="0"/>
    <n v="0.45"/>
    <x v="75"/>
    <n v="4252.5"/>
    <n v="1701"/>
    <n v="0.4"/>
  </r>
  <r>
    <x v="0"/>
    <n v="1185732"/>
    <x v="16"/>
    <x v="4"/>
    <x v="28"/>
    <s v="Charleston"/>
    <x v="1"/>
    <n v="0.45"/>
    <x v="26"/>
    <n v="2925"/>
    <n v="1023.7499999999999"/>
    <n v="0.35"/>
  </r>
  <r>
    <x v="0"/>
    <n v="1185732"/>
    <x v="16"/>
    <x v="4"/>
    <x v="28"/>
    <s v="Charleston"/>
    <x v="2"/>
    <n v="0.4"/>
    <x v="23"/>
    <n v="2500"/>
    <n v="1000"/>
    <n v="0.4"/>
  </r>
  <r>
    <x v="0"/>
    <n v="1185732"/>
    <x v="16"/>
    <x v="4"/>
    <x v="28"/>
    <s v="Charleston"/>
    <x v="3"/>
    <n v="0.4"/>
    <x v="31"/>
    <n v="2300"/>
    <n v="920"/>
    <n v="0.4"/>
  </r>
  <r>
    <x v="0"/>
    <n v="1185732"/>
    <x v="16"/>
    <x v="4"/>
    <x v="28"/>
    <s v="Charleston"/>
    <x v="4"/>
    <n v="0.49999999999999994"/>
    <x v="25"/>
    <n v="2999.9999999999995"/>
    <n v="1049.9999999999998"/>
    <n v="0.35"/>
  </r>
  <r>
    <x v="0"/>
    <n v="1185732"/>
    <x v="16"/>
    <x v="4"/>
    <x v="28"/>
    <s v="Charleston"/>
    <x v="5"/>
    <n v="0.54999999999999993"/>
    <x v="20"/>
    <n v="3849.9999999999995"/>
    <n v="1924.9999999999998"/>
    <n v="0.5"/>
  </r>
  <r>
    <x v="0"/>
    <n v="1185732"/>
    <x v="175"/>
    <x v="4"/>
    <x v="28"/>
    <s v="Charleston"/>
    <x v="0"/>
    <n v="0.49999999999999994"/>
    <x v="5"/>
    <n v="4749.9999999999991"/>
    <n v="1899.9999999999998"/>
    <n v="0.4"/>
  </r>
  <r>
    <x v="0"/>
    <n v="1185732"/>
    <x v="175"/>
    <x v="4"/>
    <x v="28"/>
    <s v="Charleston"/>
    <x v="1"/>
    <n v="0.45"/>
    <x v="20"/>
    <n v="3150"/>
    <n v="1102.5"/>
    <n v="0.35"/>
  </r>
  <r>
    <x v="0"/>
    <n v="1185732"/>
    <x v="175"/>
    <x v="4"/>
    <x v="28"/>
    <s v="Charleston"/>
    <x v="2"/>
    <n v="0.5"/>
    <x v="22"/>
    <n v="3375"/>
    <n v="1350"/>
    <n v="0.4"/>
  </r>
  <r>
    <x v="0"/>
    <n v="1185732"/>
    <x v="175"/>
    <x v="4"/>
    <x v="28"/>
    <s v="Charleston"/>
    <x v="3"/>
    <n v="0.5"/>
    <x v="26"/>
    <n v="3250"/>
    <n v="1300"/>
    <n v="0.4"/>
  </r>
  <r>
    <x v="0"/>
    <n v="1185732"/>
    <x v="175"/>
    <x v="4"/>
    <x v="28"/>
    <s v="Charleston"/>
    <x v="4"/>
    <n v="0.65"/>
    <x v="26"/>
    <n v="4225"/>
    <n v="1478.75"/>
    <n v="0.35"/>
  </r>
  <r>
    <x v="0"/>
    <n v="1185732"/>
    <x v="175"/>
    <x v="4"/>
    <x v="28"/>
    <s v="Charleston"/>
    <x v="5"/>
    <n v="0.70000000000000007"/>
    <x v="6"/>
    <n v="5775.0000000000009"/>
    <n v="2887.5000000000005"/>
    <n v="0.5"/>
  </r>
  <r>
    <x v="0"/>
    <n v="1185732"/>
    <x v="72"/>
    <x v="4"/>
    <x v="28"/>
    <s v="Charleston"/>
    <x v="0"/>
    <n v="0.65"/>
    <x v="11"/>
    <n v="6825"/>
    <n v="2730"/>
    <n v="0.4"/>
  </r>
  <r>
    <x v="0"/>
    <n v="1185732"/>
    <x v="72"/>
    <x v="4"/>
    <x v="28"/>
    <s v="Charleston"/>
    <x v="1"/>
    <n v="0.60000000000000009"/>
    <x v="9"/>
    <n v="4800.0000000000009"/>
    <n v="1680.0000000000002"/>
    <n v="0.35"/>
  </r>
  <r>
    <x v="0"/>
    <n v="1185732"/>
    <x v="72"/>
    <x v="4"/>
    <x v="28"/>
    <s v="Charleston"/>
    <x v="2"/>
    <n v="0.55000000000000004"/>
    <x v="27"/>
    <n v="3987.5000000000005"/>
    <n v="1595.0000000000002"/>
    <n v="0.4"/>
  </r>
  <r>
    <x v="0"/>
    <n v="1185732"/>
    <x v="72"/>
    <x v="4"/>
    <x v="28"/>
    <s v="Charleston"/>
    <x v="3"/>
    <n v="0.55000000000000004"/>
    <x v="22"/>
    <n v="3712.5000000000005"/>
    <n v="1485.0000000000002"/>
    <n v="0.4"/>
  </r>
  <r>
    <x v="0"/>
    <n v="1185732"/>
    <x v="72"/>
    <x v="4"/>
    <x v="28"/>
    <s v="Charleston"/>
    <x v="4"/>
    <n v="0.65"/>
    <x v="20"/>
    <n v="4550"/>
    <n v="1592.5"/>
    <n v="0.35"/>
  </r>
  <r>
    <x v="0"/>
    <n v="1185732"/>
    <x v="72"/>
    <x v="4"/>
    <x v="28"/>
    <s v="Charleston"/>
    <x v="5"/>
    <n v="0.70000000000000007"/>
    <x v="10"/>
    <n v="6125.0000000000009"/>
    <n v="3062.5000000000005"/>
    <n v="0.5"/>
  </r>
  <r>
    <x v="0"/>
    <n v="1185732"/>
    <x v="73"/>
    <x v="4"/>
    <x v="28"/>
    <s v="Charleston"/>
    <x v="0"/>
    <n v="0.65"/>
    <x v="13"/>
    <n v="6662.5"/>
    <n v="2665"/>
    <n v="0.4"/>
  </r>
  <r>
    <x v="0"/>
    <n v="1185732"/>
    <x v="73"/>
    <x v="4"/>
    <x v="28"/>
    <s v="Charleston"/>
    <x v="1"/>
    <n v="0.60000000000000009"/>
    <x v="9"/>
    <n v="4800.0000000000009"/>
    <n v="1680.0000000000002"/>
    <n v="0.35"/>
  </r>
  <r>
    <x v="0"/>
    <n v="1185732"/>
    <x v="73"/>
    <x v="4"/>
    <x v="28"/>
    <s v="Charleston"/>
    <x v="2"/>
    <n v="0.55000000000000004"/>
    <x v="27"/>
    <n v="3987.5000000000005"/>
    <n v="1595.0000000000002"/>
    <n v="0.4"/>
  </r>
  <r>
    <x v="0"/>
    <n v="1185732"/>
    <x v="73"/>
    <x v="4"/>
    <x v="28"/>
    <s v="Charleston"/>
    <x v="3"/>
    <n v="0.45"/>
    <x v="22"/>
    <n v="3037.5"/>
    <n v="1215"/>
    <n v="0.4"/>
  </r>
  <r>
    <x v="0"/>
    <n v="1185732"/>
    <x v="73"/>
    <x v="4"/>
    <x v="28"/>
    <s v="Charleston"/>
    <x v="4"/>
    <n v="0.55000000000000004"/>
    <x v="26"/>
    <n v="3575.0000000000005"/>
    <n v="1251.25"/>
    <n v="0.35"/>
  </r>
  <r>
    <x v="0"/>
    <n v="1185732"/>
    <x v="73"/>
    <x v="4"/>
    <x v="28"/>
    <s v="Charleston"/>
    <x v="5"/>
    <n v="0.60000000000000009"/>
    <x v="6"/>
    <n v="4950.0000000000009"/>
    <n v="2475.0000000000005"/>
    <n v="0.5"/>
  </r>
  <r>
    <x v="0"/>
    <n v="1185732"/>
    <x v="20"/>
    <x v="4"/>
    <x v="28"/>
    <s v="Charleston"/>
    <x v="0"/>
    <n v="0.55000000000000004"/>
    <x v="8"/>
    <n v="5087.5"/>
    <n v="2035"/>
    <n v="0.4"/>
  </r>
  <r>
    <x v="0"/>
    <n v="1185732"/>
    <x v="20"/>
    <x v="4"/>
    <x v="28"/>
    <s v="Charleston"/>
    <x v="1"/>
    <n v="0.50000000000000011"/>
    <x v="27"/>
    <n v="3625.0000000000009"/>
    <n v="1268.7500000000002"/>
    <n v="0.35"/>
  </r>
  <r>
    <x v="0"/>
    <n v="1185732"/>
    <x v="20"/>
    <x v="4"/>
    <x v="28"/>
    <s v="Charleston"/>
    <x v="2"/>
    <n v="0.30000000000000004"/>
    <x v="23"/>
    <n v="1875.0000000000002"/>
    <n v="750.00000000000011"/>
    <n v="0.4"/>
  </r>
  <r>
    <x v="0"/>
    <n v="1185732"/>
    <x v="20"/>
    <x v="4"/>
    <x v="28"/>
    <s v="Charleston"/>
    <x v="3"/>
    <n v="0.30000000000000004"/>
    <x v="25"/>
    <n v="1800.0000000000002"/>
    <n v="720.00000000000011"/>
    <n v="0.4"/>
  </r>
  <r>
    <x v="0"/>
    <n v="1185732"/>
    <x v="20"/>
    <x v="4"/>
    <x v="28"/>
    <s v="Charleston"/>
    <x v="4"/>
    <n v="0.4"/>
    <x v="25"/>
    <n v="2400"/>
    <n v="840"/>
    <n v="0.35"/>
  </r>
  <r>
    <x v="0"/>
    <n v="1185732"/>
    <x v="20"/>
    <x v="4"/>
    <x v="28"/>
    <s v="Charleston"/>
    <x v="5"/>
    <n v="0.45000000000000007"/>
    <x v="20"/>
    <n v="3150.0000000000005"/>
    <n v="1575.0000000000002"/>
    <n v="0.5"/>
  </r>
  <r>
    <x v="0"/>
    <n v="1185732"/>
    <x v="179"/>
    <x v="4"/>
    <x v="28"/>
    <s v="Charleston"/>
    <x v="0"/>
    <n v="0.45000000000000007"/>
    <x v="10"/>
    <n v="3937.5000000000005"/>
    <n v="1575.0000000000002"/>
    <n v="0.4"/>
  </r>
  <r>
    <x v="0"/>
    <n v="1185732"/>
    <x v="179"/>
    <x v="4"/>
    <x v="28"/>
    <s v="Charleston"/>
    <x v="1"/>
    <n v="0.35000000000000009"/>
    <x v="20"/>
    <n v="2450.0000000000005"/>
    <n v="857.50000000000011"/>
    <n v="0.35"/>
  </r>
  <r>
    <x v="0"/>
    <n v="1185732"/>
    <x v="179"/>
    <x v="4"/>
    <x v="28"/>
    <s v="Charleston"/>
    <x v="2"/>
    <n v="0.35000000000000009"/>
    <x v="31"/>
    <n v="2012.5000000000005"/>
    <n v="805.00000000000023"/>
    <n v="0.4"/>
  </r>
  <r>
    <x v="0"/>
    <n v="1185732"/>
    <x v="179"/>
    <x v="4"/>
    <x v="28"/>
    <s v="Charleston"/>
    <x v="3"/>
    <n v="0.35000000000000009"/>
    <x v="21"/>
    <n v="1925.0000000000005"/>
    <n v="770.00000000000023"/>
    <n v="0.4"/>
  </r>
  <r>
    <x v="0"/>
    <n v="1185732"/>
    <x v="179"/>
    <x v="4"/>
    <x v="28"/>
    <s v="Charleston"/>
    <x v="4"/>
    <n v="0.45000000000000007"/>
    <x v="21"/>
    <n v="2475.0000000000005"/>
    <n v="866.25000000000011"/>
    <n v="0.35"/>
  </r>
  <r>
    <x v="0"/>
    <n v="1185732"/>
    <x v="179"/>
    <x v="4"/>
    <x v="28"/>
    <s v="Charleston"/>
    <x v="5"/>
    <n v="0.5"/>
    <x v="22"/>
    <n v="3375"/>
    <n v="1687.5"/>
    <n v="0.5"/>
  </r>
  <r>
    <x v="0"/>
    <n v="1185732"/>
    <x v="76"/>
    <x v="4"/>
    <x v="28"/>
    <s v="Charleston"/>
    <x v="0"/>
    <n v="0.45000000000000007"/>
    <x v="6"/>
    <n v="3712.5000000000005"/>
    <n v="1485.0000000000002"/>
    <n v="0.4"/>
  </r>
  <r>
    <x v="0"/>
    <n v="1185732"/>
    <x v="76"/>
    <x v="4"/>
    <x v="28"/>
    <s v="Charleston"/>
    <x v="1"/>
    <n v="0.35000000000000009"/>
    <x v="26"/>
    <n v="2275.0000000000005"/>
    <n v="796.25000000000011"/>
    <n v="0.35"/>
  </r>
  <r>
    <x v="0"/>
    <n v="1185732"/>
    <x v="76"/>
    <x v="4"/>
    <x v="28"/>
    <s v="Charleston"/>
    <x v="2"/>
    <n v="0.40000000000000013"/>
    <x v="76"/>
    <n v="2380.0000000000009"/>
    <n v="952.00000000000045"/>
    <n v="0.4"/>
  </r>
  <r>
    <x v="0"/>
    <n v="1185732"/>
    <x v="76"/>
    <x v="4"/>
    <x v="28"/>
    <s v="Charleston"/>
    <x v="3"/>
    <n v="0.6000000000000002"/>
    <x v="26"/>
    <n v="3900.0000000000014"/>
    <n v="1560.0000000000007"/>
    <n v="0.4"/>
  </r>
  <r>
    <x v="0"/>
    <n v="1185732"/>
    <x v="76"/>
    <x v="4"/>
    <x v="28"/>
    <s v="Charleston"/>
    <x v="4"/>
    <n v="0.75000000000000011"/>
    <x v="23"/>
    <n v="4687.5000000000009"/>
    <n v="1640.6250000000002"/>
    <n v="0.35"/>
  </r>
  <r>
    <x v="0"/>
    <n v="1185732"/>
    <x v="76"/>
    <x v="4"/>
    <x v="28"/>
    <s v="Charleston"/>
    <x v="5"/>
    <n v="0.75"/>
    <x v="27"/>
    <n v="5437.5"/>
    <n v="2718.75"/>
    <n v="0.5"/>
  </r>
  <r>
    <x v="0"/>
    <n v="1185732"/>
    <x v="77"/>
    <x v="4"/>
    <x v="28"/>
    <s v="Charleston"/>
    <x v="0"/>
    <n v="0.70000000000000007"/>
    <x v="18"/>
    <n v="6825.0000000000009"/>
    <n v="2730.0000000000005"/>
    <n v="0.4"/>
  </r>
  <r>
    <x v="0"/>
    <n v="1185732"/>
    <x v="77"/>
    <x v="4"/>
    <x v="28"/>
    <s v="Charleston"/>
    <x v="1"/>
    <n v="0.60000000000000009"/>
    <x v="29"/>
    <n v="4650.0000000000009"/>
    <n v="1627.5000000000002"/>
    <n v="0.35"/>
  </r>
  <r>
    <x v="0"/>
    <n v="1185732"/>
    <x v="77"/>
    <x v="4"/>
    <x v="28"/>
    <s v="Charleston"/>
    <x v="2"/>
    <n v="0.60000000000000009"/>
    <x v="27"/>
    <n v="4350.0000000000009"/>
    <n v="1740.0000000000005"/>
    <n v="0.4"/>
  </r>
  <r>
    <x v="0"/>
    <n v="1185732"/>
    <x v="77"/>
    <x v="4"/>
    <x v="28"/>
    <s v="Charleston"/>
    <x v="3"/>
    <n v="0.60000000000000009"/>
    <x v="22"/>
    <n v="4050.0000000000005"/>
    <n v="1620.0000000000002"/>
    <n v="0.4"/>
  </r>
  <r>
    <x v="0"/>
    <n v="1185732"/>
    <x v="77"/>
    <x v="4"/>
    <x v="28"/>
    <s v="Charleston"/>
    <x v="4"/>
    <n v="0.70000000000000007"/>
    <x v="22"/>
    <n v="4725"/>
    <n v="1653.75"/>
    <n v="0.35"/>
  </r>
  <r>
    <x v="0"/>
    <n v="1185732"/>
    <x v="77"/>
    <x v="4"/>
    <x v="28"/>
    <s v="Charleston"/>
    <x v="5"/>
    <n v="0.75"/>
    <x v="29"/>
    <n v="5812.5"/>
    <n v="2906.25"/>
    <n v="0.5"/>
  </r>
  <r>
    <x v="0"/>
    <n v="1185732"/>
    <x v="90"/>
    <x v="4"/>
    <x v="29"/>
    <s v="Charlotte"/>
    <x v="0"/>
    <n v="0.35000000000000003"/>
    <x v="29"/>
    <n v="2712.5000000000005"/>
    <n v="1085.0000000000002"/>
    <n v="0.4"/>
  </r>
  <r>
    <x v="0"/>
    <n v="1185732"/>
    <x v="90"/>
    <x v="4"/>
    <x v="29"/>
    <s v="Charlotte"/>
    <x v="1"/>
    <n v="0.35000000000000003"/>
    <x v="31"/>
    <n v="2012.5000000000002"/>
    <n v="704.375"/>
    <n v="0.35"/>
  </r>
  <r>
    <x v="0"/>
    <n v="1185732"/>
    <x v="90"/>
    <x v="4"/>
    <x v="29"/>
    <s v="Charlotte"/>
    <x v="2"/>
    <n v="0.25000000000000006"/>
    <x v="31"/>
    <n v="1437.5000000000002"/>
    <n v="575.00000000000011"/>
    <n v="0.4"/>
  </r>
  <r>
    <x v="0"/>
    <n v="1185732"/>
    <x v="90"/>
    <x v="4"/>
    <x v="29"/>
    <s v="Charlotte"/>
    <x v="3"/>
    <n v="0.3"/>
    <x v="33"/>
    <n v="1275"/>
    <n v="510"/>
    <n v="0.4"/>
  </r>
  <r>
    <x v="0"/>
    <n v="1185732"/>
    <x v="90"/>
    <x v="4"/>
    <x v="29"/>
    <s v="Charlotte"/>
    <x v="4"/>
    <n v="0.45"/>
    <x v="34"/>
    <n v="2137.5"/>
    <n v="748.125"/>
    <n v="0.35"/>
  </r>
  <r>
    <x v="0"/>
    <n v="1185732"/>
    <x v="90"/>
    <x v="4"/>
    <x v="29"/>
    <s v="Charlotte"/>
    <x v="5"/>
    <n v="0.35000000000000003"/>
    <x v="31"/>
    <n v="2012.5000000000002"/>
    <n v="1006.2500000000001"/>
    <n v="0.5"/>
  </r>
  <r>
    <x v="0"/>
    <n v="1185732"/>
    <x v="119"/>
    <x v="4"/>
    <x v="29"/>
    <s v="Charlotte"/>
    <x v="0"/>
    <n v="0.35000000000000003"/>
    <x v="6"/>
    <n v="2887.5000000000005"/>
    <n v="1155.0000000000002"/>
    <n v="0.4"/>
  </r>
  <r>
    <x v="0"/>
    <n v="1185732"/>
    <x v="119"/>
    <x v="4"/>
    <x v="29"/>
    <s v="Charlotte"/>
    <x v="1"/>
    <n v="0.35000000000000003"/>
    <x v="34"/>
    <n v="1662.5000000000002"/>
    <n v="581.875"/>
    <n v="0.35"/>
  </r>
  <r>
    <x v="0"/>
    <n v="1185732"/>
    <x v="119"/>
    <x v="4"/>
    <x v="29"/>
    <s v="Charlotte"/>
    <x v="2"/>
    <n v="0.25000000000000006"/>
    <x v="28"/>
    <n v="1312.5000000000002"/>
    <n v="525.00000000000011"/>
    <n v="0.4"/>
  </r>
  <r>
    <x v="0"/>
    <n v="1185732"/>
    <x v="119"/>
    <x v="4"/>
    <x v="29"/>
    <s v="Charlotte"/>
    <x v="3"/>
    <n v="0.3"/>
    <x v="48"/>
    <n v="1125"/>
    <n v="450"/>
    <n v="0.4"/>
  </r>
  <r>
    <x v="0"/>
    <n v="1185732"/>
    <x v="119"/>
    <x v="4"/>
    <x v="29"/>
    <s v="Charlotte"/>
    <x v="4"/>
    <n v="0.45"/>
    <x v="32"/>
    <n v="2025"/>
    <n v="708.75"/>
    <n v="0.35"/>
  </r>
  <r>
    <x v="0"/>
    <n v="1185732"/>
    <x v="119"/>
    <x v="4"/>
    <x v="29"/>
    <s v="Charlotte"/>
    <x v="5"/>
    <n v="0.3"/>
    <x v="21"/>
    <n v="1650"/>
    <n v="825"/>
    <n v="0.5"/>
  </r>
  <r>
    <x v="0"/>
    <n v="1185732"/>
    <x v="137"/>
    <x v="4"/>
    <x v="29"/>
    <s v="Charlotte"/>
    <x v="0"/>
    <n v="0.3"/>
    <x v="66"/>
    <n v="2310"/>
    <n v="924"/>
    <n v="0.4"/>
  </r>
  <r>
    <x v="0"/>
    <n v="1185732"/>
    <x v="137"/>
    <x v="4"/>
    <x v="29"/>
    <s v="Charlotte"/>
    <x v="1"/>
    <n v="0.3"/>
    <x v="32"/>
    <n v="1350"/>
    <n v="472.49999999999994"/>
    <n v="0.35"/>
  </r>
  <r>
    <x v="0"/>
    <n v="1185732"/>
    <x v="137"/>
    <x v="4"/>
    <x v="29"/>
    <s v="Charlotte"/>
    <x v="2"/>
    <n v="0.2"/>
    <x v="34"/>
    <n v="950"/>
    <n v="380"/>
    <n v="0.4"/>
  </r>
  <r>
    <x v="0"/>
    <n v="1185732"/>
    <x v="137"/>
    <x v="4"/>
    <x v="29"/>
    <s v="Charlotte"/>
    <x v="3"/>
    <n v="0.24999999999999994"/>
    <x v="46"/>
    <n v="812.49999999999977"/>
    <n v="324.99999999999994"/>
    <n v="0.4"/>
  </r>
  <r>
    <x v="0"/>
    <n v="1185732"/>
    <x v="137"/>
    <x v="4"/>
    <x v="29"/>
    <s v="Charlotte"/>
    <x v="4"/>
    <n v="0.40000000000000008"/>
    <x v="48"/>
    <n v="1500.0000000000002"/>
    <n v="525"/>
    <n v="0.35"/>
  </r>
  <r>
    <x v="0"/>
    <n v="1185732"/>
    <x v="137"/>
    <x v="4"/>
    <x v="29"/>
    <s v="Charlotte"/>
    <x v="5"/>
    <n v="0.3"/>
    <x v="34"/>
    <n v="1425"/>
    <n v="712.5"/>
    <n v="0.5"/>
  </r>
  <r>
    <x v="0"/>
    <n v="1185732"/>
    <x v="138"/>
    <x v="4"/>
    <x v="29"/>
    <s v="Charlotte"/>
    <x v="0"/>
    <n v="0.3"/>
    <x v="27"/>
    <n v="2175"/>
    <n v="870"/>
    <n v="0.4"/>
  </r>
  <r>
    <x v="0"/>
    <n v="1185732"/>
    <x v="138"/>
    <x v="4"/>
    <x v="29"/>
    <s v="Charlotte"/>
    <x v="1"/>
    <n v="0.3"/>
    <x v="33"/>
    <n v="1275"/>
    <n v="446.25"/>
    <n v="0.35"/>
  </r>
  <r>
    <x v="0"/>
    <n v="1185732"/>
    <x v="138"/>
    <x v="4"/>
    <x v="29"/>
    <s v="Charlotte"/>
    <x v="2"/>
    <n v="0.2"/>
    <x v="33"/>
    <n v="850"/>
    <n v="340"/>
    <n v="0.4"/>
  </r>
  <r>
    <x v="0"/>
    <n v="1185732"/>
    <x v="138"/>
    <x v="4"/>
    <x v="29"/>
    <s v="Charlotte"/>
    <x v="3"/>
    <n v="0.24999999999999994"/>
    <x v="45"/>
    <n v="874.99999999999977"/>
    <n v="349.99999999999994"/>
    <n v="0.4"/>
  </r>
  <r>
    <x v="0"/>
    <n v="1185732"/>
    <x v="138"/>
    <x v="4"/>
    <x v="29"/>
    <s v="Charlotte"/>
    <x v="4"/>
    <n v="0.45"/>
    <x v="48"/>
    <n v="1687.5"/>
    <n v="590.625"/>
    <n v="0.35"/>
  </r>
  <r>
    <x v="0"/>
    <n v="1185732"/>
    <x v="138"/>
    <x v="4"/>
    <x v="29"/>
    <s v="Charlotte"/>
    <x v="5"/>
    <n v="0.35000000000000003"/>
    <x v="28"/>
    <n v="1837.5000000000002"/>
    <n v="918.75000000000011"/>
    <n v="0.5"/>
  </r>
  <r>
    <x v="0"/>
    <n v="1185732"/>
    <x v="213"/>
    <x v="4"/>
    <x v="29"/>
    <s v="Charlotte"/>
    <x v="0"/>
    <n v="0.45"/>
    <x v="67"/>
    <n v="3577.5"/>
    <n v="1431"/>
    <n v="0.4"/>
  </r>
  <r>
    <x v="0"/>
    <n v="1185732"/>
    <x v="213"/>
    <x v="4"/>
    <x v="29"/>
    <s v="Charlotte"/>
    <x v="1"/>
    <n v="0.45"/>
    <x v="24"/>
    <n v="2250"/>
    <n v="787.5"/>
    <n v="0.35"/>
  </r>
  <r>
    <x v="0"/>
    <n v="1185732"/>
    <x v="213"/>
    <x v="4"/>
    <x v="29"/>
    <s v="Charlotte"/>
    <x v="2"/>
    <n v="0.4"/>
    <x v="34"/>
    <n v="1900"/>
    <n v="760"/>
    <n v="0.4"/>
  </r>
  <r>
    <x v="0"/>
    <n v="1185732"/>
    <x v="213"/>
    <x v="4"/>
    <x v="29"/>
    <s v="Charlotte"/>
    <x v="3"/>
    <n v="0.4"/>
    <x v="33"/>
    <n v="1700"/>
    <n v="680"/>
    <n v="0.4"/>
  </r>
  <r>
    <x v="0"/>
    <n v="1185732"/>
    <x v="213"/>
    <x v="4"/>
    <x v="29"/>
    <s v="Charlotte"/>
    <x v="4"/>
    <n v="0.49999999999999994"/>
    <x v="32"/>
    <n v="2249.9999999999995"/>
    <n v="787.49999999999977"/>
    <n v="0.35"/>
  </r>
  <r>
    <x v="0"/>
    <n v="1185732"/>
    <x v="213"/>
    <x v="4"/>
    <x v="29"/>
    <s v="Charlotte"/>
    <x v="5"/>
    <n v="0.54999999999999993"/>
    <x v="21"/>
    <n v="3024.9999999999995"/>
    <n v="1512.4999999999998"/>
    <n v="0.5"/>
  </r>
  <r>
    <x v="0"/>
    <n v="1185732"/>
    <x v="121"/>
    <x v="4"/>
    <x v="29"/>
    <s v="Charlotte"/>
    <x v="0"/>
    <n v="0.49999999999999994"/>
    <x v="9"/>
    <n v="3999.9999999999995"/>
    <n v="1600"/>
    <n v="0.4"/>
  </r>
  <r>
    <x v="0"/>
    <n v="1185732"/>
    <x v="121"/>
    <x v="4"/>
    <x v="29"/>
    <s v="Charlotte"/>
    <x v="1"/>
    <n v="0.45"/>
    <x v="21"/>
    <n v="2475"/>
    <n v="866.25"/>
    <n v="0.35"/>
  </r>
  <r>
    <x v="0"/>
    <n v="1185732"/>
    <x v="121"/>
    <x v="4"/>
    <x v="29"/>
    <s v="Charlotte"/>
    <x v="2"/>
    <n v="0.5"/>
    <x v="28"/>
    <n v="2625"/>
    <n v="1050"/>
    <n v="0.4"/>
  </r>
  <r>
    <x v="0"/>
    <n v="1185732"/>
    <x v="121"/>
    <x v="4"/>
    <x v="29"/>
    <s v="Charlotte"/>
    <x v="3"/>
    <n v="0.5"/>
    <x v="24"/>
    <n v="2500"/>
    <n v="1000"/>
    <n v="0.4"/>
  </r>
  <r>
    <x v="0"/>
    <n v="1185732"/>
    <x v="121"/>
    <x v="4"/>
    <x v="29"/>
    <s v="Charlotte"/>
    <x v="4"/>
    <n v="0.65"/>
    <x v="24"/>
    <n v="3250"/>
    <n v="1137.5"/>
    <n v="0.35"/>
  </r>
  <r>
    <x v="0"/>
    <n v="1185732"/>
    <x v="121"/>
    <x v="4"/>
    <x v="29"/>
    <s v="Charlotte"/>
    <x v="5"/>
    <n v="0.70000000000000007"/>
    <x v="22"/>
    <n v="4725"/>
    <n v="2362.5"/>
    <n v="0.5"/>
  </r>
  <r>
    <x v="0"/>
    <n v="1185732"/>
    <x v="140"/>
    <x v="4"/>
    <x v="29"/>
    <s v="Charlotte"/>
    <x v="0"/>
    <n v="0.65"/>
    <x v="3"/>
    <n v="5850"/>
    <n v="2340"/>
    <n v="0.4"/>
  </r>
  <r>
    <x v="0"/>
    <n v="1185732"/>
    <x v="140"/>
    <x v="4"/>
    <x v="29"/>
    <s v="Charlotte"/>
    <x v="1"/>
    <n v="0.60000000000000009"/>
    <x v="26"/>
    <n v="3900.0000000000005"/>
    <n v="1365"/>
    <n v="0.35"/>
  </r>
  <r>
    <x v="0"/>
    <n v="1185732"/>
    <x v="140"/>
    <x v="4"/>
    <x v="29"/>
    <s v="Charlotte"/>
    <x v="2"/>
    <n v="0.55000000000000004"/>
    <x v="31"/>
    <n v="3162.5000000000005"/>
    <n v="1265.0000000000002"/>
    <n v="0.4"/>
  </r>
  <r>
    <x v="0"/>
    <n v="1185732"/>
    <x v="140"/>
    <x v="4"/>
    <x v="29"/>
    <s v="Charlotte"/>
    <x v="3"/>
    <n v="0.55000000000000004"/>
    <x v="28"/>
    <n v="2887.5000000000005"/>
    <n v="1155.0000000000002"/>
    <n v="0.4"/>
  </r>
  <r>
    <x v="0"/>
    <n v="1185732"/>
    <x v="140"/>
    <x v="4"/>
    <x v="29"/>
    <s v="Charlotte"/>
    <x v="4"/>
    <n v="0.65"/>
    <x v="21"/>
    <n v="3575"/>
    <n v="1251.25"/>
    <n v="0.35"/>
  </r>
  <r>
    <x v="0"/>
    <n v="1185732"/>
    <x v="140"/>
    <x v="4"/>
    <x v="29"/>
    <s v="Charlotte"/>
    <x v="5"/>
    <n v="0.70000000000000007"/>
    <x v="27"/>
    <n v="5075.0000000000009"/>
    <n v="2537.5000000000005"/>
    <n v="0.5"/>
  </r>
  <r>
    <x v="0"/>
    <n v="1185732"/>
    <x v="141"/>
    <x v="4"/>
    <x v="29"/>
    <s v="Charlotte"/>
    <x v="0"/>
    <n v="0.65"/>
    <x v="10"/>
    <n v="5687.5"/>
    <n v="2275"/>
    <n v="0.4"/>
  </r>
  <r>
    <x v="0"/>
    <n v="1185732"/>
    <x v="141"/>
    <x v="4"/>
    <x v="29"/>
    <s v="Charlotte"/>
    <x v="1"/>
    <n v="0.60000000000000009"/>
    <x v="26"/>
    <n v="3900.0000000000005"/>
    <n v="1365"/>
    <n v="0.35"/>
  </r>
  <r>
    <x v="0"/>
    <n v="1185732"/>
    <x v="141"/>
    <x v="4"/>
    <x v="29"/>
    <s v="Charlotte"/>
    <x v="2"/>
    <n v="0.55000000000000004"/>
    <x v="31"/>
    <n v="3162.5000000000005"/>
    <n v="1265.0000000000002"/>
    <n v="0.4"/>
  </r>
  <r>
    <x v="0"/>
    <n v="1185732"/>
    <x v="141"/>
    <x v="4"/>
    <x v="29"/>
    <s v="Charlotte"/>
    <x v="3"/>
    <n v="0.45"/>
    <x v="28"/>
    <n v="2362.5"/>
    <n v="945"/>
    <n v="0.4"/>
  </r>
  <r>
    <x v="0"/>
    <n v="1185732"/>
    <x v="141"/>
    <x v="4"/>
    <x v="29"/>
    <s v="Charlotte"/>
    <x v="4"/>
    <n v="0.55000000000000004"/>
    <x v="24"/>
    <n v="2750"/>
    <n v="962.49999999999989"/>
    <n v="0.35"/>
  </r>
  <r>
    <x v="0"/>
    <n v="1185732"/>
    <x v="141"/>
    <x v="4"/>
    <x v="29"/>
    <s v="Charlotte"/>
    <x v="5"/>
    <n v="0.60000000000000009"/>
    <x v="22"/>
    <n v="4050.0000000000005"/>
    <n v="2025.0000000000002"/>
    <n v="0.5"/>
  </r>
  <r>
    <x v="0"/>
    <n v="1185732"/>
    <x v="214"/>
    <x v="4"/>
    <x v="29"/>
    <s v="Charlotte"/>
    <x v="0"/>
    <n v="0.55000000000000004"/>
    <x v="29"/>
    <n v="4262.5"/>
    <n v="1705"/>
    <n v="0.4"/>
  </r>
  <r>
    <x v="0"/>
    <n v="1185732"/>
    <x v="214"/>
    <x v="4"/>
    <x v="29"/>
    <s v="Charlotte"/>
    <x v="1"/>
    <n v="0.50000000000000011"/>
    <x v="31"/>
    <n v="2875.0000000000005"/>
    <n v="1006.2500000000001"/>
    <n v="0.35"/>
  </r>
  <r>
    <x v="0"/>
    <n v="1185732"/>
    <x v="214"/>
    <x v="4"/>
    <x v="29"/>
    <s v="Charlotte"/>
    <x v="2"/>
    <n v="0.25000000000000006"/>
    <x v="34"/>
    <n v="1187.5000000000002"/>
    <n v="475.00000000000011"/>
    <n v="0.4"/>
  </r>
  <r>
    <x v="0"/>
    <n v="1185732"/>
    <x v="214"/>
    <x v="4"/>
    <x v="29"/>
    <s v="Charlotte"/>
    <x v="3"/>
    <n v="0.25000000000000006"/>
    <x v="32"/>
    <n v="1125.0000000000002"/>
    <n v="450.00000000000011"/>
    <n v="0.4"/>
  </r>
  <r>
    <x v="0"/>
    <n v="1185732"/>
    <x v="214"/>
    <x v="4"/>
    <x v="29"/>
    <s v="Charlotte"/>
    <x v="4"/>
    <n v="0.35000000000000003"/>
    <x v="32"/>
    <n v="1575.0000000000002"/>
    <n v="551.25"/>
    <n v="0.35"/>
  </r>
  <r>
    <x v="0"/>
    <n v="1185732"/>
    <x v="214"/>
    <x v="4"/>
    <x v="29"/>
    <s v="Charlotte"/>
    <x v="5"/>
    <n v="0.40000000000000008"/>
    <x v="21"/>
    <n v="2200.0000000000005"/>
    <n v="1100.0000000000002"/>
    <n v="0.5"/>
  </r>
  <r>
    <x v="0"/>
    <n v="1185732"/>
    <x v="123"/>
    <x v="4"/>
    <x v="29"/>
    <s v="Charlotte"/>
    <x v="0"/>
    <n v="0.40000000000000008"/>
    <x v="27"/>
    <n v="2900.0000000000005"/>
    <n v="1160.0000000000002"/>
    <n v="0.4"/>
  </r>
  <r>
    <x v="0"/>
    <n v="1185732"/>
    <x v="123"/>
    <x v="4"/>
    <x v="29"/>
    <s v="Charlotte"/>
    <x v="1"/>
    <n v="0.3000000000000001"/>
    <x v="21"/>
    <n v="1650.0000000000005"/>
    <n v="577.50000000000011"/>
    <n v="0.35"/>
  </r>
  <r>
    <x v="0"/>
    <n v="1185732"/>
    <x v="123"/>
    <x v="4"/>
    <x v="29"/>
    <s v="Charlotte"/>
    <x v="2"/>
    <n v="0.3000000000000001"/>
    <x v="33"/>
    <n v="1275.0000000000005"/>
    <n v="510.00000000000023"/>
    <n v="0.4"/>
  </r>
  <r>
    <x v="0"/>
    <n v="1185732"/>
    <x v="123"/>
    <x v="4"/>
    <x v="29"/>
    <s v="Charlotte"/>
    <x v="3"/>
    <n v="0.3000000000000001"/>
    <x v="47"/>
    <n v="1200.0000000000005"/>
    <n v="480.00000000000023"/>
    <n v="0.4"/>
  </r>
  <r>
    <x v="0"/>
    <n v="1185732"/>
    <x v="123"/>
    <x v="4"/>
    <x v="29"/>
    <s v="Charlotte"/>
    <x v="4"/>
    <n v="0.40000000000000008"/>
    <x v="47"/>
    <n v="1600.0000000000002"/>
    <n v="560"/>
    <n v="0.35"/>
  </r>
  <r>
    <x v="0"/>
    <n v="1185732"/>
    <x v="123"/>
    <x v="4"/>
    <x v="29"/>
    <s v="Charlotte"/>
    <x v="5"/>
    <n v="0.4"/>
    <x v="28"/>
    <n v="2100"/>
    <n v="1050"/>
    <n v="0.5"/>
  </r>
  <r>
    <x v="0"/>
    <n v="1185732"/>
    <x v="143"/>
    <x v="4"/>
    <x v="29"/>
    <s v="Charlotte"/>
    <x v="0"/>
    <n v="0.35000000000000009"/>
    <x v="22"/>
    <n v="2362.5000000000005"/>
    <n v="945.00000000000023"/>
    <n v="0.4"/>
  </r>
  <r>
    <x v="0"/>
    <n v="1185732"/>
    <x v="143"/>
    <x v="4"/>
    <x v="29"/>
    <s v="Charlotte"/>
    <x v="1"/>
    <n v="0.25000000000000011"/>
    <x v="24"/>
    <n v="1250.0000000000005"/>
    <n v="437.50000000000011"/>
    <n v="0.35"/>
  </r>
  <r>
    <x v="0"/>
    <n v="1185732"/>
    <x v="143"/>
    <x v="4"/>
    <x v="29"/>
    <s v="Charlotte"/>
    <x v="2"/>
    <n v="0.35000000000000014"/>
    <x v="52"/>
    <n v="1557.5000000000007"/>
    <n v="623.00000000000034"/>
    <n v="0.4"/>
  </r>
  <r>
    <x v="0"/>
    <n v="1185732"/>
    <x v="143"/>
    <x v="4"/>
    <x v="29"/>
    <s v="Charlotte"/>
    <x v="3"/>
    <n v="0.65000000000000024"/>
    <x v="24"/>
    <n v="3250.0000000000014"/>
    <n v="1300.0000000000007"/>
    <n v="0.4"/>
  </r>
  <r>
    <x v="0"/>
    <n v="1185732"/>
    <x v="143"/>
    <x v="4"/>
    <x v="29"/>
    <s v="Charlotte"/>
    <x v="4"/>
    <n v="0.80000000000000016"/>
    <x v="34"/>
    <n v="3800.0000000000009"/>
    <n v="1330.0000000000002"/>
    <n v="0.35"/>
  </r>
  <r>
    <x v="0"/>
    <n v="1185732"/>
    <x v="143"/>
    <x v="4"/>
    <x v="29"/>
    <s v="Charlotte"/>
    <x v="5"/>
    <n v="0.8"/>
    <x v="31"/>
    <n v="4600"/>
    <n v="2300"/>
    <n v="0.5"/>
  </r>
  <r>
    <x v="0"/>
    <n v="1185732"/>
    <x v="144"/>
    <x v="4"/>
    <x v="29"/>
    <s v="Charlotte"/>
    <x v="0"/>
    <n v="0.75000000000000011"/>
    <x v="6"/>
    <n v="6187.5000000000009"/>
    <n v="2475.0000000000005"/>
    <n v="0.4"/>
  </r>
  <r>
    <x v="0"/>
    <n v="1185732"/>
    <x v="144"/>
    <x v="4"/>
    <x v="29"/>
    <s v="Charlotte"/>
    <x v="1"/>
    <n v="0.65000000000000013"/>
    <x v="23"/>
    <n v="4062.5000000000009"/>
    <n v="1421.8750000000002"/>
    <n v="0.35"/>
  </r>
  <r>
    <x v="0"/>
    <n v="1185732"/>
    <x v="144"/>
    <x v="4"/>
    <x v="29"/>
    <s v="Charlotte"/>
    <x v="2"/>
    <n v="0.65000000000000013"/>
    <x v="31"/>
    <n v="3737.5000000000009"/>
    <n v="1495.0000000000005"/>
    <n v="0.4"/>
  </r>
  <r>
    <x v="0"/>
    <n v="1185732"/>
    <x v="144"/>
    <x v="4"/>
    <x v="29"/>
    <s v="Charlotte"/>
    <x v="3"/>
    <n v="0.65000000000000013"/>
    <x v="28"/>
    <n v="3412.5000000000009"/>
    <n v="1365.0000000000005"/>
    <n v="0.4"/>
  </r>
  <r>
    <x v="0"/>
    <n v="1185732"/>
    <x v="144"/>
    <x v="4"/>
    <x v="29"/>
    <s v="Charlotte"/>
    <x v="4"/>
    <n v="0.75000000000000011"/>
    <x v="28"/>
    <n v="3937.5000000000005"/>
    <n v="1378.125"/>
    <n v="0.35"/>
  </r>
  <r>
    <x v="0"/>
    <n v="1185732"/>
    <x v="144"/>
    <x v="4"/>
    <x v="29"/>
    <s v="Charlotte"/>
    <x v="5"/>
    <n v="0.8"/>
    <x v="23"/>
    <n v="5000"/>
    <n v="2500"/>
    <n v="0.5"/>
  </r>
  <r>
    <x v="0"/>
    <n v="1185732"/>
    <x v="215"/>
    <x v="3"/>
    <x v="30"/>
    <s v="Columbus"/>
    <x v="0"/>
    <n v="0.4"/>
    <x v="24"/>
    <n v="2000"/>
    <n v="800"/>
    <n v="0.4"/>
  </r>
  <r>
    <x v="0"/>
    <n v="1185732"/>
    <x v="215"/>
    <x v="3"/>
    <x v="30"/>
    <s v="Columbus"/>
    <x v="1"/>
    <n v="0.4"/>
    <x v="49"/>
    <n v="1200"/>
    <n v="420"/>
    <n v="0.35"/>
  </r>
  <r>
    <x v="0"/>
    <n v="1185732"/>
    <x v="215"/>
    <x v="3"/>
    <x v="30"/>
    <s v="Columbus"/>
    <x v="2"/>
    <n v="0.30000000000000004"/>
    <x v="49"/>
    <n v="900.00000000000011"/>
    <n v="360.00000000000006"/>
    <n v="0.4"/>
  </r>
  <r>
    <x v="0"/>
    <n v="1185732"/>
    <x v="215"/>
    <x v="3"/>
    <x v="30"/>
    <s v="Columbus"/>
    <x v="3"/>
    <n v="0.35000000000000003"/>
    <x v="43"/>
    <n v="525"/>
    <n v="210"/>
    <n v="0.4"/>
  </r>
  <r>
    <x v="0"/>
    <n v="1185732"/>
    <x v="215"/>
    <x v="3"/>
    <x v="30"/>
    <s v="Columbus"/>
    <x v="4"/>
    <n v="0.49999999999999994"/>
    <x v="41"/>
    <n v="999.99999999999989"/>
    <n v="349.99999999999994"/>
    <n v="0.35"/>
  </r>
  <r>
    <x v="0"/>
    <n v="1185732"/>
    <x v="215"/>
    <x v="3"/>
    <x v="30"/>
    <s v="Columbus"/>
    <x v="5"/>
    <n v="0.4"/>
    <x v="49"/>
    <n v="1200"/>
    <n v="480"/>
    <n v="0.4"/>
  </r>
  <r>
    <x v="0"/>
    <n v="1185732"/>
    <x v="216"/>
    <x v="3"/>
    <x v="30"/>
    <s v="Columbus"/>
    <x v="0"/>
    <n v="0.4"/>
    <x v="21"/>
    <n v="2200"/>
    <n v="880"/>
    <n v="0.4"/>
  </r>
  <r>
    <x v="0"/>
    <n v="1185732"/>
    <x v="216"/>
    <x v="3"/>
    <x v="30"/>
    <s v="Columbus"/>
    <x v="1"/>
    <n v="0.4"/>
    <x v="41"/>
    <n v="800"/>
    <n v="280"/>
    <n v="0.35"/>
  </r>
  <r>
    <x v="0"/>
    <n v="1185732"/>
    <x v="216"/>
    <x v="3"/>
    <x v="30"/>
    <s v="Columbus"/>
    <x v="2"/>
    <n v="0.30000000000000004"/>
    <x v="44"/>
    <n v="750.00000000000011"/>
    <n v="300.00000000000006"/>
    <n v="0.4"/>
  </r>
  <r>
    <x v="0"/>
    <n v="1185732"/>
    <x v="216"/>
    <x v="3"/>
    <x v="30"/>
    <s v="Columbus"/>
    <x v="3"/>
    <n v="0.35000000000000003"/>
    <x v="36"/>
    <n v="437.50000000000006"/>
    <n v="175.00000000000003"/>
    <n v="0.4"/>
  </r>
  <r>
    <x v="0"/>
    <n v="1185732"/>
    <x v="216"/>
    <x v="3"/>
    <x v="30"/>
    <s v="Columbus"/>
    <x v="4"/>
    <n v="0.49999999999999994"/>
    <x v="41"/>
    <n v="999.99999999999989"/>
    <n v="349.99999999999994"/>
    <n v="0.35"/>
  </r>
  <r>
    <x v="0"/>
    <n v="1185732"/>
    <x v="216"/>
    <x v="3"/>
    <x v="30"/>
    <s v="Columbus"/>
    <x v="5"/>
    <n v="0.4"/>
    <x v="49"/>
    <n v="1200"/>
    <n v="480"/>
    <n v="0.4"/>
  </r>
  <r>
    <x v="0"/>
    <n v="1185732"/>
    <x v="217"/>
    <x v="3"/>
    <x v="30"/>
    <s v="Columbus"/>
    <x v="0"/>
    <n v="0.45"/>
    <x v="65"/>
    <n v="2340"/>
    <n v="936"/>
    <n v="0.4"/>
  </r>
  <r>
    <x v="0"/>
    <n v="1185732"/>
    <x v="217"/>
    <x v="3"/>
    <x v="30"/>
    <s v="Columbus"/>
    <x v="1"/>
    <n v="0.45"/>
    <x v="38"/>
    <n v="1012.5"/>
    <n v="354.375"/>
    <n v="0.35"/>
  </r>
  <r>
    <x v="0"/>
    <n v="1185732"/>
    <x v="217"/>
    <x v="3"/>
    <x v="30"/>
    <s v="Columbus"/>
    <x v="2"/>
    <n v="0.35000000000000003"/>
    <x v="44"/>
    <n v="875.00000000000011"/>
    <n v="350.00000000000006"/>
    <n v="0.4"/>
  </r>
  <r>
    <x v="0"/>
    <n v="1185732"/>
    <x v="217"/>
    <x v="3"/>
    <x v="30"/>
    <s v="Columbus"/>
    <x v="3"/>
    <n v="0.4"/>
    <x v="39"/>
    <n v="400"/>
    <n v="160"/>
    <n v="0.4"/>
  </r>
  <r>
    <x v="0"/>
    <n v="1185732"/>
    <x v="217"/>
    <x v="3"/>
    <x v="30"/>
    <s v="Columbus"/>
    <x v="4"/>
    <n v="0.54999999999999993"/>
    <x v="43"/>
    <n v="824.99999999999989"/>
    <n v="288.74999999999994"/>
    <n v="0.35"/>
  </r>
  <r>
    <x v="0"/>
    <n v="1185732"/>
    <x v="217"/>
    <x v="3"/>
    <x v="30"/>
    <s v="Columbus"/>
    <x v="5"/>
    <n v="0.45"/>
    <x v="44"/>
    <n v="1125"/>
    <n v="450"/>
    <n v="0.4"/>
  </r>
  <r>
    <x v="0"/>
    <n v="1185732"/>
    <x v="218"/>
    <x v="3"/>
    <x v="30"/>
    <s v="Columbus"/>
    <x v="0"/>
    <n v="0.45"/>
    <x v="34"/>
    <n v="2137.5"/>
    <n v="855"/>
    <n v="0.4"/>
  </r>
  <r>
    <x v="0"/>
    <n v="1185732"/>
    <x v="218"/>
    <x v="3"/>
    <x v="30"/>
    <s v="Columbus"/>
    <x v="1"/>
    <n v="0.45"/>
    <x v="37"/>
    <n v="787.5"/>
    <n v="275.625"/>
    <n v="0.35"/>
  </r>
  <r>
    <x v="0"/>
    <n v="1185732"/>
    <x v="218"/>
    <x v="3"/>
    <x v="30"/>
    <s v="Columbus"/>
    <x v="2"/>
    <n v="0.4"/>
    <x v="37"/>
    <n v="700"/>
    <n v="280"/>
    <n v="0.4"/>
  </r>
  <r>
    <x v="0"/>
    <n v="1185732"/>
    <x v="218"/>
    <x v="3"/>
    <x v="30"/>
    <s v="Columbus"/>
    <x v="3"/>
    <n v="0.45"/>
    <x v="39"/>
    <n v="450"/>
    <n v="180"/>
    <n v="0.4"/>
  </r>
  <r>
    <x v="0"/>
    <n v="1185732"/>
    <x v="218"/>
    <x v="3"/>
    <x v="30"/>
    <s v="Columbus"/>
    <x v="4"/>
    <n v="0.5"/>
    <x v="36"/>
    <n v="625"/>
    <n v="218.75"/>
    <n v="0.35"/>
  </r>
  <r>
    <x v="0"/>
    <n v="1185732"/>
    <x v="218"/>
    <x v="3"/>
    <x v="30"/>
    <s v="Columbus"/>
    <x v="5"/>
    <n v="0.4"/>
    <x v="44"/>
    <n v="1000"/>
    <n v="400"/>
    <n v="0.4"/>
  </r>
  <r>
    <x v="0"/>
    <n v="1185732"/>
    <x v="219"/>
    <x v="3"/>
    <x v="30"/>
    <s v="Columbus"/>
    <x v="0"/>
    <n v="0.5"/>
    <x v="65"/>
    <n v="2600"/>
    <n v="1040"/>
    <n v="0.4"/>
  </r>
  <r>
    <x v="0"/>
    <n v="1185732"/>
    <x v="219"/>
    <x v="3"/>
    <x v="30"/>
    <s v="Columbus"/>
    <x v="1"/>
    <n v="0.45000000000000007"/>
    <x v="38"/>
    <n v="1012.5000000000001"/>
    <n v="354.375"/>
    <n v="0.35"/>
  </r>
  <r>
    <x v="0"/>
    <n v="1185732"/>
    <x v="219"/>
    <x v="3"/>
    <x v="30"/>
    <s v="Columbus"/>
    <x v="2"/>
    <n v="0.4"/>
    <x v="41"/>
    <n v="800"/>
    <n v="320"/>
    <n v="0.4"/>
  </r>
  <r>
    <x v="0"/>
    <n v="1185732"/>
    <x v="219"/>
    <x v="3"/>
    <x v="30"/>
    <s v="Columbus"/>
    <x v="3"/>
    <n v="0.4"/>
    <x v="36"/>
    <n v="500"/>
    <n v="200"/>
    <n v="0.4"/>
  </r>
  <r>
    <x v="0"/>
    <n v="1185732"/>
    <x v="219"/>
    <x v="3"/>
    <x v="30"/>
    <s v="Columbus"/>
    <x v="4"/>
    <n v="0.5"/>
    <x v="43"/>
    <n v="750"/>
    <n v="262.5"/>
    <n v="0.35"/>
  </r>
  <r>
    <x v="0"/>
    <n v="1185732"/>
    <x v="219"/>
    <x v="3"/>
    <x v="30"/>
    <s v="Columbus"/>
    <x v="5"/>
    <n v="0.55000000000000004"/>
    <x v="35"/>
    <n v="1512.5000000000002"/>
    <n v="605.00000000000011"/>
    <n v="0.4"/>
  </r>
  <r>
    <x v="0"/>
    <n v="1185732"/>
    <x v="220"/>
    <x v="3"/>
    <x v="30"/>
    <s v="Columbus"/>
    <x v="0"/>
    <n v="0.4"/>
    <x v="28"/>
    <n v="2100"/>
    <n v="840"/>
    <n v="0.4"/>
  </r>
  <r>
    <x v="0"/>
    <n v="1185732"/>
    <x v="220"/>
    <x v="3"/>
    <x v="30"/>
    <s v="Columbus"/>
    <x v="1"/>
    <n v="0.35000000000000009"/>
    <x v="35"/>
    <n v="962.50000000000023"/>
    <n v="336.87500000000006"/>
    <n v="0.35"/>
  </r>
  <r>
    <x v="0"/>
    <n v="1185732"/>
    <x v="220"/>
    <x v="3"/>
    <x v="30"/>
    <s v="Columbus"/>
    <x v="2"/>
    <n v="0.30000000000000004"/>
    <x v="38"/>
    <n v="675.00000000000011"/>
    <n v="270.00000000000006"/>
    <n v="0.4"/>
  </r>
  <r>
    <x v="0"/>
    <n v="1185732"/>
    <x v="220"/>
    <x v="3"/>
    <x v="30"/>
    <s v="Columbus"/>
    <x v="3"/>
    <n v="0.30000000000000004"/>
    <x v="41"/>
    <n v="600.00000000000011"/>
    <n v="240.00000000000006"/>
    <n v="0.4"/>
  </r>
  <r>
    <x v="0"/>
    <n v="1185732"/>
    <x v="220"/>
    <x v="3"/>
    <x v="30"/>
    <s v="Columbus"/>
    <x v="4"/>
    <n v="0.5"/>
    <x v="41"/>
    <n v="1000"/>
    <n v="350"/>
    <n v="0.35"/>
  </r>
  <r>
    <x v="0"/>
    <n v="1185732"/>
    <x v="220"/>
    <x v="3"/>
    <x v="30"/>
    <s v="Columbus"/>
    <x v="5"/>
    <n v="0.55000000000000004"/>
    <x v="48"/>
    <n v="2062.5"/>
    <n v="825"/>
    <n v="0.4"/>
  </r>
  <r>
    <x v="0"/>
    <n v="1185732"/>
    <x v="221"/>
    <x v="3"/>
    <x v="30"/>
    <s v="Columbus"/>
    <x v="0"/>
    <n v="0.5"/>
    <x v="25"/>
    <n v="3000"/>
    <n v="1200"/>
    <n v="0.4"/>
  </r>
  <r>
    <x v="0"/>
    <n v="1185732"/>
    <x v="221"/>
    <x v="3"/>
    <x v="30"/>
    <s v="Columbus"/>
    <x v="1"/>
    <n v="0.45000000000000007"/>
    <x v="45"/>
    <n v="1575.0000000000002"/>
    <n v="551.25"/>
    <n v="0.35"/>
  </r>
  <r>
    <x v="0"/>
    <n v="1185732"/>
    <x v="221"/>
    <x v="3"/>
    <x v="30"/>
    <s v="Columbus"/>
    <x v="2"/>
    <n v="0.4"/>
    <x v="35"/>
    <n v="1100"/>
    <n v="440"/>
    <n v="0.4"/>
  </r>
  <r>
    <x v="0"/>
    <n v="1185732"/>
    <x v="221"/>
    <x v="3"/>
    <x v="30"/>
    <s v="Columbus"/>
    <x v="3"/>
    <n v="0.4"/>
    <x v="38"/>
    <n v="900"/>
    <n v="360"/>
    <n v="0.4"/>
  </r>
  <r>
    <x v="0"/>
    <n v="1185732"/>
    <x v="221"/>
    <x v="3"/>
    <x v="30"/>
    <s v="Columbus"/>
    <x v="4"/>
    <n v="0.5"/>
    <x v="44"/>
    <n v="1250"/>
    <n v="437.5"/>
    <n v="0.35"/>
  </r>
  <r>
    <x v="0"/>
    <n v="1185732"/>
    <x v="221"/>
    <x v="3"/>
    <x v="30"/>
    <s v="Columbus"/>
    <x v="5"/>
    <n v="0.55000000000000004"/>
    <x v="33"/>
    <n v="2337.5"/>
    <n v="935"/>
    <n v="0.4"/>
  </r>
  <r>
    <x v="0"/>
    <n v="1185732"/>
    <x v="222"/>
    <x v="3"/>
    <x v="30"/>
    <s v="Columbus"/>
    <x v="0"/>
    <n v="0.5"/>
    <x v="31"/>
    <n v="2875"/>
    <n v="1150"/>
    <n v="0.4"/>
  </r>
  <r>
    <x v="0"/>
    <n v="1185732"/>
    <x v="222"/>
    <x v="3"/>
    <x v="30"/>
    <s v="Columbus"/>
    <x v="1"/>
    <n v="0.45000000000000007"/>
    <x v="45"/>
    <n v="1575.0000000000002"/>
    <n v="551.25"/>
    <n v="0.35"/>
  </r>
  <r>
    <x v="0"/>
    <n v="1185732"/>
    <x v="222"/>
    <x v="3"/>
    <x v="30"/>
    <s v="Columbus"/>
    <x v="2"/>
    <n v="0.4"/>
    <x v="35"/>
    <n v="1100"/>
    <n v="440"/>
    <n v="0.4"/>
  </r>
  <r>
    <x v="0"/>
    <n v="1185732"/>
    <x v="222"/>
    <x v="3"/>
    <x v="30"/>
    <s v="Columbus"/>
    <x v="3"/>
    <n v="0.4"/>
    <x v="44"/>
    <n v="1000"/>
    <n v="400"/>
    <n v="0.4"/>
  </r>
  <r>
    <x v="0"/>
    <n v="1185732"/>
    <x v="222"/>
    <x v="3"/>
    <x v="30"/>
    <s v="Columbus"/>
    <x v="4"/>
    <n v="0.5"/>
    <x v="38"/>
    <n v="1125"/>
    <n v="393.75"/>
    <n v="0.35"/>
  </r>
  <r>
    <x v="0"/>
    <n v="1185732"/>
    <x v="222"/>
    <x v="3"/>
    <x v="30"/>
    <s v="Columbus"/>
    <x v="5"/>
    <n v="0.55000000000000004"/>
    <x v="47"/>
    <n v="2200"/>
    <n v="880"/>
    <n v="0.4"/>
  </r>
  <r>
    <x v="0"/>
    <n v="1185732"/>
    <x v="223"/>
    <x v="3"/>
    <x v="30"/>
    <s v="Columbus"/>
    <x v="0"/>
    <n v="0.5"/>
    <x v="28"/>
    <n v="2625"/>
    <n v="1050"/>
    <n v="0.4"/>
  </r>
  <r>
    <x v="0"/>
    <n v="1185732"/>
    <x v="223"/>
    <x v="3"/>
    <x v="30"/>
    <s v="Columbus"/>
    <x v="1"/>
    <n v="0.45000000000000007"/>
    <x v="46"/>
    <n v="1462.5000000000002"/>
    <n v="511.87500000000006"/>
    <n v="0.35"/>
  </r>
  <r>
    <x v="0"/>
    <n v="1185732"/>
    <x v="223"/>
    <x v="3"/>
    <x v="30"/>
    <s v="Columbus"/>
    <x v="2"/>
    <n v="0.35000000000000003"/>
    <x v="38"/>
    <n v="787.50000000000011"/>
    <n v="315.00000000000006"/>
    <n v="0.4"/>
  </r>
  <r>
    <x v="0"/>
    <n v="1185732"/>
    <x v="223"/>
    <x v="3"/>
    <x v="30"/>
    <s v="Columbus"/>
    <x v="3"/>
    <n v="0.35000000000000003"/>
    <x v="41"/>
    <n v="700.00000000000011"/>
    <n v="280.00000000000006"/>
    <n v="0.4"/>
  </r>
  <r>
    <x v="0"/>
    <n v="1185732"/>
    <x v="223"/>
    <x v="3"/>
    <x v="30"/>
    <s v="Columbus"/>
    <x v="4"/>
    <n v="0.45"/>
    <x v="41"/>
    <n v="900"/>
    <n v="315"/>
    <n v="0.35"/>
  </r>
  <r>
    <x v="0"/>
    <n v="1185732"/>
    <x v="223"/>
    <x v="3"/>
    <x v="30"/>
    <s v="Columbus"/>
    <x v="5"/>
    <n v="0.5"/>
    <x v="35"/>
    <n v="1375"/>
    <n v="550"/>
    <n v="0.4"/>
  </r>
  <r>
    <x v="0"/>
    <n v="1185732"/>
    <x v="224"/>
    <x v="3"/>
    <x v="30"/>
    <s v="Columbus"/>
    <x v="0"/>
    <n v="0.54999999999999993"/>
    <x v="32"/>
    <n v="2474.9999999999995"/>
    <n v="989.99999999999989"/>
    <n v="0.4"/>
  </r>
  <r>
    <x v="0"/>
    <n v="1185732"/>
    <x v="224"/>
    <x v="3"/>
    <x v="30"/>
    <s v="Columbus"/>
    <x v="1"/>
    <n v="0.45"/>
    <x v="35"/>
    <n v="1237.5"/>
    <n v="433.125"/>
    <n v="0.35"/>
  </r>
  <r>
    <x v="0"/>
    <n v="1185732"/>
    <x v="224"/>
    <x v="3"/>
    <x v="30"/>
    <s v="Columbus"/>
    <x v="2"/>
    <n v="0.45"/>
    <x v="37"/>
    <n v="787.5"/>
    <n v="315"/>
    <n v="0.4"/>
  </r>
  <r>
    <x v="0"/>
    <n v="1185732"/>
    <x v="224"/>
    <x v="3"/>
    <x v="30"/>
    <s v="Columbus"/>
    <x v="3"/>
    <n v="0.45"/>
    <x v="43"/>
    <n v="675"/>
    <n v="270"/>
    <n v="0.4"/>
  </r>
  <r>
    <x v="0"/>
    <n v="1185732"/>
    <x v="224"/>
    <x v="3"/>
    <x v="30"/>
    <s v="Columbus"/>
    <x v="4"/>
    <n v="0.54999999999999993"/>
    <x v="43"/>
    <n v="824.99999999999989"/>
    <n v="288.74999999999994"/>
    <n v="0.35"/>
  </r>
  <r>
    <x v="0"/>
    <n v="1185732"/>
    <x v="224"/>
    <x v="3"/>
    <x v="30"/>
    <s v="Columbus"/>
    <x v="5"/>
    <n v="0.54999999999999993"/>
    <x v="35"/>
    <n v="1512.4999999999998"/>
    <n v="604.99999999999989"/>
    <n v="0.4"/>
  </r>
  <r>
    <x v="0"/>
    <n v="1185732"/>
    <x v="225"/>
    <x v="3"/>
    <x v="30"/>
    <s v="Columbus"/>
    <x v="0"/>
    <n v="0.5"/>
    <x v="33"/>
    <n v="2125"/>
    <n v="850"/>
    <n v="0.4"/>
  </r>
  <r>
    <x v="0"/>
    <n v="1185732"/>
    <x v="225"/>
    <x v="3"/>
    <x v="30"/>
    <s v="Columbus"/>
    <x v="1"/>
    <n v="0.4"/>
    <x v="35"/>
    <n v="1100"/>
    <n v="385"/>
    <n v="0.35"/>
  </r>
  <r>
    <x v="0"/>
    <n v="1185732"/>
    <x v="225"/>
    <x v="3"/>
    <x v="30"/>
    <s v="Columbus"/>
    <x v="2"/>
    <n v="0.45"/>
    <x v="77"/>
    <n v="990"/>
    <n v="396"/>
    <n v="0.4"/>
  </r>
  <r>
    <x v="0"/>
    <n v="1185732"/>
    <x v="225"/>
    <x v="3"/>
    <x v="30"/>
    <s v="Columbus"/>
    <x v="3"/>
    <n v="0.55000000000000004"/>
    <x v="41"/>
    <n v="1100"/>
    <n v="440"/>
    <n v="0.4"/>
  </r>
  <r>
    <x v="0"/>
    <n v="1185732"/>
    <x v="225"/>
    <x v="3"/>
    <x v="30"/>
    <s v="Columbus"/>
    <x v="4"/>
    <n v="0.65"/>
    <x v="37"/>
    <n v="1137.5"/>
    <n v="398.125"/>
    <n v="0.35"/>
  </r>
  <r>
    <x v="0"/>
    <n v="1185732"/>
    <x v="225"/>
    <x v="3"/>
    <x v="30"/>
    <s v="Columbus"/>
    <x v="5"/>
    <n v="0.7"/>
    <x v="35"/>
    <n v="1924.9999999999998"/>
    <n v="770"/>
    <n v="0.4"/>
  </r>
  <r>
    <x v="0"/>
    <n v="1185732"/>
    <x v="226"/>
    <x v="3"/>
    <x v="30"/>
    <s v="Columbus"/>
    <x v="0"/>
    <n v="0.65"/>
    <x v="28"/>
    <n v="3412.5"/>
    <n v="1365"/>
    <n v="0.4"/>
  </r>
  <r>
    <x v="0"/>
    <n v="1185732"/>
    <x v="226"/>
    <x v="3"/>
    <x v="30"/>
    <s v="Columbus"/>
    <x v="1"/>
    <n v="0.55000000000000004"/>
    <x v="46"/>
    <n v="1787.5000000000002"/>
    <n v="625.625"/>
    <n v="0.35"/>
  </r>
  <r>
    <x v="0"/>
    <n v="1185732"/>
    <x v="226"/>
    <x v="3"/>
    <x v="30"/>
    <s v="Columbus"/>
    <x v="2"/>
    <n v="0.55000000000000004"/>
    <x v="35"/>
    <n v="1512.5000000000002"/>
    <n v="605.00000000000011"/>
    <n v="0.4"/>
  </r>
  <r>
    <x v="0"/>
    <n v="1185732"/>
    <x v="226"/>
    <x v="3"/>
    <x v="30"/>
    <s v="Columbus"/>
    <x v="3"/>
    <n v="0.5"/>
    <x v="38"/>
    <n v="1125"/>
    <n v="450"/>
    <n v="0.4"/>
  </r>
  <r>
    <x v="0"/>
    <n v="1185732"/>
    <x v="226"/>
    <x v="3"/>
    <x v="30"/>
    <s v="Columbus"/>
    <x v="4"/>
    <n v="0.6"/>
    <x v="38"/>
    <n v="1350"/>
    <n v="472.49999999999994"/>
    <n v="0.35"/>
  </r>
  <r>
    <x v="0"/>
    <n v="1185732"/>
    <x v="226"/>
    <x v="3"/>
    <x v="30"/>
    <s v="Columbus"/>
    <x v="5"/>
    <n v="0.64999999999999991"/>
    <x v="46"/>
    <n v="2112.4999999999995"/>
    <n v="844.99999999999989"/>
    <n v="0.4"/>
  </r>
  <r>
    <x v="0"/>
    <n v="1185732"/>
    <x v="24"/>
    <x v="4"/>
    <x v="31"/>
    <s v="Louisville"/>
    <x v="0"/>
    <n v="0.30000000000000004"/>
    <x v="27"/>
    <n v="2175.0000000000005"/>
    <n v="870.00000000000023"/>
    <n v="0.4"/>
  </r>
  <r>
    <x v="0"/>
    <n v="1185732"/>
    <x v="24"/>
    <x v="4"/>
    <x v="31"/>
    <s v="Louisville"/>
    <x v="1"/>
    <n v="0.30000000000000004"/>
    <x v="28"/>
    <n v="1575.0000000000002"/>
    <n v="551.25"/>
    <n v="0.35"/>
  </r>
  <r>
    <x v="0"/>
    <n v="1185732"/>
    <x v="24"/>
    <x v="4"/>
    <x v="31"/>
    <s v="Louisville"/>
    <x v="2"/>
    <n v="0.20000000000000007"/>
    <x v="28"/>
    <n v="1050.0000000000005"/>
    <n v="420.00000000000023"/>
    <n v="0.4"/>
  </r>
  <r>
    <x v="0"/>
    <n v="1185732"/>
    <x v="24"/>
    <x v="4"/>
    <x v="31"/>
    <s v="Louisville"/>
    <x v="3"/>
    <n v="0.25"/>
    <x v="48"/>
    <n v="937.5"/>
    <n v="375"/>
    <n v="0.4"/>
  </r>
  <r>
    <x v="0"/>
    <n v="1185732"/>
    <x v="24"/>
    <x v="4"/>
    <x v="31"/>
    <s v="Louisville"/>
    <x v="4"/>
    <n v="0.4"/>
    <x v="33"/>
    <n v="1700"/>
    <n v="595"/>
    <n v="0.35"/>
  </r>
  <r>
    <x v="0"/>
    <n v="1185732"/>
    <x v="24"/>
    <x v="4"/>
    <x v="31"/>
    <s v="Louisville"/>
    <x v="5"/>
    <n v="0.30000000000000004"/>
    <x v="28"/>
    <n v="1575.0000000000002"/>
    <n v="787.50000000000011"/>
    <n v="0.5"/>
  </r>
  <r>
    <x v="0"/>
    <n v="1185732"/>
    <x v="167"/>
    <x v="4"/>
    <x v="31"/>
    <s v="Louisville"/>
    <x v="0"/>
    <n v="0.30000000000000004"/>
    <x v="29"/>
    <n v="2325.0000000000005"/>
    <n v="930.00000000000023"/>
    <n v="0.4"/>
  </r>
  <r>
    <x v="0"/>
    <n v="1185732"/>
    <x v="167"/>
    <x v="4"/>
    <x v="31"/>
    <s v="Louisville"/>
    <x v="1"/>
    <n v="0.30000000000000004"/>
    <x v="33"/>
    <n v="1275.0000000000002"/>
    <n v="446.25000000000006"/>
    <n v="0.35"/>
  </r>
  <r>
    <x v="0"/>
    <n v="1185732"/>
    <x v="167"/>
    <x v="4"/>
    <x v="31"/>
    <s v="Louisville"/>
    <x v="2"/>
    <n v="0.20000000000000007"/>
    <x v="34"/>
    <n v="950.00000000000034"/>
    <n v="380.00000000000017"/>
    <n v="0.4"/>
  </r>
  <r>
    <x v="0"/>
    <n v="1185732"/>
    <x v="167"/>
    <x v="4"/>
    <x v="31"/>
    <s v="Louisville"/>
    <x v="3"/>
    <n v="0.25"/>
    <x v="46"/>
    <n v="812.5"/>
    <n v="325"/>
    <n v="0.4"/>
  </r>
  <r>
    <x v="0"/>
    <n v="1185732"/>
    <x v="167"/>
    <x v="4"/>
    <x v="31"/>
    <s v="Louisville"/>
    <x v="4"/>
    <n v="0.4"/>
    <x v="47"/>
    <n v="1600"/>
    <n v="560"/>
    <n v="0.35"/>
  </r>
  <r>
    <x v="0"/>
    <n v="1185732"/>
    <x v="167"/>
    <x v="4"/>
    <x v="31"/>
    <s v="Louisville"/>
    <x v="5"/>
    <n v="0.25"/>
    <x v="24"/>
    <n v="1250"/>
    <n v="625"/>
    <n v="0.5"/>
  </r>
  <r>
    <x v="0"/>
    <n v="1185732"/>
    <x v="104"/>
    <x v="4"/>
    <x v="31"/>
    <s v="Louisville"/>
    <x v="0"/>
    <n v="0.25"/>
    <x v="78"/>
    <n v="1800"/>
    <n v="720"/>
    <n v="0.4"/>
  </r>
  <r>
    <x v="0"/>
    <n v="1185732"/>
    <x v="104"/>
    <x v="4"/>
    <x v="31"/>
    <s v="Louisville"/>
    <x v="1"/>
    <n v="0.25"/>
    <x v="47"/>
    <n v="1000"/>
    <n v="350"/>
    <n v="0.35"/>
  </r>
  <r>
    <x v="0"/>
    <n v="1185732"/>
    <x v="104"/>
    <x v="4"/>
    <x v="31"/>
    <s v="Louisville"/>
    <x v="2"/>
    <n v="0.15000000000000002"/>
    <x v="33"/>
    <n v="637.50000000000011"/>
    <n v="255.00000000000006"/>
    <n v="0.4"/>
  </r>
  <r>
    <x v="0"/>
    <n v="1185732"/>
    <x v="104"/>
    <x v="4"/>
    <x v="31"/>
    <s v="Louisville"/>
    <x v="3"/>
    <n v="0.19999999999999996"/>
    <x v="35"/>
    <n v="549.99999999999989"/>
    <n v="219.99999999999997"/>
    <n v="0.4"/>
  </r>
  <r>
    <x v="0"/>
    <n v="1185732"/>
    <x v="104"/>
    <x v="4"/>
    <x v="31"/>
    <s v="Louisville"/>
    <x v="4"/>
    <n v="0.35000000000000009"/>
    <x v="46"/>
    <n v="1137.5000000000002"/>
    <n v="398.12500000000006"/>
    <n v="0.35"/>
  </r>
  <r>
    <x v="0"/>
    <n v="1185732"/>
    <x v="104"/>
    <x v="4"/>
    <x v="31"/>
    <s v="Louisville"/>
    <x v="5"/>
    <n v="0.25"/>
    <x v="33"/>
    <n v="1062.5"/>
    <n v="531.25"/>
    <n v="0.5"/>
  </r>
  <r>
    <x v="0"/>
    <n v="1185732"/>
    <x v="105"/>
    <x v="4"/>
    <x v="31"/>
    <s v="Louisville"/>
    <x v="0"/>
    <n v="0.25"/>
    <x v="22"/>
    <n v="1687.5"/>
    <n v="675"/>
    <n v="0.4"/>
  </r>
  <r>
    <x v="0"/>
    <n v="1185732"/>
    <x v="105"/>
    <x v="4"/>
    <x v="31"/>
    <s v="Louisville"/>
    <x v="1"/>
    <n v="0.25"/>
    <x v="48"/>
    <n v="937.5"/>
    <n v="328.125"/>
    <n v="0.35"/>
  </r>
  <r>
    <x v="0"/>
    <n v="1185732"/>
    <x v="105"/>
    <x v="4"/>
    <x v="31"/>
    <s v="Louisville"/>
    <x v="2"/>
    <n v="0.15000000000000002"/>
    <x v="48"/>
    <n v="562.50000000000011"/>
    <n v="225.00000000000006"/>
    <n v="0.4"/>
  </r>
  <r>
    <x v="0"/>
    <n v="1185732"/>
    <x v="105"/>
    <x v="4"/>
    <x v="31"/>
    <s v="Louisville"/>
    <x v="3"/>
    <n v="0.19999999999999996"/>
    <x v="49"/>
    <n v="599.99999999999989"/>
    <n v="239.99999999999997"/>
    <n v="0.4"/>
  </r>
  <r>
    <x v="0"/>
    <n v="1185732"/>
    <x v="105"/>
    <x v="4"/>
    <x v="31"/>
    <s v="Louisville"/>
    <x v="4"/>
    <n v="0.4"/>
    <x v="46"/>
    <n v="1300"/>
    <n v="454.99999999999994"/>
    <n v="0.35"/>
  </r>
  <r>
    <x v="0"/>
    <n v="1185732"/>
    <x v="105"/>
    <x v="4"/>
    <x v="31"/>
    <s v="Louisville"/>
    <x v="5"/>
    <n v="0.30000000000000004"/>
    <x v="34"/>
    <n v="1425.0000000000002"/>
    <n v="712.50000000000011"/>
    <n v="0.5"/>
  </r>
  <r>
    <x v="0"/>
    <n v="1185732"/>
    <x v="40"/>
    <x v="4"/>
    <x v="31"/>
    <s v="Louisville"/>
    <x v="0"/>
    <n v="0.4"/>
    <x v="57"/>
    <n v="2980"/>
    <n v="1192"/>
    <n v="0.4"/>
  </r>
  <r>
    <x v="0"/>
    <n v="1185732"/>
    <x v="40"/>
    <x v="4"/>
    <x v="31"/>
    <s v="Louisville"/>
    <x v="1"/>
    <n v="0.4"/>
    <x v="32"/>
    <n v="1800"/>
    <n v="630"/>
    <n v="0.35"/>
  </r>
  <r>
    <x v="0"/>
    <n v="1185732"/>
    <x v="40"/>
    <x v="4"/>
    <x v="31"/>
    <s v="Louisville"/>
    <x v="2"/>
    <n v="0.35000000000000003"/>
    <x v="33"/>
    <n v="1487.5000000000002"/>
    <n v="595.00000000000011"/>
    <n v="0.4"/>
  </r>
  <r>
    <x v="0"/>
    <n v="1185732"/>
    <x v="40"/>
    <x v="4"/>
    <x v="31"/>
    <s v="Louisville"/>
    <x v="3"/>
    <n v="0.35000000000000003"/>
    <x v="48"/>
    <n v="1312.5000000000002"/>
    <n v="525.00000000000011"/>
    <n v="0.4"/>
  </r>
  <r>
    <x v="0"/>
    <n v="1185732"/>
    <x v="40"/>
    <x v="4"/>
    <x v="31"/>
    <s v="Louisville"/>
    <x v="4"/>
    <n v="0.44999999999999996"/>
    <x v="47"/>
    <n v="1799.9999999999998"/>
    <n v="629.99999999999989"/>
    <n v="0.35"/>
  </r>
  <r>
    <x v="0"/>
    <n v="1185732"/>
    <x v="40"/>
    <x v="4"/>
    <x v="31"/>
    <s v="Louisville"/>
    <x v="5"/>
    <n v="0.49999999999999994"/>
    <x v="24"/>
    <n v="2499.9999999999995"/>
    <n v="1249.9999999999998"/>
    <n v="0.5"/>
  </r>
  <r>
    <x v="0"/>
    <n v="1185732"/>
    <x v="169"/>
    <x v="4"/>
    <x v="31"/>
    <s v="Louisville"/>
    <x v="0"/>
    <n v="0.44999999999999996"/>
    <x v="30"/>
    <n v="3374.9999999999995"/>
    <n v="1350"/>
    <n v="0.4"/>
  </r>
  <r>
    <x v="0"/>
    <n v="1185732"/>
    <x v="169"/>
    <x v="4"/>
    <x v="31"/>
    <s v="Louisville"/>
    <x v="1"/>
    <n v="0.4"/>
    <x v="24"/>
    <n v="2000"/>
    <n v="700"/>
    <n v="0.35"/>
  </r>
  <r>
    <x v="0"/>
    <n v="1185732"/>
    <x v="169"/>
    <x v="4"/>
    <x v="31"/>
    <s v="Louisville"/>
    <x v="2"/>
    <n v="0.45"/>
    <x v="34"/>
    <n v="2137.5"/>
    <n v="855"/>
    <n v="0.4"/>
  </r>
  <r>
    <x v="0"/>
    <n v="1185732"/>
    <x v="169"/>
    <x v="4"/>
    <x v="31"/>
    <s v="Louisville"/>
    <x v="3"/>
    <n v="0.45"/>
    <x v="32"/>
    <n v="2025"/>
    <n v="810"/>
    <n v="0.4"/>
  </r>
  <r>
    <x v="0"/>
    <n v="1185732"/>
    <x v="169"/>
    <x v="4"/>
    <x v="31"/>
    <s v="Louisville"/>
    <x v="4"/>
    <n v="0.6"/>
    <x v="32"/>
    <n v="2700"/>
    <n v="944.99999999999989"/>
    <n v="0.35"/>
  </r>
  <r>
    <x v="0"/>
    <n v="1185732"/>
    <x v="169"/>
    <x v="4"/>
    <x v="31"/>
    <s v="Louisville"/>
    <x v="5"/>
    <n v="0.65"/>
    <x v="23"/>
    <n v="4062.5"/>
    <n v="2031.25"/>
    <n v="0.5"/>
  </r>
  <r>
    <x v="0"/>
    <n v="1185732"/>
    <x v="108"/>
    <x v="4"/>
    <x v="31"/>
    <s v="Louisville"/>
    <x v="0"/>
    <n v="0.6"/>
    <x v="2"/>
    <n v="5100"/>
    <n v="2040"/>
    <n v="0.4"/>
  </r>
  <r>
    <x v="0"/>
    <n v="1185732"/>
    <x v="108"/>
    <x v="4"/>
    <x v="31"/>
    <s v="Louisville"/>
    <x v="1"/>
    <n v="0.55000000000000004"/>
    <x v="25"/>
    <n v="3300.0000000000005"/>
    <n v="1155"/>
    <n v="0.35"/>
  </r>
  <r>
    <x v="0"/>
    <n v="1185732"/>
    <x v="108"/>
    <x v="4"/>
    <x v="31"/>
    <s v="Louisville"/>
    <x v="2"/>
    <n v="0.5"/>
    <x v="28"/>
    <n v="2625"/>
    <n v="1050"/>
    <n v="0.4"/>
  </r>
  <r>
    <x v="0"/>
    <n v="1185732"/>
    <x v="108"/>
    <x v="4"/>
    <x v="31"/>
    <s v="Louisville"/>
    <x v="3"/>
    <n v="0.5"/>
    <x v="34"/>
    <n v="2375"/>
    <n v="950"/>
    <n v="0.4"/>
  </r>
  <r>
    <x v="0"/>
    <n v="1185732"/>
    <x v="108"/>
    <x v="4"/>
    <x v="31"/>
    <s v="Louisville"/>
    <x v="4"/>
    <n v="0.6"/>
    <x v="24"/>
    <n v="3000"/>
    <n v="1050"/>
    <n v="0.35"/>
  </r>
  <r>
    <x v="0"/>
    <n v="1185732"/>
    <x v="108"/>
    <x v="4"/>
    <x v="31"/>
    <s v="Louisville"/>
    <x v="5"/>
    <n v="0.65"/>
    <x v="22"/>
    <n v="4387.5"/>
    <n v="2193.75"/>
    <n v="0.5"/>
  </r>
  <r>
    <x v="0"/>
    <n v="1185732"/>
    <x v="109"/>
    <x v="4"/>
    <x v="31"/>
    <s v="Louisville"/>
    <x v="0"/>
    <n v="0.6"/>
    <x v="6"/>
    <n v="4950"/>
    <n v="1980"/>
    <n v="0.4"/>
  </r>
  <r>
    <x v="0"/>
    <n v="1185732"/>
    <x v="109"/>
    <x v="4"/>
    <x v="31"/>
    <s v="Louisville"/>
    <x v="1"/>
    <n v="0.55000000000000004"/>
    <x v="25"/>
    <n v="3300.0000000000005"/>
    <n v="1155"/>
    <n v="0.35"/>
  </r>
  <r>
    <x v="0"/>
    <n v="1185732"/>
    <x v="109"/>
    <x v="4"/>
    <x v="31"/>
    <s v="Louisville"/>
    <x v="2"/>
    <n v="0.5"/>
    <x v="28"/>
    <n v="2625"/>
    <n v="1050"/>
    <n v="0.4"/>
  </r>
  <r>
    <x v="0"/>
    <n v="1185732"/>
    <x v="109"/>
    <x v="4"/>
    <x v="31"/>
    <s v="Louisville"/>
    <x v="3"/>
    <n v="0.4"/>
    <x v="34"/>
    <n v="1900"/>
    <n v="760"/>
    <n v="0.4"/>
  </r>
  <r>
    <x v="0"/>
    <n v="1185732"/>
    <x v="109"/>
    <x v="4"/>
    <x v="31"/>
    <s v="Louisville"/>
    <x v="4"/>
    <n v="0.5"/>
    <x v="32"/>
    <n v="2250"/>
    <n v="787.5"/>
    <n v="0.35"/>
  </r>
  <r>
    <x v="0"/>
    <n v="1185732"/>
    <x v="109"/>
    <x v="4"/>
    <x v="31"/>
    <s v="Louisville"/>
    <x v="5"/>
    <n v="0.55000000000000004"/>
    <x v="23"/>
    <n v="3437.5000000000005"/>
    <n v="1718.7500000000002"/>
    <n v="0.5"/>
  </r>
  <r>
    <x v="0"/>
    <n v="1185732"/>
    <x v="44"/>
    <x v="4"/>
    <x v="31"/>
    <s v="Louisville"/>
    <x v="0"/>
    <n v="0.5"/>
    <x v="27"/>
    <n v="3625"/>
    <n v="1450"/>
    <n v="0.4"/>
  </r>
  <r>
    <x v="0"/>
    <n v="1185732"/>
    <x v="44"/>
    <x v="4"/>
    <x v="31"/>
    <s v="Louisville"/>
    <x v="1"/>
    <n v="0.45000000000000012"/>
    <x v="28"/>
    <n v="2362.5000000000005"/>
    <n v="826.87500000000011"/>
    <n v="0.35"/>
  </r>
  <r>
    <x v="0"/>
    <n v="1185732"/>
    <x v="44"/>
    <x v="4"/>
    <x v="31"/>
    <s v="Louisville"/>
    <x v="2"/>
    <n v="0.20000000000000007"/>
    <x v="33"/>
    <n v="850.00000000000023"/>
    <n v="340.00000000000011"/>
    <n v="0.4"/>
  </r>
  <r>
    <x v="0"/>
    <n v="1185732"/>
    <x v="44"/>
    <x v="4"/>
    <x v="31"/>
    <s v="Louisville"/>
    <x v="3"/>
    <n v="0.20000000000000007"/>
    <x v="47"/>
    <n v="800.00000000000023"/>
    <n v="320.00000000000011"/>
    <n v="0.4"/>
  </r>
  <r>
    <x v="0"/>
    <n v="1185732"/>
    <x v="44"/>
    <x v="4"/>
    <x v="31"/>
    <s v="Louisville"/>
    <x v="4"/>
    <n v="0.30000000000000004"/>
    <x v="47"/>
    <n v="1200.0000000000002"/>
    <n v="420.00000000000006"/>
    <n v="0.35"/>
  </r>
  <r>
    <x v="0"/>
    <n v="1185732"/>
    <x v="44"/>
    <x v="4"/>
    <x v="31"/>
    <s v="Louisville"/>
    <x v="5"/>
    <n v="0.35000000000000009"/>
    <x v="24"/>
    <n v="1750.0000000000005"/>
    <n v="875.00000000000023"/>
    <n v="0.5"/>
  </r>
  <r>
    <x v="0"/>
    <n v="1185732"/>
    <x v="171"/>
    <x v="4"/>
    <x v="31"/>
    <s v="Louisville"/>
    <x v="0"/>
    <n v="0.35000000000000009"/>
    <x v="22"/>
    <n v="2362.5000000000005"/>
    <n v="945.00000000000023"/>
    <n v="0.4"/>
  </r>
  <r>
    <x v="0"/>
    <n v="1185732"/>
    <x v="171"/>
    <x v="4"/>
    <x v="31"/>
    <s v="Louisville"/>
    <x v="1"/>
    <n v="0.25000000000000011"/>
    <x v="24"/>
    <n v="1250.0000000000005"/>
    <n v="437.50000000000011"/>
    <n v="0.35"/>
  </r>
  <r>
    <x v="0"/>
    <n v="1185732"/>
    <x v="171"/>
    <x v="4"/>
    <x v="31"/>
    <s v="Louisville"/>
    <x v="2"/>
    <n v="0.25000000000000011"/>
    <x v="48"/>
    <n v="937.50000000000045"/>
    <n v="375.00000000000023"/>
    <n v="0.4"/>
  </r>
  <r>
    <x v="0"/>
    <n v="1185732"/>
    <x v="171"/>
    <x v="4"/>
    <x v="31"/>
    <s v="Louisville"/>
    <x v="3"/>
    <n v="0.25000000000000011"/>
    <x v="45"/>
    <n v="875.00000000000034"/>
    <n v="350.00000000000017"/>
    <n v="0.4"/>
  </r>
  <r>
    <x v="0"/>
    <n v="1185732"/>
    <x v="171"/>
    <x v="4"/>
    <x v="31"/>
    <s v="Louisville"/>
    <x v="4"/>
    <n v="0.35000000000000009"/>
    <x v="45"/>
    <n v="1225.0000000000002"/>
    <n v="428.75000000000006"/>
    <n v="0.35"/>
  </r>
  <r>
    <x v="0"/>
    <n v="1185732"/>
    <x v="171"/>
    <x v="4"/>
    <x v="31"/>
    <s v="Louisville"/>
    <x v="5"/>
    <n v="0.35000000000000003"/>
    <x v="34"/>
    <n v="1662.5000000000002"/>
    <n v="831.25000000000011"/>
    <n v="0.5"/>
  </r>
  <r>
    <x v="0"/>
    <n v="1185732"/>
    <x v="112"/>
    <x v="4"/>
    <x v="31"/>
    <s v="Louisville"/>
    <x v="0"/>
    <n v="0.3000000000000001"/>
    <x v="23"/>
    <n v="1875.0000000000007"/>
    <n v="750.00000000000034"/>
    <n v="0.4"/>
  </r>
  <r>
    <x v="0"/>
    <n v="1185732"/>
    <x v="112"/>
    <x v="4"/>
    <x v="31"/>
    <s v="Louisville"/>
    <x v="1"/>
    <n v="0.20000000000000012"/>
    <x v="32"/>
    <n v="900.00000000000057"/>
    <n v="315.00000000000017"/>
    <n v="0.35"/>
  </r>
  <r>
    <x v="0"/>
    <n v="1185732"/>
    <x v="112"/>
    <x v="4"/>
    <x v="31"/>
    <s v="Louisville"/>
    <x v="2"/>
    <n v="0.30000000000000016"/>
    <x v="79"/>
    <n v="1185.0000000000007"/>
    <n v="474.00000000000028"/>
    <n v="0.4"/>
  </r>
  <r>
    <x v="0"/>
    <n v="1185732"/>
    <x v="112"/>
    <x v="4"/>
    <x v="31"/>
    <s v="Louisville"/>
    <x v="3"/>
    <n v="0.6000000000000002"/>
    <x v="32"/>
    <n v="2700.0000000000009"/>
    <n v="1080.0000000000005"/>
    <n v="0.4"/>
  </r>
  <r>
    <x v="0"/>
    <n v="1185732"/>
    <x v="112"/>
    <x v="4"/>
    <x v="31"/>
    <s v="Louisville"/>
    <x v="4"/>
    <n v="0.75000000000000011"/>
    <x v="33"/>
    <n v="3187.5000000000005"/>
    <n v="1115.625"/>
    <n v="0.35"/>
  </r>
  <r>
    <x v="0"/>
    <n v="1185732"/>
    <x v="112"/>
    <x v="4"/>
    <x v="31"/>
    <s v="Louisville"/>
    <x v="5"/>
    <n v="0.75"/>
    <x v="28"/>
    <n v="3937.5"/>
    <n v="1968.75"/>
    <n v="0.5"/>
  </r>
  <r>
    <x v="0"/>
    <n v="1185732"/>
    <x v="113"/>
    <x v="4"/>
    <x v="31"/>
    <s v="Louisville"/>
    <x v="0"/>
    <n v="0.70000000000000007"/>
    <x v="29"/>
    <n v="5425.0000000000009"/>
    <n v="2170.0000000000005"/>
    <n v="0.4"/>
  </r>
  <r>
    <x v="0"/>
    <n v="1185732"/>
    <x v="113"/>
    <x v="4"/>
    <x v="31"/>
    <s v="Louisville"/>
    <x v="1"/>
    <n v="0.60000000000000009"/>
    <x v="31"/>
    <n v="3450.0000000000005"/>
    <n v="1207.5"/>
    <n v="0.35"/>
  </r>
  <r>
    <x v="0"/>
    <n v="1185732"/>
    <x v="113"/>
    <x v="4"/>
    <x v="31"/>
    <s v="Louisville"/>
    <x v="2"/>
    <n v="0.60000000000000009"/>
    <x v="28"/>
    <n v="3150.0000000000005"/>
    <n v="1260.0000000000002"/>
    <n v="0.4"/>
  </r>
  <r>
    <x v="0"/>
    <n v="1185732"/>
    <x v="113"/>
    <x v="4"/>
    <x v="31"/>
    <s v="Louisville"/>
    <x v="3"/>
    <n v="0.60000000000000009"/>
    <x v="34"/>
    <n v="2850.0000000000005"/>
    <n v="1140.0000000000002"/>
    <n v="0.4"/>
  </r>
  <r>
    <x v="0"/>
    <n v="1185732"/>
    <x v="113"/>
    <x v="4"/>
    <x v="31"/>
    <s v="Louisville"/>
    <x v="4"/>
    <n v="0.70000000000000007"/>
    <x v="34"/>
    <n v="3325.0000000000005"/>
    <n v="1163.75"/>
    <n v="0.35"/>
  </r>
  <r>
    <x v="0"/>
    <n v="1185732"/>
    <x v="113"/>
    <x v="4"/>
    <x v="31"/>
    <s v="Louisville"/>
    <x v="5"/>
    <n v="0.75"/>
    <x v="31"/>
    <n v="4312.5"/>
    <n v="2156.25"/>
    <n v="0.5"/>
  </r>
  <r>
    <x v="1"/>
    <n v="1197831"/>
    <x v="180"/>
    <x v="1"/>
    <x v="32"/>
    <s v="Jackson"/>
    <x v="0"/>
    <n v="0.25000000000000006"/>
    <x v="26"/>
    <n v="1625.0000000000005"/>
    <n v="650.00000000000023"/>
    <n v="0.4"/>
  </r>
  <r>
    <x v="1"/>
    <n v="1197831"/>
    <x v="180"/>
    <x v="1"/>
    <x v="32"/>
    <s v="Jackson"/>
    <x v="1"/>
    <n v="0.25000000000000006"/>
    <x v="32"/>
    <n v="1125.0000000000002"/>
    <n v="393.75000000000006"/>
    <n v="0.35"/>
  </r>
  <r>
    <x v="1"/>
    <n v="1197831"/>
    <x v="180"/>
    <x v="1"/>
    <x v="32"/>
    <s v="Jackson"/>
    <x v="2"/>
    <n v="0.15000000000000008"/>
    <x v="32"/>
    <n v="675.00000000000034"/>
    <n v="270.00000000000017"/>
    <n v="0.4"/>
  </r>
  <r>
    <x v="1"/>
    <n v="1197831"/>
    <x v="180"/>
    <x v="1"/>
    <x v="32"/>
    <s v="Jackson"/>
    <x v="3"/>
    <n v="0.2"/>
    <x v="49"/>
    <n v="600"/>
    <n v="240"/>
    <n v="0.4"/>
  </r>
  <r>
    <x v="1"/>
    <n v="1197831"/>
    <x v="180"/>
    <x v="1"/>
    <x v="32"/>
    <s v="Jackson"/>
    <x v="4"/>
    <n v="0.35000000000000003"/>
    <x v="45"/>
    <n v="1225.0000000000002"/>
    <n v="428.75000000000006"/>
    <n v="0.35"/>
  </r>
  <r>
    <x v="1"/>
    <n v="1197831"/>
    <x v="180"/>
    <x v="1"/>
    <x v="32"/>
    <s v="Jackson"/>
    <x v="5"/>
    <n v="0.25000000000000006"/>
    <x v="32"/>
    <n v="1125.0000000000002"/>
    <n v="450.00000000000011"/>
    <n v="0.4"/>
  </r>
  <r>
    <x v="1"/>
    <n v="1197831"/>
    <x v="227"/>
    <x v="1"/>
    <x v="32"/>
    <s v="Jackson"/>
    <x v="0"/>
    <n v="0.25000000000000006"/>
    <x v="20"/>
    <n v="1750.0000000000005"/>
    <n v="700.00000000000023"/>
    <n v="0.4"/>
  </r>
  <r>
    <x v="1"/>
    <n v="1197831"/>
    <x v="227"/>
    <x v="1"/>
    <x v="32"/>
    <s v="Jackson"/>
    <x v="1"/>
    <n v="0.25000000000000006"/>
    <x v="45"/>
    <n v="875.00000000000023"/>
    <n v="306.25000000000006"/>
    <n v="0.35"/>
  </r>
  <r>
    <x v="1"/>
    <n v="1197831"/>
    <x v="227"/>
    <x v="1"/>
    <x v="32"/>
    <s v="Jackson"/>
    <x v="2"/>
    <n v="0.15000000000000008"/>
    <x v="47"/>
    <n v="600.00000000000034"/>
    <n v="240.00000000000014"/>
    <n v="0.4"/>
  </r>
  <r>
    <x v="1"/>
    <n v="1197831"/>
    <x v="227"/>
    <x v="1"/>
    <x v="32"/>
    <s v="Jackson"/>
    <x v="3"/>
    <n v="0.2"/>
    <x v="44"/>
    <n v="500"/>
    <n v="200"/>
    <n v="0.4"/>
  </r>
  <r>
    <x v="1"/>
    <n v="1197831"/>
    <x v="227"/>
    <x v="1"/>
    <x v="32"/>
    <s v="Jackson"/>
    <x v="4"/>
    <n v="0.35000000000000003"/>
    <x v="46"/>
    <n v="1137.5"/>
    <n v="398.125"/>
    <n v="0.35"/>
  </r>
  <r>
    <x v="1"/>
    <n v="1197831"/>
    <x v="227"/>
    <x v="1"/>
    <x v="32"/>
    <s v="Jackson"/>
    <x v="5"/>
    <n v="0.2"/>
    <x v="33"/>
    <n v="850"/>
    <n v="340"/>
    <n v="0.4"/>
  </r>
  <r>
    <x v="1"/>
    <n v="1197831"/>
    <x v="26"/>
    <x v="1"/>
    <x v="32"/>
    <s v="Jackson"/>
    <x v="0"/>
    <n v="0.2"/>
    <x v="80"/>
    <n v="1290"/>
    <n v="516"/>
    <n v="0.4"/>
  </r>
  <r>
    <x v="1"/>
    <n v="1197831"/>
    <x v="26"/>
    <x v="1"/>
    <x v="32"/>
    <s v="Jackson"/>
    <x v="1"/>
    <n v="0.2"/>
    <x v="46"/>
    <n v="650"/>
    <n v="227.49999999999997"/>
    <n v="0.35"/>
  </r>
  <r>
    <x v="1"/>
    <n v="1197831"/>
    <x v="26"/>
    <x v="1"/>
    <x v="32"/>
    <s v="Jackson"/>
    <x v="2"/>
    <n v="0.10000000000000002"/>
    <x v="45"/>
    <n v="350.00000000000006"/>
    <n v="140.00000000000003"/>
    <n v="0.4"/>
  </r>
  <r>
    <x v="1"/>
    <n v="1197831"/>
    <x v="26"/>
    <x v="1"/>
    <x v="32"/>
    <s v="Jackson"/>
    <x v="3"/>
    <n v="0.19999999999999996"/>
    <x v="41"/>
    <n v="399.99999999999989"/>
    <n v="159.99999999999997"/>
    <n v="0.4"/>
  </r>
  <r>
    <x v="1"/>
    <n v="1197831"/>
    <x v="26"/>
    <x v="1"/>
    <x v="32"/>
    <s v="Jackson"/>
    <x v="4"/>
    <n v="0.35000000000000009"/>
    <x v="44"/>
    <n v="875.00000000000023"/>
    <n v="306.25000000000006"/>
    <n v="0.35"/>
  </r>
  <r>
    <x v="1"/>
    <n v="1197831"/>
    <x v="26"/>
    <x v="1"/>
    <x v="32"/>
    <s v="Jackson"/>
    <x v="5"/>
    <n v="0.25"/>
    <x v="45"/>
    <n v="875"/>
    <n v="350"/>
    <n v="0.4"/>
  </r>
  <r>
    <x v="1"/>
    <n v="1197831"/>
    <x v="27"/>
    <x v="1"/>
    <x v="32"/>
    <s v="Jackson"/>
    <x v="0"/>
    <n v="0.25"/>
    <x v="25"/>
    <n v="1500"/>
    <n v="600"/>
    <n v="0.4"/>
  </r>
  <r>
    <x v="1"/>
    <n v="1197831"/>
    <x v="27"/>
    <x v="1"/>
    <x v="32"/>
    <s v="Jackson"/>
    <x v="1"/>
    <n v="0.25"/>
    <x v="49"/>
    <n v="750"/>
    <n v="262.5"/>
    <n v="0.35"/>
  </r>
  <r>
    <x v="1"/>
    <n v="1197831"/>
    <x v="27"/>
    <x v="1"/>
    <x v="32"/>
    <s v="Jackson"/>
    <x v="2"/>
    <n v="0.15000000000000002"/>
    <x v="49"/>
    <n v="450.00000000000006"/>
    <n v="180.00000000000003"/>
    <n v="0.4"/>
  </r>
  <r>
    <x v="1"/>
    <n v="1197831"/>
    <x v="27"/>
    <x v="1"/>
    <x v="32"/>
    <s v="Jackson"/>
    <x v="3"/>
    <n v="0.19999999999999996"/>
    <x v="38"/>
    <n v="449.99999999999989"/>
    <n v="179.99999999999997"/>
    <n v="0.4"/>
  </r>
  <r>
    <x v="1"/>
    <n v="1197831"/>
    <x v="27"/>
    <x v="1"/>
    <x v="32"/>
    <s v="Jackson"/>
    <x v="4"/>
    <n v="0.4"/>
    <x v="44"/>
    <n v="1000"/>
    <n v="350"/>
    <n v="0.35"/>
  </r>
  <r>
    <x v="1"/>
    <n v="1197831"/>
    <x v="27"/>
    <x v="1"/>
    <x v="32"/>
    <s v="Jackson"/>
    <x v="5"/>
    <n v="0.30000000000000004"/>
    <x v="47"/>
    <n v="1200.0000000000002"/>
    <n v="480.00000000000011"/>
    <n v="0.4"/>
  </r>
  <r>
    <x v="1"/>
    <n v="1197831"/>
    <x v="168"/>
    <x v="1"/>
    <x v="32"/>
    <s v="Jackson"/>
    <x v="0"/>
    <n v="0.4"/>
    <x v="70"/>
    <n v="2680"/>
    <n v="1072"/>
    <n v="0.4"/>
  </r>
  <r>
    <x v="1"/>
    <n v="1197831"/>
    <x v="168"/>
    <x v="1"/>
    <x v="32"/>
    <s v="Jackson"/>
    <x v="1"/>
    <n v="0.4"/>
    <x v="48"/>
    <n v="1500"/>
    <n v="525"/>
    <n v="0.35"/>
  </r>
  <r>
    <x v="1"/>
    <n v="1197831"/>
    <x v="168"/>
    <x v="1"/>
    <x v="32"/>
    <s v="Jackson"/>
    <x v="2"/>
    <n v="0.35000000000000003"/>
    <x v="45"/>
    <n v="1225.0000000000002"/>
    <n v="490.00000000000011"/>
    <n v="0.4"/>
  </r>
  <r>
    <x v="1"/>
    <n v="1197831"/>
    <x v="168"/>
    <x v="1"/>
    <x v="32"/>
    <s v="Jackson"/>
    <x v="3"/>
    <n v="0.35000000000000003"/>
    <x v="49"/>
    <n v="1050"/>
    <n v="420"/>
    <n v="0.4"/>
  </r>
  <r>
    <x v="1"/>
    <n v="1197831"/>
    <x v="168"/>
    <x v="1"/>
    <x v="32"/>
    <s v="Jackson"/>
    <x v="4"/>
    <n v="0.44999999999999996"/>
    <x v="46"/>
    <n v="1462.4999999999998"/>
    <n v="511.87499999999989"/>
    <n v="0.35"/>
  </r>
  <r>
    <x v="1"/>
    <n v="1197831"/>
    <x v="168"/>
    <x v="1"/>
    <x v="32"/>
    <s v="Jackson"/>
    <x v="5"/>
    <n v="0.44999999999999996"/>
    <x v="33"/>
    <n v="1912.4999999999998"/>
    <n v="765"/>
    <n v="0.4"/>
  </r>
  <r>
    <x v="1"/>
    <n v="1197831"/>
    <x v="228"/>
    <x v="1"/>
    <x v="32"/>
    <s v="Jackson"/>
    <x v="0"/>
    <n v="0.39999999999999997"/>
    <x v="22"/>
    <n v="2700"/>
    <n v="1080"/>
    <n v="0.4"/>
  </r>
  <r>
    <x v="1"/>
    <n v="1197831"/>
    <x v="228"/>
    <x v="1"/>
    <x v="32"/>
    <s v="Jackson"/>
    <x v="1"/>
    <n v="0.35000000000000003"/>
    <x v="33"/>
    <n v="1487.5000000000002"/>
    <n v="520.625"/>
    <n v="0.35"/>
  </r>
  <r>
    <x v="1"/>
    <n v="1197831"/>
    <x v="228"/>
    <x v="1"/>
    <x v="32"/>
    <s v="Jackson"/>
    <x v="2"/>
    <n v="0.4"/>
    <x v="47"/>
    <n v="1600"/>
    <n v="640"/>
    <n v="0.4"/>
  </r>
  <r>
    <x v="1"/>
    <n v="1197831"/>
    <x v="228"/>
    <x v="1"/>
    <x v="32"/>
    <s v="Jackson"/>
    <x v="3"/>
    <n v="0.4"/>
    <x v="48"/>
    <n v="1500"/>
    <n v="600"/>
    <n v="0.4"/>
  </r>
  <r>
    <x v="1"/>
    <n v="1197831"/>
    <x v="228"/>
    <x v="1"/>
    <x v="32"/>
    <s v="Jackson"/>
    <x v="4"/>
    <n v="0.54999999999999993"/>
    <x v="48"/>
    <n v="2062.4999999999995"/>
    <n v="721.87499999999977"/>
    <n v="0.35"/>
  </r>
  <r>
    <x v="1"/>
    <n v="1197831"/>
    <x v="228"/>
    <x v="1"/>
    <x v="32"/>
    <s v="Jackson"/>
    <x v="5"/>
    <n v="0.6"/>
    <x v="21"/>
    <n v="3300"/>
    <n v="1320"/>
    <n v="0.4"/>
  </r>
  <r>
    <x v="1"/>
    <n v="1197831"/>
    <x v="30"/>
    <x v="1"/>
    <x v="32"/>
    <s v="Jackson"/>
    <x v="0"/>
    <n v="0.54999999999999993"/>
    <x v="29"/>
    <n v="4262.4999999999991"/>
    <n v="1704.9999999999998"/>
    <n v="0.4"/>
  </r>
  <r>
    <x v="1"/>
    <n v="1197831"/>
    <x v="30"/>
    <x v="1"/>
    <x v="32"/>
    <s v="Jackson"/>
    <x v="1"/>
    <n v="0.5"/>
    <x v="28"/>
    <n v="2625"/>
    <n v="918.74999999999989"/>
    <n v="0.35"/>
  </r>
  <r>
    <x v="1"/>
    <n v="1197831"/>
    <x v="30"/>
    <x v="1"/>
    <x v="32"/>
    <s v="Jackson"/>
    <x v="2"/>
    <n v="0.45"/>
    <x v="32"/>
    <n v="2025"/>
    <n v="810"/>
    <n v="0.4"/>
  </r>
  <r>
    <x v="1"/>
    <n v="1197831"/>
    <x v="30"/>
    <x v="1"/>
    <x v="32"/>
    <s v="Jackson"/>
    <x v="3"/>
    <n v="0.45"/>
    <x v="47"/>
    <n v="1800"/>
    <n v="720"/>
    <n v="0.4"/>
  </r>
  <r>
    <x v="1"/>
    <n v="1197831"/>
    <x v="30"/>
    <x v="1"/>
    <x v="32"/>
    <s v="Jackson"/>
    <x v="4"/>
    <n v="0.6"/>
    <x v="33"/>
    <n v="2550"/>
    <n v="892.5"/>
    <n v="0.35"/>
  </r>
  <r>
    <x v="1"/>
    <n v="1197831"/>
    <x v="30"/>
    <x v="1"/>
    <x v="32"/>
    <s v="Jackson"/>
    <x v="5"/>
    <n v="0.65"/>
    <x v="25"/>
    <n v="3900"/>
    <n v="1560"/>
    <n v="0.4"/>
  </r>
  <r>
    <x v="1"/>
    <n v="1197831"/>
    <x v="31"/>
    <x v="1"/>
    <x v="32"/>
    <s v="Jackson"/>
    <x v="0"/>
    <n v="0.6"/>
    <x v="30"/>
    <n v="4500"/>
    <n v="1800"/>
    <n v="0.4"/>
  </r>
  <r>
    <x v="1"/>
    <n v="1197831"/>
    <x v="31"/>
    <x v="1"/>
    <x v="32"/>
    <s v="Jackson"/>
    <x v="1"/>
    <n v="0.55000000000000004"/>
    <x v="28"/>
    <n v="2887.5000000000005"/>
    <n v="1010.6250000000001"/>
    <n v="0.35"/>
  </r>
  <r>
    <x v="1"/>
    <n v="1197831"/>
    <x v="31"/>
    <x v="1"/>
    <x v="32"/>
    <s v="Jackson"/>
    <x v="2"/>
    <n v="0.5"/>
    <x v="32"/>
    <n v="2250"/>
    <n v="900"/>
    <n v="0.4"/>
  </r>
  <r>
    <x v="1"/>
    <n v="1197831"/>
    <x v="31"/>
    <x v="1"/>
    <x v="32"/>
    <s v="Jackson"/>
    <x v="3"/>
    <n v="0.4"/>
    <x v="47"/>
    <n v="1600"/>
    <n v="640"/>
    <n v="0.4"/>
  </r>
  <r>
    <x v="1"/>
    <n v="1197831"/>
    <x v="31"/>
    <x v="1"/>
    <x v="32"/>
    <s v="Jackson"/>
    <x v="4"/>
    <n v="0.5"/>
    <x v="48"/>
    <n v="1875"/>
    <n v="656.25"/>
    <n v="0.35"/>
  </r>
  <r>
    <x v="1"/>
    <n v="1197831"/>
    <x v="31"/>
    <x v="1"/>
    <x v="32"/>
    <s v="Jackson"/>
    <x v="5"/>
    <n v="0.55000000000000004"/>
    <x v="21"/>
    <n v="3025.0000000000005"/>
    <n v="1210.0000000000002"/>
    <n v="0.4"/>
  </r>
  <r>
    <x v="1"/>
    <n v="1197831"/>
    <x v="170"/>
    <x v="1"/>
    <x v="32"/>
    <s v="Jackson"/>
    <x v="0"/>
    <n v="0.5"/>
    <x v="26"/>
    <n v="3250"/>
    <n v="1300"/>
    <n v="0.4"/>
  </r>
  <r>
    <x v="1"/>
    <n v="1197831"/>
    <x v="170"/>
    <x v="1"/>
    <x v="32"/>
    <s v="Jackson"/>
    <x v="1"/>
    <n v="0.40000000000000013"/>
    <x v="32"/>
    <n v="1800.0000000000007"/>
    <n v="630.00000000000023"/>
    <n v="0.35"/>
  </r>
  <r>
    <x v="1"/>
    <n v="1197831"/>
    <x v="170"/>
    <x v="1"/>
    <x v="32"/>
    <s v="Jackson"/>
    <x v="2"/>
    <n v="0.15000000000000008"/>
    <x v="45"/>
    <n v="525.00000000000023"/>
    <n v="210.00000000000011"/>
    <n v="0.4"/>
  </r>
  <r>
    <x v="1"/>
    <n v="1197831"/>
    <x v="170"/>
    <x v="1"/>
    <x v="32"/>
    <s v="Jackson"/>
    <x v="3"/>
    <n v="0.15000000000000008"/>
    <x v="46"/>
    <n v="487.50000000000023"/>
    <n v="195.00000000000011"/>
    <n v="0.4"/>
  </r>
  <r>
    <x v="1"/>
    <n v="1197831"/>
    <x v="170"/>
    <x v="1"/>
    <x v="32"/>
    <s v="Jackson"/>
    <x v="4"/>
    <n v="0.25000000000000006"/>
    <x v="46"/>
    <n v="812.50000000000023"/>
    <n v="284.37500000000006"/>
    <n v="0.35"/>
  </r>
  <r>
    <x v="1"/>
    <n v="1197831"/>
    <x v="170"/>
    <x v="1"/>
    <x v="32"/>
    <s v="Jackson"/>
    <x v="5"/>
    <n v="0.3000000000000001"/>
    <x v="33"/>
    <n v="1275.0000000000005"/>
    <n v="510.00000000000023"/>
    <n v="0.4"/>
  </r>
  <r>
    <x v="1"/>
    <n v="1197831"/>
    <x v="229"/>
    <x v="1"/>
    <x v="32"/>
    <s v="Jackson"/>
    <x v="0"/>
    <n v="0.3000000000000001"/>
    <x v="25"/>
    <n v="1800.0000000000007"/>
    <n v="720.00000000000034"/>
    <n v="0.4"/>
  </r>
  <r>
    <x v="1"/>
    <n v="1197831"/>
    <x v="229"/>
    <x v="1"/>
    <x v="32"/>
    <s v="Jackson"/>
    <x v="1"/>
    <n v="0.20000000000000012"/>
    <x v="33"/>
    <n v="850.00000000000057"/>
    <n v="297.50000000000017"/>
    <n v="0.35"/>
  </r>
  <r>
    <x v="1"/>
    <n v="1197831"/>
    <x v="229"/>
    <x v="1"/>
    <x v="32"/>
    <s v="Jackson"/>
    <x v="2"/>
    <n v="0.20000000000000012"/>
    <x v="49"/>
    <n v="600.00000000000034"/>
    <n v="240.00000000000014"/>
    <n v="0.4"/>
  </r>
  <r>
    <x v="1"/>
    <n v="1197831"/>
    <x v="229"/>
    <x v="1"/>
    <x v="32"/>
    <s v="Jackson"/>
    <x v="3"/>
    <n v="0.20000000000000012"/>
    <x v="35"/>
    <n v="550.00000000000034"/>
    <n v="220.00000000000014"/>
    <n v="0.4"/>
  </r>
  <r>
    <x v="1"/>
    <n v="1197831"/>
    <x v="229"/>
    <x v="1"/>
    <x v="32"/>
    <s v="Jackson"/>
    <x v="4"/>
    <n v="0.3000000000000001"/>
    <x v="35"/>
    <n v="825.00000000000023"/>
    <n v="288.75000000000006"/>
    <n v="0.35"/>
  </r>
  <r>
    <x v="1"/>
    <n v="1197831"/>
    <x v="229"/>
    <x v="1"/>
    <x v="32"/>
    <s v="Jackson"/>
    <x v="5"/>
    <n v="0.30000000000000004"/>
    <x v="47"/>
    <n v="1200.0000000000002"/>
    <n v="480.00000000000011"/>
    <n v="0.4"/>
  </r>
  <r>
    <x v="1"/>
    <n v="1197831"/>
    <x v="34"/>
    <x v="1"/>
    <x v="32"/>
    <s v="Jackson"/>
    <x v="0"/>
    <n v="0.25000000000000011"/>
    <x v="21"/>
    <n v="1375.0000000000007"/>
    <n v="550.00000000000034"/>
    <n v="0.4"/>
  </r>
  <r>
    <x v="1"/>
    <n v="1197831"/>
    <x v="34"/>
    <x v="1"/>
    <x v="32"/>
    <s v="Jackson"/>
    <x v="1"/>
    <n v="0.15000000000000013"/>
    <x v="48"/>
    <n v="562.50000000000045"/>
    <n v="196.87500000000014"/>
    <n v="0.35"/>
  </r>
  <r>
    <x v="1"/>
    <n v="1197831"/>
    <x v="34"/>
    <x v="1"/>
    <x v="32"/>
    <s v="Jackson"/>
    <x v="2"/>
    <n v="0.25000000000000017"/>
    <x v="81"/>
    <n v="800.00000000000057"/>
    <n v="320.00000000000023"/>
    <n v="0.4"/>
  </r>
  <r>
    <x v="1"/>
    <n v="1197831"/>
    <x v="34"/>
    <x v="1"/>
    <x v="32"/>
    <s v="Jackson"/>
    <x v="3"/>
    <n v="0.55000000000000016"/>
    <x v="48"/>
    <n v="2062.5000000000005"/>
    <n v="825.00000000000023"/>
    <n v="0.4"/>
  </r>
  <r>
    <x v="1"/>
    <n v="1197831"/>
    <x v="34"/>
    <x v="1"/>
    <x v="32"/>
    <s v="Jackson"/>
    <x v="4"/>
    <n v="0.75000000000000011"/>
    <x v="45"/>
    <n v="2625.0000000000005"/>
    <n v="918.75000000000011"/>
    <n v="0.35"/>
  </r>
  <r>
    <x v="1"/>
    <n v="1197831"/>
    <x v="34"/>
    <x v="1"/>
    <x v="32"/>
    <s v="Jackson"/>
    <x v="5"/>
    <n v="0.75"/>
    <x v="32"/>
    <n v="3375"/>
    <n v="1350"/>
    <n v="0.4"/>
  </r>
  <r>
    <x v="1"/>
    <n v="1197831"/>
    <x v="35"/>
    <x v="1"/>
    <x v="32"/>
    <s v="Jackson"/>
    <x v="0"/>
    <n v="0.70000000000000007"/>
    <x v="20"/>
    <n v="4900.0000000000009"/>
    <n v="1960.0000000000005"/>
    <n v="0.4"/>
  </r>
  <r>
    <x v="1"/>
    <n v="1197831"/>
    <x v="35"/>
    <x v="1"/>
    <x v="32"/>
    <s v="Jackson"/>
    <x v="1"/>
    <n v="0.60000000000000009"/>
    <x v="24"/>
    <n v="3000.0000000000005"/>
    <n v="1050"/>
    <n v="0.35"/>
  </r>
  <r>
    <x v="1"/>
    <n v="1197831"/>
    <x v="35"/>
    <x v="1"/>
    <x v="32"/>
    <s v="Jackson"/>
    <x v="2"/>
    <n v="0.60000000000000009"/>
    <x v="32"/>
    <n v="2700.0000000000005"/>
    <n v="1080.0000000000002"/>
    <n v="0.4"/>
  </r>
  <r>
    <x v="1"/>
    <n v="1197831"/>
    <x v="35"/>
    <x v="1"/>
    <x v="32"/>
    <s v="Jackson"/>
    <x v="3"/>
    <n v="0.60000000000000009"/>
    <x v="47"/>
    <n v="2400.0000000000005"/>
    <n v="960.00000000000023"/>
    <n v="0.4"/>
  </r>
  <r>
    <x v="1"/>
    <n v="1197831"/>
    <x v="35"/>
    <x v="1"/>
    <x v="32"/>
    <s v="Jackson"/>
    <x v="4"/>
    <n v="0.70000000000000007"/>
    <x v="47"/>
    <n v="2800.0000000000005"/>
    <n v="980.00000000000011"/>
    <n v="0.35"/>
  </r>
  <r>
    <x v="1"/>
    <n v="1197831"/>
    <x v="35"/>
    <x v="1"/>
    <x v="32"/>
    <s v="Jackson"/>
    <x v="5"/>
    <n v="0.75"/>
    <x v="24"/>
    <n v="3750"/>
    <n v="1500"/>
    <n v="0.4"/>
  </r>
  <r>
    <x v="1"/>
    <n v="1197831"/>
    <x v="180"/>
    <x v="1"/>
    <x v="33"/>
    <s v="Little Rock"/>
    <x v="0"/>
    <n v="0.25000000000000006"/>
    <x v="31"/>
    <n v="1437.5000000000002"/>
    <n v="575.00000000000011"/>
    <n v="0.4"/>
  </r>
  <r>
    <x v="1"/>
    <n v="1197831"/>
    <x v="180"/>
    <x v="1"/>
    <x v="33"/>
    <s v="Little Rock"/>
    <x v="1"/>
    <n v="0.25000000000000006"/>
    <x v="48"/>
    <n v="937.50000000000023"/>
    <n v="328.12500000000006"/>
    <n v="0.35"/>
  </r>
  <r>
    <x v="1"/>
    <n v="1197831"/>
    <x v="180"/>
    <x v="1"/>
    <x v="33"/>
    <s v="Little Rock"/>
    <x v="2"/>
    <n v="0.15000000000000008"/>
    <x v="48"/>
    <n v="562.50000000000034"/>
    <n v="225.00000000000014"/>
    <n v="0.4"/>
  </r>
  <r>
    <x v="1"/>
    <n v="1197831"/>
    <x v="180"/>
    <x v="1"/>
    <x v="33"/>
    <s v="Little Rock"/>
    <x v="3"/>
    <n v="0.2"/>
    <x v="38"/>
    <n v="450"/>
    <n v="180"/>
    <n v="0.4"/>
  </r>
  <r>
    <x v="1"/>
    <n v="1197831"/>
    <x v="180"/>
    <x v="1"/>
    <x v="33"/>
    <s v="Little Rock"/>
    <x v="4"/>
    <n v="0.35000000000000003"/>
    <x v="35"/>
    <n v="962.50000000000011"/>
    <n v="336.875"/>
    <n v="0.35"/>
  </r>
  <r>
    <x v="1"/>
    <n v="1197831"/>
    <x v="180"/>
    <x v="1"/>
    <x v="33"/>
    <s v="Little Rock"/>
    <x v="5"/>
    <n v="0.25000000000000006"/>
    <x v="48"/>
    <n v="937.50000000000023"/>
    <n v="375.00000000000011"/>
    <n v="0.4"/>
  </r>
  <r>
    <x v="1"/>
    <n v="1197831"/>
    <x v="227"/>
    <x v="1"/>
    <x v="33"/>
    <s v="Little Rock"/>
    <x v="0"/>
    <n v="0.25000000000000006"/>
    <x v="23"/>
    <n v="1562.5000000000005"/>
    <n v="625.00000000000023"/>
    <n v="0.4"/>
  </r>
  <r>
    <x v="1"/>
    <n v="1197831"/>
    <x v="227"/>
    <x v="1"/>
    <x v="33"/>
    <s v="Little Rock"/>
    <x v="1"/>
    <n v="0.25000000000000006"/>
    <x v="35"/>
    <n v="687.50000000000011"/>
    <n v="240.62500000000003"/>
    <n v="0.35"/>
  </r>
  <r>
    <x v="1"/>
    <n v="1197831"/>
    <x v="227"/>
    <x v="1"/>
    <x v="33"/>
    <s v="Little Rock"/>
    <x v="2"/>
    <n v="0.15000000000000008"/>
    <x v="46"/>
    <n v="487.50000000000023"/>
    <n v="195.00000000000011"/>
    <n v="0.4"/>
  </r>
  <r>
    <x v="1"/>
    <n v="1197831"/>
    <x v="227"/>
    <x v="1"/>
    <x v="33"/>
    <s v="Little Rock"/>
    <x v="3"/>
    <n v="0.2"/>
    <x v="37"/>
    <n v="350"/>
    <n v="140"/>
    <n v="0.4"/>
  </r>
  <r>
    <x v="1"/>
    <n v="1197831"/>
    <x v="227"/>
    <x v="1"/>
    <x v="33"/>
    <s v="Little Rock"/>
    <x v="4"/>
    <n v="0.35000000000000003"/>
    <x v="44"/>
    <n v="875.00000000000011"/>
    <n v="306.25"/>
    <n v="0.35"/>
  </r>
  <r>
    <x v="1"/>
    <n v="1197831"/>
    <x v="227"/>
    <x v="1"/>
    <x v="33"/>
    <s v="Little Rock"/>
    <x v="5"/>
    <n v="0.2"/>
    <x v="45"/>
    <n v="700"/>
    <n v="280"/>
    <n v="0.4"/>
  </r>
  <r>
    <x v="1"/>
    <n v="1197831"/>
    <x v="26"/>
    <x v="1"/>
    <x v="33"/>
    <s v="Little Rock"/>
    <x v="0"/>
    <n v="0.2"/>
    <x v="82"/>
    <n v="1140"/>
    <n v="456"/>
    <n v="0.4"/>
  </r>
  <r>
    <x v="1"/>
    <n v="1197831"/>
    <x v="26"/>
    <x v="1"/>
    <x v="33"/>
    <s v="Little Rock"/>
    <x v="1"/>
    <n v="0.2"/>
    <x v="44"/>
    <n v="500"/>
    <n v="175"/>
    <n v="0.35"/>
  </r>
  <r>
    <x v="1"/>
    <n v="1197831"/>
    <x v="26"/>
    <x v="1"/>
    <x v="33"/>
    <s v="Little Rock"/>
    <x v="2"/>
    <n v="0.10000000000000002"/>
    <x v="35"/>
    <n v="275.00000000000006"/>
    <n v="110.00000000000003"/>
    <n v="0.4"/>
  </r>
  <r>
    <x v="1"/>
    <n v="1197831"/>
    <x v="26"/>
    <x v="1"/>
    <x v="33"/>
    <s v="Little Rock"/>
    <x v="3"/>
    <n v="0.19999999999999996"/>
    <x v="36"/>
    <n v="249.99999999999994"/>
    <n v="99.999999999999986"/>
    <n v="0.4"/>
  </r>
  <r>
    <x v="1"/>
    <n v="1197831"/>
    <x v="26"/>
    <x v="1"/>
    <x v="33"/>
    <s v="Little Rock"/>
    <x v="4"/>
    <n v="0.35000000000000009"/>
    <x v="37"/>
    <n v="612.50000000000011"/>
    <n v="214.37500000000003"/>
    <n v="0.35"/>
  </r>
  <r>
    <x v="1"/>
    <n v="1197831"/>
    <x v="26"/>
    <x v="1"/>
    <x v="33"/>
    <s v="Little Rock"/>
    <x v="5"/>
    <n v="0.25"/>
    <x v="35"/>
    <n v="687.5"/>
    <n v="275"/>
    <n v="0.4"/>
  </r>
  <r>
    <x v="1"/>
    <n v="1197831"/>
    <x v="27"/>
    <x v="1"/>
    <x v="33"/>
    <s v="Little Rock"/>
    <x v="0"/>
    <n v="0.25"/>
    <x v="28"/>
    <n v="1312.5"/>
    <n v="525"/>
    <n v="0.4"/>
  </r>
  <r>
    <x v="1"/>
    <n v="1197831"/>
    <x v="27"/>
    <x v="1"/>
    <x v="33"/>
    <s v="Little Rock"/>
    <x v="1"/>
    <n v="0.25"/>
    <x v="38"/>
    <n v="562.5"/>
    <n v="196.875"/>
    <n v="0.35"/>
  </r>
  <r>
    <x v="1"/>
    <n v="1197831"/>
    <x v="27"/>
    <x v="1"/>
    <x v="33"/>
    <s v="Little Rock"/>
    <x v="2"/>
    <n v="0.15000000000000002"/>
    <x v="38"/>
    <n v="337.50000000000006"/>
    <n v="135.00000000000003"/>
    <n v="0.4"/>
  </r>
  <r>
    <x v="1"/>
    <n v="1197831"/>
    <x v="27"/>
    <x v="1"/>
    <x v="33"/>
    <s v="Little Rock"/>
    <x v="3"/>
    <n v="0.19999999999999996"/>
    <x v="43"/>
    <n v="299.99999999999994"/>
    <n v="119.99999999999999"/>
    <n v="0.4"/>
  </r>
  <r>
    <x v="1"/>
    <n v="1197831"/>
    <x v="27"/>
    <x v="1"/>
    <x v="33"/>
    <s v="Little Rock"/>
    <x v="4"/>
    <n v="0.4"/>
    <x v="37"/>
    <n v="700"/>
    <n v="244.99999999999997"/>
    <n v="0.35"/>
  </r>
  <r>
    <x v="1"/>
    <n v="1197831"/>
    <x v="27"/>
    <x v="1"/>
    <x v="33"/>
    <s v="Little Rock"/>
    <x v="5"/>
    <n v="0.30000000000000004"/>
    <x v="46"/>
    <n v="975.00000000000011"/>
    <n v="390.00000000000006"/>
    <n v="0.4"/>
  </r>
  <r>
    <x v="1"/>
    <n v="1197831"/>
    <x v="168"/>
    <x v="1"/>
    <x v="33"/>
    <s v="Little Rock"/>
    <x v="0"/>
    <n v="0.4"/>
    <x v="76"/>
    <n v="2380"/>
    <n v="952"/>
    <n v="0.4"/>
  </r>
  <r>
    <x v="1"/>
    <n v="1197831"/>
    <x v="168"/>
    <x v="1"/>
    <x v="33"/>
    <s v="Little Rock"/>
    <x v="1"/>
    <n v="0.4"/>
    <x v="49"/>
    <n v="1200"/>
    <n v="420"/>
    <n v="0.35"/>
  </r>
  <r>
    <x v="1"/>
    <n v="1197831"/>
    <x v="168"/>
    <x v="1"/>
    <x v="33"/>
    <s v="Little Rock"/>
    <x v="2"/>
    <n v="0.35000000000000003"/>
    <x v="35"/>
    <n v="962.50000000000011"/>
    <n v="385.00000000000006"/>
    <n v="0.4"/>
  </r>
  <r>
    <x v="1"/>
    <n v="1197831"/>
    <x v="168"/>
    <x v="1"/>
    <x v="33"/>
    <s v="Little Rock"/>
    <x v="3"/>
    <n v="0.35000000000000003"/>
    <x v="38"/>
    <n v="787.50000000000011"/>
    <n v="315.00000000000006"/>
    <n v="0.4"/>
  </r>
  <r>
    <x v="1"/>
    <n v="1197831"/>
    <x v="168"/>
    <x v="1"/>
    <x v="33"/>
    <s v="Little Rock"/>
    <x v="4"/>
    <n v="0.44999999999999996"/>
    <x v="44"/>
    <n v="1125"/>
    <n v="393.75"/>
    <n v="0.35"/>
  </r>
  <r>
    <x v="1"/>
    <n v="1197831"/>
    <x v="168"/>
    <x v="1"/>
    <x v="33"/>
    <s v="Little Rock"/>
    <x v="5"/>
    <n v="0.44999999999999996"/>
    <x v="45"/>
    <n v="1574.9999999999998"/>
    <n v="630"/>
    <n v="0.4"/>
  </r>
  <r>
    <x v="1"/>
    <n v="1197831"/>
    <x v="228"/>
    <x v="1"/>
    <x v="33"/>
    <s v="Little Rock"/>
    <x v="0"/>
    <n v="0.39999999999999997"/>
    <x v="25"/>
    <n v="2400"/>
    <n v="960"/>
    <n v="0.4"/>
  </r>
  <r>
    <x v="1"/>
    <n v="1197831"/>
    <x v="228"/>
    <x v="1"/>
    <x v="33"/>
    <s v="Little Rock"/>
    <x v="1"/>
    <n v="0.35000000000000003"/>
    <x v="45"/>
    <n v="1225.0000000000002"/>
    <n v="428.75000000000006"/>
    <n v="0.35"/>
  </r>
  <r>
    <x v="1"/>
    <n v="1197831"/>
    <x v="228"/>
    <x v="1"/>
    <x v="33"/>
    <s v="Little Rock"/>
    <x v="2"/>
    <n v="0.4"/>
    <x v="46"/>
    <n v="1300"/>
    <n v="520"/>
    <n v="0.4"/>
  </r>
  <r>
    <x v="1"/>
    <n v="1197831"/>
    <x v="228"/>
    <x v="1"/>
    <x v="33"/>
    <s v="Little Rock"/>
    <x v="3"/>
    <n v="0.4"/>
    <x v="49"/>
    <n v="1200"/>
    <n v="480"/>
    <n v="0.4"/>
  </r>
  <r>
    <x v="1"/>
    <n v="1197831"/>
    <x v="228"/>
    <x v="1"/>
    <x v="33"/>
    <s v="Little Rock"/>
    <x v="4"/>
    <n v="0.54999999999999993"/>
    <x v="49"/>
    <n v="1649.9999999999998"/>
    <n v="577.49999999999989"/>
    <n v="0.35"/>
  </r>
  <r>
    <x v="1"/>
    <n v="1197831"/>
    <x v="228"/>
    <x v="1"/>
    <x v="33"/>
    <s v="Little Rock"/>
    <x v="5"/>
    <n v="0.6"/>
    <x v="34"/>
    <n v="2850"/>
    <n v="1140"/>
    <n v="0.4"/>
  </r>
  <r>
    <x v="1"/>
    <n v="1197831"/>
    <x v="30"/>
    <x v="1"/>
    <x v="33"/>
    <s v="Little Rock"/>
    <x v="0"/>
    <n v="0.54999999999999993"/>
    <x v="20"/>
    <n v="3849.9999999999995"/>
    <n v="1540"/>
    <n v="0.4"/>
  </r>
  <r>
    <x v="1"/>
    <n v="1197831"/>
    <x v="30"/>
    <x v="1"/>
    <x v="33"/>
    <s v="Little Rock"/>
    <x v="1"/>
    <n v="0.5"/>
    <x v="32"/>
    <n v="2250"/>
    <n v="787.5"/>
    <n v="0.35"/>
  </r>
  <r>
    <x v="1"/>
    <n v="1197831"/>
    <x v="30"/>
    <x v="1"/>
    <x v="33"/>
    <s v="Little Rock"/>
    <x v="2"/>
    <n v="0.45"/>
    <x v="48"/>
    <n v="1687.5"/>
    <n v="675"/>
    <n v="0.4"/>
  </r>
  <r>
    <x v="1"/>
    <n v="1197831"/>
    <x v="30"/>
    <x v="1"/>
    <x v="33"/>
    <s v="Little Rock"/>
    <x v="3"/>
    <n v="0.45"/>
    <x v="46"/>
    <n v="1462.5"/>
    <n v="585"/>
    <n v="0.4"/>
  </r>
  <r>
    <x v="1"/>
    <n v="1197831"/>
    <x v="30"/>
    <x v="1"/>
    <x v="33"/>
    <s v="Little Rock"/>
    <x v="4"/>
    <n v="0.6"/>
    <x v="45"/>
    <n v="2100"/>
    <n v="735"/>
    <n v="0.35"/>
  </r>
  <r>
    <x v="1"/>
    <n v="1197831"/>
    <x v="30"/>
    <x v="1"/>
    <x v="33"/>
    <s v="Little Rock"/>
    <x v="5"/>
    <n v="0.65"/>
    <x v="28"/>
    <n v="3412.5"/>
    <n v="1365"/>
    <n v="0.4"/>
  </r>
  <r>
    <x v="1"/>
    <n v="1197831"/>
    <x v="31"/>
    <x v="1"/>
    <x v="33"/>
    <s v="Little Rock"/>
    <x v="0"/>
    <n v="0.6"/>
    <x v="22"/>
    <n v="4050"/>
    <n v="1620"/>
    <n v="0.4"/>
  </r>
  <r>
    <x v="1"/>
    <n v="1197831"/>
    <x v="31"/>
    <x v="1"/>
    <x v="33"/>
    <s v="Little Rock"/>
    <x v="1"/>
    <n v="0.55000000000000004"/>
    <x v="32"/>
    <n v="2475"/>
    <n v="866.25"/>
    <n v="0.35"/>
  </r>
  <r>
    <x v="1"/>
    <n v="1197831"/>
    <x v="31"/>
    <x v="1"/>
    <x v="33"/>
    <s v="Little Rock"/>
    <x v="2"/>
    <n v="0.5"/>
    <x v="48"/>
    <n v="1875"/>
    <n v="750"/>
    <n v="0.4"/>
  </r>
  <r>
    <x v="1"/>
    <n v="1197831"/>
    <x v="31"/>
    <x v="1"/>
    <x v="33"/>
    <s v="Little Rock"/>
    <x v="3"/>
    <n v="0.4"/>
    <x v="46"/>
    <n v="1300"/>
    <n v="520"/>
    <n v="0.4"/>
  </r>
  <r>
    <x v="1"/>
    <n v="1197831"/>
    <x v="31"/>
    <x v="1"/>
    <x v="33"/>
    <s v="Little Rock"/>
    <x v="4"/>
    <n v="0.5"/>
    <x v="49"/>
    <n v="1500"/>
    <n v="525"/>
    <n v="0.35"/>
  </r>
  <r>
    <x v="1"/>
    <n v="1197831"/>
    <x v="31"/>
    <x v="1"/>
    <x v="33"/>
    <s v="Little Rock"/>
    <x v="5"/>
    <n v="0.55000000000000004"/>
    <x v="34"/>
    <n v="2612.5"/>
    <n v="1045"/>
    <n v="0.4"/>
  </r>
  <r>
    <x v="1"/>
    <n v="1197831"/>
    <x v="170"/>
    <x v="1"/>
    <x v="33"/>
    <s v="Little Rock"/>
    <x v="0"/>
    <n v="0.5"/>
    <x v="31"/>
    <n v="2875"/>
    <n v="1150"/>
    <n v="0.4"/>
  </r>
  <r>
    <x v="1"/>
    <n v="1197831"/>
    <x v="170"/>
    <x v="1"/>
    <x v="33"/>
    <s v="Little Rock"/>
    <x v="1"/>
    <n v="0.40000000000000013"/>
    <x v="48"/>
    <n v="1500.0000000000005"/>
    <n v="525.00000000000011"/>
    <n v="0.35"/>
  </r>
  <r>
    <x v="1"/>
    <n v="1197831"/>
    <x v="170"/>
    <x v="1"/>
    <x v="33"/>
    <s v="Little Rock"/>
    <x v="2"/>
    <n v="0.15000000000000008"/>
    <x v="35"/>
    <n v="412.50000000000023"/>
    <n v="165.00000000000011"/>
    <n v="0.4"/>
  </r>
  <r>
    <x v="1"/>
    <n v="1197831"/>
    <x v="170"/>
    <x v="1"/>
    <x v="33"/>
    <s v="Little Rock"/>
    <x v="3"/>
    <n v="0.15000000000000008"/>
    <x v="44"/>
    <n v="375.00000000000017"/>
    <n v="150.00000000000009"/>
    <n v="0.4"/>
  </r>
  <r>
    <x v="1"/>
    <n v="1197831"/>
    <x v="170"/>
    <x v="1"/>
    <x v="33"/>
    <s v="Little Rock"/>
    <x v="4"/>
    <n v="0.25000000000000006"/>
    <x v="44"/>
    <n v="625.00000000000011"/>
    <n v="218.75000000000003"/>
    <n v="0.35"/>
  </r>
  <r>
    <x v="1"/>
    <n v="1197831"/>
    <x v="170"/>
    <x v="1"/>
    <x v="33"/>
    <s v="Little Rock"/>
    <x v="5"/>
    <n v="0.3000000000000001"/>
    <x v="45"/>
    <n v="1050.0000000000005"/>
    <n v="420.00000000000023"/>
    <n v="0.4"/>
  </r>
  <r>
    <x v="1"/>
    <n v="1197831"/>
    <x v="229"/>
    <x v="1"/>
    <x v="33"/>
    <s v="Little Rock"/>
    <x v="0"/>
    <n v="0.3000000000000001"/>
    <x v="28"/>
    <n v="1575.0000000000005"/>
    <n v="630.00000000000023"/>
    <n v="0.4"/>
  </r>
  <r>
    <x v="1"/>
    <n v="1197831"/>
    <x v="229"/>
    <x v="1"/>
    <x v="33"/>
    <s v="Little Rock"/>
    <x v="1"/>
    <n v="0.20000000000000012"/>
    <x v="45"/>
    <n v="700.00000000000045"/>
    <n v="245.00000000000014"/>
    <n v="0.35"/>
  </r>
  <r>
    <x v="1"/>
    <n v="1197831"/>
    <x v="229"/>
    <x v="1"/>
    <x v="33"/>
    <s v="Little Rock"/>
    <x v="2"/>
    <n v="0.20000000000000012"/>
    <x v="38"/>
    <n v="450.00000000000028"/>
    <n v="180.00000000000011"/>
    <n v="0.4"/>
  </r>
  <r>
    <x v="1"/>
    <n v="1197831"/>
    <x v="229"/>
    <x v="1"/>
    <x v="33"/>
    <s v="Little Rock"/>
    <x v="3"/>
    <n v="0.20000000000000012"/>
    <x v="41"/>
    <n v="400.00000000000023"/>
    <n v="160.00000000000011"/>
    <n v="0.4"/>
  </r>
  <r>
    <x v="1"/>
    <n v="1197831"/>
    <x v="229"/>
    <x v="1"/>
    <x v="33"/>
    <s v="Little Rock"/>
    <x v="4"/>
    <n v="0.3000000000000001"/>
    <x v="41"/>
    <n v="600.00000000000023"/>
    <n v="210.00000000000006"/>
    <n v="0.35"/>
  </r>
  <r>
    <x v="1"/>
    <n v="1197831"/>
    <x v="229"/>
    <x v="1"/>
    <x v="33"/>
    <s v="Little Rock"/>
    <x v="5"/>
    <n v="0.30000000000000004"/>
    <x v="46"/>
    <n v="975.00000000000011"/>
    <n v="390.00000000000006"/>
    <n v="0.4"/>
  </r>
  <r>
    <x v="1"/>
    <n v="1197831"/>
    <x v="34"/>
    <x v="1"/>
    <x v="33"/>
    <s v="Little Rock"/>
    <x v="0"/>
    <n v="0.25000000000000011"/>
    <x v="34"/>
    <n v="1187.5000000000005"/>
    <n v="475.00000000000023"/>
    <n v="0.4"/>
  </r>
  <r>
    <x v="1"/>
    <n v="1197831"/>
    <x v="34"/>
    <x v="1"/>
    <x v="33"/>
    <s v="Little Rock"/>
    <x v="1"/>
    <n v="0.15000000000000013"/>
    <x v="49"/>
    <n v="450.0000000000004"/>
    <n v="157.50000000000014"/>
    <n v="0.35"/>
  </r>
  <r>
    <x v="1"/>
    <n v="1197831"/>
    <x v="34"/>
    <x v="1"/>
    <x v="33"/>
    <s v="Little Rock"/>
    <x v="2"/>
    <n v="0.25000000000000017"/>
    <x v="83"/>
    <n v="612.50000000000045"/>
    <n v="245.0000000000002"/>
    <n v="0.4"/>
  </r>
  <r>
    <x v="1"/>
    <n v="1197831"/>
    <x v="34"/>
    <x v="1"/>
    <x v="33"/>
    <s v="Little Rock"/>
    <x v="3"/>
    <n v="0.55000000000000016"/>
    <x v="49"/>
    <n v="1650.0000000000005"/>
    <n v="660.00000000000023"/>
    <n v="0.4"/>
  </r>
  <r>
    <x v="1"/>
    <n v="1197831"/>
    <x v="34"/>
    <x v="1"/>
    <x v="33"/>
    <s v="Little Rock"/>
    <x v="4"/>
    <n v="0.75000000000000011"/>
    <x v="35"/>
    <n v="2062.5000000000005"/>
    <n v="721.87500000000011"/>
    <n v="0.35"/>
  </r>
  <r>
    <x v="1"/>
    <n v="1197831"/>
    <x v="34"/>
    <x v="1"/>
    <x v="33"/>
    <s v="Little Rock"/>
    <x v="5"/>
    <n v="0.75"/>
    <x v="48"/>
    <n v="2812.5"/>
    <n v="1125"/>
    <n v="0.4"/>
  </r>
  <r>
    <x v="1"/>
    <n v="1197831"/>
    <x v="35"/>
    <x v="1"/>
    <x v="33"/>
    <s v="Little Rock"/>
    <x v="0"/>
    <n v="0.70000000000000007"/>
    <x v="23"/>
    <n v="4375"/>
    <n v="1750"/>
    <n v="0.4"/>
  </r>
  <r>
    <x v="1"/>
    <n v="1197831"/>
    <x v="35"/>
    <x v="1"/>
    <x v="33"/>
    <s v="Little Rock"/>
    <x v="1"/>
    <n v="0.60000000000000009"/>
    <x v="33"/>
    <n v="2550.0000000000005"/>
    <n v="892.50000000000011"/>
    <n v="0.35"/>
  </r>
  <r>
    <x v="1"/>
    <n v="1197831"/>
    <x v="35"/>
    <x v="1"/>
    <x v="33"/>
    <s v="Little Rock"/>
    <x v="2"/>
    <n v="0.60000000000000009"/>
    <x v="48"/>
    <n v="2250.0000000000005"/>
    <n v="900.00000000000023"/>
    <n v="0.4"/>
  </r>
  <r>
    <x v="1"/>
    <n v="1197831"/>
    <x v="35"/>
    <x v="1"/>
    <x v="33"/>
    <s v="Little Rock"/>
    <x v="3"/>
    <n v="0.60000000000000009"/>
    <x v="46"/>
    <n v="1950.0000000000002"/>
    <n v="780.00000000000011"/>
    <n v="0.4"/>
  </r>
  <r>
    <x v="1"/>
    <n v="1197831"/>
    <x v="35"/>
    <x v="1"/>
    <x v="33"/>
    <s v="Little Rock"/>
    <x v="4"/>
    <n v="0.70000000000000007"/>
    <x v="46"/>
    <n v="2275"/>
    <n v="796.25"/>
    <n v="0.35"/>
  </r>
  <r>
    <x v="1"/>
    <n v="1197831"/>
    <x v="35"/>
    <x v="1"/>
    <x v="33"/>
    <s v="Little Rock"/>
    <x v="5"/>
    <n v="0.75"/>
    <x v="33"/>
    <n v="3187.5"/>
    <n v="1275"/>
    <n v="0.4"/>
  </r>
  <r>
    <x v="1"/>
    <n v="1197831"/>
    <x v="230"/>
    <x v="1"/>
    <x v="34"/>
    <s v="Oklahoma City"/>
    <x v="0"/>
    <n v="0.25000000000000006"/>
    <x v="21"/>
    <n v="1375.0000000000002"/>
    <n v="481.25000000000006"/>
    <n v="0.35"/>
  </r>
  <r>
    <x v="1"/>
    <n v="1197831"/>
    <x v="230"/>
    <x v="1"/>
    <x v="34"/>
    <s v="Oklahoma City"/>
    <x v="1"/>
    <n v="0.25000000000000006"/>
    <x v="45"/>
    <n v="875.00000000000023"/>
    <n v="306.25000000000006"/>
    <n v="0.35"/>
  </r>
  <r>
    <x v="1"/>
    <n v="1197831"/>
    <x v="230"/>
    <x v="1"/>
    <x v="34"/>
    <s v="Oklahoma City"/>
    <x v="2"/>
    <n v="0.15000000000000008"/>
    <x v="45"/>
    <n v="525.00000000000023"/>
    <n v="183.75000000000006"/>
    <n v="0.35"/>
  </r>
  <r>
    <x v="1"/>
    <n v="1197831"/>
    <x v="230"/>
    <x v="1"/>
    <x v="34"/>
    <s v="Oklahoma City"/>
    <x v="3"/>
    <n v="0.2"/>
    <x v="41"/>
    <n v="400"/>
    <n v="140"/>
    <n v="0.35"/>
  </r>
  <r>
    <x v="1"/>
    <n v="1197831"/>
    <x v="230"/>
    <x v="1"/>
    <x v="34"/>
    <s v="Oklahoma City"/>
    <x v="4"/>
    <n v="0.35000000000000003"/>
    <x v="44"/>
    <n v="875.00000000000011"/>
    <n v="306.25"/>
    <n v="0.35"/>
  </r>
  <r>
    <x v="1"/>
    <n v="1197831"/>
    <x v="230"/>
    <x v="1"/>
    <x v="34"/>
    <s v="Oklahoma City"/>
    <x v="5"/>
    <n v="0.25000000000000006"/>
    <x v="45"/>
    <n v="875.00000000000023"/>
    <n v="306.25000000000006"/>
    <n v="0.35"/>
  </r>
  <r>
    <x v="1"/>
    <n v="1197831"/>
    <x v="231"/>
    <x v="1"/>
    <x v="34"/>
    <s v="Oklahoma City"/>
    <x v="0"/>
    <n v="0.25000000000000006"/>
    <x v="25"/>
    <n v="1500.0000000000002"/>
    <n v="525"/>
    <n v="0.35"/>
  </r>
  <r>
    <x v="1"/>
    <n v="1197831"/>
    <x v="231"/>
    <x v="1"/>
    <x v="34"/>
    <s v="Oklahoma City"/>
    <x v="1"/>
    <n v="0.25000000000000006"/>
    <x v="44"/>
    <n v="625.00000000000011"/>
    <n v="218.75000000000003"/>
    <n v="0.35"/>
  </r>
  <r>
    <x v="1"/>
    <n v="1197831"/>
    <x v="231"/>
    <x v="1"/>
    <x v="34"/>
    <s v="Oklahoma City"/>
    <x v="2"/>
    <n v="0.15000000000000008"/>
    <x v="49"/>
    <n v="450.00000000000023"/>
    <n v="157.50000000000006"/>
    <n v="0.35"/>
  </r>
  <r>
    <x v="1"/>
    <n v="1197831"/>
    <x v="231"/>
    <x v="1"/>
    <x v="34"/>
    <s v="Oklahoma City"/>
    <x v="3"/>
    <n v="0.2"/>
    <x v="43"/>
    <n v="300"/>
    <n v="105"/>
    <n v="0.35"/>
  </r>
  <r>
    <x v="1"/>
    <n v="1197831"/>
    <x v="231"/>
    <x v="1"/>
    <x v="34"/>
    <s v="Oklahoma City"/>
    <x v="4"/>
    <n v="0.35000000000000003"/>
    <x v="38"/>
    <n v="787.50000000000011"/>
    <n v="275.625"/>
    <n v="0.35"/>
  </r>
  <r>
    <x v="1"/>
    <n v="1197831"/>
    <x v="231"/>
    <x v="1"/>
    <x v="34"/>
    <s v="Oklahoma City"/>
    <x v="5"/>
    <n v="0.2"/>
    <x v="46"/>
    <n v="650"/>
    <n v="227.49999999999997"/>
    <n v="0.35"/>
  </r>
  <r>
    <x v="1"/>
    <n v="1197831"/>
    <x v="92"/>
    <x v="1"/>
    <x v="34"/>
    <s v="Oklahoma City"/>
    <x v="0"/>
    <n v="0.2"/>
    <x v="63"/>
    <n v="1090"/>
    <n v="381.5"/>
    <n v="0.35"/>
  </r>
  <r>
    <x v="1"/>
    <n v="1197831"/>
    <x v="92"/>
    <x v="1"/>
    <x v="34"/>
    <s v="Oklahoma City"/>
    <x v="1"/>
    <n v="0.2"/>
    <x v="38"/>
    <n v="450"/>
    <n v="157.5"/>
    <n v="0.35"/>
  </r>
  <r>
    <x v="1"/>
    <n v="1197831"/>
    <x v="92"/>
    <x v="1"/>
    <x v="34"/>
    <s v="Oklahoma City"/>
    <x v="2"/>
    <n v="0.10000000000000002"/>
    <x v="44"/>
    <n v="250.00000000000006"/>
    <n v="87.500000000000014"/>
    <n v="0.35"/>
  </r>
  <r>
    <x v="1"/>
    <n v="1197831"/>
    <x v="92"/>
    <x v="1"/>
    <x v="34"/>
    <s v="Oklahoma City"/>
    <x v="3"/>
    <n v="0.19999999999999996"/>
    <x v="39"/>
    <n v="199.99999999999994"/>
    <n v="69.999999999999972"/>
    <n v="0.35"/>
  </r>
  <r>
    <x v="1"/>
    <n v="1197831"/>
    <x v="92"/>
    <x v="1"/>
    <x v="34"/>
    <s v="Oklahoma City"/>
    <x v="4"/>
    <n v="0.35000000000000009"/>
    <x v="43"/>
    <n v="525.00000000000011"/>
    <n v="183.75000000000003"/>
    <n v="0.35"/>
  </r>
  <r>
    <x v="1"/>
    <n v="1197831"/>
    <x v="92"/>
    <x v="1"/>
    <x v="34"/>
    <s v="Oklahoma City"/>
    <x v="5"/>
    <n v="0.25"/>
    <x v="44"/>
    <n v="625"/>
    <n v="218.75"/>
    <n v="0.35"/>
  </r>
  <r>
    <x v="1"/>
    <n v="1197831"/>
    <x v="93"/>
    <x v="1"/>
    <x v="34"/>
    <s v="Oklahoma City"/>
    <x v="0"/>
    <n v="0.25"/>
    <x v="24"/>
    <n v="1250"/>
    <n v="437.5"/>
    <n v="0.35"/>
  </r>
  <r>
    <x v="1"/>
    <n v="1197831"/>
    <x v="93"/>
    <x v="1"/>
    <x v="34"/>
    <s v="Oklahoma City"/>
    <x v="1"/>
    <n v="0.25"/>
    <x v="41"/>
    <n v="500"/>
    <n v="175"/>
    <n v="0.35"/>
  </r>
  <r>
    <x v="1"/>
    <n v="1197831"/>
    <x v="93"/>
    <x v="1"/>
    <x v="34"/>
    <s v="Oklahoma City"/>
    <x v="2"/>
    <n v="0.15000000000000002"/>
    <x v="41"/>
    <n v="300.00000000000006"/>
    <n v="105.00000000000001"/>
    <n v="0.35"/>
  </r>
  <r>
    <x v="1"/>
    <n v="1197831"/>
    <x v="93"/>
    <x v="1"/>
    <x v="34"/>
    <s v="Oklahoma City"/>
    <x v="3"/>
    <n v="0.19999999999999996"/>
    <x v="36"/>
    <n v="249.99999999999994"/>
    <n v="87.499999999999972"/>
    <n v="0.35"/>
  </r>
  <r>
    <x v="1"/>
    <n v="1197831"/>
    <x v="93"/>
    <x v="1"/>
    <x v="34"/>
    <s v="Oklahoma City"/>
    <x v="4"/>
    <n v="0.4"/>
    <x v="43"/>
    <n v="600"/>
    <n v="210"/>
    <n v="0.35"/>
  </r>
  <r>
    <x v="1"/>
    <n v="1197831"/>
    <x v="93"/>
    <x v="1"/>
    <x v="34"/>
    <s v="Oklahoma City"/>
    <x v="5"/>
    <n v="0.30000000000000004"/>
    <x v="49"/>
    <n v="900.00000000000011"/>
    <n v="315"/>
    <n v="0.35"/>
  </r>
  <r>
    <x v="1"/>
    <n v="1197831"/>
    <x v="120"/>
    <x v="1"/>
    <x v="34"/>
    <s v="Oklahoma City"/>
    <x v="0"/>
    <n v="0.4"/>
    <x v="82"/>
    <n v="2280"/>
    <n v="798"/>
    <n v="0.35"/>
  </r>
  <r>
    <x v="1"/>
    <n v="1197831"/>
    <x v="120"/>
    <x v="1"/>
    <x v="34"/>
    <s v="Oklahoma City"/>
    <x v="1"/>
    <n v="0.4"/>
    <x v="35"/>
    <n v="1100"/>
    <n v="385"/>
    <n v="0.35"/>
  </r>
  <r>
    <x v="1"/>
    <n v="1197831"/>
    <x v="120"/>
    <x v="1"/>
    <x v="34"/>
    <s v="Oklahoma City"/>
    <x v="2"/>
    <n v="0.35000000000000003"/>
    <x v="44"/>
    <n v="875.00000000000011"/>
    <n v="306.25"/>
    <n v="0.35"/>
  </r>
  <r>
    <x v="1"/>
    <n v="1197831"/>
    <x v="120"/>
    <x v="1"/>
    <x v="34"/>
    <s v="Oklahoma City"/>
    <x v="3"/>
    <n v="0.35000000000000003"/>
    <x v="41"/>
    <n v="700.00000000000011"/>
    <n v="245.00000000000003"/>
    <n v="0.35"/>
  </r>
  <r>
    <x v="1"/>
    <n v="1197831"/>
    <x v="120"/>
    <x v="1"/>
    <x v="34"/>
    <s v="Oklahoma City"/>
    <x v="4"/>
    <n v="0.44999999999999996"/>
    <x v="38"/>
    <n v="1012.4999999999999"/>
    <n v="354.37499999999994"/>
    <n v="0.35"/>
  </r>
  <r>
    <x v="1"/>
    <n v="1197831"/>
    <x v="120"/>
    <x v="1"/>
    <x v="34"/>
    <s v="Oklahoma City"/>
    <x v="5"/>
    <n v="0.44999999999999996"/>
    <x v="46"/>
    <n v="1462.4999999999998"/>
    <n v="511.87499999999989"/>
    <n v="0.35"/>
  </r>
  <r>
    <x v="1"/>
    <n v="1197831"/>
    <x v="232"/>
    <x v="1"/>
    <x v="34"/>
    <s v="Oklahoma City"/>
    <x v="0"/>
    <n v="0.39999999999999997"/>
    <x v="31"/>
    <n v="2300"/>
    <n v="805"/>
    <n v="0.35"/>
  </r>
  <r>
    <x v="1"/>
    <n v="1197831"/>
    <x v="232"/>
    <x v="1"/>
    <x v="34"/>
    <s v="Oklahoma City"/>
    <x v="1"/>
    <n v="0.35000000000000003"/>
    <x v="46"/>
    <n v="1137.5"/>
    <n v="398.125"/>
    <n v="0.35"/>
  </r>
  <r>
    <x v="1"/>
    <n v="1197831"/>
    <x v="232"/>
    <x v="1"/>
    <x v="34"/>
    <s v="Oklahoma City"/>
    <x v="2"/>
    <n v="0.4"/>
    <x v="49"/>
    <n v="1200"/>
    <n v="420"/>
    <n v="0.35"/>
  </r>
  <r>
    <x v="1"/>
    <n v="1197831"/>
    <x v="232"/>
    <x v="1"/>
    <x v="34"/>
    <s v="Oklahoma City"/>
    <x v="3"/>
    <n v="0.4"/>
    <x v="35"/>
    <n v="1100"/>
    <n v="385"/>
    <n v="0.35"/>
  </r>
  <r>
    <x v="1"/>
    <n v="1197831"/>
    <x v="232"/>
    <x v="1"/>
    <x v="34"/>
    <s v="Oklahoma City"/>
    <x v="4"/>
    <n v="0.54999999999999993"/>
    <x v="35"/>
    <n v="1512.4999999999998"/>
    <n v="529.37499999999989"/>
    <n v="0.35"/>
  </r>
  <r>
    <x v="1"/>
    <n v="1197831"/>
    <x v="232"/>
    <x v="1"/>
    <x v="34"/>
    <s v="Oklahoma City"/>
    <x v="5"/>
    <n v="0.6"/>
    <x v="32"/>
    <n v="2700"/>
    <n v="944.99999999999989"/>
    <n v="0.35"/>
  </r>
  <r>
    <x v="1"/>
    <n v="1197831"/>
    <x v="96"/>
    <x v="1"/>
    <x v="34"/>
    <s v="Oklahoma City"/>
    <x v="0"/>
    <n v="0.54999999999999993"/>
    <x v="22"/>
    <n v="3712.4999999999995"/>
    <n v="1299.3749999999998"/>
    <n v="0.35"/>
  </r>
  <r>
    <x v="1"/>
    <n v="1197831"/>
    <x v="96"/>
    <x v="1"/>
    <x v="34"/>
    <s v="Oklahoma City"/>
    <x v="1"/>
    <n v="0.5"/>
    <x v="33"/>
    <n v="2125"/>
    <n v="743.75"/>
    <n v="0.35"/>
  </r>
  <r>
    <x v="1"/>
    <n v="1197831"/>
    <x v="96"/>
    <x v="1"/>
    <x v="34"/>
    <s v="Oklahoma City"/>
    <x v="2"/>
    <n v="0.45"/>
    <x v="45"/>
    <n v="1575"/>
    <n v="551.25"/>
    <n v="0.35"/>
  </r>
  <r>
    <x v="1"/>
    <n v="1197831"/>
    <x v="96"/>
    <x v="1"/>
    <x v="34"/>
    <s v="Oklahoma City"/>
    <x v="3"/>
    <n v="0.45"/>
    <x v="49"/>
    <n v="1350"/>
    <n v="472.49999999999994"/>
    <n v="0.35"/>
  </r>
  <r>
    <x v="1"/>
    <n v="1197831"/>
    <x v="96"/>
    <x v="1"/>
    <x v="34"/>
    <s v="Oklahoma City"/>
    <x v="4"/>
    <n v="0.6"/>
    <x v="46"/>
    <n v="1950"/>
    <n v="682.5"/>
    <n v="0.35"/>
  </r>
  <r>
    <x v="1"/>
    <n v="1197831"/>
    <x v="96"/>
    <x v="1"/>
    <x v="34"/>
    <s v="Oklahoma City"/>
    <x v="5"/>
    <n v="0.65"/>
    <x v="24"/>
    <n v="3250"/>
    <n v="1137.5"/>
    <n v="0.35"/>
  </r>
  <r>
    <x v="1"/>
    <n v="1197831"/>
    <x v="97"/>
    <x v="1"/>
    <x v="34"/>
    <s v="Oklahoma City"/>
    <x v="0"/>
    <n v="0.6"/>
    <x v="26"/>
    <n v="3900"/>
    <n v="1365"/>
    <n v="0.35"/>
  </r>
  <r>
    <x v="1"/>
    <n v="1197831"/>
    <x v="97"/>
    <x v="1"/>
    <x v="34"/>
    <s v="Oklahoma City"/>
    <x v="1"/>
    <n v="0.55000000000000004"/>
    <x v="33"/>
    <n v="2337.5"/>
    <n v="818.125"/>
    <n v="0.35"/>
  </r>
  <r>
    <x v="1"/>
    <n v="1197831"/>
    <x v="97"/>
    <x v="1"/>
    <x v="34"/>
    <s v="Oklahoma City"/>
    <x v="2"/>
    <n v="0.5"/>
    <x v="45"/>
    <n v="1750"/>
    <n v="612.5"/>
    <n v="0.35"/>
  </r>
  <r>
    <x v="1"/>
    <n v="1197831"/>
    <x v="97"/>
    <x v="1"/>
    <x v="34"/>
    <s v="Oklahoma City"/>
    <x v="3"/>
    <n v="0.4"/>
    <x v="49"/>
    <n v="1200"/>
    <n v="420"/>
    <n v="0.35"/>
  </r>
  <r>
    <x v="1"/>
    <n v="1197831"/>
    <x v="97"/>
    <x v="1"/>
    <x v="34"/>
    <s v="Oklahoma City"/>
    <x v="4"/>
    <n v="0.5"/>
    <x v="35"/>
    <n v="1375"/>
    <n v="481.24999999999994"/>
    <n v="0.35"/>
  </r>
  <r>
    <x v="1"/>
    <n v="1197831"/>
    <x v="97"/>
    <x v="1"/>
    <x v="34"/>
    <s v="Oklahoma City"/>
    <x v="5"/>
    <n v="0.55000000000000004"/>
    <x v="32"/>
    <n v="2475"/>
    <n v="866.25"/>
    <n v="0.35"/>
  </r>
  <r>
    <x v="1"/>
    <n v="1197831"/>
    <x v="122"/>
    <x v="1"/>
    <x v="34"/>
    <s v="Oklahoma City"/>
    <x v="0"/>
    <n v="0.5"/>
    <x v="21"/>
    <n v="2750"/>
    <n v="962.49999999999989"/>
    <n v="0.35"/>
  </r>
  <r>
    <x v="1"/>
    <n v="1197831"/>
    <x v="122"/>
    <x v="1"/>
    <x v="34"/>
    <s v="Oklahoma City"/>
    <x v="1"/>
    <n v="0.40000000000000013"/>
    <x v="45"/>
    <n v="1400.0000000000005"/>
    <n v="490.00000000000011"/>
    <n v="0.35"/>
  </r>
  <r>
    <x v="1"/>
    <n v="1197831"/>
    <x v="122"/>
    <x v="1"/>
    <x v="34"/>
    <s v="Oklahoma City"/>
    <x v="2"/>
    <n v="0.15000000000000008"/>
    <x v="44"/>
    <n v="375.00000000000017"/>
    <n v="131.25000000000006"/>
    <n v="0.35"/>
  </r>
  <r>
    <x v="1"/>
    <n v="1197831"/>
    <x v="122"/>
    <x v="1"/>
    <x v="34"/>
    <s v="Oklahoma City"/>
    <x v="3"/>
    <n v="0.15000000000000008"/>
    <x v="38"/>
    <n v="337.50000000000017"/>
    <n v="118.12500000000006"/>
    <n v="0.35"/>
  </r>
  <r>
    <x v="1"/>
    <n v="1197831"/>
    <x v="122"/>
    <x v="1"/>
    <x v="34"/>
    <s v="Oklahoma City"/>
    <x v="4"/>
    <n v="0.25000000000000006"/>
    <x v="38"/>
    <n v="562.50000000000011"/>
    <n v="196.87500000000003"/>
    <n v="0.35"/>
  </r>
  <r>
    <x v="1"/>
    <n v="1197831"/>
    <x v="122"/>
    <x v="1"/>
    <x v="34"/>
    <s v="Oklahoma City"/>
    <x v="5"/>
    <n v="0.3000000000000001"/>
    <x v="46"/>
    <n v="975.00000000000034"/>
    <n v="341.25000000000011"/>
    <n v="0.35"/>
  </r>
  <r>
    <x v="1"/>
    <n v="1197831"/>
    <x v="233"/>
    <x v="1"/>
    <x v="34"/>
    <s v="Oklahoma City"/>
    <x v="0"/>
    <n v="0.3000000000000001"/>
    <x v="24"/>
    <n v="1500.0000000000005"/>
    <n v="525.00000000000011"/>
    <n v="0.35"/>
  </r>
  <r>
    <x v="1"/>
    <n v="1197831"/>
    <x v="233"/>
    <x v="1"/>
    <x v="34"/>
    <s v="Oklahoma City"/>
    <x v="1"/>
    <n v="0.20000000000000012"/>
    <x v="46"/>
    <n v="650.00000000000034"/>
    <n v="227.50000000000011"/>
    <n v="0.35"/>
  </r>
  <r>
    <x v="1"/>
    <n v="1197831"/>
    <x v="233"/>
    <x v="1"/>
    <x v="34"/>
    <s v="Oklahoma City"/>
    <x v="2"/>
    <n v="0.20000000000000012"/>
    <x v="41"/>
    <n v="400.00000000000023"/>
    <n v="140.00000000000006"/>
    <n v="0.35"/>
  </r>
  <r>
    <x v="1"/>
    <n v="1197831"/>
    <x v="233"/>
    <x v="1"/>
    <x v="34"/>
    <s v="Oklahoma City"/>
    <x v="3"/>
    <n v="0.20000000000000012"/>
    <x v="37"/>
    <n v="350.00000000000023"/>
    <n v="122.50000000000007"/>
    <n v="0.35"/>
  </r>
  <r>
    <x v="1"/>
    <n v="1197831"/>
    <x v="233"/>
    <x v="1"/>
    <x v="34"/>
    <s v="Oklahoma City"/>
    <x v="4"/>
    <n v="0.3000000000000001"/>
    <x v="37"/>
    <n v="525.00000000000023"/>
    <n v="183.75000000000006"/>
    <n v="0.35"/>
  </r>
  <r>
    <x v="1"/>
    <n v="1197831"/>
    <x v="233"/>
    <x v="1"/>
    <x v="34"/>
    <s v="Oklahoma City"/>
    <x v="5"/>
    <n v="0.30000000000000004"/>
    <x v="49"/>
    <n v="900.00000000000011"/>
    <n v="315"/>
    <n v="0.35"/>
  </r>
  <r>
    <x v="1"/>
    <n v="1197831"/>
    <x v="100"/>
    <x v="1"/>
    <x v="34"/>
    <s v="Oklahoma City"/>
    <x v="0"/>
    <n v="0.25000000000000011"/>
    <x v="32"/>
    <n v="1125.0000000000005"/>
    <n v="393.75000000000011"/>
    <n v="0.35"/>
  </r>
  <r>
    <x v="1"/>
    <n v="1197831"/>
    <x v="100"/>
    <x v="1"/>
    <x v="34"/>
    <s v="Oklahoma City"/>
    <x v="1"/>
    <n v="0.15000000000000013"/>
    <x v="35"/>
    <n v="412.50000000000034"/>
    <n v="144.37500000000011"/>
    <n v="0.35"/>
  </r>
  <r>
    <x v="1"/>
    <n v="1197831"/>
    <x v="100"/>
    <x v="1"/>
    <x v="34"/>
    <s v="Oklahoma City"/>
    <x v="2"/>
    <n v="0.25000000000000017"/>
    <x v="77"/>
    <n v="550.00000000000034"/>
    <n v="192.50000000000011"/>
    <n v="0.35"/>
  </r>
  <r>
    <x v="1"/>
    <n v="1197831"/>
    <x v="100"/>
    <x v="1"/>
    <x v="34"/>
    <s v="Oklahoma City"/>
    <x v="3"/>
    <n v="0.55000000000000016"/>
    <x v="35"/>
    <n v="1512.5000000000005"/>
    <n v="529.37500000000011"/>
    <n v="0.35"/>
  </r>
  <r>
    <x v="1"/>
    <n v="1197831"/>
    <x v="100"/>
    <x v="1"/>
    <x v="34"/>
    <s v="Oklahoma City"/>
    <x v="4"/>
    <n v="0.75000000000000011"/>
    <x v="44"/>
    <n v="1875.0000000000002"/>
    <n v="656.25"/>
    <n v="0.35"/>
  </r>
  <r>
    <x v="1"/>
    <n v="1197831"/>
    <x v="100"/>
    <x v="1"/>
    <x v="34"/>
    <s v="Oklahoma City"/>
    <x v="5"/>
    <n v="0.75"/>
    <x v="45"/>
    <n v="2625"/>
    <n v="918.74999999999989"/>
    <n v="0.35"/>
  </r>
  <r>
    <x v="1"/>
    <n v="1197831"/>
    <x v="101"/>
    <x v="1"/>
    <x v="34"/>
    <s v="Oklahoma City"/>
    <x v="0"/>
    <n v="0.70000000000000007"/>
    <x v="25"/>
    <n v="4200"/>
    <n v="1470"/>
    <n v="0.35"/>
  </r>
  <r>
    <x v="1"/>
    <n v="1197831"/>
    <x v="101"/>
    <x v="1"/>
    <x v="34"/>
    <s v="Oklahoma City"/>
    <x v="1"/>
    <n v="0.60000000000000009"/>
    <x v="47"/>
    <n v="2400.0000000000005"/>
    <n v="840.00000000000011"/>
    <n v="0.35"/>
  </r>
  <r>
    <x v="1"/>
    <n v="1197831"/>
    <x v="101"/>
    <x v="1"/>
    <x v="34"/>
    <s v="Oklahoma City"/>
    <x v="2"/>
    <n v="0.60000000000000009"/>
    <x v="45"/>
    <n v="2100.0000000000005"/>
    <n v="735.00000000000011"/>
    <n v="0.35"/>
  </r>
  <r>
    <x v="1"/>
    <n v="1197831"/>
    <x v="101"/>
    <x v="1"/>
    <x v="34"/>
    <s v="Oklahoma City"/>
    <x v="3"/>
    <n v="0.60000000000000009"/>
    <x v="49"/>
    <n v="1800.0000000000002"/>
    <n v="630"/>
    <n v="0.35"/>
  </r>
  <r>
    <x v="1"/>
    <n v="1197831"/>
    <x v="101"/>
    <x v="1"/>
    <x v="34"/>
    <s v="Oklahoma City"/>
    <x v="4"/>
    <n v="0.70000000000000007"/>
    <x v="49"/>
    <n v="2100"/>
    <n v="735"/>
    <n v="0.35"/>
  </r>
  <r>
    <x v="1"/>
    <n v="1197831"/>
    <x v="101"/>
    <x v="1"/>
    <x v="34"/>
    <s v="Oklahoma City"/>
    <x v="5"/>
    <n v="0.75"/>
    <x v="47"/>
    <n v="3000"/>
    <n v="1050"/>
    <n v="0.35"/>
  </r>
  <r>
    <x v="0"/>
    <n v="1185732"/>
    <x v="78"/>
    <x v="3"/>
    <x v="35"/>
    <s v="Wichita"/>
    <x v="0"/>
    <n v="0.4"/>
    <x v="34"/>
    <n v="1900"/>
    <n v="665"/>
    <n v="0.35"/>
  </r>
  <r>
    <x v="0"/>
    <n v="1185732"/>
    <x v="78"/>
    <x v="3"/>
    <x v="35"/>
    <s v="Wichita"/>
    <x v="1"/>
    <n v="0.4"/>
    <x v="35"/>
    <n v="1100"/>
    <n v="330"/>
    <n v="0.3"/>
  </r>
  <r>
    <x v="0"/>
    <n v="1185732"/>
    <x v="78"/>
    <x v="3"/>
    <x v="35"/>
    <s v="Wichita"/>
    <x v="2"/>
    <n v="0.30000000000000004"/>
    <x v="35"/>
    <n v="825.00000000000011"/>
    <n v="247.50000000000003"/>
    <n v="0.3"/>
  </r>
  <r>
    <x v="0"/>
    <n v="1185732"/>
    <x v="78"/>
    <x v="3"/>
    <x v="35"/>
    <s v="Wichita"/>
    <x v="3"/>
    <n v="0.35000000000000003"/>
    <x v="36"/>
    <n v="437.50000000000006"/>
    <n v="131.25"/>
    <n v="0.3"/>
  </r>
  <r>
    <x v="0"/>
    <n v="1185732"/>
    <x v="78"/>
    <x v="3"/>
    <x v="35"/>
    <s v="Wichita"/>
    <x v="4"/>
    <n v="0.49999999999999994"/>
    <x v="37"/>
    <n v="874.99999999999989"/>
    <n v="306.24999999999994"/>
    <n v="0.35"/>
  </r>
  <r>
    <x v="0"/>
    <n v="1185732"/>
    <x v="78"/>
    <x v="3"/>
    <x v="35"/>
    <s v="Wichita"/>
    <x v="5"/>
    <n v="0.4"/>
    <x v="35"/>
    <n v="1100"/>
    <n v="440"/>
    <n v="0.4"/>
  </r>
  <r>
    <x v="0"/>
    <n v="1185732"/>
    <x v="1"/>
    <x v="3"/>
    <x v="35"/>
    <s v="Wichita"/>
    <x v="0"/>
    <n v="0.4"/>
    <x v="28"/>
    <n v="2100"/>
    <n v="735"/>
    <n v="0.35"/>
  </r>
  <r>
    <x v="0"/>
    <n v="1185732"/>
    <x v="1"/>
    <x v="3"/>
    <x v="35"/>
    <s v="Wichita"/>
    <x v="1"/>
    <n v="0.4"/>
    <x v="37"/>
    <n v="700"/>
    <n v="210"/>
    <n v="0.3"/>
  </r>
  <r>
    <x v="0"/>
    <n v="1185732"/>
    <x v="1"/>
    <x v="3"/>
    <x v="35"/>
    <s v="Wichita"/>
    <x v="2"/>
    <n v="0.30000000000000004"/>
    <x v="38"/>
    <n v="675.00000000000011"/>
    <n v="202.50000000000003"/>
    <n v="0.3"/>
  </r>
  <r>
    <x v="0"/>
    <n v="1185732"/>
    <x v="1"/>
    <x v="3"/>
    <x v="35"/>
    <s v="Wichita"/>
    <x v="3"/>
    <n v="0.35000000000000003"/>
    <x v="39"/>
    <n v="350.00000000000006"/>
    <n v="105.00000000000001"/>
    <n v="0.3"/>
  </r>
  <r>
    <x v="0"/>
    <n v="1185732"/>
    <x v="1"/>
    <x v="3"/>
    <x v="35"/>
    <s v="Wichita"/>
    <x v="4"/>
    <n v="0.49999999999999994"/>
    <x v="37"/>
    <n v="874.99999999999989"/>
    <n v="306.24999999999994"/>
    <n v="0.35"/>
  </r>
  <r>
    <x v="0"/>
    <n v="1185732"/>
    <x v="1"/>
    <x v="3"/>
    <x v="35"/>
    <s v="Wichita"/>
    <x v="5"/>
    <n v="0.35"/>
    <x v="35"/>
    <n v="962.49999999999989"/>
    <n v="385"/>
    <n v="0.4"/>
  </r>
  <r>
    <x v="0"/>
    <n v="1185732"/>
    <x v="234"/>
    <x v="3"/>
    <x v="35"/>
    <s v="Wichita"/>
    <x v="0"/>
    <n v="0.4"/>
    <x v="40"/>
    <n v="1980"/>
    <n v="693"/>
    <n v="0.35"/>
  </r>
  <r>
    <x v="0"/>
    <n v="1185732"/>
    <x v="234"/>
    <x v="3"/>
    <x v="35"/>
    <s v="Wichita"/>
    <x v="1"/>
    <n v="0.4"/>
    <x v="41"/>
    <n v="800"/>
    <n v="240"/>
    <n v="0.3"/>
  </r>
  <r>
    <x v="0"/>
    <n v="1185732"/>
    <x v="234"/>
    <x v="3"/>
    <x v="35"/>
    <s v="Wichita"/>
    <x v="2"/>
    <n v="0.30000000000000004"/>
    <x v="38"/>
    <n v="675.00000000000011"/>
    <n v="202.50000000000003"/>
    <n v="0.3"/>
  </r>
  <r>
    <x v="0"/>
    <n v="1185732"/>
    <x v="234"/>
    <x v="3"/>
    <x v="35"/>
    <s v="Wichita"/>
    <x v="3"/>
    <n v="0.35"/>
    <x v="42"/>
    <n v="262.5"/>
    <n v="78.75"/>
    <n v="0.3"/>
  </r>
  <r>
    <x v="0"/>
    <n v="1185732"/>
    <x v="234"/>
    <x v="3"/>
    <x v="35"/>
    <s v="Wichita"/>
    <x v="4"/>
    <n v="0.5"/>
    <x v="36"/>
    <n v="625"/>
    <n v="218.75"/>
    <n v="0.35"/>
  </r>
  <r>
    <x v="0"/>
    <n v="1185732"/>
    <x v="234"/>
    <x v="3"/>
    <x v="35"/>
    <s v="Wichita"/>
    <x v="5"/>
    <n v="0.4"/>
    <x v="38"/>
    <n v="900"/>
    <n v="360"/>
    <n v="0.4"/>
  </r>
  <r>
    <x v="0"/>
    <n v="1185732"/>
    <x v="235"/>
    <x v="3"/>
    <x v="35"/>
    <s v="Wichita"/>
    <x v="0"/>
    <n v="0.4"/>
    <x v="32"/>
    <n v="1800"/>
    <n v="630"/>
    <n v="0.35"/>
  </r>
  <r>
    <x v="0"/>
    <n v="1185732"/>
    <x v="235"/>
    <x v="3"/>
    <x v="35"/>
    <s v="Wichita"/>
    <x v="1"/>
    <n v="0.4"/>
    <x v="43"/>
    <n v="600"/>
    <n v="180"/>
    <n v="0.3"/>
  </r>
  <r>
    <x v="0"/>
    <n v="1185732"/>
    <x v="235"/>
    <x v="3"/>
    <x v="35"/>
    <s v="Wichita"/>
    <x v="2"/>
    <n v="0.30000000000000004"/>
    <x v="43"/>
    <n v="450.00000000000006"/>
    <n v="135"/>
    <n v="0.3"/>
  </r>
  <r>
    <x v="0"/>
    <n v="1185732"/>
    <x v="235"/>
    <x v="3"/>
    <x v="35"/>
    <s v="Wichita"/>
    <x v="3"/>
    <n v="0.35"/>
    <x v="42"/>
    <n v="262.5"/>
    <n v="78.75"/>
    <n v="0.3"/>
  </r>
  <r>
    <x v="0"/>
    <n v="1185732"/>
    <x v="235"/>
    <x v="3"/>
    <x v="35"/>
    <s v="Wichita"/>
    <x v="4"/>
    <n v="0.6"/>
    <x v="39"/>
    <n v="600"/>
    <n v="210"/>
    <n v="0.35"/>
  </r>
  <r>
    <x v="0"/>
    <n v="1185732"/>
    <x v="235"/>
    <x v="3"/>
    <x v="35"/>
    <s v="Wichita"/>
    <x v="5"/>
    <n v="0.5"/>
    <x v="38"/>
    <n v="1125"/>
    <n v="450"/>
    <n v="0.4"/>
  </r>
  <r>
    <x v="0"/>
    <n v="1185732"/>
    <x v="236"/>
    <x v="3"/>
    <x v="35"/>
    <s v="Wichita"/>
    <x v="0"/>
    <n v="0.6"/>
    <x v="40"/>
    <n v="2970"/>
    <n v="1039.5"/>
    <n v="0.35"/>
  </r>
  <r>
    <x v="0"/>
    <n v="1185732"/>
    <x v="236"/>
    <x v="3"/>
    <x v="35"/>
    <s v="Wichita"/>
    <x v="1"/>
    <n v="0.5"/>
    <x v="41"/>
    <n v="1000"/>
    <n v="300"/>
    <n v="0.3"/>
  </r>
  <r>
    <x v="0"/>
    <n v="1185732"/>
    <x v="236"/>
    <x v="3"/>
    <x v="35"/>
    <s v="Wichita"/>
    <x v="2"/>
    <n v="0.45"/>
    <x v="37"/>
    <n v="787.5"/>
    <n v="236.25"/>
    <n v="0.3"/>
  </r>
  <r>
    <x v="0"/>
    <n v="1185732"/>
    <x v="236"/>
    <x v="3"/>
    <x v="35"/>
    <s v="Wichita"/>
    <x v="3"/>
    <n v="0.45"/>
    <x v="39"/>
    <n v="450"/>
    <n v="135"/>
    <n v="0.3"/>
  </r>
  <r>
    <x v="0"/>
    <n v="1185732"/>
    <x v="236"/>
    <x v="3"/>
    <x v="35"/>
    <s v="Wichita"/>
    <x v="4"/>
    <n v="0.54999999999999993"/>
    <x v="36"/>
    <n v="687.49999999999989"/>
    <n v="240.62499999999994"/>
    <n v="0.35"/>
  </r>
  <r>
    <x v="0"/>
    <n v="1185732"/>
    <x v="236"/>
    <x v="3"/>
    <x v="35"/>
    <s v="Wichita"/>
    <x v="5"/>
    <n v="0.6"/>
    <x v="44"/>
    <n v="1500"/>
    <n v="600"/>
    <n v="0.4"/>
  </r>
  <r>
    <x v="0"/>
    <n v="1185732"/>
    <x v="5"/>
    <x v="3"/>
    <x v="35"/>
    <s v="Wichita"/>
    <x v="0"/>
    <n v="0.45"/>
    <x v="24"/>
    <n v="2250"/>
    <n v="787.5"/>
    <n v="0.35"/>
  </r>
  <r>
    <x v="0"/>
    <n v="1185732"/>
    <x v="5"/>
    <x v="3"/>
    <x v="35"/>
    <s v="Wichita"/>
    <x v="1"/>
    <n v="0.40000000000000008"/>
    <x v="44"/>
    <n v="1000.0000000000002"/>
    <n v="300.00000000000006"/>
    <n v="0.3"/>
  </r>
  <r>
    <x v="0"/>
    <n v="1185732"/>
    <x v="5"/>
    <x v="3"/>
    <x v="35"/>
    <s v="Wichita"/>
    <x v="2"/>
    <n v="0.35000000000000003"/>
    <x v="41"/>
    <n v="700.00000000000011"/>
    <n v="210.00000000000003"/>
    <n v="0.3"/>
  </r>
  <r>
    <x v="0"/>
    <n v="1185732"/>
    <x v="5"/>
    <x v="3"/>
    <x v="35"/>
    <s v="Wichita"/>
    <x v="3"/>
    <n v="0.35000000000000003"/>
    <x v="37"/>
    <n v="612.50000000000011"/>
    <n v="183.75000000000003"/>
    <n v="0.3"/>
  </r>
  <r>
    <x v="0"/>
    <n v="1185732"/>
    <x v="5"/>
    <x v="3"/>
    <x v="35"/>
    <s v="Wichita"/>
    <x v="4"/>
    <n v="0.45"/>
    <x v="37"/>
    <n v="787.5"/>
    <n v="275.625"/>
    <n v="0.35"/>
  </r>
  <r>
    <x v="0"/>
    <n v="1185732"/>
    <x v="5"/>
    <x v="3"/>
    <x v="35"/>
    <s v="Wichita"/>
    <x v="5"/>
    <n v="0.55000000000000004"/>
    <x v="46"/>
    <n v="1787.5000000000002"/>
    <n v="715.00000000000011"/>
    <n v="0.4"/>
  </r>
  <r>
    <x v="0"/>
    <n v="1185732"/>
    <x v="237"/>
    <x v="3"/>
    <x v="35"/>
    <s v="Wichita"/>
    <x v="0"/>
    <n v="0.5"/>
    <x v="21"/>
    <n v="2750"/>
    <n v="962.49999999999989"/>
    <n v="0.35"/>
  </r>
  <r>
    <x v="0"/>
    <n v="1185732"/>
    <x v="237"/>
    <x v="3"/>
    <x v="35"/>
    <s v="Wichita"/>
    <x v="1"/>
    <n v="0.45000000000000007"/>
    <x v="49"/>
    <n v="1350.0000000000002"/>
    <n v="405.00000000000006"/>
    <n v="0.3"/>
  </r>
  <r>
    <x v="0"/>
    <n v="1185732"/>
    <x v="237"/>
    <x v="3"/>
    <x v="35"/>
    <s v="Wichita"/>
    <x v="2"/>
    <n v="0.4"/>
    <x v="38"/>
    <n v="900"/>
    <n v="270"/>
    <n v="0.3"/>
  </r>
  <r>
    <x v="0"/>
    <n v="1185732"/>
    <x v="237"/>
    <x v="3"/>
    <x v="35"/>
    <s v="Wichita"/>
    <x v="3"/>
    <n v="0.4"/>
    <x v="37"/>
    <n v="700"/>
    <n v="210"/>
    <n v="0.3"/>
  </r>
  <r>
    <x v="0"/>
    <n v="1185732"/>
    <x v="237"/>
    <x v="3"/>
    <x v="35"/>
    <s v="Wichita"/>
    <x v="4"/>
    <n v="0.5"/>
    <x v="41"/>
    <n v="1000"/>
    <n v="350"/>
    <n v="0.35"/>
  </r>
  <r>
    <x v="0"/>
    <n v="1185732"/>
    <x v="237"/>
    <x v="3"/>
    <x v="35"/>
    <s v="Wichita"/>
    <x v="5"/>
    <n v="0.55000000000000004"/>
    <x v="48"/>
    <n v="2062.5"/>
    <n v="825"/>
    <n v="0.4"/>
  </r>
  <r>
    <x v="0"/>
    <n v="1185732"/>
    <x v="238"/>
    <x v="3"/>
    <x v="35"/>
    <s v="Wichita"/>
    <x v="0"/>
    <n v="0.5"/>
    <x v="28"/>
    <n v="2625"/>
    <n v="918.74999999999989"/>
    <n v="0.35"/>
  </r>
  <r>
    <x v="0"/>
    <n v="1185732"/>
    <x v="238"/>
    <x v="3"/>
    <x v="35"/>
    <s v="Wichita"/>
    <x v="1"/>
    <n v="0.45000000000000007"/>
    <x v="49"/>
    <n v="1350.0000000000002"/>
    <n v="405.00000000000006"/>
    <n v="0.3"/>
  </r>
  <r>
    <x v="0"/>
    <n v="1185732"/>
    <x v="238"/>
    <x v="3"/>
    <x v="35"/>
    <s v="Wichita"/>
    <x v="2"/>
    <n v="0.4"/>
    <x v="38"/>
    <n v="900"/>
    <n v="270"/>
    <n v="0.3"/>
  </r>
  <r>
    <x v="0"/>
    <n v="1185732"/>
    <x v="238"/>
    <x v="3"/>
    <x v="35"/>
    <s v="Wichita"/>
    <x v="3"/>
    <n v="0.4"/>
    <x v="41"/>
    <n v="800"/>
    <n v="240"/>
    <n v="0.3"/>
  </r>
  <r>
    <x v="0"/>
    <n v="1185732"/>
    <x v="238"/>
    <x v="3"/>
    <x v="35"/>
    <s v="Wichita"/>
    <x v="4"/>
    <n v="0.5"/>
    <x v="37"/>
    <n v="875"/>
    <n v="306.25"/>
    <n v="0.35"/>
  </r>
  <r>
    <x v="0"/>
    <n v="1185732"/>
    <x v="238"/>
    <x v="3"/>
    <x v="35"/>
    <s v="Wichita"/>
    <x v="5"/>
    <n v="0.55000000000000004"/>
    <x v="45"/>
    <n v="1925.0000000000002"/>
    <n v="770.00000000000011"/>
    <n v="0.4"/>
  </r>
  <r>
    <x v="0"/>
    <n v="1185732"/>
    <x v="239"/>
    <x v="3"/>
    <x v="35"/>
    <s v="Wichita"/>
    <x v="0"/>
    <n v="0.45"/>
    <x v="34"/>
    <n v="2137.5"/>
    <n v="748.125"/>
    <n v="0.35"/>
  </r>
  <r>
    <x v="0"/>
    <n v="1185732"/>
    <x v="239"/>
    <x v="3"/>
    <x v="35"/>
    <s v="Wichita"/>
    <x v="1"/>
    <n v="0.40000000000000008"/>
    <x v="35"/>
    <n v="1100.0000000000002"/>
    <n v="330.00000000000006"/>
    <n v="0.3"/>
  </r>
  <r>
    <x v="0"/>
    <n v="1185732"/>
    <x v="239"/>
    <x v="3"/>
    <x v="35"/>
    <s v="Wichita"/>
    <x v="2"/>
    <n v="0.35000000000000003"/>
    <x v="37"/>
    <n v="612.50000000000011"/>
    <n v="183.75000000000003"/>
    <n v="0.3"/>
  </r>
  <r>
    <x v="0"/>
    <n v="1185732"/>
    <x v="239"/>
    <x v="3"/>
    <x v="35"/>
    <s v="Wichita"/>
    <x v="3"/>
    <n v="0.35000000000000003"/>
    <x v="43"/>
    <n v="525"/>
    <n v="157.5"/>
    <n v="0.3"/>
  </r>
  <r>
    <x v="0"/>
    <n v="1185732"/>
    <x v="239"/>
    <x v="3"/>
    <x v="35"/>
    <s v="Wichita"/>
    <x v="4"/>
    <n v="0.45"/>
    <x v="43"/>
    <n v="675"/>
    <n v="236.24999999999997"/>
    <n v="0.35"/>
  </r>
  <r>
    <x v="0"/>
    <n v="1185732"/>
    <x v="239"/>
    <x v="3"/>
    <x v="35"/>
    <s v="Wichita"/>
    <x v="5"/>
    <n v="0.5"/>
    <x v="38"/>
    <n v="1125"/>
    <n v="450"/>
    <n v="0.4"/>
  </r>
  <r>
    <x v="0"/>
    <n v="1185732"/>
    <x v="9"/>
    <x v="3"/>
    <x v="35"/>
    <s v="Wichita"/>
    <x v="0"/>
    <n v="0.54999999999999993"/>
    <x v="47"/>
    <n v="2199.9999999999995"/>
    <n v="769.99999999999977"/>
    <n v="0.35"/>
  </r>
  <r>
    <x v="0"/>
    <n v="1185732"/>
    <x v="9"/>
    <x v="3"/>
    <x v="35"/>
    <s v="Wichita"/>
    <x v="1"/>
    <n v="0.45"/>
    <x v="44"/>
    <n v="1125"/>
    <n v="337.5"/>
    <n v="0.3"/>
  </r>
  <r>
    <x v="0"/>
    <n v="1185732"/>
    <x v="9"/>
    <x v="3"/>
    <x v="35"/>
    <s v="Wichita"/>
    <x v="2"/>
    <n v="0.45"/>
    <x v="43"/>
    <n v="675"/>
    <n v="202.5"/>
    <n v="0.3"/>
  </r>
  <r>
    <x v="0"/>
    <n v="1185732"/>
    <x v="9"/>
    <x v="3"/>
    <x v="35"/>
    <s v="Wichita"/>
    <x v="3"/>
    <n v="0.45"/>
    <x v="36"/>
    <n v="562.5"/>
    <n v="168.75"/>
    <n v="0.3"/>
  </r>
  <r>
    <x v="0"/>
    <n v="1185732"/>
    <x v="9"/>
    <x v="3"/>
    <x v="35"/>
    <s v="Wichita"/>
    <x v="4"/>
    <n v="0.54999999999999993"/>
    <x v="36"/>
    <n v="687.49999999999989"/>
    <n v="240.62499999999994"/>
    <n v="0.35"/>
  </r>
  <r>
    <x v="0"/>
    <n v="1185732"/>
    <x v="9"/>
    <x v="3"/>
    <x v="35"/>
    <s v="Wichita"/>
    <x v="5"/>
    <n v="0.59999999999999987"/>
    <x v="44"/>
    <n v="1499.9999999999998"/>
    <n v="599.99999999999989"/>
    <n v="0.4"/>
  </r>
  <r>
    <x v="0"/>
    <n v="1185732"/>
    <x v="240"/>
    <x v="3"/>
    <x v="35"/>
    <s v="Wichita"/>
    <x v="0"/>
    <n v="0.54999999999999993"/>
    <x v="47"/>
    <n v="2199.9999999999995"/>
    <n v="769.99999999999977"/>
    <n v="0.35"/>
  </r>
  <r>
    <x v="0"/>
    <n v="1185732"/>
    <x v="240"/>
    <x v="3"/>
    <x v="35"/>
    <s v="Wichita"/>
    <x v="1"/>
    <n v="0.45"/>
    <x v="44"/>
    <n v="1125"/>
    <n v="337.5"/>
    <n v="0.3"/>
  </r>
  <r>
    <x v="0"/>
    <n v="1185732"/>
    <x v="240"/>
    <x v="3"/>
    <x v="35"/>
    <s v="Wichita"/>
    <x v="2"/>
    <n v="0.45"/>
    <x v="50"/>
    <n v="877.5"/>
    <n v="263.25"/>
    <n v="0.3"/>
  </r>
  <r>
    <x v="0"/>
    <n v="1185732"/>
    <x v="240"/>
    <x v="3"/>
    <x v="35"/>
    <s v="Wichita"/>
    <x v="3"/>
    <n v="0.45"/>
    <x v="37"/>
    <n v="787.5"/>
    <n v="236.25"/>
    <n v="0.3"/>
  </r>
  <r>
    <x v="0"/>
    <n v="1185732"/>
    <x v="240"/>
    <x v="3"/>
    <x v="35"/>
    <s v="Wichita"/>
    <x v="4"/>
    <n v="0.6"/>
    <x v="43"/>
    <n v="900"/>
    <n v="315"/>
    <n v="0.35"/>
  </r>
  <r>
    <x v="0"/>
    <n v="1185732"/>
    <x v="240"/>
    <x v="3"/>
    <x v="35"/>
    <s v="Wichita"/>
    <x v="5"/>
    <n v="0.64999999999999991"/>
    <x v="44"/>
    <n v="1624.9999999999998"/>
    <n v="650"/>
    <n v="0.4"/>
  </r>
  <r>
    <x v="0"/>
    <n v="1185732"/>
    <x v="241"/>
    <x v="3"/>
    <x v="35"/>
    <s v="Wichita"/>
    <x v="0"/>
    <n v="0.6"/>
    <x v="24"/>
    <n v="3000"/>
    <n v="1050"/>
    <n v="0.35"/>
  </r>
  <r>
    <x v="0"/>
    <n v="1185732"/>
    <x v="241"/>
    <x v="3"/>
    <x v="35"/>
    <s v="Wichita"/>
    <x v="1"/>
    <n v="0.5"/>
    <x v="49"/>
    <n v="1500"/>
    <n v="450"/>
    <n v="0.3"/>
  </r>
  <r>
    <x v="0"/>
    <n v="1185732"/>
    <x v="241"/>
    <x v="3"/>
    <x v="35"/>
    <s v="Wichita"/>
    <x v="2"/>
    <n v="0.5"/>
    <x v="44"/>
    <n v="1250"/>
    <n v="375"/>
    <n v="0.3"/>
  </r>
  <r>
    <x v="0"/>
    <n v="1185732"/>
    <x v="241"/>
    <x v="3"/>
    <x v="35"/>
    <s v="Wichita"/>
    <x v="3"/>
    <n v="0.5"/>
    <x v="41"/>
    <n v="1000"/>
    <n v="300"/>
    <n v="0.3"/>
  </r>
  <r>
    <x v="0"/>
    <n v="1185732"/>
    <x v="241"/>
    <x v="3"/>
    <x v="35"/>
    <s v="Wichita"/>
    <x v="4"/>
    <n v="0.6"/>
    <x v="41"/>
    <n v="1200"/>
    <n v="420"/>
    <n v="0.35"/>
  </r>
  <r>
    <x v="0"/>
    <n v="1185732"/>
    <x v="241"/>
    <x v="3"/>
    <x v="35"/>
    <s v="Wichita"/>
    <x v="5"/>
    <n v="0.64999999999999991"/>
    <x v="49"/>
    <n v="1949.9999999999998"/>
    <n v="780"/>
    <n v="0.4"/>
  </r>
  <r>
    <x v="0"/>
    <n v="1185732"/>
    <x v="204"/>
    <x v="3"/>
    <x v="36"/>
    <s v="Sioux Falls"/>
    <x v="0"/>
    <n v="0.35000000000000003"/>
    <x v="34"/>
    <n v="1662.5000000000002"/>
    <n v="581.875"/>
    <n v="0.35"/>
  </r>
  <r>
    <x v="0"/>
    <n v="1185732"/>
    <x v="204"/>
    <x v="3"/>
    <x v="36"/>
    <s v="Sioux Falls"/>
    <x v="1"/>
    <n v="0.35000000000000003"/>
    <x v="35"/>
    <n v="962.50000000000011"/>
    <n v="288.75"/>
    <n v="0.3"/>
  </r>
  <r>
    <x v="0"/>
    <n v="1185732"/>
    <x v="204"/>
    <x v="3"/>
    <x v="36"/>
    <s v="Sioux Falls"/>
    <x v="2"/>
    <n v="0.25000000000000006"/>
    <x v="35"/>
    <n v="687.50000000000011"/>
    <n v="206.25000000000003"/>
    <n v="0.3"/>
  </r>
  <r>
    <x v="0"/>
    <n v="1185732"/>
    <x v="204"/>
    <x v="3"/>
    <x v="36"/>
    <s v="Sioux Falls"/>
    <x v="3"/>
    <n v="0.30000000000000004"/>
    <x v="36"/>
    <n v="375.00000000000006"/>
    <n v="112.50000000000001"/>
    <n v="0.3"/>
  </r>
  <r>
    <x v="0"/>
    <n v="1185732"/>
    <x v="204"/>
    <x v="3"/>
    <x v="36"/>
    <s v="Sioux Falls"/>
    <x v="4"/>
    <n v="0.44999999999999996"/>
    <x v="37"/>
    <n v="787.49999999999989"/>
    <n v="275.62499999999994"/>
    <n v="0.35"/>
  </r>
  <r>
    <x v="0"/>
    <n v="1185732"/>
    <x v="204"/>
    <x v="3"/>
    <x v="36"/>
    <s v="Sioux Falls"/>
    <x v="5"/>
    <n v="0.35000000000000003"/>
    <x v="35"/>
    <n v="962.50000000000011"/>
    <n v="385.00000000000006"/>
    <n v="0.4"/>
  </r>
  <r>
    <x v="0"/>
    <n v="1185732"/>
    <x v="242"/>
    <x v="3"/>
    <x v="36"/>
    <s v="Sioux Falls"/>
    <x v="0"/>
    <n v="0.35000000000000003"/>
    <x v="28"/>
    <n v="1837.5000000000002"/>
    <n v="643.125"/>
    <n v="0.35"/>
  </r>
  <r>
    <x v="0"/>
    <n v="1185732"/>
    <x v="242"/>
    <x v="3"/>
    <x v="36"/>
    <s v="Sioux Falls"/>
    <x v="1"/>
    <n v="0.35000000000000003"/>
    <x v="37"/>
    <n v="612.50000000000011"/>
    <n v="183.75000000000003"/>
    <n v="0.3"/>
  </r>
  <r>
    <x v="0"/>
    <n v="1185732"/>
    <x v="242"/>
    <x v="3"/>
    <x v="36"/>
    <s v="Sioux Falls"/>
    <x v="2"/>
    <n v="0.25000000000000006"/>
    <x v="38"/>
    <n v="562.50000000000011"/>
    <n v="168.75000000000003"/>
    <n v="0.3"/>
  </r>
  <r>
    <x v="0"/>
    <n v="1185732"/>
    <x v="242"/>
    <x v="3"/>
    <x v="36"/>
    <s v="Sioux Falls"/>
    <x v="3"/>
    <n v="0.30000000000000004"/>
    <x v="39"/>
    <n v="300.00000000000006"/>
    <n v="90.000000000000014"/>
    <n v="0.3"/>
  </r>
  <r>
    <x v="0"/>
    <n v="1185732"/>
    <x v="242"/>
    <x v="3"/>
    <x v="36"/>
    <s v="Sioux Falls"/>
    <x v="4"/>
    <n v="0.44999999999999996"/>
    <x v="37"/>
    <n v="787.49999999999989"/>
    <n v="275.62499999999994"/>
    <n v="0.35"/>
  </r>
  <r>
    <x v="0"/>
    <n v="1185732"/>
    <x v="242"/>
    <x v="3"/>
    <x v="36"/>
    <s v="Sioux Falls"/>
    <x v="5"/>
    <n v="0.24999999999999997"/>
    <x v="35"/>
    <n v="687.49999999999989"/>
    <n v="274.99999999999994"/>
    <n v="0.4"/>
  </r>
  <r>
    <x v="0"/>
    <n v="1185732"/>
    <x v="80"/>
    <x v="3"/>
    <x v="36"/>
    <s v="Sioux Falls"/>
    <x v="0"/>
    <n v="0.30000000000000004"/>
    <x v="40"/>
    <n v="1485.0000000000002"/>
    <n v="519.75"/>
    <n v="0.35"/>
  </r>
  <r>
    <x v="0"/>
    <n v="1185732"/>
    <x v="80"/>
    <x v="3"/>
    <x v="36"/>
    <s v="Sioux Falls"/>
    <x v="1"/>
    <n v="0.30000000000000004"/>
    <x v="41"/>
    <n v="600.00000000000011"/>
    <n v="180.00000000000003"/>
    <n v="0.3"/>
  </r>
  <r>
    <x v="0"/>
    <n v="1185732"/>
    <x v="80"/>
    <x v="3"/>
    <x v="36"/>
    <s v="Sioux Falls"/>
    <x v="2"/>
    <n v="0.20000000000000004"/>
    <x v="38"/>
    <n v="450.00000000000011"/>
    <n v="135.00000000000003"/>
    <n v="0.3"/>
  </r>
  <r>
    <x v="0"/>
    <n v="1185732"/>
    <x v="80"/>
    <x v="3"/>
    <x v="36"/>
    <s v="Sioux Falls"/>
    <x v="3"/>
    <n v="0.24999999999999997"/>
    <x v="42"/>
    <n v="187.49999999999997"/>
    <n v="56.249999999999993"/>
    <n v="0.3"/>
  </r>
  <r>
    <x v="0"/>
    <n v="1185732"/>
    <x v="80"/>
    <x v="3"/>
    <x v="36"/>
    <s v="Sioux Falls"/>
    <x v="4"/>
    <n v="0.4"/>
    <x v="36"/>
    <n v="500"/>
    <n v="175"/>
    <n v="0.35"/>
  </r>
  <r>
    <x v="0"/>
    <n v="1185732"/>
    <x v="80"/>
    <x v="3"/>
    <x v="36"/>
    <s v="Sioux Falls"/>
    <x v="5"/>
    <n v="0.30000000000000004"/>
    <x v="38"/>
    <n v="675.00000000000011"/>
    <n v="270.00000000000006"/>
    <n v="0.4"/>
  </r>
  <r>
    <x v="0"/>
    <n v="1185732"/>
    <x v="81"/>
    <x v="3"/>
    <x v="36"/>
    <s v="Sioux Falls"/>
    <x v="0"/>
    <n v="0.30000000000000004"/>
    <x v="32"/>
    <n v="1350.0000000000002"/>
    <n v="472.50000000000006"/>
    <n v="0.35"/>
  </r>
  <r>
    <x v="0"/>
    <n v="1185732"/>
    <x v="81"/>
    <x v="3"/>
    <x v="36"/>
    <s v="Sioux Falls"/>
    <x v="1"/>
    <n v="0.30000000000000004"/>
    <x v="43"/>
    <n v="450.00000000000006"/>
    <n v="135"/>
    <n v="0.3"/>
  </r>
  <r>
    <x v="0"/>
    <n v="1185732"/>
    <x v="81"/>
    <x v="3"/>
    <x v="36"/>
    <s v="Sioux Falls"/>
    <x v="2"/>
    <n v="0.20000000000000004"/>
    <x v="43"/>
    <n v="300.00000000000006"/>
    <n v="90.000000000000014"/>
    <n v="0.3"/>
  </r>
  <r>
    <x v="0"/>
    <n v="1185732"/>
    <x v="81"/>
    <x v="3"/>
    <x v="36"/>
    <s v="Sioux Falls"/>
    <x v="3"/>
    <n v="0.24999999999999997"/>
    <x v="42"/>
    <n v="187.49999999999997"/>
    <n v="56.249999999999993"/>
    <n v="0.3"/>
  </r>
  <r>
    <x v="0"/>
    <n v="1185732"/>
    <x v="81"/>
    <x v="3"/>
    <x v="36"/>
    <s v="Sioux Falls"/>
    <x v="4"/>
    <n v="0.6"/>
    <x v="39"/>
    <n v="600"/>
    <n v="210"/>
    <n v="0.35"/>
  </r>
  <r>
    <x v="0"/>
    <n v="1185732"/>
    <x v="81"/>
    <x v="3"/>
    <x v="36"/>
    <s v="Sioux Falls"/>
    <x v="5"/>
    <n v="0.5"/>
    <x v="38"/>
    <n v="1125"/>
    <n v="450"/>
    <n v="0.4"/>
  </r>
  <r>
    <x v="0"/>
    <n v="1185732"/>
    <x v="4"/>
    <x v="3"/>
    <x v="36"/>
    <s v="Sioux Falls"/>
    <x v="0"/>
    <n v="0.6"/>
    <x v="40"/>
    <n v="2970"/>
    <n v="1039.5"/>
    <n v="0.35"/>
  </r>
  <r>
    <x v="0"/>
    <n v="1185732"/>
    <x v="4"/>
    <x v="3"/>
    <x v="36"/>
    <s v="Sioux Falls"/>
    <x v="1"/>
    <n v="0.45"/>
    <x v="41"/>
    <n v="900"/>
    <n v="270"/>
    <n v="0.3"/>
  </r>
  <r>
    <x v="0"/>
    <n v="1185732"/>
    <x v="4"/>
    <x v="3"/>
    <x v="36"/>
    <s v="Sioux Falls"/>
    <x v="2"/>
    <n v="0.4"/>
    <x v="37"/>
    <n v="700"/>
    <n v="210"/>
    <n v="0.3"/>
  </r>
  <r>
    <x v="0"/>
    <n v="1185732"/>
    <x v="4"/>
    <x v="3"/>
    <x v="36"/>
    <s v="Sioux Falls"/>
    <x v="3"/>
    <n v="0.4"/>
    <x v="39"/>
    <n v="400"/>
    <n v="120"/>
    <n v="0.3"/>
  </r>
  <r>
    <x v="0"/>
    <n v="1185732"/>
    <x v="4"/>
    <x v="3"/>
    <x v="36"/>
    <s v="Sioux Falls"/>
    <x v="4"/>
    <n v="0.49999999999999994"/>
    <x v="36"/>
    <n v="624.99999999999989"/>
    <n v="218.74999999999994"/>
    <n v="0.35"/>
  </r>
  <r>
    <x v="0"/>
    <n v="1185732"/>
    <x v="4"/>
    <x v="3"/>
    <x v="36"/>
    <s v="Sioux Falls"/>
    <x v="5"/>
    <n v="0.54999999999999993"/>
    <x v="44"/>
    <n v="1374.9999999999998"/>
    <n v="549.99999999999989"/>
    <n v="0.4"/>
  </r>
  <r>
    <x v="0"/>
    <n v="1185732"/>
    <x v="243"/>
    <x v="3"/>
    <x v="36"/>
    <s v="Sioux Falls"/>
    <x v="0"/>
    <n v="0.4"/>
    <x v="24"/>
    <n v="2000"/>
    <n v="700"/>
    <n v="0.35"/>
  </r>
  <r>
    <x v="0"/>
    <n v="1185732"/>
    <x v="243"/>
    <x v="3"/>
    <x v="36"/>
    <s v="Sioux Falls"/>
    <x v="1"/>
    <n v="0.35000000000000009"/>
    <x v="44"/>
    <n v="875.00000000000023"/>
    <n v="262.50000000000006"/>
    <n v="0.3"/>
  </r>
  <r>
    <x v="0"/>
    <n v="1185732"/>
    <x v="243"/>
    <x v="3"/>
    <x v="36"/>
    <s v="Sioux Falls"/>
    <x v="2"/>
    <n v="0.30000000000000004"/>
    <x v="41"/>
    <n v="600.00000000000011"/>
    <n v="180.00000000000003"/>
    <n v="0.3"/>
  </r>
  <r>
    <x v="0"/>
    <n v="1185732"/>
    <x v="243"/>
    <x v="3"/>
    <x v="36"/>
    <s v="Sioux Falls"/>
    <x v="3"/>
    <n v="0.30000000000000004"/>
    <x v="37"/>
    <n v="525.00000000000011"/>
    <n v="157.50000000000003"/>
    <n v="0.3"/>
  </r>
  <r>
    <x v="0"/>
    <n v="1185732"/>
    <x v="243"/>
    <x v="3"/>
    <x v="36"/>
    <s v="Sioux Falls"/>
    <x v="4"/>
    <n v="0.4"/>
    <x v="37"/>
    <n v="700"/>
    <n v="244.99999999999997"/>
    <n v="0.35"/>
  </r>
  <r>
    <x v="0"/>
    <n v="1185732"/>
    <x v="243"/>
    <x v="3"/>
    <x v="36"/>
    <s v="Sioux Falls"/>
    <x v="5"/>
    <n v="0.55000000000000004"/>
    <x v="46"/>
    <n v="1787.5000000000002"/>
    <n v="715.00000000000011"/>
    <n v="0.4"/>
  </r>
  <r>
    <x v="0"/>
    <n v="1185732"/>
    <x v="84"/>
    <x v="3"/>
    <x v="36"/>
    <s v="Sioux Falls"/>
    <x v="0"/>
    <n v="0.5"/>
    <x v="21"/>
    <n v="2750"/>
    <n v="962.49999999999989"/>
    <n v="0.35"/>
  </r>
  <r>
    <x v="0"/>
    <n v="1185732"/>
    <x v="84"/>
    <x v="3"/>
    <x v="36"/>
    <s v="Sioux Falls"/>
    <x v="1"/>
    <n v="0.45000000000000007"/>
    <x v="49"/>
    <n v="1350.0000000000002"/>
    <n v="405.00000000000006"/>
    <n v="0.3"/>
  </r>
  <r>
    <x v="0"/>
    <n v="1185732"/>
    <x v="84"/>
    <x v="3"/>
    <x v="36"/>
    <s v="Sioux Falls"/>
    <x v="2"/>
    <n v="0.4"/>
    <x v="38"/>
    <n v="900"/>
    <n v="270"/>
    <n v="0.3"/>
  </r>
  <r>
    <x v="0"/>
    <n v="1185732"/>
    <x v="84"/>
    <x v="3"/>
    <x v="36"/>
    <s v="Sioux Falls"/>
    <x v="3"/>
    <n v="0.4"/>
    <x v="37"/>
    <n v="700"/>
    <n v="210"/>
    <n v="0.3"/>
  </r>
  <r>
    <x v="0"/>
    <n v="1185732"/>
    <x v="84"/>
    <x v="3"/>
    <x v="36"/>
    <s v="Sioux Falls"/>
    <x v="4"/>
    <n v="0.5"/>
    <x v="41"/>
    <n v="1000"/>
    <n v="350"/>
    <n v="0.35"/>
  </r>
  <r>
    <x v="0"/>
    <n v="1185732"/>
    <x v="84"/>
    <x v="3"/>
    <x v="36"/>
    <s v="Sioux Falls"/>
    <x v="5"/>
    <n v="0.55000000000000004"/>
    <x v="48"/>
    <n v="2062.5"/>
    <n v="825"/>
    <n v="0.4"/>
  </r>
  <r>
    <x v="0"/>
    <n v="1185732"/>
    <x v="85"/>
    <x v="3"/>
    <x v="36"/>
    <s v="Sioux Falls"/>
    <x v="0"/>
    <n v="0.5"/>
    <x v="28"/>
    <n v="2625"/>
    <n v="918.74999999999989"/>
    <n v="0.35"/>
  </r>
  <r>
    <x v="0"/>
    <n v="1185732"/>
    <x v="85"/>
    <x v="3"/>
    <x v="36"/>
    <s v="Sioux Falls"/>
    <x v="1"/>
    <n v="0.45000000000000007"/>
    <x v="49"/>
    <n v="1350.0000000000002"/>
    <n v="405.00000000000006"/>
    <n v="0.3"/>
  </r>
  <r>
    <x v="0"/>
    <n v="1185732"/>
    <x v="85"/>
    <x v="3"/>
    <x v="36"/>
    <s v="Sioux Falls"/>
    <x v="2"/>
    <n v="0.4"/>
    <x v="38"/>
    <n v="900"/>
    <n v="270"/>
    <n v="0.3"/>
  </r>
  <r>
    <x v="0"/>
    <n v="1185732"/>
    <x v="85"/>
    <x v="3"/>
    <x v="36"/>
    <s v="Sioux Falls"/>
    <x v="3"/>
    <n v="0.4"/>
    <x v="41"/>
    <n v="800"/>
    <n v="240"/>
    <n v="0.3"/>
  </r>
  <r>
    <x v="0"/>
    <n v="1185732"/>
    <x v="85"/>
    <x v="3"/>
    <x v="36"/>
    <s v="Sioux Falls"/>
    <x v="4"/>
    <n v="0.5"/>
    <x v="37"/>
    <n v="875"/>
    <n v="306.25"/>
    <n v="0.35"/>
  </r>
  <r>
    <x v="0"/>
    <n v="1185732"/>
    <x v="85"/>
    <x v="3"/>
    <x v="36"/>
    <s v="Sioux Falls"/>
    <x v="5"/>
    <n v="0.55000000000000004"/>
    <x v="45"/>
    <n v="1925.0000000000002"/>
    <n v="770.00000000000011"/>
    <n v="0.4"/>
  </r>
  <r>
    <x v="0"/>
    <n v="1185732"/>
    <x v="8"/>
    <x v="3"/>
    <x v="36"/>
    <s v="Sioux Falls"/>
    <x v="0"/>
    <n v="0.4"/>
    <x v="34"/>
    <n v="1900"/>
    <n v="665"/>
    <n v="0.35"/>
  </r>
  <r>
    <x v="0"/>
    <n v="1185732"/>
    <x v="8"/>
    <x v="3"/>
    <x v="36"/>
    <s v="Sioux Falls"/>
    <x v="1"/>
    <n v="0.35000000000000009"/>
    <x v="35"/>
    <n v="962.50000000000023"/>
    <n v="288.75000000000006"/>
    <n v="0.3"/>
  </r>
  <r>
    <x v="0"/>
    <n v="1185732"/>
    <x v="8"/>
    <x v="3"/>
    <x v="36"/>
    <s v="Sioux Falls"/>
    <x v="2"/>
    <n v="0.30000000000000004"/>
    <x v="37"/>
    <n v="525.00000000000011"/>
    <n v="157.50000000000003"/>
    <n v="0.3"/>
  </r>
  <r>
    <x v="0"/>
    <n v="1185732"/>
    <x v="8"/>
    <x v="3"/>
    <x v="36"/>
    <s v="Sioux Falls"/>
    <x v="3"/>
    <n v="0.30000000000000004"/>
    <x v="43"/>
    <n v="450.00000000000006"/>
    <n v="135"/>
    <n v="0.3"/>
  </r>
  <r>
    <x v="0"/>
    <n v="1185732"/>
    <x v="8"/>
    <x v="3"/>
    <x v="36"/>
    <s v="Sioux Falls"/>
    <x v="4"/>
    <n v="0.4"/>
    <x v="43"/>
    <n v="600"/>
    <n v="210"/>
    <n v="0.35"/>
  </r>
  <r>
    <x v="0"/>
    <n v="1185732"/>
    <x v="8"/>
    <x v="3"/>
    <x v="36"/>
    <s v="Sioux Falls"/>
    <x v="5"/>
    <n v="0.45"/>
    <x v="38"/>
    <n v="1012.5"/>
    <n v="405"/>
    <n v="0.4"/>
  </r>
  <r>
    <x v="0"/>
    <n v="1185732"/>
    <x v="244"/>
    <x v="3"/>
    <x v="36"/>
    <s v="Sioux Falls"/>
    <x v="0"/>
    <n v="0.49999999999999994"/>
    <x v="47"/>
    <n v="1999.9999999999998"/>
    <n v="699.99999999999989"/>
    <n v="0.35"/>
  </r>
  <r>
    <x v="0"/>
    <n v="1185732"/>
    <x v="244"/>
    <x v="3"/>
    <x v="36"/>
    <s v="Sioux Falls"/>
    <x v="1"/>
    <n v="0.4"/>
    <x v="44"/>
    <n v="1000"/>
    <n v="300"/>
    <n v="0.3"/>
  </r>
  <r>
    <x v="0"/>
    <n v="1185732"/>
    <x v="244"/>
    <x v="3"/>
    <x v="36"/>
    <s v="Sioux Falls"/>
    <x v="2"/>
    <n v="0.4"/>
    <x v="43"/>
    <n v="600"/>
    <n v="180"/>
    <n v="0.3"/>
  </r>
  <r>
    <x v="0"/>
    <n v="1185732"/>
    <x v="244"/>
    <x v="3"/>
    <x v="36"/>
    <s v="Sioux Falls"/>
    <x v="3"/>
    <n v="0.4"/>
    <x v="36"/>
    <n v="500"/>
    <n v="150"/>
    <n v="0.3"/>
  </r>
  <r>
    <x v="0"/>
    <n v="1185732"/>
    <x v="244"/>
    <x v="3"/>
    <x v="36"/>
    <s v="Sioux Falls"/>
    <x v="4"/>
    <n v="0.49999999999999994"/>
    <x v="36"/>
    <n v="624.99999999999989"/>
    <n v="218.74999999999994"/>
    <n v="0.35"/>
  </r>
  <r>
    <x v="0"/>
    <n v="1185732"/>
    <x v="244"/>
    <x v="3"/>
    <x v="36"/>
    <s v="Sioux Falls"/>
    <x v="5"/>
    <n v="0.54999999999999982"/>
    <x v="44"/>
    <n v="1374.9999999999995"/>
    <n v="549.99999999999989"/>
    <n v="0.4"/>
  </r>
  <r>
    <x v="0"/>
    <n v="1185732"/>
    <x v="88"/>
    <x v="3"/>
    <x v="36"/>
    <s v="Sioux Falls"/>
    <x v="0"/>
    <n v="0.49999999999999994"/>
    <x v="47"/>
    <n v="1999.9999999999998"/>
    <n v="699.99999999999989"/>
    <n v="0.35"/>
  </r>
  <r>
    <x v="0"/>
    <n v="1185732"/>
    <x v="88"/>
    <x v="3"/>
    <x v="36"/>
    <s v="Sioux Falls"/>
    <x v="1"/>
    <n v="0.4"/>
    <x v="44"/>
    <n v="1000"/>
    <n v="300"/>
    <n v="0.3"/>
  </r>
  <r>
    <x v="0"/>
    <n v="1185732"/>
    <x v="88"/>
    <x v="3"/>
    <x v="36"/>
    <s v="Sioux Falls"/>
    <x v="2"/>
    <n v="0.4"/>
    <x v="50"/>
    <n v="780"/>
    <n v="234"/>
    <n v="0.3"/>
  </r>
  <r>
    <x v="0"/>
    <n v="1185732"/>
    <x v="88"/>
    <x v="3"/>
    <x v="36"/>
    <s v="Sioux Falls"/>
    <x v="3"/>
    <n v="0.4"/>
    <x v="37"/>
    <n v="700"/>
    <n v="210"/>
    <n v="0.3"/>
  </r>
  <r>
    <x v="0"/>
    <n v="1185732"/>
    <x v="88"/>
    <x v="3"/>
    <x v="36"/>
    <s v="Sioux Falls"/>
    <x v="4"/>
    <n v="0.6"/>
    <x v="43"/>
    <n v="900"/>
    <n v="315"/>
    <n v="0.35"/>
  </r>
  <r>
    <x v="0"/>
    <n v="1185732"/>
    <x v="88"/>
    <x v="3"/>
    <x v="36"/>
    <s v="Sioux Falls"/>
    <x v="5"/>
    <n v="0.64999999999999991"/>
    <x v="44"/>
    <n v="1624.9999999999998"/>
    <n v="650"/>
    <n v="0.4"/>
  </r>
  <r>
    <x v="0"/>
    <n v="1185732"/>
    <x v="89"/>
    <x v="3"/>
    <x v="36"/>
    <s v="Sioux Falls"/>
    <x v="0"/>
    <n v="0.6"/>
    <x v="24"/>
    <n v="3000"/>
    <n v="1050"/>
    <n v="0.35"/>
  </r>
  <r>
    <x v="0"/>
    <n v="1185732"/>
    <x v="89"/>
    <x v="3"/>
    <x v="36"/>
    <s v="Sioux Falls"/>
    <x v="1"/>
    <n v="0.5"/>
    <x v="49"/>
    <n v="1500"/>
    <n v="450"/>
    <n v="0.3"/>
  </r>
  <r>
    <x v="0"/>
    <n v="1185732"/>
    <x v="89"/>
    <x v="3"/>
    <x v="36"/>
    <s v="Sioux Falls"/>
    <x v="2"/>
    <n v="0.5"/>
    <x v="44"/>
    <n v="1250"/>
    <n v="375"/>
    <n v="0.3"/>
  </r>
  <r>
    <x v="0"/>
    <n v="1185732"/>
    <x v="89"/>
    <x v="3"/>
    <x v="36"/>
    <s v="Sioux Falls"/>
    <x v="3"/>
    <n v="0.5"/>
    <x v="41"/>
    <n v="1000"/>
    <n v="300"/>
    <n v="0.3"/>
  </r>
  <r>
    <x v="0"/>
    <n v="1185732"/>
    <x v="89"/>
    <x v="3"/>
    <x v="36"/>
    <s v="Sioux Falls"/>
    <x v="4"/>
    <n v="0.6"/>
    <x v="41"/>
    <n v="1200"/>
    <n v="420"/>
    <n v="0.35"/>
  </r>
  <r>
    <x v="0"/>
    <n v="1185732"/>
    <x v="89"/>
    <x v="3"/>
    <x v="36"/>
    <s v="Sioux Falls"/>
    <x v="5"/>
    <n v="0.64999999999999991"/>
    <x v="49"/>
    <n v="1949.9999999999998"/>
    <n v="780"/>
    <n v="0.4"/>
  </r>
  <r>
    <x v="0"/>
    <n v="1185732"/>
    <x v="212"/>
    <x v="3"/>
    <x v="37"/>
    <s v="Fargo"/>
    <x v="0"/>
    <n v="0.30000000000000004"/>
    <x v="32"/>
    <n v="1350.0000000000002"/>
    <n v="405.00000000000006"/>
    <n v="0.3"/>
  </r>
  <r>
    <x v="0"/>
    <n v="1185732"/>
    <x v="212"/>
    <x v="3"/>
    <x v="37"/>
    <s v="Fargo"/>
    <x v="1"/>
    <n v="0.30000000000000004"/>
    <x v="44"/>
    <n v="750.00000000000011"/>
    <n v="262.5"/>
    <n v="0.35"/>
  </r>
  <r>
    <x v="0"/>
    <n v="1185732"/>
    <x v="212"/>
    <x v="3"/>
    <x v="37"/>
    <s v="Fargo"/>
    <x v="2"/>
    <n v="0.20000000000000007"/>
    <x v="44"/>
    <n v="500.00000000000017"/>
    <n v="150.00000000000006"/>
    <n v="0.3"/>
  </r>
  <r>
    <x v="0"/>
    <n v="1185732"/>
    <x v="212"/>
    <x v="3"/>
    <x v="37"/>
    <s v="Fargo"/>
    <x v="3"/>
    <n v="0.25000000000000006"/>
    <x v="39"/>
    <n v="250.00000000000006"/>
    <n v="75.000000000000014"/>
    <n v="0.3"/>
  </r>
  <r>
    <x v="0"/>
    <n v="1185732"/>
    <x v="212"/>
    <x v="3"/>
    <x v="37"/>
    <s v="Fargo"/>
    <x v="4"/>
    <n v="0.39999999999999997"/>
    <x v="43"/>
    <n v="600"/>
    <n v="300"/>
    <n v="0.5"/>
  </r>
  <r>
    <x v="0"/>
    <n v="1185732"/>
    <x v="212"/>
    <x v="3"/>
    <x v="37"/>
    <s v="Fargo"/>
    <x v="5"/>
    <n v="0.30000000000000004"/>
    <x v="44"/>
    <n v="750.00000000000011"/>
    <n v="300.00000000000006"/>
    <n v="0.4"/>
  </r>
  <r>
    <x v="0"/>
    <n v="1185732"/>
    <x v="245"/>
    <x v="3"/>
    <x v="37"/>
    <s v="Fargo"/>
    <x v="0"/>
    <n v="0.30000000000000004"/>
    <x v="24"/>
    <n v="1500.0000000000002"/>
    <n v="450.00000000000006"/>
    <n v="0.3"/>
  </r>
  <r>
    <x v="0"/>
    <n v="1185732"/>
    <x v="245"/>
    <x v="3"/>
    <x v="37"/>
    <s v="Fargo"/>
    <x v="1"/>
    <n v="0.30000000000000004"/>
    <x v="43"/>
    <n v="450.00000000000006"/>
    <n v="157.5"/>
    <n v="0.35"/>
  </r>
  <r>
    <x v="0"/>
    <n v="1185732"/>
    <x v="245"/>
    <x v="3"/>
    <x v="37"/>
    <s v="Fargo"/>
    <x v="2"/>
    <n v="0.20000000000000007"/>
    <x v="41"/>
    <n v="400.00000000000011"/>
    <n v="120.00000000000003"/>
    <n v="0.3"/>
  </r>
  <r>
    <x v="0"/>
    <n v="1185732"/>
    <x v="245"/>
    <x v="3"/>
    <x v="37"/>
    <s v="Fargo"/>
    <x v="3"/>
    <n v="0.25000000000000006"/>
    <x v="42"/>
    <n v="187.50000000000003"/>
    <n v="56.250000000000007"/>
    <n v="0.3"/>
  </r>
  <r>
    <x v="0"/>
    <n v="1185732"/>
    <x v="245"/>
    <x v="3"/>
    <x v="37"/>
    <s v="Fargo"/>
    <x v="4"/>
    <n v="0.39999999999999997"/>
    <x v="43"/>
    <n v="600"/>
    <n v="300"/>
    <n v="0.5"/>
  </r>
  <r>
    <x v="0"/>
    <n v="1185732"/>
    <x v="245"/>
    <x v="3"/>
    <x v="37"/>
    <s v="Fargo"/>
    <x v="5"/>
    <n v="0.14999999999999997"/>
    <x v="44"/>
    <n v="374.99999999999994"/>
    <n v="149.99999999999997"/>
    <n v="0.4"/>
  </r>
  <r>
    <x v="0"/>
    <n v="1185732"/>
    <x v="115"/>
    <x v="3"/>
    <x v="37"/>
    <s v="Fargo"/>
    <x v="0"/>
    <n v="0.20000000000000004"/>
    <x v="54"/>
    <n v="940.00000000000023"/>
    <n v="282.00000000000006"/>
    <n v="0.3"/>
  </r>
  <r>
    <x v="0"/>
    <n v="1185732"/>
    <x v="115"/>
    <x v="3"/>
    <x v="37"/>
    <s v="Fargo"/>
    <x v="1"/>
    <n v="0.20000000000000004"/>
    <x v="37"/>
    <n v="350.00000000000006"/>
    <n v="122.50000000000001"/>
    <n v="0.35"/>
  </r>
  <r>
    <x v="0"/>
    <n v="1185732"/>
    <x v="115"/>
    <x v="3"/>
    <x v="37"/>
    <s v="Fargo"/>
    <x v="2"/>
    <n v="0.10000000000000003"/>
    <x v="38"/>
    <n v="225.00000000000009"/>
    <n v="67.500000000000028"/>
    <n v="0.3"/>
  </r>
  <r>
    <x v="0"/>
    <n v="1185732"/>
    <x v="115"/>
    <x v="3"/>
    <x v="37"/>
    <s v="Fargo"/>
    <x v="3"/>
    <n v="0.14999999999999997"/>
    <x v="39"/>
    <n v="149.99999999999997"/>
    <n v="44.999999999999993"/>
    <n v="0.3"/>
  </r>
  <r>
    <x v="0"/>
    <n v="1185732"/>
    <x v="115"/>
    <x v="3"/>
    <x v="37"/>
    <s v="Fargo"/>
    <x v="4"/>
    <n v="0.30000000000000004"/>
    <x v="43"/>
    <n v="450.00000000000006"/>
    <n v="225.00000000000003"/>
    <n v="0.5"/>
  </r>
  <r>
    <x v="0"/>
    <n v="1185732"/>
    <x v="115"/>
    <x v="3"/>
    <x v="37"/>
    <s v="Fargo"/>
    <x v="5"/>
    <n v="0.20000000000000004"/>
    <x v="44"/>
    <n v="500.00000000000011"/>
    <n v="200.00000000000006"/>
    <n v="0.4"/>
  </r>
  <r>
    <x v="0"/>
    <n v="1185732"/>
    <x v="206"/>
    <x v="3"/>
    <x v="37"/>
    <s v="Fargo"/>
    <x v="0"/>
    <n v="0.20000000000000004"/>
    <x v="34"/>
    <n v="950.00000000000023"/>
    <n v="285.00000000000006"/>
    <n v="0.3"/>
  </r>
  <r>
    <x v="0"/>
    <n v="1185732"/>
    <x v="206"/>
    <x v="3"/>
    <x v="37"/>
    <s v="Fargo"/>
    <x v="1"/>
    <n v="0.20000000000000004"/>
    <x v="37"/>
    <n v="350.00000000000006"/>
    <n v="122.50000000000001"/>
    <n v="0.35"/>
  </r>
  <r>
    <x v="0"/>
    <n v="1185732"/>
    <x v="206"/>
    <x v="3"/>
    <x v="37"/>
    <s v="Fargo"/>
    <x v="2"/>
    <n v="0.10000000000000003"/>
    <x v="37"/>
    <n v="175.00000000000006"/>
    <n v="52.500000000000014"/>
    <n v="0.3"/>
  </r>
  <r>
    <x v="0"/>
    <n v="1185732"/>
    <x v="206"/>
    <x v="3"/>
    <x v="37"/>
    <s v="Fargo"/>
    <x v="3"/>
    <n v="0.14999999999999997"/>
    <x v="39"/>
    <n v="149.99999999999997"/>
    <n v="44.999999999999993"/>
    <n v="0.3"/>
  </r>
  <r>
    <x v="0"/>
    <n v="1185732"/>
    <x v="206"/>
    <x v="3"/>
    <x v="37"/>
    <s v="Fargo"/>
    <x v="4"/>
    <n v="0.6"/>
    <x v="36"/>
    <n v="750"/>
    <n v="375"/>
    <n v="0.5"/>
  </r>
  <r>
    <x v="0"/>
    <n v="1185732"/>
    <x v="206"/>
    <x v="3"/>
    <x v="37"/>
    <s v="Fargo"/>
    <x v="5"/>
    <n v="0.5"/>
    <x v="44"/>
    <n v="1250"/>
    <n v="500"/>
    <n v="0.4"/>
  </r>
  <r>
    <x v="0"/>
    <n v="1185732"/>
    <x v="246"/>
    <x v="3"/>
    <x v="37"/>
    <s v="Fargo"/>
    <x v="0"/>
    <n v="0.6"/>
    <x v="65"/>
    <n v="3120"/>
    <n v="936"/>
    <n v="0.3"/>
  </r>
  <r>
    <x v="0"/>
    <n v="1185732"/>
    <x v="246"/>
    <x v="3"/>
    <x v="37"/>
    <s v="Fargo"/>
    <x v="1"/>
    <n v="0.4"/>
    <x v="38"/>
    <n v="900"/>
    <n v="315"/>
    <n v="0.35"/>
  </r>
  <r>
    <x v="0"/>
    <n v="1185732"/>
    <x v="246"/>
    <x v="3"/>
    <x v="37"/>
    <s v="Fargo"/>
    <x v="2"/>
    <n v="0.35000000000000003"/>
    <x v="41"/>
    <n v="700.00000000000011"/>
    <n v="210.00000000000003"/>
    <n v="0.3"/>
  </r>
  <r>
    <x v="0"/>
    <n v="1185732"/>
    <x v="246"/>
    <x v="3"/>
    <x v="37"/>
    <s v="Fargo"/>
    <x v="3"/>
    <n v="0.35000000000000003"/>
    <x v="36"/>
    <n v="437.50000000000006"/>
    <n v="131.25"/>
    <n v="0.3"/>
  </r>
  <r>
    <x v="0"/>
    <n v="1185732"/>
    <x v="246"/>
    <x v="3"/>
    <x v="37"/>
    <s v="Fargo"/>
    <x v="4"/>
    <n v="0.44999999999999996"/>
    <x v="43"/>
    <n v="674.99999999999989"/>
    <n v="337.49999999999994"/>
    <n v="0.5"/>
  </r>
  <r>
    <x v="0"/>
    <n v="1185732"/>
    <x v="246"/>
    <x v="3"/>
    <x v="37"/>
    <s v="Fargo"/>
    <x v="5"/>
    <n v="0.49999999999999994"/>
    <x v="35"/>
    <n v="1374.9999999999998"/>
    <n v="549.99999999999989"/>
    <n v="0.4"/>
  </r>
  <r>
    <x v="0"/>
    <n v="1185732"/>
    <x v="247"/>
    <x v="3"/>
    <x v="37"/>
    <s v="Fargo"/>
    <x v="0"/>
    <n v="0.35000000000000003"/>
    <x v="28"/>
    <n v="1837.5000000000002"/>
    <n v="551.25"/>
    <n v="0.3"/>
  </r>
  <r>
    <x v="0"/>
    <n v="1185732"/>
    <x v="247"/>
    <x v="3"/>
    <x v="37"/>
    <s v="Fargo"/>
    <x v="1"/>
    <n v="0.3000000000000001"/>
    <x v="35"/>
    <n v="825.00000000000023"/>
    <n v="288.75000000000006"/>
    <n v="0.35"/>
  </r>
  <r>
    <x v="0"/>
    <n v="1185732"/>
    <x v="247"/>
    <x v="3"/>
    <x v="37"/>
    <s v="Fargo"/>
    <x v="2"/>
    <n v="0.25000000000000006"/>
    <x v="41"/>
    <n v="500.00000000000011"/>
    <n v="150.00000000000003"/>
    <n v="0.3"/>
  </r>
  <r>
    <x v="0"/>
    <n v="1185732"/>
    <x v="247"/>
    <x v="3"/>
    <x v="37"/>
    <s v="Fargo"/>
    <x v="3"/>
    <n v="0.25000000000000006"/>
    <x v="37"/>
    <n v="437.50000000000011"/>
    <n v="131.25000000000003"/>
    <n v="0.3"/>
  </r>
  <r>
    <x v="0"/>
    <n v="1185732"/>
    <x v="247"/>
    <x v="3"/>
    <x v="37"/>
    <s v="Fargo"/>
    <x v="4"/>
    <n v="0.35000000000000003"/>
    <x v="37"/>
    <n v="612.50000000000011"/>
    <n v="306.25000000000006"/>
    <n v="0.5"/>
  </r>
  <r>
    <x v="0"/>
    <n v="1185732"/>
    <x v="247"/>
    <x v="3"/>
    <x v="37"/>
    <s v="Fargo"/>
    <x v="5"/>
    <n v="0.55000000000000004"/>
    <x v="46"/>
    <n v="1787.5000000000002"/>
    <n v="715.00000000000011"/>
    <n v="0.4"/>
  </r>
  <r>
    <x v="0"/>
    <n v="1185732"/>
    <x v="116"/>
    <x v="3"/>
    <x v="37"/>
    <s v="Fargo"/>
    <x v="0"/>
    <n v="0.5"/>
    <x v="21"/>
    <n v="2750"/>
    <n v="825"/>
    <n v="0.3"/>
  </r>
  <r>
    <x v="0"/>
    <n v="1185732"/>
    <x v="116"/>
    <x v="3"/>
    <x v="37"/>
    <s v="Fargo"/>
    <x v="1"/>
    <n v="0.45000000000000007"/>
    <x v="49"/>
    <n v="1350.0000000000002"/>
    <n v="472.50000000000006"/>
    <n v="0.35"/>
  </r>
  <r>
    <x v="0"/>
    <n v="1185732"/>
    <x v="116"/>
    <x v="3"/>
    <x v="37"/>
    <s v="Fargo"/>
    <x v="2"/>
    <n v="0.4"/>
    <x v="38"/>
    <n v="900"/>
    <n v="270"/>
    <n v="0.3"/>
  </r>
  <r>
    <x v="0"/>
    <n v="1185732"/>
    <x v="116"/>
    <x v="3"/>
    <x v="37"/>
    <s v="Fargo"/>
    <x v="3"/>
    <n v="0.4"/>
    <x v="37"/>
    <n v="700"/>
    <n v="210"/>
    <n v="0.3"/>
  </r>
  <r>
    <x v="0"/>
    <n v="1185732"/>
    <x v="116"/>
    <x v="3"/>
    <x v="37"/>
    <s v="Fargo"/>
    <x v="4"/>
    <n v="0.5"/>
    <x v="41"/>
    <n v="1000"/>
    <n v="500"/>
    <n v="0.5"/>
  </r>
  <r>
    <x v="0"/>
    <n v="1185732"/>
    <x v="116"/>
    <x v="3"/>
    <x v="37"/>
    <s v="Fargo"/>
    <x v="5"/>
    <n v="0.55000000000000004"/>
    <x v="48"/>
    <n v="2062.5"/>
    <n v="825"/>
    <n v="0.4"/>
  </r>
  <r>
    <x v="0"/>
    <n v="1185732"/>
    <x v="208"/>
    <x v="3"/>
    <x v="37"/>
    <s v="Fargo"/>
    <x v="0"/>
    <n v="0.5"/>
    <x v="28"/>
    <n v="2625"/>
    <n v="787.5"/>
    <n v="0.3"/>
  </r>
  <r>
    <x v="0"/>
    <n v="1185732"/>
    <x v="208"/>
    <x v="3"/>
    <x v="37"/>
    <s v="Fargo"/>
    <x v="1"/>
    <n v="0.45000000000000007"/>
    <x v="49"/>
    <n v="1350.0000000000002"/>
    <n v="472.50000000000006"/>
    <n v="0.35"/>
  </r>
  <r>
    <x v="0"/>
    <n v="1185732"/>
    <x v="208"/>
    <x v="3"/>
    <x v="37"/>
    <s v="Fargo"/>
    <x v="2"/>
    <n v="0.4"/>
    <x v="38"/>
    <n v="900"/>
    <n v="270"/>
    <n v="0.3"/>
  </r>
  <r>
    <x v="0"/>
    <n v="1185732"/>
    <x v="208"/>
    <x v="3"/>
    <x v="37"/>
    <s v="Fargo"/>
    <x v="3"/>
    <n v="0.4"/>
    <x v="41"/>
    <n v="800"/>
    <n v="240"/>
    <n v="0.3"/>
  </r>
  <r>
    <x v="0"/>
    <n v="1185732"/>
    <x v="208"/>
    <x v="3"/>
    <x v="37"/>
    <s v="Fargo"/>
    <x v="4"/>
    <n v="0.5"/>
    <x v="37"/>
    <n v="875"/>
    <n v="437.5"/>
    <n v="0.5"/>
  </r>
  <r>
    <x v="0"/>
    <n v="1185732"/>
    <x v="208"/>
    <x v="3"/>
    <x v="37"/>
    <s v="Fargo"/>
    <x v="5"/>
    <n v="0.55000000000000004"/>
    <x v="45"/>
    <n v="1925.0000000000002"/>
    <n v="770.00000000000011"/>
    <n v="0.4"/>
  </r>
  <r>
    <x v="0"/>
    <n v="1185732"/>
    <x v="248"/>
    <x v="3"/>
    <x v="37"/>
    <s v="Fargo"/>
    <x v="0"/>
    <n v="0.35000000000000003"/>
    <x v="34"/>
    <n v="1662.5000000000002"/>
    <n v="498.75000000000006"/>
    <n v="0.3"/>
  </r>
  <r>
    <x v="0"/>
    <n v="1185732"/>
    <x v="248"/>
    <x v="3"/>
    <x v="37"/>
    <s v="Fargo"/>
    <x v="1"/>
    <n v="0.3000000000000001"/>
    <x v="35"/>
    <n v="825.00000000000023"/>
    <n v="288.75000000000006"/>
    <n v="0.35"/>
  </r>
  <r>
    <x v="0"/>
    <n v="1185732"/>
    <x v="248"/>
    <x v="3"/>
    <x v="37"/>
    <s v="Fargo"/>
    <x v="2"/>
    <n v="0.25000000000000006"/>
    <x v="37"/>
    <n v="437.50000000000011"/>
    <n v="131.25000000000003"/>
    <n v="0.3"/>
  </r>
  <r>
    <x v="0"/>
    <n v="1185732"/>
    <x v="248"/>
    <x v="3"/>
    <x v="37"/>
    <s v="Fargo"/>
    <x v="3"/>
    <n v="0.25000000000000006"/>
    <x v="43"/>
    <n v="375.00000000000006"/>
    <n v="112.50000000000001"/>
    <n v="0.3"/>
  </r>
  <r>
    <x v="0"/>
    <n v="1185732"/>
    <x v="248"/>
    <x v="3"/>
    <x v="37"/>
    <s v="Fargo"/>
    <x v="4"/>
    <n v="0.35000000000000003"/>
    <x v="43"/>
    <n v="525"/>
    <n v="262.5"/>
    <n v="0.5"/>
  </r>
  <r>
    <x v="0"/>
    <n v="1185732"/>
    <x v="248"/>
    <x v="3"/>
    <x v="37"/>
    <s v="Fargo"/>
    <x v="5"/>
    <n v="0.4"/>
    <x v="38"/>
    <n v="900"/>
    <n v="360"/>
    <n v="0.4"/>
  </r>
  <r>
    <x v="0"/>
    <n v="1185732"/>
    <x v="249"/>
    <x v="3"/>
    <x v="37"/>
    <s v="Fargo"/>
    <x v="0"/>
    <n v="0.44999999999999996"/>
    <x v="47"/>
    <n v="1799.9999999999998"/>
    <n v="539.99999999999989"/>
    <n v="0.3"/>
  </r>
  <r>
    <x v="0"/>
    <n v="1185732"/>
    <x v="249"/>
    <x v="3"/>
    <x v="37"/>
    <s v="Fargo"/>
    <x v="1"/>
    <n v="0.35000000000000003"/>
    <x v="44"/>
    <n v="875.00000000000011"/>
    <n v="306.25"/>
    <n v="0.35"/>
  </r>
  <r>
    <x v="0"/>
    <n v="1185732"/>
    <x v="249"/>
    <x v="3"/>
    <x v="37"/>
    <s v="Fargo"/>
    <x v="2"/>
    <n v="0.35000000000000003"/>
    <x v="43"/>
    <n v="525"/>
    <n v="157.5"/>
    <n v="0.3"/>
  </r>
  <r>
    <x v="0"/>
    <n v="1185732"/>
    <x v="249"/>
    <x v="3"/>
    <x v="37"/>
    <s v="Fargo"/>
    <x v="3"/>
    <n v="0.35000000000000003"/>
    <x v="36"/>
    <n v="437.50000000000006"/>
    <n v="131.25"/>
    <n v="0.3"/>
  </r>
  <r>
    <x v="0"/>
    <n v="1185732"/>
    <x v="249"/>
    <x v="3"/>
    <x v="37"/>
    <s v="Fargo"/>
    <x v="4"/>
    <n v="0.44999999999999996"/>
    <x v="36"/>
    <n v="562.5"/>
    <n v="281.25"/>
    <n v="0.5"/>
  </r>
  <r>
    <x v="0"/>
    <n v="1185732"/>
    <x v="249"/>
    <x v="3"/>
    <x v="37"/>
    <s v="Fargo"/>
    <x v="5"/>
    <n v="0.49999999999999983"/>
    <x v="44"/>
    <n v="1249.9999999999995"/>
    <n v="499.99999999999983"/>
    <n v="0.4"/>
  </r>
  <r>
    <x v="0"/>
    <n v="1185732"/>
    <x v="210"/>
    <x v="3"/>
    <x v="37"/>
    <s v="Fargo"/>
    <x v="0"/>
    <n v="0.44999999999999996"/>
    <x v="47"/>
    <n v="1799.9999999999998"/>
    <n v="539.99999999999989"/>
    <n v="0.3"/>
  </r>
  <r>
    <x v="0"/>
    <n v="1185732"/>
    <x v="210"/>
    <x v="3"/>
    <x v="37"/>
    <s v="Fargo"/>
    <x v="1"/>
    <n v="0.35000000000000003"/>
    <x v="35"/>
    <n v="962.50000000000011"/>
    <n v="336.875"/>
    <n v="0.35"/>
  </r>
  <r>
    <x v="0"/>
    <n v="1185732"/>
    <x v="210"/>
    <x v="3"/>
    <x v="37"/>
    <s v="Fargo"/>
    <x v="2"/>
    <n v="0.35000000000000003"/>
    <x v="77"/>
    <n v="770.00000000000011"/>
    <n v="231.00000000000003"/>
    <n v="0.3"/>
  </r>
  <r>
    <x v="0"/>
    <n v="1185732"/>
    <x v="210"/>
    <x v="3"/>
    <x v="37"/>
    <s v="Fargo"/>
    <x v="3"/>
    <n v="0.35000000000000003"/>
    <x v="41"/>
    <n v="700.00000000000011"/>
    <n v="210.00000000000003"/>
    <n v="0.3"/>
  </r>
  <r>
    <x v="0"/>
    <n v="1185732"/>
    <x v="210"/>
    <x v="3"/>
    <x v="37"/>
    <s v="Fargo"/>
    <x v="4"/>
    <n v="0.6"/>
    <x v="37"/>
    <n v="1050"/>
    <n v="525"/>
    <n v="0.5"/>
  </r>
  <r>
    <x v="0"/>
    <n v="1185732"/>
    <x v="210"/>
    <x v="3"/>
    <x v="37"/>
    <s v="Fargo"/>
    <x v="5"/>
    <n v="0.64999999999999991"/>
    <x v="35"/>
    <n v="1787.4999999999998"/>
    <n v="715"/>
    <n v="0.4"/>
  </r>
  <r>
    <x v="0"/>
    <n v="1185732"/>
    <x v="211"/>
    <x v="3"/>
    <x v="37"/>
    <s v="Fargo"/>
    <x v="0"/>
    <n v="0.6"/>
    <x v="28"/>
    <n v="3150"/>
    <n v="945"/>
    <n v="0.3"/>
  </r>
  <r>
    <x v="0"/>
    <n v="1185732"/>
    <x v="211"/>
    <x v="3"/>
    <x v="37"/>
    <s v="Fargo"/>
    <x v="1"/>
    <n v="0.5"/>
    <x v="46"/>
    <n v="1625"/>
    <n v="568.75"/>
    <n v="0.35"/>
  </r>
  <r>
    <x v="0"/>
    <n v="1185732"/>
    <x v="211"/>
    <x v="3"/>
    <x v="37"/>
    <s v="Fargo"/>
    <x v="2"/>
    <n v="0.5"/>
    <x v="35"/>
    <n v="1375"/>
    <n v="412.5"/>
    <n v="0.3"/>
  </r>
  <r>
    <x v="0"/>
    <n v="1185732"/>
    <x v="211"/>
    <x v="3"/>
    <x v="37"/>
    <s v="Fargo"/>
    <x v="3"/>
    <n v="0.5"/>
    <x v="38"/>
    <n v="1125"/>
    <n v="337.5"/>
    <n v="0.3"/>
  </r>
  <r>
    <x v="0"/>
    <n v="1185732"/>
    <x v="211"/>
    <x v="3"/>
    <x v="37"/>
    <s v="Fargo"/>
    <x v="4"/>
    <n v="0.6"/>
    <x v="38"/>
    <n v="1350"/>
    <n v="675"/>
    <n v="0.5"/>
  </r>
  <r>
    <x v="0"/>
    <n v="1185732"/>
    <x v="211"/>
    <x v="3"/>
    <x v="37"/>
    <s v="Fargo"/>
    <x v="5"/>
    <n v="0.64999999999999991"/>
    <x v="46"/>
    <n v="2112.4999999999995"/>
    <n v="844.99999999999989"/>
    <n v="0.4"/>
  </r>
  <r>
    <x v="0"/>
    <n v="1185732"/>
    <x v="66"/>
    <x v="3"/>
    <x v="38"/>
    <s v="Des Moines"/>
    <x v="0"/>
    <n v="0.30000000000000004"/>
    <x v="32"/>
    <n v="1350.0000000000002"/>
    <n v="405.00000000000006"/>
    <n v="0.3"/>
  </r>
  <r>
    <x v="0"/>
    <n v="1185732"/>
    <x v="66"/>
    <x v="3"/>
    <x v="38"/>
    <s v="Des Moines"/>
    <x v="1"/>
    <n v="0.30000000000000004"/>
    <x v="44"/>
    <n v="750.00000000000011"/>
    <n v="262.5"/>
    <n v="0.35"/>
  </r>
  <r>
    <x v="0"/>
    <n v="1185732"/>
    <x v="66"/>
    <x v="3"/>
    <x v="38"/>
    <s v="Des Moines"/>
    <x v="2"/>
    <n v="0.20000000000000007"/>
    <x v="44"/>
    <n v="500.00000000000017"/>
    <n v="150.00000000000006"/>
    <n v="0.3"/>
  </r>
  <r>
    <x v="0"/>
    <n v="1185732"/>
    <x v="66"/>
    <x v="3"/>
    <x v="38"/>
    <s v="Des Moines"/>
    <x v="3"/>
    <n v="0.25000000000000006"/>
    <x v="39"/>
    <n v="250.00000000000006"/>
    <n v="75.000000000000014"/>
    <n v="0.3"/>
  </r>
  <r>
    <x v="0"/>
    <n v="1185732"/>
    <x v="66"/>
    <x v="3"/>
    <x v="38"/>
    <s v="Des Moines"/>
    <x v="4"/>
    <n v="0.39999999999999997"/>
    <x v="43"/>
    <n v="600"/>
    <n v="300"/>
    <n v="0.5"/>
  </r>
  <r>
    <x v="0"/>
    <n v="1185732"/>
    <x v="66"/>
    <x v="3"/>
    <x v="38"/>
    <s v="Des Moines"/>
    <x v="5"/>
    <n v="0.30000000000000004"/>
    <x v="44"/>
    <n v="750.00000000000011"/>
    <n v="300.00000000000006"/>
    <n v="0.4"/>
  </r>
  <r>
    <x v="0"/>
    <n v="1185732"/>
    <x v="67"/>
    <x v="3"/>
    <x v="38"/>
    <s v="Des Moines"/>
    <x v="0"/>
    <n v="0.30000000000000004"/>
    <x v="24"/>
    <n v="1500.0000000000002"/>
    <n v="450.00000000000006"/>
    <n v="0.3"/>
  </r>
  <r>
    <x v="0"/>
    <n v="1185732"/>
    <x v="67"/>
    <x v="3"/>
    <x v="38"/>
    <s v="Des Moines"/>
    <x v="1"/>
    <n v="0.30000000000000004"/>
    <x v="43"/>
    <n v="450.00000000000006"/>
    <n v="157.5"/>
    <n v="0.35"/>
  </r>
  <r>
    <x v="0"/>
    <n v="1185732"/>
    <x v="67"/>
    <x v="3"/>
    <x v="38"/>
    <s v="Des Moines"/>
    <x v="2"/>
    <n v="0.20000000000000007"/>
    <x v="41"/>
    <n v="400.00000000000011"/>
    <n v="120.00000000000003"/>
    <n v="0.3"/>
  </r>
  <r>
    <x v="0"/>
    <n v="1185732"/>
    <x v="67"/>
    <x v="3"/>
    <x v="38"/>
    <s v="Des Moines"/>
    <x v="3"/>
    <n v="0.25000000000000006"/>
    <x v="42"/>
    <n v="187.50000000000003"/>
    <n v="56.250000000000007"/>
    <n v="0.3"/>
  </r>
  <r>
    <x v="0"/>
    <n v="1185732"/>
    <x v="67"/>
    <x v="3"/>
    <x v="38"/>
    <s v="Des Moines"/>
    <x v="4"/>
    <n v="0.39999999999999997"/>
    <x v="43"/>
    <n v="600"/>
    <n v="300"/>
    <n v="0.5"/>
  </r>
  <r>
    <x v="0"/>
    <n v="1185732"/>
    <x v="67"/>
    <x v="3"/>
    <x v="38"/>
    <s v="Des Moines"/>
    <x v="5"/>
    <n v="0.14999999999999997"/>
    <x v="44"/>
    <n v="374.99999999999994"/>
    <n v="149.99999999999997"/>
    <n v="0.4"/>
  </r>
  <r>
    <x v="0"/>
    <n v="1185732"/>
    <x v="68"/>
    <x v="3"/>
    <x v="38"/>
    <s v="Des Moines"/>
    <x v="0"/>
    <n v="0.20000000000000004"/>
    <x v="54"/>
    <n v="940.00000000000023"/>
    <n v="282.00000000000006"/>
    <n v="0.3"/>
  </r>
  <r>
    <x v="0"/>
    <n v="1185732"/>
    <x v="68"/>
    <x v="3"/>
    <x v="38"/>
    <s v="Des Moines"/>
    <x v="1"/>
    <n v="0.20000000000000004"/>
    <x v="37"/>
    <n v="350.00000000000006"/>
    <n v="122.50000000000001"/>
    <n v="0.35"/>
  </r>
  <r>
    <x v="0"/>
    <n v="1185732"/>
    <x v="68"/>
    <x v="3"/>
    <x v="38"/>
    <s v="Des Moines"/>
    <x v="2"/>
    <n v="0.10000000000000003"/>
    <x v="38"/>
    <n v="225.00000000000009"/>
    <n v="67.500000000000028"/>
    <n v="0.3"/>
  </r>
  <r>
    <x v="0"/>
    <n v="1185732"/>
    <x v="68"/>
    <x v="3"/>
    <x v="38"/>
    <s v="Des Moines"/>
    <x v="3"/>
    <n v="0.14999999999999997"/>
    <x v="42"/>
    <n v="112.49999999999997"/>
    <n v="33.749999999999993"/>
    <n v="0.3"/>
  </r>
  <r>
    <x v="0"/>
    <n v="1185732"/>
    <x v="68"/>
    <x v="3"/>
    <x v="38"/>
    <s v="Des Moines"/>
    <x v="4"/>
    <n v="0.30000000000000004"/>
    <x v="36"/>
    <n v="375.00000000000006"/>
    <n v="187.50000000000003"/>
    <n v="0.5"/>
  </r>
  <r>
    <x v="0"/>
    <n v="1185732"/>
    <x v="68"/>
    <x v="3"/>
    <x v="38"/>
    <s v="Des Moines"/>
    <x v="5"/>
    <n v="0.20000000000000004"/>
    <x v="38"/>
    <n v="450.00000000000011"/>
    <n v="180.00000000000006"/>
    <n v="0.4"/>
  </r>
  <r>
    <x v="0"/>
    <n v="1185732"/>
    <x v="69"/>
    <x v="3"/>
    <x v="38"/>
    <s v="Des Moines"/>
    <x v="0"/>
    <n v="0.20000000000000004"/>
    <x v="32"/>
    <n v="900.00000000000023"/>
    <n v="270.00000000000006"/>
    <n v="0.3"/>
  </r>
  <r>
    <x v="0"/>
    <n v="1185732"/>
    <x v="69"/>
    <x v="3"/>
    <x v="38"/>
    <s v="Des Moines"/>
    <x v="1"/>
    <n v="0.20000000000000004"/>
    <x v="43"/>
    <n v="300.00000000000006"/>
    <n v="105.00000000000001"/>
    <n v="0.35"/>
  </r>
  <r>
    <x v="0"/>
    <n v="1185732"/>
    <x v="69"/>
    <x v="3"/>
    <x v="38"/>
    <s v="Des Moines"/>
    <x v="2"/>
    <n v="0.10000000000000003"/>
    <x v="43"/>
    <n v="150.00000000000006"/>
    <n v="45.000000000000014"/>
    <n v="0.3"/>
  </r>
  <r>
    <x v="0"/>
    <n v="1185732"/>
    <x v="69"/>
    <x v="3"/>
    <x v="38"/>
    <s v="Des Moines"/>
    <x v="3"/>
    <n v="0.14999999999999997"/>
    <x v="42"/>
    <n v="112.49999999999997"/>
    <n v="33.749999999999993"/>
    <n v="0.3"/>
  </r>
  <r>
    <x v="0"/>
    <n v="1185732"/>
    <x v="69"/>
    <x v="3"/>
    <x v="38"/>
    <s v="Des Moines"/>
    <x v="4"/>
    <n v="0.6"/>
    <x v="39"/>
    <n v="600"/>
    <n v="300"/>
    <n v="0.5"/>
  </r>
  <r>
    <x v="0"/>
    <n v="1185732"/>
    <x v="69"/>
    <x v="3"/>
    <x v="38"/>
    <s v="Des Moines"/>
    <x v="5"/>
    <n v="0.5"/>
    <x v="38"/>
    <n v="1125"/>
    <n v="450"/>
    <n v="0.4"/>
  </r>
  <r>
    <x v="0"/>
    <n v="1185732"/>
    <x v="70"/>
    <x v="3"/>
    <x v="38"/>
    <s v="Des Moines"/>
    <x v="0"/>
    <n v="0.6"/>
    <x v="40"/>
    <n v="2970"/>
    <n v="891"/>
    <n v="0.3"/>
  </r>
  <r>
    <x v="0"/>
    <n v="1185732"/>
    <x v="70"/>
    <x v="3"/>
    <x v="38"/>
    <s v="Des Moines"/>
    <x v="1"/>
    <n v="0.4"/>
    <x v="41"/>
    <n v="800"/>
    <n v="280"/>
    <n v="0.35"/>
  </r>
  <r>
    <x v="0"/>
    <n v="1185732"/>
    <x v="70"/>
    <x v="3"/>
    <x v="38"/>
    <s v="Des Moines"/>
    <x v="2"/>
    <n v="0.35000000000000003"/>
    <x v="37"/>
    <n v="612.50000000000011"/>
    <n v="183.75000000000003"/>
    <n v="0.3"/>
  </r>
  <r>
    <x v="0"/>
    <n v="1185732"/>
    <x v="70"/>
    <x v="3"/>
    <x v="38"/>
    <s v="Des Moines"/>
    <x v="3"/>
    <n v="0.35000000000000003"/>
    <x v="43"/>
    <n v="525"/>
    <n v="157.5"/>
    <n v="0.3"/>
  </r>
  <r>
    <x v="0"/>
    <n v="1185732"/>
    <x v="70"/>
    <x v="3"/>
    <x v="38"/>
    <s v="Des Moines"/>
    <x v="4"/>
    <n v="0.44999999999999996"/>
    <x v="37"/>
    <n v="787.49999999999989"/>
    <n v="393.74999999999994"/>
    <n v="0.5"/>
  </r>
  <r>
    <x v="0"/>
    <n v="1185732"/>
    <x v="70"/>
    <x v="3"/>
    <x v="38"/>
    <s v="Des Moines"/>
    <x v="5"/>
    <n v="0.49999999999999994"/>
    <x v="49"/>
    <n v="1499.9999999999998"/>
    <n v="599.99999999999989"/>
    <n v="0.4"/>
  </r>
  <r>
    <x v="0"/>
    <n v="1185732"/>
    <x v="71"/>
    <x v="3"/>
    <x v="38"/>
    <s v="Des Moines"/>
    <x v="0"/>
    <n v="0.35000000000000003"/>
    <x v="21"/>
    <n v="1925.0000000000002"/>
    <n v="577.5"/>
    <n v="0.3"/>
  </r>
  <r>
    <x v="0"/>
    <n v="1185732"/>
    <x v="71"/>
    <x v="3"/>
    <x v="38"/>
    <s v="Des Moines"/>
    <x v="1"/>
    <n v="0.3000000000000001"/>
    <x v="49"/>
    <n v="900.00000000000034"/>
    <n v="315.00000000000011"/>
    <n v="0.35"/>
  </r>
  <r>
    <x v="0"/>
    <n v="1185732"/>
    <x v="71"/>
    <x v="3"/>
    <x v="38"/>
    <s v="Des Moines"/>
    <x v="2"/>
    <n v="0.25000000000000006"/>
    <x v="41"/>
    <n v="500.00000000000011"/>
    <n v="150.00000000000003"/>
    <n v="0.3"/>
  </r>
  <r>
    <x v="0"/>
    <n v="1185732"/>
    <x v="71"/>
    <x v="3"/>
    <x v="38"/>
    <s v="Des Moines"/>
    <x v="3"/>
    <n v="0.25000000000000006"/>
    <x v="37"/>
    <n v="437.50000000000011"/>
    <n v="131.25000000000003"/>
    <n v="0.3"/>
  </r>
  <r>
    <x v="0"/>
    <n v="1185732"/>
    <x v="71"/>
    <x v="3"/>
    <x v="38"/>
    <s v="Des Moines"/>
    <x v="4"/>
    <n v="0.35000000000000003"/>
    <x v="37"/>
    <n v="612.50000000000011"/>
    <n v="306.25000000000006"/>
    <n v="0.5"/>
  </r>
  <r>
    <x v="0"/>
    <n v="1185732"/>
    <x v="71"/>
    <x v="3"/>
    <x v="38"/>
    <s v="Des Moines"/>
    <x v="5"/>
    <n v="0.55000000000000004"/>
    <x v="46"/>
    <n v="1787.5000000000002"/>
    <n v="715.00000000000011"/>
    <n v="0.4"/>
  </r>
  <r>
    <x v="0"/>
    <n v="1185732"/>
    <x v="72"/>
    <x v="3"/>
    <x v="38"/>
    <s v="Des Moines"/>
    <x v="0"/>
    <n v="0.5"/>
    <x v="21"/>
    <n v="2750"/>
    <n v="825"/>
    <n v="0.3"/>
  </r>
  <r>
    <x v="0"/>
    <n v="1185732"/>
    <x v="72"/>
    <x v="3"/>
    <x v="38"/>
    <s v="Des Moines"/>
    <x v="1"/>
    <n v="0.45000000000000007"/>
    <x v="49"/>
    <n v="1350.0000000000002"/>
    <n v="472.50000000000006"/>
    <n v="0.35"/>
  </r>
  <r>
    <x v="0"/>
    <n v="1185732"/>
    <x v="72"/>
    <x v="3"/>
    <x v="38"/>
    <s v="Des Moines"/>
    <x v="2"/>
    <n v="0.4"/>
    <x v="38"/>
    <n v="900"/>
    <n v="270"/>
    <n v="0.3"/>
  </r>
  <r>
    <x v="0"/>
    <n v="1185732"/>
    <x v="72"/>
    <x v="3"/>
    <x v="38"/>
    <s v="Des Moines"/>
    <x v="3"/>
    <n v="0.4"/>
    <x v="37"/>
    <n v="700"/>
    <n v="210"/>
    <n v="0.3"/>
  </r>
  <r>
    <x v="0"/>
    <n v="1185732"/>
    <x v="72"/>
    <x v="3"/>
    <x v="38"/>
    <s v="Des Moines"/>
    <x v="4"/>
    <n v="0.5"/>
    <x v="41"/>
    <n v="1000"/>
    <n v="500"/>
    <n v="0.5"/>
  </r>
  <r>
    <x v="0"/>
    <n v="1185732"/>
    <x v="72"/>
    <x v="3"/>
    <x v="38"/>
    <s v="Des Moines"/>
    <x v="5"/>
    <n v="0.55000000000000004"/>
    <x v="48"/>
    <n v="2062.5"/>
    <n v="825"/>
    <n v="0.4"/>
  </r>
  <r>
    <x v="0"/>
    <n v="1185732"/>
    <x v="73"/>
    <x v="3"/>
    <x v="38"/>
    <s v="Des Moines"/>
    <x v="0"/>
    <n v="0.5"/>
    <x v="28"/>
    <n v="2625"/>
    <n v="787.5"/>
    <n v="0.3"/>
  </r>
  <r>
    <x v="0"/>
    <n v="1185732"/>
    <x v="73"/>
    <x v="3"/>
    <x v="38"/>
    <s v="Des Moines"/>
    <x v="1"/>
    <n v="0.45000000000000007"/>
    <x v="49"/>
    <n v="1350.0000000000002"/>
    <n v="472.50000000000006"/>
    <n v="0.35"/>
  </r>
  <r>
    <x v="0"/>
    <n v="1185732"/>
    <x v="73"/>
    <x v="3"/>
    <x v="38"/>
    <s v="Des Moines"/>
    <x v="2"/>
    <n v="0.4"/>
    <x v="38"/>
    <n v="900"/>
    <n v="270"/>
    <n v="0.3"/>
  </r>
  <r>
    <x v="0"/>
    <n v="1185732"/>
    <x v="73"/>
    <x v="3"/>
    <x v="38"/>
    <s v="Des Moines"/>
    <x v="3"/>
    <n v="0.4"/>
    <x v="41"/>
    <n v="800"/>
    <n v="240"/>
    <n v="0.3"/>
  </r>
  <r>
    <x v="0"/>
    <n v="1185732"/>
    <x v="73"/>
    <x v="3"/>
    <x v="38"/>
    <s v="Des Moines"/>
    <x v="4"/>
    <n v="0.5"/>
    <x v="37"/>
    <n v="875"/>
    <n v="437.5"/>
    <n v="0.5"/>
  </r>
  <r>
    <x v="0"/>
    <n v="1185732"/>
    <x v="73"/>
    <x v="3"/>
    <x v="38"/>
    <s v="Des Moines"/>
    <x v="5"/>
    <n v="0.55000000000000004"/>
    <x v="45"/>
    <n v="1925.0000000000002"/>
    <n v="770.00000000000011"/>
    <n v="0.4"/>
  </r>
  <r>
    <x v="0"/>
    <n v="1185732"/>
    <x v="74"/>
    <x v="3"/>
    <x v="38"/>
    <s v="Des Moines"/>
    <x v="0"/>
    <n v="0.35000000000000003"/>
    <x v="34"/>
    <n v="1662.5000000000002"/>
    <n v="498.75000000000006"/>
    <n v="0.3"/>
  </r>
  <r>
    <x v="0"/>
    <n v="1185732"/>
    <x v="74"/>
    <x v="3"/>
    <x v="38"/>
    <s v="Des Moines"/>
    <x v="1"/>
    <n v="0.3000000000000001"/>
    <x v="44"/>
    <n v="750.00000000000023"/>
    <n v="262.50000000000006"/>
    <n v="0.35"/>
  </r>
  <r>
    <x v="0"/>
    <n v="1185732"/>
    <x v="74"/>
    <x v="3"/>
    <x v="38"/>
    <s v="Des Moines"/>
    <x v="2"/>
    <n v="0.25000000000000006"/>
    <x v="43"/>
    <n v="375.00000000000006"/>
    <n v="112.50000000000001"/>
    <n v="0.3"/>
  </r>
  <r>
    <x v="0"/>
    <n v="1185732"/>
    <x v="74"/>
    <x v="3"/>
    <x v="38"/>
    <s v="Des Moines"/>
    <x v="3"/>
    <n v="0.25000000000000006"/>
    <x v="36"/>
    <n v="312.50000000000006"/>
    <n v="93.750000000000014"/>
    <n v="0.3"/>
  </r>
  <r>
    <x v="0"/>
    <n v="1185732"/>
    <x v="74"/>
    <x v="3"/>
    <x v="38"/>
    <s v="Des Moines"/>
    <x v="4"/>
    <n v="0.35000000000000003"/>
    <x v="36"/>
    <n v="437.50000000000006"/>
    <n v="218.75000000000003"/>
    <n v="0.5"/>
  </r>
  <r>
    <x v="0"/>
    <n v="1185732"/>
    <x v="74"/>
    <x v="3"/>
    <x v="38"/>
    <s v="Des Moines"/>
    <x v="5"/>
    <n v="0.4"/>
    <x v="41"/>
    <n v="800"/>
    <n v="320"/>
    <n v="0.4"/>
  </r>
  <r>
    <x v="0"/>
    <n v="1185732"/>
    <x v="75"/>
    <x v="3"/>
    <x v="38"/>
    <s v="Des Moines"/>
    <x v="0"/>
    <n v="0.44999999999999996"/>
    <x v="48"/>
    <n v="1687.4999999999998"/>
    <n v="506.24999999999989"/>
    <n v="0.3"/>
  </r>
  <r>
    <x v="0"/>
    <n v="1185732"/>
    <x v="75"/>
    <x v="3"/>
    <x v="38"/>
    <s v="Des Moines"/>
    <x v="1"/>
    <n v="0.35000000000000003"/>
    <x v="38"/>
    <n v="787.50000000000011"/>
    <n v="275.625"/>
    <n v="0.35"/>
  </r>
  <r>
    <x v="0"/>
    <n v="1185732"/>
    <x v="75"/>
    <x v="3"/>
    <x v="38"/>
    <s v="Des Moines"/>
    <x v="2"/>
    <n v="0.35000000000000003"/>
    <x v="36"/>
    <n v="437.50000000000006"/>
    <n v="131.25"/>
    <n v="0.3"/>
  </r>
  <r>
    <x v="0"/>
    <n v="1185732"/>
    <x v="75"/>
    <x v="3"/>
    <x v="38"/>
    <s v="Des Moines"/>
    <x v="3"/>
    <n v="0.35000000000000003"/>
    <x v="36"/>
    <n v="437.50000000000006"/>
    <n v="131.25"/>
    <n v="0.3"/>
  </r>
  <r>
    <x v="0"/>
    <n v="1185732"/>
    <x v="75"/>
    <x v="3"/>
    <x v="38"/>
    <s v="Des Moines"/>
    <x v="4"/>
    <n v="0.44999999999999996"/>
    <x v="36"/>
    <n v="562.5"/>
    <n v="281.25"/>
    <n v="0.5"/>
  </r>
  <r>
    <x v="0"/>
    <n v="1185732"/>
    <x v="75"/>
    <x v="3"/>
    <x v="38"/>
    <s v="Des Moines"/>
    <x v="5"/>
    <n v="0.49999999999999983"/>
    <x v="44"/>
    <n v="1249.9999999999995"/>
    <n v="499.99999999999983"/>
    <n v="0.4"/>
  </r>
  <r>
    <x v="0"/>
    <n v="1185732"/>
    <x v="76"/>
    <x v="3"/>
    <x v="38"/>
    <s v="Des Moines"/>
    <x v="0"/>
    <n v="0.44999999999999996"/>
    <x v="47"/>
    <n v="1799.9999999999998"/>
    <n v="539.99999999999989"/>
    <n v="0.3"/>
  </r>
  <r>
    <x v="0"/>
    <n v="1185732"/>
    <x v="76"/>
    <x v="3"/>
    <x v="38"/>
    <s v="Des Moines"/>
    <x v="1"/>
    <n v="0.35000000000000003"/>
    <x v="49"/>
    <n v="1050"/>
    <n v="367.5"/>
    <n v="0.35"/>
  </r>
  <r>
    <x v="0"/>
    <n v="1185732"/>
    <x v="76"/>
    <x v="3"/>
    <x v="38"/>
    <s v="Des Moines"/>
    <x v="2"/>
    <n v="0.35000000000000003"/>
    <x v="83"/>
    <n v="857.50000000000011"/>
    <n v="257.25"/>
    <n v="0.3"/>
  </r>
  <r>
    <x v="0"/>
    <n v="1185732"/>
    <x v="76"/>
    <x v="3"/>
    <x v="38"/>
    <s v="Des Moines"/>
    <x v="3"/>
    <n v="0.35000000000000003"/>
    <x v="38"/>
    <n v="787.50000000000011"/>
    <n v="236.25000000000003"/>
    <n v="0.3"/>
  </r>
  <r>
    <x v="0"/>
    <n v="1185732"/>
    <x v="76"/>
    <x v="3"/>
    <x v="38"/>
    <s v="Des Moines"/>
    <x v="4"/>
    <n v="0.6"/>
    <x v="41"/>
    <n v="1200"/>
    <n v="600"/>
    <n v="0.5"/>
  </r>
  <r>
    <x v="0"/>
    <n v="1185732"/>
    <x v="76"/>
    <x v="3"/>
    <x v="38"/>
    <s v="Des Moines"/>
    <x v="5"/>
    <n v="0.64999999999999991"/>
    <x v="49"/>
    <n v="1949.9999999999998"/>
    <n v="780"/>
    <n v="0.4"/>
  </r>
  <r>
    <x v="0"/>
    <n v="1185732"/>
    <x v="77"/>
    <x v="3"/>
    <x v="38"/>
    <s v="Des Moines"/>
    <x v="0"/>
    <n v="0.6"/>
    <x v="21"/>
    <n v="3300"/>
    <n v="990"/>
    <n v="0.3"/>
  </r>
  <r>
    <x v="0"/>
    <n v="1185732"/>
    <x v="77"/>
    <x v="3"/>
    <x v="38"/>
    <s v="Des Moines"/>
    <x v="1"/>
    <n v="0.5"/>
    <x v="45"/>
    <n v="1750"/>
    <n v="612.5"/>
    <n v="0.35"/>
  </r>
  <r>
    <x v="0"/>
    <n v="1185732"/>
    <x v="77"/>
    <x v="3"/>
    <x v="38"/>
    <s v="Des Moines"/>
    <x v="2"/>
    <n v="0.5"/>
    <x v="49"/>
    <n v="1500"/>
    <n v="450"/>
    <n v="0.3"/>
  </r>
  <r>
    <x v="0"/>
    <n v="1185732"/>
    <x v="77"/>
    <x v="3"/>
    <x v="38"/>
    <s v="Des Moines"/>
    <x v="3"/>
    <n v="0.5"/>
    <x v="44"/>
    <n v="1250"/>
    <n v="375"/>
    <n v="0.3"/>
  </r>
  <r>
    <x v="0"/>
    <n v="1185732"/>
    <x v="77"/>
    <x v="3"/>
    <x v="38"/>
    <s v="Des Moines"/>
    <x v="4"/>
    <n v="0.6"/>
    <x v="44"/>
    <n v="1500"/>
    <n v="750"/>
    <n v="0.5"/>
  </r>
  <r>
    <x v="0"/>
    <n v="1185732"/>
    <x v="77"/>
    <x v="3"/>
    <x v="38"/>
    <s v="Des Moines"/>
    <x v="5"/>
    <n v="0.64999999999999991"/>
    <x v="45"/>
    <n v="2274.9999999999995"/>
    <n v="909.99999999999989"/>
    <n v="0.4"/>
  </r>
  <r>
    <x v="0"/>
    <n v="1185732"/>
    <x v="136"/>
    <x v="3"/>
    <x v="39"/>
    <s v="Milwaukee"/>
    <x v="0"/>
    <n v="0.35000000000000003"/>
    <x v="24"/>
    <n v="1750.0000000000002"/>
    <n v="700.00000000000011"/>
    <n v="0.4"/>
  </r>
  <r>
    <x v="0"/>
    <n v="1185732"/>
    <x v="136"/>
    <x v="3"/>
    <x v="39"/>
    <s v="Milwaukee"/>
    <x v="1"/>
    <n v="0.35000000000000003"/>
    <x v="49"/>
    <n v="1050"/>
    <n v="420"/>
    <n v="0.4"/>
  </r>
  <r>
    <x v="0"/>
    <n v="1185732"/>
    <x v="136"/>
    <x v="3"/>
    <x v="39"/>
    <s v="Milwaukee"/>
    <x v="2"/>
    <n v="0.25000000000000006"/>
    <x v="49"/>
    <n v="750.00000000000011"/>
    <n v="262.5"/>
    <n v="0.35"/>
  </r>
  <r>
    <x v="0"/>
    <n v="1185732"/>
    <x v="136"/>
    <x v="3"/>
    <x v="39"/>
    <s v="Milwaukee"/>
    <x v="3"/>
    <n v="0.30000000000000004"/>
    <x v="43"/>
    <n v="450.00000000000006"/>
    <n v="157.5"/>
    <n v="0.35"/>
  </r>
  <r>
    <x v="0"/>
    <n v="1185732"/>
    <x v="136"/>
    <x v="3"/>
    <x v="39"/>
    <s v="Milwaukee"/>
    <x v="4"/>
    <n v="0.44999999999999996"/>
    <x v="41"/>
    <n v="899.99999999999989"/>
    <n v="269.99999999999994"/>
    <n v="0.3"/>
  </r>
  <r>
    <x v="0"/>
    <n v="1185732"/>
    <x v="136"/>
    <x v="3"/>
    <x v="39"/>
    <s v="Milwaukee"/>
    <x v="5"/>
    <n v="0.35000000000000003"/>
    <x v="49"/>
    <n v="1050"/>
    <n v="420"/>
    <n v="0.4"/>
  </r>
  <r>
    <x v="0"/>
    <n v="1185732"/>
    <x v="79"/>
    <x v="3"/>
    <x v="39"/>
    <s v="Milwaukee"/>
    <x v="0"/>
    <n v="0.35000000000000003"/>
    <x v="21"/>
    <n v="1925.0000000000002"/>
    <n v="770.00000000000011"/>
    <n v="0.4"/>
  </r>
  <r>
    <x v="0"/>
    <n v="1185732"/>
    <x v="79"/>
    <x v="3"/>
    <x v="39"/>
    <s v="Milwaukee"/>
    <x v="1"/>
    <n v="0.35000000000000003"/>
    <x v="41"/>
    <n v="700.00000000000011"/>
    <n v="280.00000000000006"/>
    <n v="0.4"/>
  </r>
  <r>
    <x v="0"/>
    <n v="1185732"/>
    <x v="79"/>
    <x v="3"/>
    <x v="39"/>
    <s v="Milwaukee"/>
    <x v="2"/>
    <n v="0.25000000000000006"/>
    <x v="44"/>
    <n v="625.00000000000011"/>
    <n v="218.75000000000003"/>
    <n v="0.35"/>
  </r>
  <r>
    <x v="0"/>
    <n v="1185732"/>
    <x v="79"/>
    <x v="3"/>
    <x v="39"/>
    <s v="Milwaukee"/>
    <x v="3"/>
    <n v="0.30000000000000004"/>
    <x v="36"/>
    <n v="375.00000000000006"/>
    <n v="131.25"/>
    <n v="0.35"/>
  </r>
  <r>
    <x v="0"/>
    <n v="1185732"/>
    <x v="79"/>
    <x v="3"/>
    <x v="39"/>
    <s v="Milwaukee"/>
    <x v="4"/>
    <n v="0.44999999999999996"/>
    <x v="41"/>
    <n v="899.99999999999989"/>
    <n v="269.99999999999994"/>
    <n v="0.3"/>
  </r>
  <r>
    <x v="0"/>
    <n v="1185732"/>
    <x v="79"/>
    <x v="3"/>
    <x v="39"/>
    <s v="Milwaukee"/>
    <x v="5"/>
    <n v="0.19999999999999996"/>
    <x v="49"/>
    <n v="599.99999999999989"/>
    <n v="239.99999999999997"/>
    <n v="0.4"/>
  </r>
  <r>
    <x v="0"/>
    <n v="1185732"/>
    <x v="137"/>
    <x v="3"/>
    <x v="39"/>
    <s v="Milwaukee"/>
    <x v="0"/>
    <n v="0.25000000000000006"/>
    <x v="65"/>
    <n v="1300.0000000000002"/>
    <n v="520.00000000000011"/>
    <n v="0.4"/>
  </r>
  <r>
    <x v="0"/>
    <n v="1185732"/>
    <x v="137"/>
    <x v="3"/>
    <x v="39"/>
    <s v="Milwaukee"/>
    <x v="1"/>
    <n v="0.25000000000000006"/>
    <x v="38"/>
    <n v="562.50000000000011"/>
    <n v="225.00000000000006"/>
    <n v="0.4"/>
  </r>
  <r>
    <x v="0"/>
    <n v="1185732"/>
    <x v="137"/>
    <x v="3"/>
    <x v="39"/>
    <s v="Milwaukee"/>
    <x v="2"/>
    <n v="0.15000000000000002"/>
    <x v="35"/>
    <n v="412.50000000000006"/>
    <n v="144.375"/>
    <n v="0.35"/>
  </r>
  <r>
    <x v="0"/>
    <n v="1185732"/>
    <x v="137"/>
    <x v="3"/>
    <x v="39"/>
    <s v="Milwaukee"/>
    <x v="3"/>
    <n v="0.19999999999999996"/>
    <x v="36"/>
    <n v="249.99999999999994"/>
    <n v="87.499999999999972"/>
    <n v="0.35"/>
  </r>
  <r>
    <x v="0"/>
    <n v="1185732"/>
    <x v="137"/>
    <x v="3"/>
    <x v="39"/>
    <s v="Milwaukee"/>
    <x v="4"/>
    <n v="0.35000000000000003"/>
    <x v="37"/>
    <n v="612.50000000000011"/>
    <n v="183.75000000000003"/>
    <n v="0.3"/>
  </r>
  <r>
    <x v="0"/>
    <n v="1185732"/>
    <x v="137"/>
    <x v="3"/>
    <x v="39"/>
    <s v="Milwaukee"/>
    <x v="5"/>
    <n v="0.25000000000000006"/>
    <x v="35"/>
    <n v="687.50000000000011"/>
    <n v="275.00000000000006"/>
    <n v="0.4"/>
  </r>
  <r>
    <x v="0"/>
    <n v="1185732"/>
    <x v="138"/>
    <x v="3"/>
    <x v="39"/>
    <s v="Milwaukee"/>
    <x v="0"/>
    <n v="0.25000000000000006"/>
    <x v="24"/>
    <n v="1250.0000000000002"/>
    <n v="500.00000000000011"/>
    <n v="0.4"/>
  </r>
  <r>
    <x v="0"/>
    <n v="1185732"/>
    <x v="138"/>
    <x v="3"/>
    <x v="39"/>
    <s v="Milwaukee"/>
    <x v="1"/>
    <n v="0.25000000000000006"/>
    <x v="41"/>
    <n v="500.00000000000011"/>
    <n v="200.00000000000006"/>
    <n v="0.4"/>
  </r>
  <r>
    <x v="0"/>
    <n v="1185732"/>
    <x v="138"/>
    <x v="3"/>
    <x v="39"/>
    <s v="Milwaukee"/>
    <x v="2"/>
    <n v="0.15000000000000002"/>
    <x v="41"/>
    <n v="300.00000000000006"/>
    <n v="105.00000000000001"/>
    <n v="0.35"/>
  </r>
  <r>
    <x v="0"/>
    <n v="1185732"/>
    <x v="138"/>
    <x v="3"/>
    <x v="39"/>
    <s v="Milwaukee"/>
    <x v="3"/>
    <n v="0.19999999999999996"/>
    <x v="36"/>
    <n v="249.99999999999994"/>
    <n v="87.499999999999972"/>
    <n v="0.35"/>
  </r>
  <r>
    <x v="0"/>
    <n v="1185732"/>
    <x v="138"/>
    <x v="3"/>
    <x v="39"/>
    <s v="Milwaukee"/>
    <x v="4"/>
    <n v="0.65"/>
    <x v="43"/>
    <n v="975"/>
    <n v="292.5"/>
    <n v="0.3"/>
  </r>
  <r>
    <x v="0"/>
    <n v="1185732"/>
    <x v="138"/>
    <x v="3"/>
    <x v="39"/>
    <s v="Milwaukee"/>
    <x v="5"/>
    <n v="0.5"/>
    <x v="35"/>
    <n v="1375"/>
    <n v="550"/>
    <n v="0.4"/>
  </r>
  <r>
    <x v="0"/>
    <n v="1185732"/>
    <x v="139"/>
    <x v="3"/>
    <x v="39"/>
    <s v="Milwaukee"/>
    <x v="0"/>
    <n v="0.6"/>
    <x v="63"/>
    <n v="3270"/>
    <n v="1308"/>
    <n v="0.4"/>
  </r>
  <r>
    <x v="0"/>
    <n v="1185732"/>
    <x v="139"/>
    <x v="3"/>
    <x v="39"/>
    <s v="Milwaukee"/>
    <x v="1"/>
    <n v="0.4"/>
    <x v="44"/>
    <n v="1000"/>
    <n v="400"/>
    <n v="0.4"/>
  </r>
  <r>
    <x v="0"/>
    <n v="1185732"/>
    <x v="139"/>
    <x v="3"/>
    <x v="39"/>
    <s v="Milwaukee"/>
    <x v="2"/>
    <n v="0.35000000000000003"/>
    <x v="38"/>
    <n v="787.50000000000011"/>
    <n v="275.625"/>
    <n v="0.35"/>
  </r>
  <r>
    <x v="0"/>
    <n v="1185732"/>
    <x v="139"/>
    <x v="3"/>
    <x v="39"/>
    <s v="Milwaukee"/>
    <x v="3"/>
    <n v="0.35000000000000003"/>
    <x v="37"/>
    <n v="612.50000000000011"/>
    <n v="214.37500000000003"/>
    <n v="0.35"/>
  </r>
  <r>
    <x v="0"/>
    <n v="1185732"/>
    <x v="139"/>
    <x v="3"/>
    <x v="39"/>
    <s v="Milwaukee"/>
    <x v="4"/>
    <n v="0.44999999999999996"/>
    <x v="41"/>
    <n v="899.99999999999989"/>
    <n v="269.99999999999994"/>
    <n v="0.3"/>
  </r>
  <r>
    <x v="0"/>
    <n v="1185732"/>
    <x v="139"/>
    <x v="3"/>
    <x v="39"/>
    <s v="Milwaukee"/>
    <x v="5"/>
    <n v="0.54999999999999993"/>
    <x v="46"/>
    <n v="1787.4999999999998"/>
    <n v="715"/>
    <n v="0.4"/>
  </r>
  <r>
    <x v="0"/>
    <n v="1185732"/>
    <x v="83"/>
    <x v="3"/>
    <x v="39"/>
    <s v="Milwaukee"/>
    <x v="0"/>
    <n v="0.4"/>
    <x v="31"/>
    <n v="2300"/>
    <n v="920"/>
    <n v="0.4"/>
  </r>
  <r>
    <x v="0"/>
    <n v="1185732"/>
    <x v="83"/>
    <x v="3"/>
    <x v="39"/>
    <s v="Milwaukee"/>
    <x v="1"/>
    <n v="0.35000000000000009"/>
    <x v="46"/>
    <n v="1137.5000000000002"/>
    <n v="455.00000000000011"/>
    <n v="0.4"/>
  </r>
  <r>
    <x v="0"/>
    <n v="1185732"/>
    <x v="83"/>
    <x v="3"/>
    <x v="39"/>
    <s v="Milwaukee"/>
    <x v="2"/>
    <n v="0.30000000000000004"/>
    <x v="41"/>
    <n v="600.00000000000011"/>
    <n v="210.00000000000003"/>
    <n v="0.35"/>
  </r>
  <r>
    <x v="0"/>
    <n v="1185732"/>
    <x v="83"/>
    <x v="3"/>
    <x v="39"/>
    <s v="Milwaukee"/>
    <x v="3"/>
    <n v="0.30000000000000004"/>
    <x v="37"/>
    <n v="525.00000000000011"/>
    <n v="183.75000000000003"/>
    <n v="0.35"/>
  </r>
  <r>
    <x v="0"/>
    <n v="1185732"/>
    <x v="83"/>
    <x v="3"/>
    <x v="39"/>
    <s v="Milwaukee"/>
    <x v="4"/>
    <n v="0.4"/>
    <x v="37"/>
    <n v="700"/>
    <n v="210"/>
    <n v="0.3"/>
  </r>
  <r>
    <x v="0"/>
    <n v="1185732"/>
    <x v="83"/>
    <x v="3"/>
    <x v="39"/>
    <s v="Milwaukee"/>
    <x v="5"/>
    <n v="0.60000000000000009"/>
    <x v="46"/>
    <n v="1950.0000000000002"/>
    <n v="780.00000000000011"/>
    <n v="0.4"/>
  </r>
  <r>
    <x v="0"/>
    <n v="1185732"/>
    <x v="140"/>
    <x v="3"/>
    <x v="39"/>
    <s v="Milwaukee"/>
    <x v="0"/>
    <n v="0.55000000000000004"/>
    <x v="21"/>
    <n v="3025.0000000000005"/>
    <n v="1210.0000000000002"/>
    <n v="0.4"/>
  </r>
  <r>
    <x v="0"/>
    <n v="1185732"/>
    <x v="140"/>
    <x v="3"/>
    <x v="39"/>
    <s v="Milwaukee"/>
    <x v="1"/>
    <n v="0.50000000000000011"/>
    <x v="49"/>
    <n v="1500.0000000000002"/>
    <n v="600.00000000000011"/>
    <n v="0.4"/>
  </r>
  <r>
    <x v="0"/>
    <n v="1185732"/>
    <x v="140"/>
    <x v="3"/>
    <x v="39"/>
    <s v="Milwaukee"/>
    <x v="2"/>
    <n v="0.45"/>
    <x v="38"/>
    <n v="1012.5"/>
    <n v="354.375"/>
    <n v="0.35"/>
  </r>
  <r>
    <x v="0"/>
    <n v="1185732"/>
    <x v="140"/>
    <x v="3"/>
    <x v="39"/>
    <s v="Milwaukee"/>
    <x v="3"/>
    <n v="0.45"/>
    <x v="37"/>
    <n v="787.5"/>
    <n v="275.625"/>
    <n v="0.35"/>
  </r>
  <r>
    <x v="0"/>
    <n v="1185732"/>
    <x v="140"/>
    <x v="3"/>
    <x v="39"/>
    <s v="Milwaukee"/>
    <x v="4"/>
    <n v="0.55000000000000004"/>
    <x v="41"/>
    <n v="1100"/>
    <n v="330"/>
    <n v="0.3"/>
  </r>
  <r>
    <x v="0"/>
    <n v="1185732"/>
    <x v="140"/>
    <x v="3"/>
    <x v="39"/>
    <s v="Milwaukee"/>
    <x v="5"/>
    <n v="0.60000000000000009"/>
    <x v="48"/>
    <n v="2250.0000000000005"/>
    <n v="900.00000000000023"/>
    <n v="0.4"/>
  </r>
  <r>
    <x v="0"/>
    <n v="1185732"/>
    <x v="141"/>
    <x v="3"/>
    <x v="39"/>
    <s v="Milwaukee"/>
    <x v="0"/>
    <n v="0.5"/>
    <x v="28"/>
    <n v="2625"/>
    <n v="1050"/>
    <n v="0.4"/>
  </r>
  <r>
    <x v="0"/>
    <n v="1185732"/>
    <x v="141"/>
    <x v="3"/>
    <x v="39"/>
    <s v="Milwaukee"/>
    <x v="1"/>
    <n v="0.45000000000000007"/>
    <x v="49"/>
    <n v="1350.0000000000002"/>
    <n v="540.00000000000011"/>
    <n v="0.4"/>
  </r>
  <r>
    <x v="0"/>
    <n v="1185732"/>
    <x v="141"/>
    <x v="3"/>
    <x v="39"/>
    <s v="Milwaukee"/>
    <x v="2"/>
    <n v="0.4"/>
    <x v="38"/>
    <n v="900"/>
    <n v="315"/>
    <n v="0.35"/>
  </r>
  <r>
    <x v="0"/>
    <n v="1185732"/>
    <x v="141"/>
    <x v="3"/>
    <x v="39"/>
    <s v="Milwaukee"/>
    <x v="3"/>
    <n v="0.4"/>
    <x v="41"/>
    <n v="800"/>
    <n v="280"/>
    <n v="0.35"/>
  </r>
  <r>
    <x v="0"/>
    <n v="1185732"/>
    <x v="141"/>
    <x v="3"/>
    <x v="39"/>
    <s v="Milwaukee"/>
    <x v="4"/>
    <n v="0.5"/>
    <x v="37"/>
    <n v="875"/>
    <n v="262.5"/>
    <n v="0.3"/>
  </r>
  <r>
    <x v="0"/>
    <n v="1185732"/>
    <x v="141"/>
    <x v="3"/>
    <x v="39"/>
    <s v="Milwaukee"/>
    <x v="5"/>
    <n v="0.55000000000000004"/>
    <x v="45"/>
    <n v="1925.0000000000002"/>
    <n v="770.00000000000011"/>
    <n v="0.4"/>
  </r>
  <r>
    <x v="0"/>
    <n v="1185732"/>
    <x v="142"/>
    <x v="3"/>
    <x v="39"/>
    <s v="Milwaukee"/>
    <x v="0"/>
    <n v="0.35000000000000003"/>
    <x v="34"/>
    <n v="1662.5000000000002"/>
    <n v="665.00000000000011"/>
    <n v="0.4"/>
  </r>
  <r>
    <x v="0"/>
    <n v="1185732"/>
    <x v="142"/>
    <x v="3"/>
    <x v="39"/>
    <s v="Milwaukee"/>
    <x v="1"/>
    <n v="0.3000000000000001"/>
    <x v="35"/>
    <n v="825.00000000000023"/>
    <n v="330.00000000000011"/>
    <n v="0.4"/>
  </r>
  <r>
    <x v="0"/>
    <n v="1185732"/>
    <x v="142"/>
    <x v="3"/>
    <x v="39"/>
    <s v="Milwaukee"/>
    <x v="2"/>
    <n v="0.25000000000000006"/>
    <x v="37"/>
    <n v="437.50000000000011"/>
    <n v="153.12500000000003"/>
    <n v="0.35"/>
  </r>
  <r>
    <x v="0"/>
    <n v="1185732"/>
    <x v="142"/>
    <x v="3"/>
    <x v="39"/>
    <s v="Milwaukee"/>
    <x v="3"/>
    <n v="0.25000000000000006"/>
    <x v="43"/>
    <n v="375.00000000000006"/>
    <n v="131.25"/>
    <n v="0.35"/>
  </r>
  <r>
    <x v="0"/>
    <n v="1185732"/>
    <x v="142"/>
    <x v="3"/>
    <x v="39"/>
    <s v="Milwaukee"/>
    <x v="4"/>
    <n v="0.35000000000000003"/>
    <x v="43"/>
    <n v="525"/>
    <n v="157.5"/>
    <n v="0.3"/>
  </r>
  <r>
    <x v="0"/>
    <n v="1185732"/>
    <x v="142"/>
    <x v="3"/>
    <x v="39"/>
    <s v="Milwaukee"/>
    <x v="5"/>
    <n v="0.4"/>
    <x v="38"/>
    <n v="900"/>
    <n v="360"/>
    <n v="0.4"/>
  </r>
  <r>
    <x v="0"/>
    <n v="1185732"/>
    <x v="87"/>
    <x v="3"/>
    <x v="39"/>
    <s v="Milwaukee"/>
    <x v="0"/>
    <n v="0.44999999999999996"/>
    <x v="47"/>
    <n v="1799.9999999999998"/>
    <n v="720"/>
    <n v="0.4"/>
  </r>
  <r>
    <x v="0"/>
    <n v="1185732"/>
    <x v="87"/>
    <x v="3"/>
    <x v="39"/>
    <s v="Milwaukee"/>
    <x v="1"/>
    <n v="0.35000000000000003"/>
    <x v="44"/>
    <n v="875.00000000000011"/>
    <n v="350.00000000000006"/>
    <n v="0.4"/>
  </r>
  <r>
    <x v="0"/>
    <n v="1185732"/>
    <x v="87"/>
    <x v="3"/>
    <x v="39"/>
    <s v="Milwaukee"/>
    <x v="2"/>
    <n v="0.35000000000000003"/>
    <x v="43"/>
    <n v="525"/>
    <n v="183.75"/>
    <n v="0.35"/>
  </r>
  <r>
    <x v="0"/>
    <n v="1185732"/>
    <x v="87"/>
    <x v="3"/>
    <x v="39"/>
    <s v="Milwaukee"/>
    <x v="3"/>
    <n v="0.35000000000000003"/>
    <x v="43"/>
    <n v="525"/>
    <n v="183.75"/>
    <n v="0.35"/>
  </r>
  <r>
    <x v="0"/>
    <n v="1185732"/>
    <x v="87"/>
    <x v="3"/>
    <x v="39"/>
    <s v="Milwaukee"/>
    <x v="4"/>
    <n v="0.44999999999999996"/>
    <x v="43"/>
    <n v="674.99999999999989"/>
    <n v="202.49999999999997"/>
    <n v="0.3"/>
  </r>
  <r>
    <x v="0"/>
    <n v="1185732"/>
    <x v="87"/>
    <x v="3"/>
    <x v="39"/>
    <s v="Milwaukee"/>
    <x v="5"/>
    <n v="0.49999999999999983"/>
    <x v="35"/>
    <n v="1374.9999999999995"/>
    <n v="549.99999999999989"/>
    <n v="0.4"/>
  </r>
  <r>
    <x v="0"/>
    <n v="1185732"/>
    <x v="143"/>
    <x v="3"/>
    <x v="39"/>
    <s v="Milwaukee"/>
    <x v="0"/>
    <n v="0.44999999999999996"/>
    <x v="33"/>
    <n v="1912.4999999999998"/>
    <n v="765"/>
    <n v="0.4"/>
  </r>
  <r>
    <x v="0"/>
    <n v="1185732"/>
    <x v="143"/>
    <x v="3"/>
    <x v="39"/>
    <s v="Milwaukee"/>
    <x v="1"/>
    <n v="0.35000000000000003"/>
    <x v="46"/>
    <n v="1137.5"/>
    <n v="455"/>
    <n v="0.4"/>
  </r>
  <r>
    <x v="0"/>
    <n v="1185732"/>
    <x v="143"/>
    <x v="3"/>
    <x v="39"/>
    <s v="Milwaukee"/>
    <x v="2"/>
    <n v="0.35000000000000003"/>
    <x v="84"/>
    <n v="945.00000000000011"/>
    <n v="330.75"/>
    <n v="0.35"/>
  </r>
  <r>
    <x v="0"/>
    <n v="1185732"/>
    <x v="143"/>
    <x v="3"/>
    <x v="39"/>
    <s v="Milwaukee"/>
    <x v="3"/>
    <n v="0.35000000000000003"/>
    <x v="35"/>
    <n v="962.50000000000011"/>
    <n v="336.875"/>
    <n v="0.35"/>
  </r>
  <r>
    <x v="0"/>
    <n v="1185732"/>
    <x v="143"/>
    <x v="3"/>
    <x v="39"/>
    <s v="Milwaukee"/>
    <x v="4"/>
    <n v="0.6"/>
    <x v="44"/>
    <n v="1500"/>
    <n v="450"/>
    <n v="0.3"/>
  </r>
  <r>
    <x v="0"/>
    <n v="1185732"/>
    <x v="143"/>
    <x v="3"/>
    <x v="39"/>
    <s v="Milwaukee"/>
    <x v="5"/>
    <n v="0.64999999999999991"/>
    <x v="45"/>
    <n v="2274.9999999999995"/>
    <n v="909.99999999999989"/>
    <n v="0.4"/>
  </r>
  <r>
    <x v="0"/>
    <n v="1185732"/>
    <x v="144"/>
    <x v="3"/>
    <x v="39"/>
    <s v="Milwaukee"/>
    <x v="0"/>
    <n v="0.6"/>
    <x v="25"/>
    <n v="3600"/>
    <n v="1440"/>
    <n v="0.4"/>
  </r>
  <r>
    <x v="0"/>
    <n v="1185732"/>
    <x v="144"/>
    <x v="3"/>
    <x v="39"/>
    <s v="Milwaukee"/>
    <x v="1"/>
    <n v="0.5"/>
    <x v="47"/>
    <n v="2000"/>
    <n v="800"/>
    <n v="0.4"/>
  </r>
  <r>
    <x v="0"/>
    <n v="1185732"/>
    <x v="144"/>
    <x v="3"/>
    <x v="39"/>
    <s v="Milwaukee"/>
    <x v="2"/>
    <n v="0.5"/>
    <x v="45"/>
    <n v="1750"/>
    <n v="612.5"/>
    <n v="0.35"/>
  </r>
  <r>
    <x v="0"/>
    <n v="1185732"/>
    <x v="144"/>
    <x v="3"/>
    <x v="39"/>
    <s v="Milwaukee"/>
    <x v="3"/>
    <n v="0.5"/>
    <x v="49"/>
    <n v="1500"/>
    <n v="525"/>
    <n v="0.35"/>
  </r>
  <r>
    <x v="0"/>
    <n v="1185732"/>
    <x v="144"/>
    <x v="3"/>
    <x v="39"/>
    <s v="Milwaukee"/>
    <x v="4"/>
    <n v="0.6"/>
    <x v="49"/>
    <n v="1800"/>
    <n v="540"/>
    <n v="0.3"/>
  </r>
  <r>
    <x v="0"/>
    <n v="1185732"/>
    <x v="144"/>
    <x v="3"/>
    <x v="39"/>
    <s v="Milwaukee"/>
    <x v="5"/>
    <n v="0.64999999999999991"/>
    <x v="47"/>
    <n v="2599.9999999999995"/>
    <n v="1039.9999999999998"/>
    <n v="0.4"/>
  </r>
  <r>
    <x v="0"/>
    <n v="1185732"/>
    <x v="102"/>
    <x v="3"/>
    <x v="40"/>
    <s v="Indianapolis"/>
    <x v="0"/>
    <n v="0.35000000000000003"/>
    <x v="24"/>
    <n v="1750.0000000000002"/>
    <n v="700.00000000000011"/>
    <n v="0.4"/>
  </r>
  <r>
    <x v="0"/>
    <n v="1185732"/>
    <x v="102"/>
    <x v="3"/>
    <x v="40"/>
    <s v="Indianapolis"/>
    <x v="1"/>
    <n v="0.35000000000000003"/>
    <x v="49"/>
    <n v="1050"/>
    <n v="420"/>
    <n v="0.4"/>
  </r>
  <r>
    <x v="0"/>
    <n v="1185732"/>
    <x v="102"/>
    <x v="3"/>
    <x v="40"/>
    <s v="Indianapolis"/>
    <x v="2"/>
    <n v="0.25000000000000006"/>
    <x v="49"/>
    <n v="750.00000000000011"/>
    <n v="300.00000000000006"/>
    <n v="0.4"/>
  </r>
  <r>
    <x v="0"/>
    <n v="1185732"/>
    <x v="102"/>
    <x v="3"/>
    <x v="40"/>
    <s v="Indianapolis"/>
    <x v="3"/>
    <n v="0.30000000000000004"/>
    <x v="43"/>
    <n v="450.00000000000006"/>
    <n v="180.00000000000003"/>
    <n v="0.4"/>
  </r>
  <r>
    <x v="0"/>
    <n v="1185732"/>
    <x v="102"/>
    <x v="3"/>
    <x v="40"/>
    <s v="Indianapolis"/>
    <x v="4"/>
    <n v="0.44999999999999996"/>
    <x v="41"/>
    <n v="899.99999999999989"/>
    <n v="360"/>
    <n v="0.4"/>
  </r>
  <r>
    <x v="0"/>
    <n v="1185732"/>
    <x v="102"/>
    <x v="3"/>
    <x v="40"/>
    <s v="Indianapolis"/>
    <x v="5"/>
    <n v="0.35000000000000003"/>
    <x v="49"/>
    <n v="1050"/>
    <n v="420"/>
    <n v="0.4"/>
  </r>
  <r>
    <x v="0"/>
    <n v="1185732"/>
    <x v="103"/>
    <x v="3"/>
    <x v="40"/>
    <s v="Indianapolis"/>
    <x v="0"/>
    <n v="0.35000000000000003"/>
    <x v="21"/>
    <n v="1925.0000000000002"/>
    <n v="770.00000000000011"/>
    <n v="0.4"/>
  </r>
  <r>
    <x v="0"/>
    <n v="1185732"/>
    <x v="103"/>
    <x v="3"/>
    <x v="40"/>
    <s v="Indianapolis"/>
    <x v="1"/>
    <n v="0.4"/>
    <x v="41"/>
    <n v="800"/>
    <n v="320"/>
    <n v="0.4"/>
  </r>
  <r>
    <x v="0"/>
    <n v="1185732"/>
    <x v="103"/>
    <x v="3"/>
    <x v="40"/>
    <s v="Indianapolis"/>
    <x v="2"/>
    <n v="0.30000000000000004"/>
    <x v="49"/>
    <n v="900.00000000000011"/>
    <n v="360.00000000000006"/>
    <n v="0.4"/>
  </r>
  <r>
    <x v="0"/>
    <n v="1185732"/>
    <x v="103"/>
    <x v="3"/>
    <x v="40"/>
    <s v="Indianapolis"/>
    <x v="3"/>
    <n v="0.35000000000000003"/>
    <x v="37"/>
    <n v="612.50000000000011"/>
    <n v="245.00000000000006"/>
    <n v="0.4"/>
  </r>
  <r>
    <x v="0"/>
    <n v="1185732"/>
    <x v="103"/>
    <x v="3"/>
    <x v="40"/>
    <s v="Indianapolis"/>
    <x v="4"/>
    <n v="0.49999999999999994"/>
    <x v="44"/>
    <n v="1249.9999999999998"/>
    <n v="499.99999999999994"/>
    <n v="0.4"/>
  </r>
  <r>
    <x v="0"/>
    <n v="1185732"/>
    <x v="103"/>
    <x v="3"/>
    <x v="40"/>
    <s v="Indianapolis"/>
    <x v="5"/>
    <n v="0.24999999999999994"/>
    <x v="45"/>
    <n v="874.99999999999977"/>
    <n v="349.99999999999994"/>
    <n v="0.4"/>
  </r>
  <r>
    <x v="0"/>
    <n v="1185732"/>
    <x v="104"/>
    <x v="3"/>
    <x v="40"/>
    <s v="Indianapolis"/>
    <x v="0"/>
    <n v="0.30000000000000004"/>
    <x v="82"/>
    <n v="1710.0000000000002"/>
    <n v="684.00000000000011"/>
    <n v="0.4"/>
  </r>
  <r>
    <x v="0"/>
    <n v="1185732"/>
    <x v="104"/>
    <x v="3"/>
    <x v="40"/>
    <s v="Indianapolis"/>
    <x v="1"/>
    <n v="0.30000000000000004"/>
    <x v="35"/>
    <n v="825.00000000000011"/>
    <n v="330.00000000000006"/>
    <n v="0.4"/>
  </r>
  <r>
    <x v="0"/>
    <n v="1185732"/>
    <x v="104"/>
    <x v="3"/>
    <x v="40"/>
    <s v="Indianapolis"/>
    <x v="2"/>
    <n v="0.2"/>
    <x v="46"/>
    <n v="650"/>
    <n v="260"/>
    <n v="0.4"/>
  </r>
  <r>
    <x v="0"/>
    <n v="1185732"/>
    <x v="104"/>
    <x v="3"/>
    <x v="40"/>
    <s v="Indianapolis"/>
    <x v="3"/>
    <n v="0.24999999999999994"/>
    <x v="37"/>
    <n v="437.49999999999989"/>
    <n v="174.99999999999997"/>
    <n v="0.4"/>
  </r>
  <r>
    <x v="0"/>
    <n v="1185732"/>
    <x v="104"/>
    <x v="3"/>
    <x v="40"/>
    <s v="Indianapolis"/>
    <x v="4"/>
    <n v="0.4"/>
    <x v="38"/>
    <n v="900"/>
    <n v="360"/>
    <n v="0.4"/>
  </r>
  <r>
    <x v="0"/>
    <n v="1185732"/>
    <x v="104"/>
    <x v="3"/>
    <x v="40"/>
    <s v="Indianapolis"/>
    <x v="5"/>
    <n v="0.30000000000000004"/>
    <x v="46"/>
    <n v="975.00000000000011"/>
    <n v="390.00000000000006"/>
    <n v="0.4"/>
  </r>
  <r>
    <x v="0"/>
    <n v="1185732"/>
    <x v="105"/>
    <x v="3"/>
    <x v="40"/>
    <s v="Indianapolis"/>
    <x v="0"/>
    <n v="0.30000000000000004"/>
    <x v="21"/>
    <n v="1650.0000000000002"/>
    <n v="660.00000000000011"/>
    <n v="0.4"/>
  </r>
  <r>
    <x v="0"/>
    <n v="1185732"/>
    <x v="105"/>
    <x v="3"/>
    <x v="40"/>
    <s v="Indianapolis"/>
    <x v="1"/>
    <n v="0.30000000000000004"/>
    <x v="44"/>
    <n v="750.00000000000011"/>
    <n v="300.00000000000006"/>
    <n v="0.4"/>
  </r>
  <r>
    <x v="0"/>
    <n v="1185732"/>
    <x v="105"/>
    <x v="3"/>
    <x v="40"/>
    <s v="Indianapolis"/>
    <x v="2"/>
    <n v="0.2"/>
    <x v="44"/>
    <n v="500"/>
    <n v="200"/>
    <n v="0.4"/>
  </r>
  <r>
    <x v="0"/>
    <n v="1185732"/>
    <x v="105"/>
    <x v="3"/>
    <x v="40"/>
    <s v="Indianapolis"/>
    <x v="3"/>
    <n v="0.24999999999999994"/>
    <x v="37"/>
    <n v="437.49999999999989"/>
    <n v="174.99999999999997"/>
    <n v="0.4"/>
  </r>
  <r>
    <x v="0"/>
    <n v="1185732"/>
    <x v="105"/>
    <x v="3"/>
    <x v="40"/>
    <s v="Indianapolis"/>
    <x v="4"/>
    <n v="0.65"/>
    <x v="41"/>
    <n v="1300"/>
    <n v="520"/>
    <n v="0.4"/>
  </r>
  <r>
    <x v="0"/>
    <n v="1185732"/>
    <x v="105"/>
    <x v="3"/>
    <x v="40"/>
    <s v="Indianapolis"/>
    <x v="5"/>
    <n v="0.5"/>
    <x v="46"/>
    <n v="1625"/>
    <n v="650"/>
    <n v="0.4"/>
  </r>
  <r>
    <x v="0"/>
    <n v="1185732"/>
    <x v="106"/>
    <x v="3"/>
    <x v="40"/>
    <s v="Indianapolis"/>
    <x v="0"/>
    <n v="0.6"/>
    <x v="76"/>
    <n v="3570"/>
    <n v="1428"/>
    <n v="0.4"/>
  </r>
  <r>
    <x v="0"/>
    <n v="1185732"/>
    <x v="106"/>
    <x v="3"/>
    <x v="40"/>
    <s v="Indianapolis"/>
    <x v="1"/>
    <n v="0.4"/>
    <x v="49"/>
    <n v="1200"/>
    <n v="480"/>
    <n v="0.4"/>
  </r>
  <r>
    <x v="0"/>
    <n v="1185732"/>
    <x v="106"/>
    <x v="3"/>
    <x v="40"/>
    <s v="Indianapolis"/>
    <x v="2"/>
    <n v="0.35000000000000003"/>
    <x v="35"/>
    <n v="962.50000000000011"/>
    <n v="385.00000000000006"/>
    <n v="0.4"/>
  </r>
  <r>
    <x v="0"/>
    <n v="1185732"/>
    <x v="106"/>
    <x v="3"/>
    <x v="40"/>
    <s v="Indianapolis"/>
    <x v="3"/>
    <n v="0.35000000000000003"/>
    <x v="41"/>
    <n v="700.00000000000011"/>
    <n v="280.00000000000006"/>
    <n v="0.4"/>
  </r>
  <r>
    <x v="0"/>
    <n v="1185732"/>
    <x v="106"/>
    <x v="3"/>
    <x v="40"/>
    <s v="Indianapolis"/>
    <x v="4"/>
    <n v="0.44999999999999996"/>
    <x v="38"/>
    <n v="1012.4999999999999"/>
    <n v="405"/>
    <n v="0.4"/>
  </r>
  <r>
    <x v="0"/>
    <n v="1185732"/>
    <x v="106"/>
    <x v="3"/>
    <x v="40"/>
    <s v="Indianapolis"/>
    <x v="5"/>
    <n v="0.54999999999999993"/>
    <x v="45"/>
    <n v="1924.9999999999998"/>
    <n v="770"/>
    <n v="0.4"/>
  </r>
  <r>
    <x v="0"/>
    <n v="1185732"/>
    <x v="107"/>
    <x v="3"/>
    <x v="40"/>
    <s v="Indianapolis"/>
    <x v="0"/>
    <n v="0.45"/>
    <x v="25"/>
    <n v="2700"/>
    <n v="1080"/>
    <n v="0.4"/>
  </r>
  <r>
    <x v="0"/>
    <n v="1185732"/>
    <x v="107"/>
    <x v="3"/>
    <x v="40"/>
    <s v="Indianapolis"/>
    <x v="1"/>
    <n v="0.40000000000000008"/>
    <x v="33"/>
    <n v="1700.0000000000002"/>
    <n v="680.00000000000011"/>
    <n v="0.4"/>
  </r>
  <r>
    <x v="0"/>
    <n v="1185732"/>
    <x v="107"/>
    <x v="3"/>
    <x v="40"/>
    <s v="Indianapolis"/>
    <x v="2"/>
    <n v="0.35000000000000003"/>
    <x v="49"/>
    <n v="1050"/>
    <n v="420"/>
    <n v="0.4"/>
  </r>
  <r>
    <x v="0"/>
    <n v="1185732"/>
    <x v="107"/>
    <x v="3"/>
    <x v="40"/>
    <s v="Indianapolis"/>
    <x v="3"/>
    <n v="0.35000000000000003"/>
    <x v="35"/>
    <n v="962.50000000000011"/>
    <n v="385.00000000000006"/>
    <n v="0.4"/>
  </r>
  <r>
    <x v="0"/>
    <n v="1185732"/>
    <x v="107"/>
    <x v="3"/>
    <x v="40"/>
    <s v="Indianapolis"/>
    <x v="4"/>
    <n v="0.45"/>
    <x v="35"/>
    <n v="1237.5"/>
    <n v="495"/>
    <n v="0.4"/>
  </r>
  <r>
    <x v="0"/>
    <n v="1185732"/>
    <x v="107"/>
    <x v="3"/>
    <x v="40"/>
    <s v="Indianapolis"/>
    <x v="5"/>
    <n v="0.65000000000000013"/>
    <x v="33"/>
    <n v="2762.5000000000005"/>
    <n v="1105.0000000000002"/>
    <n v="0.4"/>
  </r>
  <r>
    <x v="0"/>
    <n v="1185732"/>
    <x v="108"/>
    <x v="3"/>
    <x v="40"/>
    <s v="Indianapolis"/>
    <x v="0"/>
    <n v="0.60000000000000009"/>
    <x v="26"/>
    <n v="3900.0000000000005"/>
    <n v="1560.0000000000002"/>
    <n v="0.4"/>
  </r>
  <r>
    <x v="0"/>
    <n v="1185732"/>
    <x v="108"/>
    <x v="3"/>
    <x v="40"/>
    <s v="Indianapolis"/>
    <x v="1"/>
    <n v="0.55000000000000016"/>
    <x v="47"/>
    <n v="2200.0000000000005"/>
    <n v="880.00000000000023"/>
    <n v="0.4"/>
  </r>
  <r>
    <x v="0"/>
    <n v="1185732"/>
    <x v="108"/>
    <x v="3"/>
    <x v="40"/>
    <s v="Indianapolis"/>
    <x v="2"/>
    <n v="0.5"/>
    <x v="46"/>
    <n v="1625"/>
    <n v="650"/>
    <n v="0.4"/>
  </r>
  <r>
    <x v="0"/>
    <n v="1185732"/>
    <x v="108"/>
    <x v="3"/>
    <x v="40"/>
    <s v="Indianapolis"/>
    <x v="3"/>
    <n v="0.5"/>
    <x v="35"/>
    <n v="1375"/>
    <n v="550"/>
    <n v="0.4"/>
  </r>
  <r>
    <x v="0"/>
    <n v="1185732"/>
    <x v="108"/>
    <x v="3"/>
    <x v="40"/>
    <s v="Indianapolis"/>
    <x v="4"/>
    <n v="0.60000000000000009"/>
    <x v="49"/>
    <n v="1800.0000000000002"/>
    <n v="720.00000000000011"/>
    <n v="0.4"/>
  </r>
  <r>
    <x v="0"/>
    <n v="1185732"/>
    <x v="108"/>
    <x v="3"/>
    <x v="40"/>
    <s v="Indianapolis"/>
    <x v="5"/>
    <n v="0.65000000000000013"/>
    <x v="34"/>
    <n v="3087.5000000000005"/>
    <n v="1235.0000000000002"/>
    <n v="0.4"/>
  </r>
  <r>
    <x v="0"/>
    <n v="1185732"/>
    <x v="109"/>
    <x v="3"/>
    <x v="40"/>
    <s v="Indianapolis"/>
    <x v="0"/>
    <n v="0.5"/>
    <x v="28"/>
    <n v="2625"/>
    <n v="1050"/>
    <n v="0.4"/>
  </r>
  <r>
    <x v="0"/>
    <n v="1185732"/>
    <x v="109"/>
    <x v="3"/>
    <x v="40"/>
    <s v="Indianapolis"/>
    <x v="1"/>
    <n v="0.45000000000000007"/>
    <x v="49"/>
    <n v="1350.0000000000002"/>
    <n v="540.00000000000011"/>
    <n v="0.4"/>
  </r>
  <r>
    <x v="0"/>
    <n v="1185732"/>
    <x v="109"/>
    <x v="3"/>
    <x v="40"/>
    <s v="Indianapolis"/>
    <x v="2"/>
    <n v="0.4"/>
    <x v="49"/>
    <n v="1200"/>
    <n v="480"/>
    <n v="0.4"/>
  </r>
  <r>
    <x v="0"/>
    <n v="1185732"/>
    <x v="109"/>
    <x v="3"/>
    <x v="40"/>
    <s v="Indianapolis"/>
    <x v="3"/>
    <n v="0.4"/>
    <x v="35"/>
    <n v="1100"/>
    <n v="440"/>
    <n v="0.4"/>
  </r>
  <r>
    <x v="0"/>
    <n v="1185732"/>
    <x v="109"/>
    <x v="3"/>
    <x v="40"/>
    <s v="Indianapolis"/>
    <x v="4"/>
    <n v="0.5"/>
    <x v="44"/>
    <n v="1250"/>
    <n v="500"/>
    <n v="0.4"/>
  </r>
  <r>
    <x v="0"/>
    <n v="1185732"/>
    <x v="109"/>
    <x v="3"/>
    <x v="40"/>
    <s v="Indianapolis"/>
    <x v="5"/>
    <n v="0.55000000000000004"/>
    <x v="33"/>
    <n v="2337.5"/>
    <n v="935"/>
    <n v="0.4"/>
  </r>
  <r>
    <x v="0"/>
    <n v="1185732"/>
    <x v="110"/>
    <x v="3"/>
    <x v="40"/>
    <s v="Indianapolis"/>
    <x v="0"/>
    <n v="0.35000000000000003"/>
    <x v="21"/>
    <n v="1925.0000000000002"/>
    <n v="770.00000000000011"/>
    <n v="0.4"/>
  </r>
  <r>
    <x v="0"/>
    <n v="1185732"/>
    <x v="110"/>
    <x v="3"/>
    <x v="40"/>
    <s v="Indianapolis"/>
    <x v="1"/>
    <n v="0.3000000000000001"/>
    <x v="45"/>
    <n v="1050.0000000000005"/>
    <n v="420.00000000000023"/>
    <n v="0.4"/>
  </r>
  <r>
    <x v="0"/>
    <n v="1185732"/>
    <x v="110"/>
    <x v="3"/>
    <x v="40"/>
    <s v="Indianapolis"/>
    <x v="2"/>
    <n v="0.25000000000000006"/>
    <x v="44"/>
    <n v="625.00000000000011"/>
    <n v="250.00000000000006"/>
    <n v="0.4"/>
  </r>
  <r>
    <x v="0"/>
    <n v="1185732"/>
    <x v="110"/>
    <x v="3"/>
    <x v="40"/>
    <s v="Indianapolis"/>
    <x v="3"/>
    <n v="0.25000000000000006"/>
    <x v="38"/>
    <n v="562.50000000000011"/>
    <n v="225.00000000000006"/>
    <n v="0.4"/>
  </r>
  <r>
    <x v="0"/>
    <n v="1185732"/>
    <x v="110"/>
    <x v="3"/>
    <x v="40"/>
    <s v="Indianapolis"/>
    <x v="4"/>
    <n v="0.35000000000000003"/>
    <x v="38"/>
    <n v="787.50000000000011"/>
    <n v="315.00000000000006"/>
    <n v="0.4"/>
  </r>
  <r>
    <x v="0"/>
    <n v="1185732"/>
    <x v="110"/>
    <x v="3"/>
    <x v="40"/>
    <s v="Indianapolis"/>
    <x v="5"/>
    <n v="0.4"/>
    <x v="49"/>
    <n v="1200"/>
    <n v="480"/>
    <n v="0.4"/>
  </r>
  <r>
    <x v="0"/>
    <n v="1185732"/>
    <x v="111"/>
    <x v="3"/>
    <x v="40"/>
    <s v="Indianapolis"/>
    <x v="0"/>
    <n v="0.44999999999999996"/>
    <x v="33"/>
    <n v="1912.4999999999998"/>
    <n v="765"/>
    <n v="0.4"/>
  </r>
  <r>
    <x v="0"/>
    <n v="1185732"/>
    <x v="111"/>
    <x v="3"/>
    <x v="40"/>
    <s v="Indianapolis"/>
    <x v="1"/>
    <n v="0.35000000000000003"/>
    <x v="35"/>
    <n v="962.50000000000011"/>
    <n v="385.00000000000006"/>
    <n v="0.4"/>
  </r>
  <r>
    <x v="0"/>
    <n v="1185732"/>
    <x v="111"/>
    <x v="3"/>
    <x v="40"/>
    <s v="Indianapolis"/>
    <x v="2"/>
    <n v="0.35000000000000003"/>
    <x v="37"/>
    <n v="612.50000000000011"/>
    <n v="245.00000000000006"/>
    <n v="0.4"/>
  </r>
  <r>
    <x v="0"/>
    <n v="1185732"/>
    <x v="111"/>
    <x v="3"/>
    <x v="40"/>
    <s v="Indianapolis"/>
    <x v="3"/>
    <n v="0.35000000000000003"/>
    <x v="37"/>
    <n v="612.50000000000011"/>
    <n v="245.00000000000006"/>
    <n v="0.4"/>
  </r>
  <r>
    <x v="0"/>
    <n v="1185732"/>
    <x v="111"/>
    <x v="3"/>
    <x v="40"/>
    <s v="Indianapolis"/>
    <x v="4"/>
    <n v="0.44999999999999996"/>
    <x v="37"/>
    <n v="787.49999999999989"/>
    <n v="315"/>
    <n v="0.4"/>
  </r>
  <r>
    <x v="0"/>
    <n v="1185732"/>
    <x v="111"/>
    <x v="3"/>
    <x v="40"/>
    <s v="Indianapolis"/>
    <x v="5"/>
    <n v="0.49999999999999983"/>
    <x v="49"/>
    <n v="1499.9999999999995"/>
    <n v="599.99999999999989"/>
    <n v="0.4"/>
  </r>
  <r>
    <x v="0"/>
    <n v="1185732"/>
    <x v="112"/>
    <x v="3"/>
    <x v="40"/>
    <s v="Indianapolis"/>
    <x v="0"/>
    <n v="0.44999999999999996"/>
    <x v="32"/>
    <n v="2024.9999999999998"/>
    <n v="810"/>
    <n v="0.4"/>
  </r>
  <r>
    <x v="0"/>
    <n v="1185732"/>
    <x v="112"/>
    <x v="3"/>
    <x v="40"/>
    <s v="Indianapolis"/>
    <x v="1"/>
    <n v="0.35000000000000003"/>
    <x v="45"/>
    <n v="1225.0000000000002"/>
    <n v="490.00000000000011"/>
    <n v="0.4"/>
  </r>
  <r>
    <x v="0"/>
    <n v="1185732"/>
    <x v="112"/>
    <x v="3"/>
    <x v="40"/>
    <s v="Indianapolis"/>
    <x v="2"/>
    <n v="0.35000000000000003"/>
    <x v="69"/>
    <n v="1032.5"/>
    <n v="413"/>
    <n v="0.4"/>
  </r>
  <r>
    <x v="0"/>
    <n v="1185732"/>
    <x v="112"/>
    <x v="3"/>
    <x v="40"/>
    <s v="Indianapolis"/>
    <x v="3"/>
    <n v="0.4"/>
    <x v="46"/>
    <n v="1300"/>
    <n v="520"/>
    <n v="0.4"/>
  </r>
  <r>
    <x v="0"/>
    <n v="1185732"/>
    <x v="112"/>
    <x v="3"/>
    <x v="40"/>
    <s v="Indianapolis"/>
    <x v="4"/>
    <n v="0.65"/>
    <x v="49"/>
    <n v="1950"/>
    <n v="780"/>
    <n v="0.4"/>
  </r>
  <r>
    <x v="0"/>
    <n v="1185732"/>
    <x v="112"/>
    <x v="3"/>
    <x v="40"/>
    <s v="Indianapolis"/>
    <x v="5"/>
    <n v="0.7"/>
    <x v="47"/>
    <n v="2800"/>
    <n v="1120"/>
    <n v="0.4"/>
  </r>
  <r>
    <x v="0"/>
    <n v="1185732"/>
    <x v="113"/>
    <x v="3"/>
    <x v="40"/>
    <s v="Indianapolis"/>
    <x v="0"/>
    <n v="0.65"/>
    <x v="26"/>
    <n v="4225"/>
    <n v="1690"/>
    <n v="0.4"/>
  </r>
  <r>
    <x v="0"/>
    <n v="1185732"/>
    <x v="113"/>
    <x v="3"/>
    <x v="40"/>
    <s v="Indianapolis"/>
    <x v="1"/>
    <n v="0.55000000000000004"/>
    <x v="32"/>
    <n v="2475"/>
    <n v="990"/>
    <n v="0.4"/>
  </r>
  <r>
    <x v="0"/>
    <n v="1185732"/>
    <x v="113"/>
    <x v="3"/>
    <x v="40"/>
    <s v="Indianapolis"/>
    <x v="2"/>
    <n v="0.55000000000000004"/>
    <x v="47"/>
    <n v="2200"/>
    <n v="880"/>
    <n v="0.4"/>
  </r>
  <r>
    <x v="0"/>
    <n v="1185732"/>
    <x v="113"/>
    <x v="3"/>
    <x v="40"/>
    <s v="Indianapolis"/>
    <x v="3"/>
    <n v="0.55000000000000004"/>
    <x v="45"/>
    <n v="1925.0000000000002"/>
    <n v="770.00000000000011"/>
    <n v="0.4"/>
  </r>
  <r>
    <x v="0"/>
    <n v="1185732"/>
    <x v="113"/>
    <x v="3"/>
    <x v="40"/>
    <s v="Indianapolis"/>
    <x v="4"/>
    <n v="0.65"/>
    <x v="45"/>
    <n v="2275"/>
    <n v="910"/>
    <n v="0.4"/>
  </r>
  <r>
    <x v="0"/>
    <n v="1185732"/>
    <x v="113"/>
    <x v="3"/>
    <x v="40"/>
    <s v="Indianapolis"/>
    <x v="5"/>
    <n v="0.7"/>
    <x v="32"/>
    <n v="3150"/>
    <n v="1260"/>
    <n v="0.4"/>
  </r>
  <r>
    <x v="0"/>
    <n v="1185732"/>
    <x v="145"/>
    <x v="0"/>
    <x v="41"/>
    <s v="Charleston"/>
    <x v="0"/>
    <n v="0.35000000000000003"/>
    <x v="33"/>
    <n v="1487.5000000000002"/>
    <n v="595.00000000000011"/>
    <n v="0.4"/>
  </r>
  <r>
    <x v="0"/>
    <n v="1185732"/>
    <x v="145"/>
    <x v="0"/>
    <x v="41"/>
    <s v="Charleston"/>
    <x v="1"/>
    <n v="0.35000000000000003"/>
    <x v="38"/>
    <n v="787.50000000000011"/>
    <n v="275.625"/>
    <n v="0.35"/>
  </r>
  <r>
    <x v="0"/>
    <n v="1185732"/>
    <x v="145"/>
    <x v="0"/>
    <x v="41"/>
    <s v="Charleston"/>
    <x v="2"/>
    <n v="0.25000000000000006"/>
    <x v="38"/>
    <n v="562.50000000000011"/>
    <n v="196.87500000000003"/>
    <n v="0.35"/>
  </r>
  <r>
    <x v="0"/>
    <n v="1185732"/>
    <x v="145"/>
    <x v="0"/>
    <x v="41"/>
    <s v="Charleston"/>
    <x v="3"/>
    <n v="0.3"/>
    <x v="42"/>
    <n v="225"/>
    <n v="78.75"/>
    <n v="0.35"/>
  </r>
  <r>
    <x v="0"/>
    <n v="1185732"/>
    <x v="145"/>
    <x v="0"/>
    <x v="41"/>
    <s v="Charleston"/>
    <x v="4"/>
    <n v="0.45"/>
    <x v="36"/>
    <n v="562.5"/>
    <n v="168.75"/>
    <n v="0.3"/>
  </r>
  <r>
    <x v="0"/>
    <n v="1185732"/>
    <x v="145"/>
    <x v="0"/>
    <x v="41"/>
    <s v="Charleston"/>
    <x v="5"/>
    <n v="0.35000000000000003"/>
    <x v="38"/>
    <n v="787.50000000000011"/>
    <n v="236.25000000000003"/>
    <n v="0.3"/>
  </r>
  <r>
    <x v="0"/>
    <n v="1185732"/>
    <x v="216"/>
    <x v="0"/>
    <x v="41"/>
    <s v="Charleston"/>
    <x v="0"/>
    <n v="0.35000000000000003"/>
    <x v="34"/>
    <n v="1662.5000000000002"/>
    <n v="665.00000000000011"/>
    <n v="0.4"/>
  </r>
  <r>
    <x v="0"/>
    <n v="1185732"/>
    <x v="216"/>
    <x v="0"/>
    <x v="41"/>
    <s v="Charleston"/>
    <x v="1"/>
    <n v="0.35000000000000003"/>
    <x v="36"/>
    <n v="437.50000000000006"/>
    <n v="153.125"/>
    <n v="0.35"/>
  </r>
  <r>
    <x v="0"/>
    <n v="1185732"/>
    <x v="216"/>
    <x v="0"/>
    <x v="41"/>
    <s v="Charleston"/>
    <x v="2"/>
    <n v="0.25000000000000006"/>
    <x v="37"/>
    <n v="437.50000000000011"/>
    <n v="153.12500000000003"/>
    <n v="0.35"/>
  </r>
  <r>
    <x v="0"/>
    <n v="1185732"/>
    <x v="216"/>
    <x v="0"/>
    <x v="41"/>
    <s v="Charleston"/>
    <x v="3"/>
    <n v="0.3"/>
    <x v="51"/>
    <n v="150"/>
    <n v="52.5"/>
    <n v="0.35"/>
  </r>
  <r>
    <x v="0"/>
    <n v="1185732"/>
    <x v="216"/>
    <x v="0"/>
    <x v="41"/>
    <s v="Charleston"/>
    <x v="4"/>
    <n v="0.45"/>
    <x v="36"/>
    <n v="562.5"/>
    <n v="168.75"/>
    <n v="0.3"/>
  </r>
  <r>
    <x v="0"/>
    <n v="1185732"/>
    <x v="216"/>
    <x v="0"/>
    <x v="41"/>
    <s v="Charleston"/>
    <x v="5"/>
    <n v="0.35000000000000003"/>
    <x v="38"/>
    <n v="787.50000000000011"/>
    <n v="236.25000000000003"/>
    <n v="0.3"/>
  </r>
  <r>
    <x v="0"/>
    <n v="1185732"/>
    <x v="250"/>
    <x v="0"/>
    <x v="41"/>
    <s v="Charleston"/>
    <x v="0"/>
    <n v="0.35000000000000003"/>
    <x v="52"/>
    <n v="1557.5000000000002"/>
    <n v="623.00000000000011"/>
    <n v="0.4"/>
  </r>
  <r>
    <x v="0"/>
    <n v="1185732"/>
    <x v="250"/>
    <x v="0"/>
    <x v="41"/>
    <s v="Charleston"/>
    <x v="1"/>
    <n v="0.35000000000000003"/>
    <x v="43"/>
    <n v="525"/>
    <n v="183.75"/>
    <n v="0.35"/>
  </r>
  <r>
    <x v="0"/>
    <n v="1185732"/>
    <x v="250"/>
    <x v="0"/>
    <x v="41"/>
    <s v="Charleston"/>
    <x v="2"/>
    <n v="0.25000000000000006"/>
    <x v="37"/>
    <n v="437.50000000000011"/>
    <n v="153.12500000000003"/>
    <n v="0.35"/>
  </r>
  <r>
    <x v="0"/>
    <n v="1185732"/>
    <x v="250"/>
    <x v="0"/>
    <x v="41"/>
    <s v="Charleston"/>
    <x v="3"/>
    <n v="0.3"/>
    <x v="53"/>
    <n v="75"/>
    <n v="26.25"/>
    <n v="0.35"/>
  </r>
  <r>
    <x v="0"/>
    <n v="1185732"/>
    <x v="250"/>
    <x v="0"/>
    <x v="41"/>
    <s v="Charleston"/>
    <x v="4"/>
    <n v="0.45"/>
    <x v="42"/>
    <n v="337.5"/>
    <n v="101.25"/>
    <n v="0.3"/>
  </r>
  <r>
    <x v="0"/>
    <n v="1185732"/>
    <x v="250"/>
    <x v="0"/>
    <x v="41"/>
    <s v="Charleston"/>
    <x v="5"/>
    <n v="0.35000000000000003"/>
    <x v="37"/>
    <n v="612.50000000000011"/>
    <n v="183.75000000000003"/>
    <n v="0.3"/>
  </r>
  <r>
    <x v="0"/>
    <n v="1185732"/>
    <x v="251"/>
    <x v="0"/>
    <x v="41"/>
    <s v="Charleston"/>
    <x v="0"/>
    <n v="0.35000000000000003"/>
    <x v="33"/>
    <n v="1487.5000000000002"/>
    <n v="595.00000000000011"/>
    <n v="0.4"/>
  </r>
  <r>
    <x v="0"/>
    <n v="1185732"/>
    <x v="251"/>
    <x v="0"/>
    <x v="41"/>
    <s v="Charleston"/>
    <x v="1"/>
    <n v="0.35000000000000003"/>
    <x v="36"/>
    <n v="437.50000000000006"/>
    <n v="153.125"/>
    <n v="0.35"/>
  </r>
  <r>
    <x v="0"/>
    <n v="1185732"/>
    <x v="251"/>
    <x v="0"/>
    <x v="41"/>
    <s v="Charleston"/>
    <x v="2"/>
    <n v="0.25000000000000006"/>
    <x v="36"/>
    <n v="312.50000000000006"/>
    <n v="109.37500000000001"/>
    <n v="0.35"/>
  </r>
  <r>
    <x v="0"/>
    <n v="1185732"/>
    <x v="251"/>
    <x v="0"/>
    <x v="41"/>
    <s v="Charleston"/>
    <x v="3"/>
    <n v="0.3"/>
    <x v="51"/>
    <n v="150"/>
    <n v="52.5"/>
    <n v="0.35"/>
  </r>
  <r>
    <x v="0"/>
    <n v="1185732"/>
    <x v="251"/>
    <x v="0"/>
    <x v="41"/>
    <s v="Charleston"/>
    <x v="4"/>
    <n v="0.45"/>
    <x v="51"/>
    <n v="225"/>
    <n v="67.5"/>
    <n v="0.3"/>
  </r>
  <r>
    <x v="0"/>
    <n v="1185732"/>
    <x v="251"/>
    <x v="0"/>
    <x v="41"/>
    <s v="Charleston"/>
    <x v="5"/>
    <n v="0.35000000000000003"/>
    <x v="41"/>
    <n v="700.00000000000011"/>
    <n v="210.00000000000003"/>
    <n v="0.3"/>
  </r>
  <r>
    <x v="0"/>
    <n v="1185732"/>
    <x v="252"/>
    <x v="0"/>
    <x v="41"/>
    <s v="Charleston"/>
    <x v="0"/>
    <n v="0.49999999999999994"/>
    <x v="54"/>
    <n v="2349.9999999999995"/>
    <n v="939.99999999999989"/>
    <n v="0.4"/>
  </r>
  <r>
    <x v="0"/>
    <n v="1185732"/>
    <x v="252"/>
    <x v="0"/>
    <x v="41"/>
    <s v="Charleston"/>
    <x v="1"/>
    <n v="0.45"/>
    <x v="37"/>
    <n v="787.5"/>
    <n v="275.625"/>
    <n v="0.35"/>
  </r>
  <r>
    <x v="0"/>
    <n v="1185732"/>
    <x v="252"/>
    <x v="0"/>
    <x v="41"/>
    <s v="Charleston"/>
    <x v="2"/>
    <n v="0.4"/>
    <x v="43"/>
    <n v="600"/>
    <n v="210"/>
    <n v="0.35"/>
  </r>
  <r>
    <x v="0"/>
    <n v="1185732"/>
    <x v="252"/>
    <x v="0"/>
    <x v="41"/>
    <s v="Charleston"/>
    <x v="3"/>
    <n v="0.4"/>
    <x v="39"/>
    <n v="400"/>
    <n v="140"/>
    <n v="0.35"/>
  </r>
  <r>
    <x v="0"/>
    <n v="1185732"/>
    <x v="252"/>
    <x v="0"/>
    <x v="41"/>
    <s v="Charleston"/>
    <x v="4"/>
    <n v="0.49999999999999994"/>
    <x v="36"/>
    <n v="624.99999999999989"/>
    <n v="187.49999999999997"/>
    <n v="0.3"/>
  </r>
  <r>
    <x v="0"/>
    <n v="1185732"/>
    <x v="252"/>
    <x v="0"/>
    <x v="41"/>
    <s v="Charleston"/>
    <x v="5"/>
    <n v="0.54999999999999993"/>
    <x v="44"/>
    <n v="1374.9999999999998"/>
    <n v="412.49999999999994"/>
    <n v="0.3"/>
  </r>
  <r>
    <x v="0"/>
    <n v="1185732"/>
    <x v="220"/>
    <x v="0"/>
    <x v="41"/>
    <s v="Charleston"/>
    <x v="0"/>
    <n v="0.49999999999999994"/>
    <x v="24"/>
    <n v="2499.9999999999995"/>
    <n v="999.99999999999989"/>
    <n v="0.4"/>
  </r>
  <r>
    <x v="0"/>
    <n v="1185732"/>
    <x v="220"/>
    <x v="0"/>
    <x v="41"/>
    <s v="Charleston"/>
    <x v="1"/>
    <n v="0.45"/>
    <x v="44"/>
    <n v="1125"/>
    <n v="393.75"/>
    <n v="0.35"/>
  </r>
  <r>
    <x v="0"/>
    <n v="1185732"/>
    <x v="220"/>
    <x v="0"/>
    <x v="41"/>
    <s v="Charleston"/>
    <x v="2"/>
    <n v="0.4"/>
    <x v="37"/>
    <n v="700"/>
    <n v="244.99999999999997"/>
    <n v="0.35"/>
  </r>
  <r>
    <x v="0"/>
    <n v="1185732"/>
    <x v="220"/>
    <x v="0"/>
    <x v="41"/>
    <s v="Charleston"/>
    <x v="3"/>
    <n v="0.4"/>
    <x v="43"/>
    <n v="600"/>
    <n v="210"/>
    <n v="0.35"/>
  </r>
  <r>
    <x v="0"/>
    <n v="1185732"/>
    <x v="220"/>
    <x v="0"/>
    <x v="41"/>
    <s v="Charleston"/>
    <x v="4"/>
    <n v="0.49999999999999994"/>
    <x v="43"/>
    <n v="749.99999999999989"/>
    <n v="224.99999999999997"/>
    <n v="0.3"/>
  </r>
  <r>
    <x v="0"/>
    <n v="1185732"/>
    <x v="220"/>
    <x v="0"/>
    <x v="41"/>
    <s v="Charleston"/>
    <x v="5"/>
    <n v="0.54999999999999993"/>
    <x v="49"/>
    <n v="1649.9999999999998"/>
    <n v="494.99999999999989"/>
    <n v="0.3"/>
  </r>
  <r>
    <x v="0"/>
    <n v="1185732"/>
    <x v="253"/>
    <x v="0"/>
    <x v="41"/>
    <s v="Charleston"/>
    <x v="0"/>
    <n v="0.49999999999999994"/>
    <x v="28"/>
    <n v="2624.9999999999995"/>
    <n v="1049.9999999999998"/>
    <n v="0.4"/>
  </r>
  <r>
    <x v="0"/>
    <n v="1185732"/>
    <x v="253"/>
    <x v="0"/>
    <x v="41"/>
    <s v="Charleston"/>
    <x v="1"/>
    <n v="0.45"/>
    <x v="35"/>
    <n v="1237.5"/>
    <n v="433.125"/>
    <n v="0.35"/>
  </r>
  <r>
    <x v="0"/>
    <n v="1185732"/>
    <x v="253"/>
    <x v="0"/>
    <x v="41"/>
    <s v="Charleston"/>
    <x v="2"/>
    <n v="0.4"/>
    <x v="41"/>
    <n v="800"/>
    <n v="280"/>
    <n v="0.35"/>
  </r>
  <r>
    <x v="0"/>
    <n v="1185732"/>
    <x v="253"/>
    <x v="0"/>
    <x v="41"/>
    <s v="Charleston"/>
    <x v="3"/>
    <n v="0.4"/>
    <x v="43"/>
    <n v="600"/>
    <n v="210"/>
    <n v="0.35"/>
  </r>
  <r>
    <x v="0"/>
    <n v="1185732"/>
    <x v="253"/>
    <x v="0"/>
    <x v="41"/>
    <s v="Charleston"/>
    <x v="4"/>
    <n v="0.49999999999999994"/>
    <x v="37"/>
    <n v="874.99999999999989"/>
    <n v="262.49999999999994"/>
    <n v="0.3"/>
  </r>
  <r>
    <x v="0"/>
    <n v="1185732"/>
    <x v="253"/>
    <x v="0"/>
    <x v="41"/>
    <s v="Charleston"/>
    <x v="5"/>
    <n v="0.54999999999999993"/>
    <x v="45"/>
    <n v="1924.9999999999998"/>
    <n v="577.49999999999989"/>
    <n v="0.3"/>
  </r>
  <r>
    <x v="0"/>
    <n v="1185732"/>
    <x v="254"/>
    <x v="0"/>
    <x v="41"/>
    <s v="Charleston"/>
    <x v="0"/>
    <n v="0.49999999999999994"/>
    <x v="24"/>
    <n v="2499.9999999999995"/>
    <n v="999.99999999999989"/>
    <n v="0.4"/>
  </r>
  <r>
    <x v="0"/>
    <n v="1185732"/>
    <x v="254"/>
    <x v="0"/>
    <x v="41"/>
    <s v="Charleston"/>
    <x v="1"/>
    <n v="0.45"/>
    <x v="35"/>
    <n v="1237.5"/>
    <n v="433.125"/>
    <n v="0.35"/>
  </r>
  <r>
    <x v="0"/>
    <n v="1185732"/>
    <x v="254"/>
    <x v="0"/>
    <x v="41"/>
    <s v="Charleston"/>
    <x v="2"/>
    <n v="0.4"/>
    <x v="41"/>
    <n v="800"/>
    <n v="280"/>
    <n v="0.35"/>
  </r>
  <r>
    <x v="0"/>
    <n v="1185732"/>
    <x v="254"/>
    <x v="0"/>
    <x v="41"/>
    <s v="Charleston"/>
    <x v="3"/>
    <n v="0.4"/>
    <x v="43"/>
    <n v="600"/>
    <n v="210"/>
    <n v="0.35"/>
  </r>
  <r>
    <x v="0"/>
    <n v="1185732"/>
    <x v="254"/>
    <x v="0"/>
    <x v="41"/>
    <s v="Charleston"/>
    <x v="4"/>
    <n v="0.49999999999999994"/>
    <x v="36"/>
    <n v="624.99999999999989"/>
    <n v="187.49999999999997"/>
    <n v="0.3"/>
  </r>
  <r>
    <x v="0"/>
    <n v="1185732"/>
    <x v="254"/>
    <x v="0"/>
    <x v="41"/>
    <s v="Charleston"/>
    <x v="5"/>
    <n v="0.54999999999999993"/>
    <x v="49"/>
    <n v="1649.9999999999998"/>
    <n v="494.99999999999989"/>
    <n v="0.3"/>
  </r>
  <r>
    <x v="0"/>
    <n v="1185732"/>
    <x v="255"/>
    <x v="0"/>
    <x v="41"/>
    <s v="Charleston"/>
    <x v="0"/>
    <n v="0.49999999999999994"/>
    <x v="33"/>
    <n v="2124.9999999999995"/>
    <n v="849.99999999999989"/>
    <n v="0.4"/>
  </r>
  <r>
    <x v="0"/>
    <n v="1185732"/>
    <x v="255"/>
    <x v="0"/>
    <x v="41"/>
    <s v="Charleston"/>
    <x v="1"/>
    <n v="0.45"/>
    <x v="38"/>
    <n v="1012.5"/>
    <n v="354.375"/>
    <n v="0.35"/>
  </r>
  <r>
    <x v="0"/>
    <n v="1185732"/>
    <x v="255"/>
    <x v="0"/>
    <x v="41"/>
    <s v="Charleston"/>
    <x v="2"/>
    <n v="0.4"/>
    <x v="36"/>
    <n v="500"/>
    <n v="175"/>
    <n v="0.35"/>
  </r>
  <r>
    <x v="0"/>
    <n v="1185732"/>
    <x v="255"/>
    <x v="0"/>
    <x v="41"/>
    <s v="Charleston"/>
    <x v="3"/>
    <n v="0.4"/>
    <x v="39"/>
    <n v="400"/>
    <n v="140"/>
    <n v="0.35"/>
  </r>
  <r>
    <x v="0"/>
    <n v="1185732"/>
    <x v="255"/>
    <x v="0"/>
    <x v="41"/>
    <s v="Charleston"/>
    <x v="4"/>
    <n v="0.49999999999999994"/>
    <x v="39"/>
    <n v="499.99999999999994"/>
    <n v="149.99999999999997"/>
    <n v="0.3"/>
  </r>
  <r>
    <x v="0"/>
    <n v="1185732"/>
    <x v="255"/>
    <x v="0"/>
    <x v="41"/>
    <s v="Charleston"/>
    <x v="5"/>
    <n v="0.54999999999999993"/>
    <x v="41"/>
    <n v="1099.9999999999998"/>
    <n v="329.99999999999994"/>
    <n v="0.3"/>
  </r>
  <r>
    <x v="0"/>
    <n v="1185732"/>
    <x v="224"/>
    <x v="0"/>
    <x v="41"/>
    <s v="Charleston"/>
    <x v="0"/>
    <n v="0.54999999999999993"/>
    <x v="48"/>
    <n v="2062.4999999999995"/>
    <n v="824.99999999999989"/>
    <n v="0.4"/>
  </r>
  <r>
    <x v="0"/>
    <n v="1185732"/>
    <x v="224"/>
    <x v="0"/>
    <x v="41"/>
    <s v="Charleston"/>
    <x v="1"/>
    <n v="0.5"/>
    <x v="41"/>
    <n v="1000"/>
    <n v="350"/>
    <n v="0.35"/>
  </r>
  <r>
    <x v="0"/>
    <n v="1185732"/>
    <x v="224"/>
    <x v="0"/>
    <x v="41"/>
    <s v="Charleston"/>
    <x v="2"/>
    <n v="0.5"/>
    <x v="39"/>
    <n v="500"/>
    <n v="175"/>
    <n v="0.35"/>
  </r>
  <r>
    <x v="0"/>
    <n v="1185732"/>
    <x v="224"/>
    <x v="0"/>
    <x v="41"/>
    <s v="Charleston"/>
    <x v="3"/>
    <n v="0.5"/>
    <x v="42"/>
    <n v="375"/>
    <n v="131.25"/>
    <n v="0.35"/>
  </r>
  <r>
    <x v="0"/>
    <n v="1185732"/>
    <x v="224"/>
    <x v="0"/>
    <x v="41"/>
    <s v="Charleston"/>
    <x v="4"/>
    <n v="0.6"/>
    <x v="42"/>
    <n v="450"/>
    <n v="135"/>
    <n v="0.3"/>
  </r>
  <r>
    <x v="0"/>
    <n v="1185732"/>
    <x v="224"/>
    <x v="0"/>
    <x v="41"/>
    <s v="Charleston"/>
    <x v="5"/>
    <n v="0.64999999999999991"/>
    <x v="41"/>
    <n v="1299.9999999999998"/>
    <n v="389.99999999999994"/>
    <n v="0.3"/>
  </r>
  <r>
    <x v="0"/>
    <n v="1185732"/>
    <x v="256"/>
    <x v="0"/>
    <x v="41"/>
    <s v="Charleston"/>
    <x v="0"/>
    <n v="0.6"/>
    <x v="45"/>
    <n v="2100"/>
    <n v="840"/>
    <n v="0.4"/>
  </r>
  <r>
    <x v="0"/>
    <n v="1185732"/>
    <x v="256"/>
    <x v="0"/>
    <x v="41"/>
    <s v="Charleston"/>
    <x v="1"/>
    <n v="0.5"/>
    <x v="37"/>
    <n v="875"/>
    <n v="306.25"/>
    <n v="0.35"/>
  </r>
  <r>
    <x v="0"/>
    <n v="1185732"/>
    <x v="256"/>
    <x v="0"/>
    <x v="41"/>
    <s v="Charleston"/>
    <x v="2"/>
    <n v="0.5"/>
    <x v="85"/>
    <n v="850"/>
    <n v="297.5"/>
    <n v="0.35"/>
  </r>
  <r>
    <x v="0"/>
    <n v="1185732"/>
    <x v="256"/>
    <x v="0"/>
    <x v="41"/>
    <s v="Charleston"/>
    <x v="3"/>
    <n v="0.5"/>
    <x v="43"/>
    <n v="750"/>
    <n v="262.5"/>
    <n v="0.35"/>
  </r>
  <r>
    <x v="0"/>
    <n v="1185732"/>
    <x v="256"/>
    <x v="0"/>
    <x v="41"/>
    <s v="Charleston"/>
    <x v="4"/>
    <n v="0.6"/>
    <x v="36"/>
    <n v="750"/>
    <n v="225"/>
    <n v="0.3"/>
  </r>
  <r>
    <x v="0"/>
    <n v="1185732"/>
    <x v="256"/>
    <x v="0"/>
    <x v="41"/>
    <s v="Charleston"/>
    <x v="5"/>
    <n v="0.64999999999999991"/>
    <x v="38"/>
    <n v="1462.4999999999998"/>
    <n v="438.74999999999994"/>
    <n v="0.3"/>
  </r>
  <r>
    <x v="0"/>
    <n v="1185732"/>
    <x v="257"/>
    <x v="0"/>
    <x v="41"/>
    <s v="Charleston"/>
    <x v="0"/>
    <n v="0.6"/>
    <x v="32"/>
    <n v="2700"/>
    <n v="1080"/>
    <n v="0.4"/>
  </r>
  <r>
    <x v="0"/>
    <n v="1185732"/>
    <x v="257"/>
    <x v="0"/>
    <x v="41"/>
    <s v="Charleston"/>
    <x v="1"/>
    <n v="0.5"/>
    <x v="44"/>
    <n v="1250"/>
    <n v="437.5"/>
    <n v="0.35"/>
  </r>
  <r>
    <x v="0"/>
    <n v="1185732"/>
    <x v="257"/>
    <x v="0"/>
    <x v="41"/>
    <s v="Charleston"/>
    <x v="2"/>
    <n v="0.5"/>
    <x v="38"/>
    <n v="1125"/>
    <n v="393.75"/>
    <n v="0.35"/>
  </r>
  <r>
    <x v="0"/>
    <n v="1185732"/>
    <x v="257"/>
    <x v="0"/>
    <x v="41"/>
    <s v="Charleston"/>
    <x v="3"/>
    <n v="0.5"/>
    <x v="37"/>
    <n v="875"/>
    <n v="306.25"/>
    <n v="0.35"/>
  </r>
  <r>
    <x v="0"/>
    <n v="1185732"/>
    <x v="257"/>
    <x v="0"/>
    <x v="41"/>
    <s v="Charleston"/>
    <x v="4"/>
    <n v="0.6"/>
    <x v="37"/>
    <n v="1050"/>
    <n v="315"/>
    <n v="0.3"/>
  </r>
  <r>
    <x v="0"/>
    <n v="1185732"/>
    <x v="257"/>
    <x v="0"/>
    <x v="41"/>
    <s v="Charleston"/>
    <x v="5"/>
    <n v="0.64999999999999991"/>
    <x v="35"/>
    <n v="1787.4999999999998"/>
    <n v="536.24999999999989"/>
    <n v="0.3"/>
  </r>
  <r>
    <x v="0"/>
    <n v="1185732"/>
    <x v="102"/>
    <x v="0"/>
    <x v="42"/>
    <s v="Baltimore"/>
    <x v="0"/>
    <n v="0.4"/>
    <x v="28"/>
    <n v="2100"/>
    <n v="735"/>
    <n v="0.35"/>
  </r>
  <r>
    <x v="0"/>
    <n v="1185732"/>
    <x v="102"/>
    <x v="0"/>
    <x v="42"/>
    <s v="Baltimore"/>
    <x v="1"/>
    <n v="0.4"/>
    <x v="46"/>
    <n v="1300"/>
    <n v="454.99999999999994"/>
    <n v="0.35"/>
  </r>
  <r>
    <x v="0"/>
    <n v="1185732"/>
    <x v="102"/>
    <x v="0"/>
    <x v="42"/>
    <s v="Baltimore"/>
    <x v="2"/>
    <n v="0.30000000000000004"/>
    <x v="46"/>
    <n v="975.00000000000011"/>
    <n v="390.00000000000006"/>
    <n v="0.4"/>
  </r>
  <r>
    <x v="0"/>
    <n v="1185732"/>
    <x v="102"/>
    <x v="0"/>
    <x v="42"/>
    <s v="Baltimore"/>
    <x v="3"/>
    <n v="0.35"/>
    <x v="37"/>
    <n v="612.5"/>
    <n v="245"/>
    <n v="0.4"/>
  </r>
  <r>
    <x v="0"/>
    <n v="1185732"/>
    <x v="102"/>
    <x v="0"/>
    <x v="42"/>
    <s v="Baltimore"/>
    <x v="4"/>
    <n v="0.5"/>
    <x v="38"/>
    <n v="1125"/>
    <n v="337.5"/>
    <n v="0.3"/>
  </r>
  <r>
    <x v="0"/>
    <n v="1185732"/>
    <x v="102"/>
    <x v="0"/>
    <x v="42"/>
    <s v="Baltimore"/>
    <x v="5"/>
    <n v="0.4"/>
    <x v="46"/>
    <n v="1300"/>
    <n v="520"/>
    <n v="0.4"/>
  </r>
  <r>
    <x v="0"/>
    <n v="1185732"/>
    <x v="37"/>
    <x v="0"/>
    <x v="42"/>
    <s v="Baltimore"/>
    <x v="0"/>
    <n v="0.4"/>
    <x v="31"/>
    <n v="2300"/>
    <n v="805"/>
    <n v="0.35"/>
  </r>
  <r>
    <x v="0"/>
    <n v="1185732"/>
    <x v="37"/>
    <x v="0"/>
    <x v="42"/>
    <s v="Baltimore"/>
    <x v="1"/>
    <n v="0.4"/>
    <x v="38"/>
    <n v="900"/>
    <n v="315"/>
    <n v="0.35"/>
  </r>
  <r>
    <x v="0"/>
    <n v="1185732"/>
    <x v="37"/>
    <x v="0"/>
    <x v="42"/>
    <s v="Baltimore"/>
    <x v="2"/>
    <n v="0.30000000000000004"/>
    <x v="35"/>
    <n v="825.00000000000011"/>
    <n v="330.00000000000006"/>
    <n v="0.4"/>
  </r>
  <r>
    <x v="0"/>
    <n v="1185732"/>
    <x v="37"/>
    <x v="0"/>
    <x v="42"/>
    <s v="Baltimore"/>
    <x v="3"/>
    <n v="0.35"/>
    <x v="43"/>
    <n v="525"/>
    <n v="210"/>
    <n v="0.4"/>
  </r>
  <r>
    <x v="0"/>
    <n v="1185732"/>
    <x v="37"/>
    <x v="0"/>
    <x v="42"/>
    <s v="Baltimore"/>
    <x v="4"/>
    <n v="0.5"/>
    <x v="38"/>
    <n v="1125"/>
    <n v="337.5"/>
    <n v="0.3"/>
  </r>
  <r>
    <x v="0"/>
    <n v="1185732"/>
    <x v="37"/>
    <x v="0"/>
    <x v="42"/>
    <s v="Baltimore"/>
    <x v="5"/>
    <n v="0.4"/>
    <x v="46"/>
    <n v="1300"/>
    <n v="520"/>
    <n v="0.4"/>
  </r>
  <r>
    <x v="0"/>
    <n v="1185732"/>
    <x v="258"/>
    <x v="0"/>
    <x v="42"/>
    <s v="Baltimore"/>
    <x v="0"/>
    <n v="0.4"/>
    <x v="63"/>
    <n v="2180"/>
    <n v="763"/>
    <n v="0.35"/>
  </r>
  <r>
    <x v="0"/>
    <n v="1185732"/>
    <x v="258"/>
    <x v="0"/>
    <x v="42"/>
    <s v="Baltimore"/>
    <x v="1"/>
    <n v="0.4"/>
    <x v="44"/>
    <n v="1000"/>
    <n v="350"/>
    <n v="0.35"/>
  </r>
  <r>
    <x v="0"/>
    <n v="1185732"/>
    <x v="258"/>
    <x v="0"/>
    <x v="42"/>
    <s v="Baltimore"/>
    <x v="2"/>
    <n v="0.30000000000000004"/>
    <x v="35"/>
    <n v="825.00000000000011"/>
    <n v="330.00000000000006"/>
    <n v="0.4"/>
  </r>
  <r>
    <x v="0"/>
    <n v="1185732"/>
    <x v="258"/>
    <x v="0"/>
    <x v="42"/>
    <s v="Baltimore"/>
    <x v="3"/>
    <n v="0.35"/>
    <x v="36"/>
    <n v="437.5"/>
    <n v="175"/>
    <n v="0.4"/>
  </r>
  <r>
    <x v="0"/>
    <n v="1185732"/>
    <x v="258"/>
    <x v="0"/>
    <x v="42"/>
    <s v="Baltimore"/>
    <x v="4"/>
    <n v="0.5"/>
    <x v="37"/>
    <n v="875"/>
    <n v="262.5"/>
    <n v="0.3"/>
  </r>
  <r>
    <x v="0"/>
    <n v="1185732"/>
    <x v="258"/>
    <x v="0"/>
    <x v="42"/>
    <s v="Baltimore"/>
    <x v="5"/>
    <n v="0.4"/>
    <x v="35"/>
    <n v="1100"/>
    <n v="440"/>
    <n v="0.4"/>
  </r>
  <r>
    <x v="0"/>
    <n v="1185732"/>
    <x v="259"/>
    <x v="0"/>
    <x v="42"/>
    <s v="Baltimore"/>
    <x v="0"/>
    <n v="0.4"/>
    <x v="28"/>
    <n v="2100"/>
    <n v="735"/>
    <n v="0.35"/>
  </r>
  <r>
    <x v="0"/>
    <n v="1185732"/>
    <x v="259"/>
    <x v="0"/>
    <x v="42"/>
    <s v="Baltimore"/>
    <x v="1"/>
    <n v="0.4"/>
    <x v="38"/>
    <n v="900"/>
    <n v="315"/>
    <n v="0.35"/>
  </r>
  <r>
    <x v="0"/>
    <n v="1185732"/>
    <x v="259"/>
    <x v="0"/>
    <x v="42"/>
    <s v="Baltimore"/>
    <x v="2"/>
    <n v="0.30000000000000004"/>
    <x v="38"/>
    <n v="675.00000000000011"/>
    <n v="270.00000000000006"/>
    <n v="0.4"/>
  </r>
  <r>
    <x v="0"/>
    <n v="1185732"/>
    <x v="259"/>
    <x v="0"/>
    <x v="42"/>
    <s v="Baltimore"/>
    <x v="3"/>
    <n v="0.35"/>
    <x v="43"/>
    <n v="525"/>
    <n v="210"/>
    <n v="0.4"/>
  </r>
  <r>
    <x v="0"/>
    <n v="1185732"/>
    <x v="259"/>
    <x v="0"/>
    <x v="42"/>
    <s v="Baltimore"/>
    <x v="4"/>
    <n v="0.5"/>
    <x v="43"/>
    <n v="750"/>
    <n v="225"/>
    <n v="0.3"/>
  </r>
  <r>
    <x v="0"/>
    <n v="1185732"/>
    <x v="259"/>
    <x v="0"/>
    <x v="42"/>
    <s v="Baltimore"/>
    <x v="5"/>
    <n v="0.4"/>
    <x v="49"/>
    <n v="1200"/>
    <n v="480"/>
    <n v="0.4"/>
  </r>
  <r>
    <x v="0"/>
    <n v="1185732"/>
    <x v="236"/>
    <x v="0"/>
    <x v="42"/>
    <s v="Baltimore"/>
    <x v="0"/>
    <n v="0.54999999999999993"/>
    <x v="82"/>
    <n v="3134.9999999999995"/>
    <n v="1097.2499999999998"/>
    <n v="0.35"/>
  </r>
  <r>
    <x v="0"/>
    <n v="1185732"/>
    <x v="236"/>
    <x v="0"/>
    <x v="42"/>
    <s v="Baltimore"/>
    <x v="1"/>
    <n v="0.5"/>
    <x v="35"/>
    <n v="1375"/>
    <n v="481.24999999999994"/>
    <n v="0.35"/>
  </r>
  <r>
    <x v="0"/>
    <n v="1185732"/>
    <x v="236"/>
    <x v="0"/>
    <x v="42"/>
    <s v="Baltimore"/>
    <x v="2"/>
    <n v="0.45"/>
    <x v="49"/>
    <n v="1350"/>
    <n v="540"/>
    <n v="0.4"/>
  </r>
  <r>
    <x v="0"/>
    <n v="1185732"/>
    <x v="236"/>
    <x v="0"/>
    <x v="42"/>
    <s v="Baltimore"/>
    <x v="3"/>
    <n v="0.45"/>
    <x v="44"/>
    <n v="1125"/>
    <n v="450"/>
    <n v="0.4"/>
  </r>
  <r>
    <x v="0"/>
    <n v="1185732"/>
    <x v="236"/>
    <x v="0"/>
    <x v="42"/>
    <s v="Baltimore"/>
    <x v="4"/>
    <n v="0.54999999999999993"/>
    <x v="35"/>
    <n v="1512.4999999999998"/>
    <n v="453.74999999999994"/>
    <n v="0.3"/>
  </r>
  <r>
    <x v="0"/>
    <n v="1185732"/>
    <x v="236"/>
    <x v="0"/>
    <x v="42"/>
    <s v="Baltimore"/>
    <x v="5"/>
    <n v="0.6"/>
    <x v="47"/>
    <n v="2400"/>
    <n v="960"/>
    <n v="0.4"/>
  </r>
  <r>
    <x v="0"/>
    <n v="1185732"/>
    <x v="41"/>
    <x v="0"/>
    <x v="42"/>
    <s v="Baltimore"/>
    <x v="0"/>
    <n v="0.54999999999999993"/>
    <x v="26"/>
    <n v="3574.9999999999995"/>
    <n v="1251.2499999999998"/>
    <n v="0.35"/>
  </r>
  <r>
    <x v="0"/>
    <n v="1185732"/>
    <x v="41"/>
    <x v="0"/>
    <x v="42"/>
    <s v="Baltimore"/>
    <x v="1"/>
    <n v="0.5"/>
    <x v="47"/>
    <n v="2000"/>
    <n v="700"/>
    <n v="0.35"/>
  </r>
  <r>
    <x v="0"/>
    <n v="1185732"/>
    <x v="41"/>
    <x v="0"/>
    <x v="42"/>
    <s v="Baltimore"/>
    <x v="2"/>
    <n v="0.45"/>
    <x v="46"/>
    <n v="1462.5"/>
    <n v="585"/>
    <n v="0.4"/>
  </r>
  <r>
    <x v="0"/>
    <n v="1185732"/>
    <x v="41"/>
    <x v="0"/>
    <x v="42"/>
    <s v="Baltimore"/>
    <x v="3"/>
    <n v="0.45"/>
    <x v="49"/>
    <n v="1350"/>
    <n v="540"/>
    <n v="0.4"/>
  </r>
  <r>
    <x v="0"/>
    <n v="1185732"/>
    <x v="41"/>
    <x v="0"/>
    <x v="42"/>
    <s v="Baltimore"/>
    <x v="4"/>
    <n v="0.54999999999999993"/>
    <x v="49"/>
    <n v="1649.9999999999998"/>
    <n v="494.99999999999989"/>
    <n v="0.3"/>
  </r>
  <r>
    <x v="0"/>
    <n v="1185732"/>
    <x v="41"/>
    <x v="0"/>
    <x v="42"/>
    <s v="Baltimore"/>
    <x v="5"/>
    <n v="0.6"/>
    <x v="32"/>
    <n v="2700"/>
    <n v="1080"/>
    <n v="0.4"/>
  </r>
  <r>
    <x v="0"/>
    <n v="1185732"/>
    <x v="260"/>
    <x v="0"/>
    <x v="42"/>
    <s v="Baltimore"/>
    <x v="0"/>
    <n v="0.54999999999999993"/>
    <x v="22"/>
    <n v="3712.4999999999995"/>
    <n v="1299.3749999999998"/>
    <n v="0.35"/>
  </r>
  <r>
    <x v="0"/>
    <n v="1185732"/>
    <x v="260"/>
    <x v="0"/>
    <x v="42"/>
    <s v="Baltimore"/>
    <x v="1"/>
    <n v="0.5"/>
    <x v="33"/>
    <n v="2125"/>
    <n v="743.75"/>
    <n v="0.35"/>
  </r>
  <r>
    <x v="0"/>
    <n v="1185732"/>
    <x v="260"/>
    <x v="0"/>
    <x v="42"/>
    <s v="Baltimore"/>
    <x v="2"/>
    <n v="0.45"/>
    <x v="45"/>
    <n v="1575"/>
    <n v="630"/>
    <n v="0.4"/>
  </r>
  <r>
    <x v="0"/>
    <n v="1185732"/>
    <x v="260"/>
    <x v="0"/>
    <x v="42"/>
    <s v="Baltimore"/>
    <x v="3"/>
    <n v="0.45"/>
    <x v="49"/>
    <n v="1350"/>
    <n v="540"/>
    <n v="0.4"/>
  </r>
  <r>
    <x v="0"/>
    <n v="1185732"/>
    <x v="260"/>
    <x v="0"/>
    <x v="42"/>
    <s v="Baltimore"/>
    <x v="4"/>
    <n v="0.54999999999999993"/>
    <x v="46"/>
    <n v="1787.4999999999998"/>
    <n v="536.24999999999989"/>
    <n v="0.3"/>
  </r>
  <r>
    <x v="0"/>
    <n v="1185732"/>
    <x v="260"/>
    <x v="0"/>
    <x v="42"/>
    <s v="Baltimore"/>
    <x v="5"/>
    <n v="0.6"/>
    <x v="24"/>
    <n v="3000"/>
    <n v="1200"/>
    <n v="0.4"/>
  </r>
  <r>
    <x v="0"/>
    <n v="1185732"/>
    <x v="261"/>
    <x v="0"/>
    <x v="42"/>
    <s v="Baltimore"/>
    <x v="0"/>
    <n v="0.54999999999999993"/>
    <x v="26"/>
    <n v="3574.9999999999995"/>
    <n v="1251.2499999999998"/>
    <n v="0.35"/>
  </r>
  <r>
    <x v="0"/>
    <n v="1185732"/>
    <x v="261"/>
    <x v="0"/>
    <x v="42"/>
    <s v="Baltimore"/>
    <x v="1"/>
    <n v="0.5"/>
    <x v="33"/>
    <n v="2125"/>
    <n v="743.75"/>
    <n v="0.35"/>
  </r>
  <r>
    <x v="0"/>
    <n v="1185732"/>
    <x v="261"/>
    <x v="0"/>
    <x v="42"/>
    <s v="Baltimore"/>
    <x v="2"/>
    <n v="0.45"/>
    <x v="45"/>
    <n v="1575"/>
    <n v="630"/>
    <n v="0.4"/>
  </r>
  <r>
    <x v="0"/>
    <n v="1185732"/>
    <x v="261"/>
    <x v="0"/>
    <x v="42"/>
    <s v="Baltimore"/>
    <x v="3"/>
    <n v="0.45"/>
    <x v="44"/>
    <n v="1125"/>
    <n v="450"/>
    <n v="0.4"/>
  </r>
  <r>
    <x v="0"/>
    <n v="1185732"/>
    <x v="261"/>
    <x v="0"/>
    <x v="42"/>
    <s v="Baltimore"/>
    <x v="4"/>
    <n v="0.54999999999999993"/>
    <x v="38"/>
    <n v="1237.4999999999998"/>
    <n v="371.24999999999994"/>
    <n v="0.3"/>
  </r>
  <r>
    <x v="0"/>
    <n v="1185732"/>
    <x v="261"/>
    <x v="0"/>
    <x v="42"/>
    <s v="Baltimore"/>
    <x v="5"/>
    <n v="0.6"/>
    <x v="47"/>
    <n v="2400"/>
    <n v="960"/>
    <n v="0.4"/>
  </r>
  <r>
    <x v="0"/>
    <n v="1185732"/>
    <x v="239"/>
    <x v="0"/>
    <x v="42"/>
    <s v="Baltimore"/>
    <x v="0"/>
    <n v="0.54999999999999993"/>
    <x v="28"/>
    <n v="2887.4999999999995"/>
    <n v="1010.6249999999998"/>
    <n v="0.35"/>
  </r>
  <r>
    <x v="0"/>
    <n v="1185732"/>
    <x v="239"/>
    <x v="0"/>
    <x v="42"/>
    <s v="Baltimore"/>
    <x v="1"/>
    <n v="0.5"/>
    <x v="46"/>
    <n v="1625"/>
    <n v="568.75"/>
    <n v="0.35"/>
  </r>
  <r>
    <x v="0"/>
    <n v="1185732"/>
    <x v="239"/>
    <x v="0"/>
    <x v="42"/>
    <s v="Baltimore"/>
    <x v="2"/>
    <n v="0.45"/>
    <x v="38"/>
    <n v="1012.5"/>
    <n v="405"/>
    <n v="0.4"/>
  </r>
  <r>
    <x v="0"/>
    <n v="1185732"/>
    <x v="239"/>
    <x v="0"/>
    <x v="42"/>
    <s v="Baltimore"/>
    <x v="3"/>
    <n v="0.45"/>
    <x v="41"/>
    <n v="900"/>
    <n v="360"/>
    <n v="0.4"/>
  </r>
  <r>
    <x v="0"/>
    <n v="1185732"/>
    <x v="239"/>
    <x v="0"/>
    <x v="42"/>
    <s v="Baltimore"/>
    <x v="4"/>
    <n v="0.54999999999999993"/>
    <x v="41"/>
    <n v="1099.9999999999998"/>
    <n v="329.99999999999994"/>
    <n v="0.3"/>
  </r>
  <r>
    <x v="0"/>
    <n v="1185732"/>
    <x v="239"/>
    <x v="0"/>
    <x v="42"/>
    <s v="Baltimore"/>
    <x v="5"/>
    <n v="0.6"/>
    <x v="49"/>
    <n v="1800"/>
    <n v="720"/>
    <n v="0.4"/>
  </r>
  <r>
    <x v="0"/>
    <n v="1185732"/>
    <x v="45"/>
    <x v="0"/>
    <x v="42"/>
    <s v="Baltimore"/>
    <x v="0"/>
    <n v="0.6"/>
    <x v="34"/>
    <n v="2850"/>
    <n v="997.49999999999989"/>
    <n v="0.35"/>
  </r>
  <r>
    <x v="0"/>
    <n v="1185732"/>
    <x v="45"/>
    <x v="0"/>
    <x v="42"/>
    <s v="Baltimore"/>
    <x v="1"/>
    <n v="0.55000000000000004"/>
    <x v="49"/>
    <n v="1650.0000000000002"/>
    <n v="577.5"/>
    <n v="0.35"/>
  </r>
  <r>
    <x v="0"/>
    <n v="1185732"/>
    <x v="45"/>
    <x v="0"/>
    <x v="42"/>
    <s v="Baltimore"/>
    <x v="2"/>
    <n v="0.55000000000000004"/>
    <x v="41"/>
    <n v="1100"/>
    <n v="440"/>
    <n v="0.4"/>
  </r>
  <r>
    <x v="0"/>
    <n v="1185732"/>
    <x v="45"/>
    <x v="0"/>
    <x v="42"/>
    <s v="Baltimore"/>
    <x v="3"/>
    <n v="0.55000000000000004"/>
    <x v="37"/>
    <n v="962.50000000000011"/>
    <n v="385.00000000000006"/>
    <n v="0.4"/>
  </r>
  <r>
    <x v="0"/>
    <n v="1185732"/>
    <x v="45"/>
    <x v="0"/>
    <x v="42"/>
    <s v="Baltimore"/>
    <x v="4"/>
    <n v="0.65"/>
    <x v="37"/>
    <n v="1137.5"/>
    <n v="341.25"/>
    <n v="0.3"/>
  </r>
  <r>
    <x v="0"/>
    <n v="1185732"/>
    <x v="45"/>
    <x v="0"/>
    <x v="42"/>
    <s v="Baltimore"/>
    <x v="5"/>
    <n v="0.7"/>
    <x v="49"/>
    <n v="2100"/>
    <n v="840"/>
    <n v="0.4"/>
  </r>
  <r>
    <x v="0"/>
    <n v="1185732"/>
    <x v="262"/>
    <x v="0"/>
    <x v="42"/>
    <s v="Baltimore"/>
    <x v="0"/>
    <n v="0.65"/>
    <x v="32"/>
    <n v="2925"/>
    <n v="1023.7499999999999"/>
    <n v="0.35"/>
  </r>
  <r>
    <x v="0"/>
    <n v="1185732"/>
    <x v="262"/>
    <x v="0"/>
    <x v="42"/>
    <s v="Baltimore"/>
    <x v="1"/>
    <n v="0.55000000000000004"/>
    <x v="46"/>
    <n v="1787.5000000000002"/>
    <n v="625.625"/>
    <n v="0.35"/>
  </r>
  <r>
    <x v="0"/>
    <n v="1185732"/>
    <x v="262"/>
    <x v="0"/>
    <x v="42"/>
    <s v="Baltimore"/>
    <x v="2"/>
    <n v="0.55000000000000004"/>
    <x v="81"/>
    <n v="1760.0000000000002"/>
    <n v="704.00000000000011"/>
    <n v="0.4"/>
  </r>
  <r>
    <x v="0"/>
    <n v="1185732"/>
    <x v="262"/>
    <x v="0"/>
    <x v="42"/>
    <s v="Baltimore"/>
    <x v="3"/>
    <n v="0.55000000000000004"/>
    <x v="49"/>
    <n v="1650.0000000000002"/>
    <n v="660.00000000000011"/>
    <n v="0.4"/>
  </r>
  <r>
    <x v="0"/>
    <n v="1185732"/>
    <x v="262"/>
    <x v="0"/>
    <x v="42"/>
    <s v="Baltimore"/>
    <x v="4"/>
    <n v="0.65"/>
    <x v="35"/>
    <n v="1787.5"/>
    <n v="536.25"/>
    <n v="0.3"/>
  </r>
  <r>
    <x v="0"/>
    <n v="1185732"/>
    <x v="262"/>
    <x v="0"/>
    <x v="42"/>
    <s v="Baltimore"/>
    <x v="5"/>
    <n v="0.7"/>
    <x v="48"/>
    <n v="2625"/>
    <n v="1050"/>
    <n v="0.4"/>
  </r>
  <r>
    <x v="0"/>
    <n v="1185732"/>
    <x v="263"/>
    <x v="0"/>
    <x v="42"/>
    <s v="Baltimore"/>
    <x v="0"/>
    <n v="0.65"/>
    <x v="25"/>
    <n v="3900"/>
    <n v="1365"/>
    <n v="0.35"/>
  </r>
  <r>
    <x v="0"/>
    <n v="1185732"/>
    <x v="263"/>
    <x v="0"/>
    <x v="42"/>
    <s v="Baltimore"/>
    <x v="1"/>
    <n v="0.55000000000000004"/>
    <x v="47"/>
    <n v="2200"/>
    <n v="770"/>
    <n v="0.35"/>
  </r>
  <r>
    <x v="0"/>
    <n v="1185732"/>
    <x v="263"/>
    <x v="0"/>
    <x v="42"/>
    <s v="Baltimore"/>
    <x v="2"/>
    <n v="0.55000000000000004"/>
    <x v="48"/>
    <n v="2062.5"/>
    <n v="825"/>
    <n v="0.4"/>
  </r>
  <r>
    <x v="0"/>
    <n v="1185732"/>
    <x v="263"/>
    <x v="0"/>
    <x v="42"/>
    <s v="Baltimore"/>
    <x v="3"/>
    <n v="0.55000000000000004"/>
    <x v="46"/>
    <n v="1787.5000000000002"/>
    <n v="715.00000000000011"/>
    <n v="0.4"/>
  </r>
  <r>
    <x v="0"/>
    <n v="1185732"/>
    <x v="263"/>
    <x v="0"/>
    <x v="42"/>
    <s v="Baltimore"/>
    <x v="4"/>
    <n v="0.65"/>
    <x v="46"/>
    <n v="2112.5"/>
    <n v="633.75"/>
    <n v="0.3"/>
  </r>
  <r>
    <x v="0"/>
    <n v="1185732"/>
    <x v="263"/>
    <x v="0"/>
    <x v="42"/>
    <s v="Baltimore"/>
    <x v="5"/>
    <n v="0.7"/>
    <x v="33"/>
    <n v="2975"/>
    <n v="1190"/>
    <n v="0.4"/>
  </r>
  <r>
    <x v="0"/>
    <n v="1185732"/>
    <x v="136"/>
    <x v="0"/>
    <x v="43"/>
    <s v="Wilmington"/>
    <x v="0"/>
    <n v="0.35000000000000003"/>
    <x v="34"/>
    <n v="1662.5000000000002"/>
    <n v="581.875"/>
    <n v="0.35"/>
  </r>
  <r>
    <x v="0"/>
    <n v="1185732"/>
    <x v="136"/>
    <x v="0"/>
    <x v="43"/>
    <s v="Wilmington"/>
    <x v="1"/>
    <n v="0.35000000000000003"/>
    <x v="35"/>
    <n v="962.50000000000011"/>
    <n v="336.875"/>
    <n v="0.35"/>
  </r>
  <r>
    <x v="0"/>
    <n v="1185732"/>
    <x v="136"/>
    <x v="0"/>
    <x v="43"/>
    <s v="Wilmington"/>
    <x v="2"/>
    <n v="0.25000000000000006"/>
    <x v="35"/>
    <n v="687.50000000000011"/>
    <n v="275.00000000000006"/>
    <n v="0.4"/>
  </r>
  <r>
    <x v="0"/>
    <n v="1185732"/>
    <x v="136"/>
    <x v="0"/>
    <x v="43"/>
    <s v="Wilmington"/>
    <x v="3"/>
    <n v="0.3"/>
    <x v="36"/>
    <n v="375"/>
    <n v="150"/>
    <n v="0.4"/>
  </r>
  <r>
    <x v="0"/>
    <n v="1185732"/>
    <x v="136"/>
    <x v="0"/>
    <x v="43"/>
    <s v="Wilmington"/>
    <x v="4"/>
    <n v="0.45"/>
    <x v="37"/>
    <n v="787.5"/>
    <n v="236.25"/>
    <n v="0.3"/>
  </r>
  <r>
    <x v="0"/>
    <n v="1185732"/>
    <x v="136"/>
    <x v="0"/>
    <x v="43"/>
    <s v="Wilmington"/>
    <x v="5"/>
    <n v="0.35000000000000003"/>
    <x v="35"/>
    <n v="962.50000000000011"/>
    <n v="385.00000000000006"/>
    <n v="0.4"/>
  </r>
  <r>
    <x v="0"/>
    <n v="1185732"/>
    <x v="264"/>
    <x v="0"/>
    <x v="43"/>
    <s v="Wilmington"/>
    <x v="0"/>
    <n v="0.35000000000000003"/>
    <x v="28"/>
    <n v="1837.5000000000002"/>
    <n v="643.125"/>
    <n v="0.35"/>
  </r>
  <r>
    <x v="0"/>
    <n v="1185732"/>
    <x v="264"/>
    <x v="0"/>
    <x v="43"/>
    <s v="Wilmington"/>
    <x v="1"/>
    <n v="0.35000000000000003"/>
    <x v="37"/>
    <n v="612.50000000000011"/>
    <n v="214.37500000000003"/>
    <n v="0.35"/>
  </r>
  <r>
    <x v="0"/>
    <n v="1185732"/>
    <x v="264"/>
    <x v="0"/>
    <x v="43"/>
    <s v="Wilmington"/>
    <x v="2"/>
    <n v="0.25000000000000006"/>
    <x v="38"/>
    <n v="562.50000000000011"/>
    <n v="225.00000000000006"/>
    <n v="0.4"/>
  </r>
  <r>
    <x v="0"/>
    <n v="1185732"/>
    <x v="264"/>
    <x v="0"/>
    <x v="43"/>
    <s v="Wilmington"/>
    <x v="3"/>
    <n v="0.3"/>
    <x v="39"/>
    <n v="300"/>
    <n v="120"/>
    <n v="0.4"/>
  </r>
  <r>
    <x v="0"/>
    <n v="1185732"/>
    <x v="264"/>
    <x v="0"/>
    <x v="43"/>
    <s v="Wilmington"/>
    <x v="4"/>
    <n v="0.45"/>
    <x v="37"/>
    <n v="787.5"/>
    <n v="236.25"/>
    <n v="0.3"/>
  </r>
  <r>
    <x v="0"/>
    <n v="1185732"/>
    <x v="264"/>
    <x v="0"/>
    <x v="43"/>
    <s v="Wilmington"/>
    <x v="5"/>
    <n v="0.35000000000000003"/>
    <x v="35"/>
    <n v="962.50000000000011"/>
    <n v="385.00000000000006"/>
    <n v="0.4"/>
  </r>
  <r>
    <x v="0"/>
    <n v="1185732"/>
    <x v="173"/>
    <x v="0"/>
    <x v="43"/>
    <s v="Wilmington"/>
    <x v="0"/>
    <n v="0.35000000000000003"/>
    <x v="40"/>
    <n v="1732.5000000000002"/>
    <n v="606.375"/>
    <n v="0.35"/>
  </r>
  <r>
    <x v="0"/>
    <n v="1185732"/>
    <x v="173"/>
    <x v="0"/>
    <x v="43"/>
    <s v="Wilmington"/>
    <x v="1"/>
    <n v="0.35000000000000003"/>
    <x v="41"/>
    <n v="700.00000000000011"/>
    <n v="245.00000000000003"/>
    <n v="0.35"/>
  </r>
  <r>
    <x v="0"/>
    <n v="1185732"/>
    <x v="173"/>
    <x v="0"/>
    <x v="43"/>
    <s v="Wilmington"/>
    <x v="2"/>
    <n v="0.25000000000000006"/>
    <x v="38"/>
    <n v="562.50000000000011"/>
    <n v="225.00000000000006"/>
    <n v="0.4"/>
  </r>
  <r>
    <x v="0"/>
    <n v="1185732"/>
    <x v="173"/>
    <x v="0"/>
    <x v="43"/>
    <s v="Wilmington"/>
    <x v="3"/>
    <n v="0.3"/>
    <x v="42"/>
    <n v="225"/>
    <n v="90"/>
    <n v="0.4"/>
  </r>
  <r>
    <x v="0"/>
    <n v="1185732"/>
    <x v="173"/>
    <x v="0"/>
    <x v="43"/>
    <s v="Wilmington"/>
    <x v="4"/>
    <n v="0.45"/>
    <x v="36"/>
    <n v="562.5"/>
    <n v="168.75"/>
    <n v="0.3"/>
  </r>
  <r>
    <x v="0"/>
    <n v="1185732"/>
    <x v="173"/>
    <x v="0"/>
    <x v="43"/>
    <s v="Wilmington"/>
    <x v="5"/>
    <n v="0.35000000000000003"/>
    <x v="38"/>
    <n v="787.50000000000011"/>
    <n v="315.00000000000006"/>
    <n v="0.4"/>
  </r>
  <r>
    <x v="0"/>
    <n v="1185732"/>
    <x v="265"/>
    <x v="0"/>
    <x v="43"/>
    <s v="Wilmington"/>
    <x v="0"/>
    <n v="0.35000000000000003"/>
    <x v="34"/>
    <n v="1662.5000000000002"/>
    <n v="581.875"/>
    <n v="0.35"/>
  </r>
  <r>
    <x v="0"/>
    <n v="1185732"/>
    <x v="265"/>
    <x v="0"/>
    <x v="43"/>
    <s v="Wilmington"/>
    <x v="1"/>
    <n v="0.35000000000000003"/>
    <x v="37"/>
    <n v="612.50000000000011"/>
    <n v="214.37500000000003"/>
    <n v="0.35"/>
  </r>
  <r>
    <x v="0"/>
    <n v="1185732"/>
    <x v="265"/>
    <x v="0"/>
    <x v="43"/>
    <s v="Wilmington"/>
    <x v="2"/>
    <n v="0.25000000000000006"/>
    <x v="37"/>
    <n v="437.50000000000011"/>
    <n v="175.00000000000006"/>
    <n v="0.4"/>
  </r>
  <r>
    <x v="0"/>
    <n v="1185732"/>
    <x v="265"/>
    <x v="0"/>
    <x v="43"/>
    <s v="Wilmington"/>
    <x v="3"/>
    <n v="0.3"/>
    <x v="39"/>
    <n v="300"/>
    <n v="120"/>
    <n v="0.4"/>
  </r>
  <r>
    <x v="0"/>
    <n v="1185732"/>
    <x v="265"/>
    <x v="0"/>
    <x v="43"/>
    <s v="Wilmington"/>
    <x v="4"/>
    <n v="0.45"/>
    <x v="39"/>
    <n v="450"/>
    <n v="135"/>
    <n v="0.3"/>
  </r>
  <r>
    <x v="0"/>
    <n v="1185732"/>
    <x v="265"/>
    <x v="0"/>
    <x v="43"/>
    <s v="Wilmington"/>
    <x v="5"/>
    <n v="0.35000000000000003"/>
    <x v="44"/>
    <n v="875.00000000000011"/>
    <n v="350.00000000000006"/>
    <n v="0.4"/>
  </r>
  <r>
    <x v="0"/>
    <n v="1185732"/>
    <x v="61"/>
    <x v="0"/>
    <x v="43"/>
    <s v="Wilmington"/>
    <x v="0"/>
    <n v="0.49999999999999994"/>
    <x v="65"/>
    <n v="2599.9999999999995"/>
    <n v="909.99999999999977"/>
    <n v="0.35"/>
  </r>
  <r>
    <x v="0"/>
    <n v="1185732"/>
    <x v="61"/>
    <x v="0"/>
    <x v="43"/>
    <s v="Wilmington"/>
    <x v="1"/>
    <n v="0.45"/>
    <x v="38"/>
    <n v="1012.5"/>
    <n v="354.375"/>
    <n v="0.35"/>
  </r>
  <r>
    <x v="0"/>
    <n v="1185732"/>
    <x v="61"/>
    <x v="0"/>
    <x v="43"/>
    <s v="Wilmington"/>
    <x v="2"/>
    <n v="0.4"/>
    <x v="44"/>
    <n v="1000"/>
    <n v="400"/>
    <n v="0.4"/>
  </r>
  <r>
    <x v="0"/>
    <n v="1185732"/>
    <x v="61"/>
    <x v="0"/>
    <x v="43"/>
    <s v="Wilmington"/>
    <x v="3"/>
    <n v="0.4"/>
    <x v="41"/>
    <n v="800"/>
    <n v="320"/>
    <n v="0.4"/>
  </r>
  <r>
    <x v="0"/>
    <n v="1185732"/>
    <x v="61"/>
    <x v="0"/>
    <x v="43"/>
    <s v="Wilmington"/>
    <x v="4"/>
    <n v="0.49999999999999994"/>
    <x v="38"/>
    <n v="1124.9999999999998"/>
    <n v="337.49999999999994"/>
    <n v="0.3"/>
  </r>
  <r>
    <x v="0"/>
    <n v="1185732"/>
    <x v="61"/>
    <x v="0"/>
    <x v="43"/>
    <s v="Wilmington"/>
    <x v="5"/>
    <n v="0.54999999999999993"/>
    <x v="45"/>
    <n v="1924.9999999999998"/>
    <n v="770"/>
    <n v="0.4"/>
  </r>
  <r>
    <x v="0"/>
    <n v="1185732"/>
    <x v="266"/>
    <x v="0"/>
    <x v="43"/>
    <s v="Wilmington"/>
    <x v="0"/>
    <n v="0.49999999999999994"/>
    <x v="25"/>
    <n v="2999.9999999999995"/>
    <n v="1049.9999999999998"/>
    <n v="0.35"/>
  </r>
  <r>
    <x v="0"/>
    <n v="1185732"/>
    <x v="266"/>
    <x v="0"/>
    <x v="43"/>
    <s v="Wilmington"/>
    <x v="1"/>
    <n v="0.45"/>
    <x v="45"/>
    <n v="1575"/>
    <n v="551.25"/>
    <n v="0.35"/>
  </r>
  <r>
    <x v="0"/>
    <n v="1185732"/>
    <x v="266"/>
    <x v="0"/>
    <x v="43"/>
    <s v="Wilmington"/>
    <x v="2"/>
    <n v="0.4"/>
    <x v="35"/>
    <n v="1100"/>
    <n v="440"/>
    <n v="0.4"/>
  </r>
  <r>
    <x v="0"/>
    <n v="1185732"/>
    <x v="266"/>
    <x v="0"/>
    <x v="43"/>
    <s v="Wilmington"/>
    <x v="3"/>
    <n v="0.4"/>
    <x v="44"/>
    <n v="1000"/>
    <n v="400"/>
    <n v="0.4"/>
  </r>
  <r>
    <x v="0"/>
    <n v="1185732"/>
    <x v="266"/>
    <x v="0"/>
    <x v="43"/>
    <s v="Wilmington"/>
    <x v="4"/>
    <n v="0.49999999999999994"/>
    <x v="44"/>
    <n v="1249.9999999999998"/>
    <n v="374.99999999999994"/>
    <n v="0.3"/>
  </r>
  <r>
    <x v="0"/>
    <n v="1185732"/>
    <x v="266"/>
    <x v="0"/>
    <x v="43"/>
    <s v="Wilmington"/>
    <x v="5"/>
    <n v="0.54999999999999993"/>
    <x v="47"/>
    <n v="2199.9999999999995"/>
    <n v="879.99999999999989"/>
    <n v="0.4"/>
  </r>
  <r>
    <x v="0"/>
    <n v="1185732"/>
    <x v="176"/>
    <x v="0"/>
    <x v="43"/>
    <s v="Wilmington"/>
    <x v="0"/>
    <n v="0.49999999999999994"/>
    <x v="23"/>
    <n v="3124.9999999999995"/>
    <n v="1093.7499999999998"/>
    <n v="0.35"/>
  </r>
  <r>
    <x v="0"/>
    <n v="1185732"/>
    <x v="176"/>
    <x v="0"/>
    <x v="43"/>
    <s v="Wilmington"/>
    <x v="1"/>
    <n v="0.45"/>
    <x v="48"/>
    <n v="1687.5"/>
    <n v="590.625"/>
    <n v="0.35"/>
  </r>
  <r>
    <x v="0"/>
    <n v="1185732"/>
    <x v="176"/>
    <x v="0"/>
    <x v="43"/>
    <s v="Wilmington"/>
    <x v="2"/>
    <n v="0.4"/>
    <x v="49"/>
    <n v="1200"/>
    <n v="480"/>
    <n v="0.4"/>
  </r>
  <r>
    <x v="0"/>
    <n v="1185732"/>
    <x v="176"/>
    <x v="0"/>
    <x v="43"/>
    <s v="Wilmington"/>
    <x v="3"/>
    <n v="0.4"/>
    <x v="44"/>
    <n v="1000"/>
    <n v="400"/>
    <n v="0.4"/>
  </r>
  <r>
    <x v="0"/>
    <n v="1185732"/>
    <x v="176"/>
    <x v="0"/>
    <x v="43"/>
    <s v="Wilmington"/>
    <x v="4"/>
    <n v="0.49999999999999994"/>
    <x v="35"/>
    <n v="1374.9999999999998"/>
    <n v="412.49999999999994"/>
    <n v="0.3"/>
  </r>
  <r>
    <x v="0"/>
    <n v="1185732"/>
    <x v="176"/>
    <x v="0"/>
    <x v="43"/>
    <s v="Wilmington"/>
    <x v="5"/>
    <n v="0.54999999999999993"/>
    <x v="32"/>
    <n v="2474.9999999999995"/>
    <n v="989.99999999999989"/>
    <n v="0.4"/>
  </r>
  <r>
    <x v="0"/>
    <n v="1185732"/>
    <x v="117"/>
    <x v="0"/>
    <x v="43"/>
    <s v="Wilmington"/>
    <x v="0"/>
    <n v="0.49999999999999994"/>
    <x v="25"/>
    <n v="2999.9999999999995"/>
    <n v="1049.9999999999998"/>
    <n v="0.35"/>
  </r>
  <r>
    <x v="0"/>
    <n v="1185732"/>
    <x v="117"/>
    <x v="0"/>
    <x v="43"/>
    <s v="Wilmington"/>
    <x v="1"/>
    <n v="0.45"/>
    <x v="48"/>
    <n v="1687.5"/>
    <n v="590.625"/>
    <n v="0.35"/>
  </r>
  <r>
    <x v="0"/>
    <n v="1185732"/>
    <x v="117"/>
    <x v="0"/>
    <x v="43"/>
    <s v="Wilmington"/>
    <x v="2"/>
    <n v="0.4"/>
    <x v="49"/>
    <n v="1200"/>
    <n v="480"/>
    <n v="0.4"/>
  </r>
  <r>
    <x v="0"/>
    <n v="1185732"/>
    <x v="117"/>
    <x v="0"/>
    <x v="43"/>
    <s v="Wilmington"/>
    <x v="3"/>
    <n v="0.4"/>
    <x v="41"/>
    <n v="800"/>
    <n v="320"/>
    <n v="0.4"/>
  </r>
  <r>
    <x v="0"/>
    <n v="1185732"/>
    <x v="117"/>
    <x v="0"/>
    <x v="43"/>
    <s v="Wilmington"/>
    <x v="4"/>
    <n v="0.49999999999999994"/>
    <x v="37"/>
    <n v="874.99999999999989"/>
    <n v="262.49999999999994"/>
    <n v="0.3"/>
  </r>
  <r>
    <x v="0"/>
    <n v="1185732"/>
    <x v="117"/>
    <x v="0"/>
    <x v="43"/>
    <s v="Wilmington"/>
    <x v="5"/>
    <n v="0.54999999999999993"/>
    <x v="45"/>
    <n v="1924.9999999999998"/>
    <n v="770"/>
    <n v="0.4"/>
  </r>
  <r>
    <x v="0"/>
    <n v="1185732"/>
    <x v="63"/>
    <x v="0"/>
    <x v="43"/>
    <s v="Wilmington"/>
    <x v="0"/>
    <n v="0.49999999999999994"/>
    <x v="34"/>
    <n v="2374.9999999999995"/>
    <n v="831.24999999999977"/>
    <n v="0.35"/>
  </r>
  <r>
    <x v="0"/>
    <n v="1185732"/>
    <x v="63"/>
    <x v="0"/>
    <x v="43"/>
    <s v="Wilmington"/>
    <x v="1"/>
    <n v="0.45"/>
    <x v="35"/>
    <n v="1237.5"/>
    <n v="433.125"/>
    <n v="0.35"/>
  </r>
  <r>
    <x v="0"/>
    <n v="1185732"/>
    <x v="63"/>
    <x v="0"/>
    <x v="43"/>
    <s v="Wilmington"/>
    <x v="2"/>
    <n v="0.4"/>
    <x v="37"/>
    <n v="700"/>
    <n v="280"/>
    <n v="0.4"/>
  </r>
  <r>
    <x v="0"/>
    <n v="1185732"/>
    <x v="63"/>
    <x v="0"/>
    <x v="43"/>
    <s v="Wilmington"/>
    <x v="3"/>
    <n v="0.4"/>
    <x v="43"/>
    <n v="600"/>
    <n v="240"/>
    <n v="0.4"/>
  </r>
  <r>
    <x v="0"/>
    <n v="1185732"/>
    <x v="63"/>
    <x v="0"/>
    <x v="43"/>
    <s v="Wilmington"/>
    <x v="4"/>
    <n v="0.49999999999999994"/>
    <x v="43"/>
    <n v="749.99999999999989"/>
    <n v="224.99999999999997"/>
    <n v="0.3"/>
  </r>
  <r>
    <x v="0"/>
    <n v="1185732"/>
    <x v="63"/>
    <x v="0"/>
    <x v="43"/>
    <s v="Wilmington"/>
    <x v="5"/>
    <n v="0.54999999999999993"/>
    <x v="44"/>
    <n v="1374.9999999999998"/>
    <n v="549.99999999999989"/>
    <n v="0.4"/>
  </r>
  <r>
    <x v="0"/>
    <n v="1185732"/>
    <x v="267"/>
    <x v="0"/>
    <x v="43"/>
    <s v="Wilmington"/>
    <x v="0"/>
    <n v="0.54999999999999993"/>
    <x v="33"/>
    <n v="2337.4999999999995"/>
    <n v="818.12499999999977"/>
    <n v="0.35"/>
  </r>
  <r>
    <x v="0"/>
    <n v="1185732"/>
    <x v="267"/>
    <x v="0"/>
    <x v="43"/>
    <s v="Wilmington"/>
    <x v="1"/>
    <n v="0.5"/>
    <x v="44"/>
    <n v="1250"/>
    <n v="437.5"/>
    <n v="0.35"/>
  </r>
  <r>
    <x v="0"/>
    <n v="1185732"/>
    <x v="267"/>
    <x v="0"/>
    <x v="43"/>
    <s v="Wilmington"/>
    <x v="2"/>
    <n v="0.5"/>
    <x v="43"/>
    <n v="750"/>
    <n v="300"/>
    <n v="0.4"/>
  </r>
  <r>
    <x v="0"/>
    <n v="1185732"/>
    <x v="267"/>
    <x v="0"/>
    <x v="43"/>
    <s v="Wilmington"/>
    <x v="3"/>
    <n v="0.5"/>
    <x v="36"/>
    <n v="625"/>
    <n v="250"/>
    <n v="0.4"/>
  </r>
  <r>
    <x v="0"/>
    <n v="1185732"/>
    <x v="267"/>
    <x v="0"/>
    <x v="43"/>
    <s v="Wilmington"/>
    <x v="4"/>
    <n v="0.6"/>
    <x v="36"/>
    <n v="750"/>
    <n v="225"/>
    <n v="0.3"/>
  </r>
  <r>
    <x v="0"/>
    <n v="1185732"/>
    <x v="267"/>
    <x v="0"/>
    <x v="43"/>
    <s v="Wilmington"/>
    <x v="5"/>
    <n v="0.64999999999999991"/>
    <x v="44"/>
    <n v="1624.9999999999998"/>
    <n v="650"/>
    <n v="0.4"/>
  </r>
  <r>
    <x v="0"/>
    <n v="1185732"/>
    <x v="268"/>
    <x v="0"/>
    <x v="43"/>
    <s v="Wilmington"/>
    <x v="0"/>
    <n v="0.6"/>
    <x v="47"/>
    <n v="2400"/>
    <n v="840"/>
    <n v="0.35"/>
  </r>
  <r>
    <x v="0"/>
    <n v="1185732"/>
    <x v="268"/>
    <x v="0"/>
    <x v="43"/>
    <s v="Wilmington"/>
    <x v="1"/>
    <n v="0.5"/>
    <x v="35"/>
    <n v="1375"/>
    <n v="481.24999999999994"/>
    <n v="0.35"/>
  </r>
  <r>
    <x v="0"/>
    <n v="1185732"/>
    <x v="268"/>
    <x v="0"/>
    <x v="43"/>
    <s v="Wilmington"/>
    <x v="2"/>
    <n v="0.5"/>
    <x v="84"/>
    <n v="1350"/>
    <n v="540"/>
    <n v="0.4"/>
  </r>
  <r>
    <x v="0"/>
    <n v="1185732"/>
    <x v="268"/>
    <x v="0"/>
    <x v="43"/>
    <s v="Wilmington"/>
    <x v="3"/>
    <n v="0.5"/>
    <x v="44"/>
    <n v="1250"/>
    <n v="500"/>
    <n v="0.4"/>
  </r>
  <r>
    <x v="0"/>
    <n v="1185732"/>
    <x v="268"/>
    <x v="0"/>
    <x v="43"/>
    <s v="Wilmington"/>
    <x v="4"/>
    <n v="0.6"/>
    <x v="38"/>
    <n v="1350"/>
    <n v="405"/>
    <n v="0.3"/>
  </r>
  <r>
    <x v="0"/>
    <n v="1185732"/>
    <x v="268"/>
    <x v="0"/>
    <x v="43"/>
    <s v="Wilmington"/>
    <x v="5"/>
    <n v="0.64999999999999991"/>
    <x v="46"/>
    <n v="2112.4999999999995"/>
    <n v="844.99999999999989"/>
    <n v="0.4"/>
  </r>
  <r>
    <x v="0"/>
    <n v="1185732"/>
    <x v="269"/>
    <x v="0"/>
    <x v="43"/>
    <s v="Wilmington"/>
    <x v="0"/>
    <n v="0.6"/>
    <x v="21"/>
    <n v="3300"/>
    <n v="1155"/>
    <n v="0.35"/>
  </r>
  <r>
    <x v="0"/>
    <n v="1185732"/>
    <x v="269"/>
    <x v="0"/>
    <x v="43"/>
    <s v="Wilmington"/>
    <x v="1"/>
    <n v="0.5"/>
    <x v="45"/>
    <n v="1750"/>
    <n v="612.5"/>
    <n v="0.35"/>
  </r>
  <r>
    <x v="0"/>
    <n v="1185732"/>
    <x v="269"/>
    <x v="0"/>
    <x v="43"/>
    <s v="Wilmington"/>
    <x v="2"/>
    <n v="0.5"/>
    <x v="46"/>
    <n v="1625"/>
    <n v="650"/>
    <n v="0.4"/>
  </r>
  <r>
    <x v="0"/>
    <n v="1185732"/>
    <x v="269"/>
    <x v="0"/>
    <x v="43"/>
    <s v="Wilmington"/>
    <x v="3"/>
    <n v="0.5"/>
    <x v="35"/>
    <n v="1375"/>
    <n v="550"/>
    <n v="0.4"/>
  </r>
  <r>
    <x v="0"/>
    <n v="1185732"/>
    <x v="269"/>
    <x v="0"/>
    <x v="43"/>
    <s v="Wilmington"/>
    <x v="4"/>
    <n v="0.6"/>
    <x v="35"/>
    <n v="1650"/>
    <n v="495"/>
    <n v="0.3"/>
  </r>
  <r>
    <x v="0"/>
    <n v="1185732"/>
    <x v="269"/>
    <x v="0"/>
    <x v="43"/>
    <s v="Wilmington"/>
    <x v="5"/>
    <n v="0.64999999999999991"/>
    <x v="48"/>
    <n v="2437.4999999999995"/>
    <n v="974.99999999999989"/>
    <n v="0.4"/>
  </r>
  <r>
    <x v="0"/>
    <n v="1185732"/>
    <x v="48"/>
    <x v="0"/>
    <x v="44"/>
    <s v="Newark"/>
    <x v="0"/>
    <n v="0.4"/>
    <x v="24"/>
    <n v="2000"/>
    <n v="800"/>
    <n v="0.4"/>
  </r>
  <r>
    <x v="0"/>
    <n v="1185732"/>
    <x v="48"/>
    <x v="0"/>
    <x v="44"/>
    <s v="Newark"/>
    <x v="1"/>
    <n v="0.4"/>
    <x v="49"/>
    <n v="1200"/>
    <n v="480"/>
    <n v="0.4"/>
  </r>
  <r>
    <x v="0"/>
    <n v="1185732"/>
    <x v="48"/>
    <x v="0"/>
    <x v="44"/>
    <s v="Newark"/>
    <x v="2"/>
    <n v="0.30000000000000004"/>
    <x v="49"/>
    <n v="900.00000000000011"/>
    <n v="270"/>
    <n v="0.3"/>
  </r>
  <r>
    <x v="0"/>
    <n v="1185732"/>
    <x v="48"/>
    <x v="0"/>
    <x v="44"/>
    <s v="Newark"/>
    <x v="3"/>
    <n v="0.35"/>
    <x v="43"/>
    <n v="525"/>
    <n v="157.5"/>
    <n v="0.3"/>
  </r>
  <r>
    <x v="0"/>
    <n v="1185732"/>
    <x v="48"/>
    <x v="0"/>
    <x v="44"/>
    <s v="Newark"/>
    <x v="4"/>
    <n v="0.5"/>
    <x v="41"/>
    <n v="1000"/>
    <n v="300"/>
    <n v="0.3"/>
  </r>
  <r>
    <x v="0"/>
    <n v="1185732"/>
    <x v="48"/>
    <x v="0"/>
    <x v="44"/>
    <s v="Newark"/>
    <x v="5"/>
    <n v="0.4"/>
    <x v="49"/>
    <n v="1200"/>
    <n v="420"/>
    <n v="0.35"/>
  </r>
  <r>
    <x v="0"/>
    <n v="1185732"/>
    <x v="49"/>
    <x v="0"/>
    <x v="44"/>
    <s v="Newark"/>
    <x v="0"/>
    <n v="0.4"/>
    <x v="21"/>
    <n v="2200"/>
    <n v="880"/>
    <n v="0.4"/>
  </r>
  <r>
    <x v="0"/>
    <n v="1185732"/>
    <x v="49"/>
    <x v="0"/>
    <x v="44"/>
    <s v="Newark"/>
    <x v="1"/>
    <n v="0.4"/>
    <x v="41"/>
    <n v="800"/>
    <n v="320"/>
    <n v="0.4"/>
  </r>
  <r>
    <x v="0"/>
    <n v="1185732"/>
    <x v="49"/>
    <x v="0"/>
    <x v="44"/>
    <s v="Newark"/>
    <x v="2"/>
    <n v="0.30000000000000004"/>
    <x v="44"/>
    <n v="750.00000000000011"/>
    <n v="225.00000000000003"/>
    <n v="0.3"/>
  </r>
  <r>
    <x v="0"/>
    <n v="1185732"/>
    <x v="49"/>
    <x v="0"/>
    <x v="44"/>
    <s v="Newark"/>
    <x v="3"/>
    <n v="0.35"/>
    <x v="36"/>
    <n v="437.5"/>
    <n v="131.25"/>
    <n v="0.3"/>
  </r>
  <r>
    <x v="0"/>
    <n v="1185732"/>
    <x v="49"/>
    <x v="0"/>
    <x v="44"/>
    <s v="Newark"/>
    <x v="4"/>
    <n v="0.5"/>
    <x v="41"/>
    <n v="1000"/>
    <n v="300"/>
    <n v="0.3"/>
  </r>
  <r>
    <x v="0"/>
    <n v="1185732"/>
    <x v="49"/>
    <x v="0"/>
    <x v="44"/>
    <s v="Newark"/>
    <x v="5"/>
    <n v="0.4"/>
    <x v="49"/>
    <n v="1200"/>
    <n v="420"/>
    <n v="0.35"/>
  </r>
  <r>
    <x v="0"/>
    <n v="1185732"/>
    <x v="14"/>
    <x v="0"/>
    <x v="44"/>
    <s v="Newark"/>
    <x v="0"/>
    <n v="0.4"/>
    <x v="65"/>
    <n v="2080"/>
    <n v="832"/>
    <n v="0.4"/>
  </r>
  <r>
    <x v="0"/>
    <n v="1185732"/>
    <x v="14"/>
    <x v="0"/>
    <x v="44"/>
    <s v="Newark"/>
    <x v="1"/>
    <n v="0.4"/>
    <x v="38"/>
    <n v="900"/>
    <n v="360"/>
    <n v="0.4"/>
  </r>
  <r>
    <x v="0"/>
    <n v="1185732"/>
    <x v="14"/>
    <x v="0"/>
    <x v="44"/>
    <s v="Newark"/>
    <x v="2"/>
    <n v="0.30000000000000004"/>
    <x v="44"/>
    <n v="750.00000000000011"/>
    <n v="225.00000000000003"/>
    <n v="0.3"/>
  </r>
  <r>
    <x v="0"/>
    <n v="1185732"/>
    <x v="14"/>
    <x v="0"/>
    <x v="44"/>
    <s v="Newark"/>
    <x v="3"/>
    <n v="0.35"/>
    <x v="39"/>
    <n v="350"/>
    <n v="105"/>
    <n v="0.3"/>
  </r>
  <r>
    <x v="0"/>
    <n v="1185732"/>
    <x v="14"/>
    <x v="0"/>
    <x v="44"/>
    <s v="Newark"/>
    <x v="4"/>
    <n v="0.5"/>
    <x v="43"/>
    <n v="750"/>
    <n v="225"/>
    <n v="0.3"/>
  </r>
  <r>
    <x v="0"/>
    <n v="1185732"/>
    <x v="14"/>
    <x v="0"/>
    <x v="44"/>
    <s v="Newark"/>
    <x v="5"/>
    <n v="0.4"/>
    <x v="44"/>
    <n v="1000"/>
    <n v="350"/>
    <n v="0.35"/>
  </r>
  <r>
    <x v="0"/>
    <n v="1185732"/>
    <x v="50"/>
    <x v="0"/>
    <x v="44"/>
    <s v="Newark"/>
    <x v="0"/>
    <n v="0.4"/>
    <x v="24"/>
    <n v="2000"/>
    <n v="800"/>
    <n v="0.4"/>
  </r>
  <r>
    <x v="0"/>
    <n v="1185732"/>
    <x v="50"/>
    <x v="0"/>
    <x v="44"/>
    <s v="Newark"/>
    <x v="1"/>
    <n v="0.4"/>
    <x v="41"/>
    <n v="800"/>
    <n v="320"/>
    <n v="0.4"/>
  </r>
  <r>
    <x v="0"/>
    <n v="1185732"/>
    <x v="50"/>
    <x v="0"/>
    <x v="44"/>
    <s v="Newark"/>
    <x v="2"/>
    <n v="0.30000000000000004"/>
    <x v="41"/>
    <n v="600.00000000000011"/>
    <n v="180.00000000000003"/>
    <n v="0.3"/>
  </r>
  <r>
    <x v="0"/>
    <n v="1185732"/>
    <x v="50"/>
    <x v="0"/>
    <x v="44"/>
    <s v="Newark"/>
    <x v="3"/>
    <n v="0.35"/>
    <x v="36"/>
    <n v="437.5"/>
    <n v="131.25"/>
    <n v="0.3"/>
  </r>
  <r>
    <x v="0"/>
    <n v="1185732"/>
    <x v="50"/>
    <x v="0"/>
    <x v="44"/>
    <s v="Newark"/>
    <x v="4"/>
    <n v="0.5"/>
    <x v="36"/>
    <n v="625"/>
    <n v="187.5"/>
    <n v="0.3"/>
  </r>
  <r>
    <x v="0"/>
    <n v="1185732"/>
    <x v="50"/>
    <x v="0"/>
    <x v="44"/>
    <s v="Newark"/>
    <x v="5"/>
    <n v="0.4"/>
    <x v="35"/>
    <n v="1100"/>
    <n v="385"/>
    <n v="0.35"/>
  </r>
  <r>
    <x v="0"/>
    <n v="1185732"/>
    <x v="51"/>
    <x v="0"/>
    <x v="44"/>
    <s v="Newark"/>
    <x v="0"/>
    <n v="0.54999999999999993"/>
    <x v="63"/>
    <n v="2997.4999999999995"/>
    <n v="1198.9999999999998"/>
    <n v="0.4"/>
  </r>
  <r>
    <x v="0"/>
    <n v="1185732"/>
    <x v="51"/>
    <x v="0"/>
    <x v="44"/>
    <s v="Newark"/>
    <x v="1"/>
    <n v="0.5"/>
    <x v="44"/>
    <n v="1250"/>
    <n v="500"/>
    <n v="0.4"/>
  </r>
  <r>
    <x v="0"/>
    <n v="1185732"/>
    <x v="51"/>
    <x v="0"/>
    <x v="44"/>
    <s v="Newark"/>
    <x v="2"/>
    <n v="0.45"/>
    <x v="35"/>
    <n v="1237.5"/>
    <n v="371.25"/>
    <n v="0.3"/>
  </r>
  <r>
    <x v="0"/>
    <n v="1185732"/>
    <x v="51"/>
    <x v="0"/>
    <x v="44"/>
    <s v="Newark"/>
    <x v="3"/>
    <n v="0.45"/>
    <x v="38"/>
    <n v="1012.5"/>
    <n v="303.75"/>
    <n v="0.3"/>
  </r>
  <r>
    <x v="0"/>
    <n v="1185732"/>
    <x v="51"/>
    <x v="0"/>
    <x v="44"/>
    <s v="Newark"/>
    <x v="4"/>
    <n v="0.54999999999999993"/>
    <x v="44"/>
    <n v="1374.9999999999998"/>
    <n v="412.49999999999994"/>
    <n v="0.3"/>
  </r>
  <r>
    <x v="0"/>
    <n v="1185732"/>
    <x v="51"/>
    <x v="0"/>
    <x v="44"/>
    <s v="Newark"/>
    <x v="5"/>
    <n v="0.6"/>
    <x v="48"/>
    <n v="2250"/>
    <n v="787.5"/>
    <n v="0.35"/>
  </r>
  <r>
    <x v="0"/>
    <n v="1185732"/>
    <x v="52"/>
    <x v="0"/>
    <x v="44"/>
    <s v="Newark"/>
    <x v="0"/>
    <n v="0.54999999999999993"/>
    <x v="23"/>
    <n v="3437.4999999999995"/>
    <n v="1375"/>
    <n v="0.4"/>
  </r>
  <r>
    <x v="0"/>
    <n v="1185732"/>
    <x v="52"/>
    <x v="0"/>
    <x v="44"/>
    <s v="Newark"/>
    <x v="1"/>
    <n v="0.5"/>
    <x v="48"/>
    <n v="1875"/>
    <n v="750"/>
    <n v="0.4"/>
  </r>
  <r>
    <x v="0"/>
    <n v="1185732"/>
    <x v="52"/>
    <x v="0"/>
    <x v="44"/>
    <s v="Newark"/>
    <x v="2"/>
    <n v="0.45"/>
    <x v="49"/>
    <n v="1350"/>
    <n v="405"/>
    <n v="0.3"/>
  </r>
  <r>
    <x v="0"/>
    <n v="1185732"/>
    <x v="52"/>
    <x v="0"/>
    <x v="44"/>
    <s v="Newark"/>
    <x v="3"/>
    <n v="0.45"/>
    <x v="35"/>
    <n v="1237.5"/>
    <n v="371.25"/>
    <n v="0.3"/>
  </r>
  <r>
    <x v="0"/>
    <n v="1185732"/>
    <x v="52"/>
    <x v="0"/>
    <x v="44"/>
    <s v="Newark"/>
    <x v="4"/>
    <n v="0.54999999999999993"/>
    <x v="35"/>
    <n v="1512.4999999999998"/>
    <n v="453.74999999999994"/>
    <n v="0.3"/>
  </r>
  <r>
    <x v="0"/>
    <n v="1185732"/>
    <x v="52"/>
    <x v="0"/>
    <x v="44"/>
    <s v="Newark"/>
    <x v="5"/>
    <n v="0.6"/>
    <x v="33"/>
    <n v="2550"/>
    <n v="892.5"/>
    <n v="0.35"/>
  </r>
  <r>
    <x v="0"/>
    <n v="1185732"/>
    <x v="18"/>
    <x v="0"/>
    <x v="44"/>
    <s v="Newark"/>
    <x v="0"/>
    <n v="0.54999999999999993"/>
    <x v="26"/>
    <n v="3574.9999999999995"/>
    <n v="1430"/>
    <n v="0.4"/>
  </r>
  <r>
    <x v="0"/>
    <n v="1185732"/>
    <x v="18"/>
    <x v="0"/>
    <x v="44"/>
    <s v="Newark"/>
    <x v="1"/>
    <n v="0.5"/>
    <x v="47"/>
    <n v="2000"/>
    <n v="800"/>
    <n v="0.4"/>
  </r>
  <r>
    <x v="0"/>
    <n v="1185732"/>
    <x v="18"/>
    <x v="0"/>
    <x v="44"/>
    <s v="Newark"/>
    <x v="2"/>
    <n v="0.45"/>
    <x v="46"/>
    <n v="1462.5"/>
    <n v="438.75"/>
    <n v="0.3"/>
  </r>
  <r>
    <x v="0"/>
    <n v="1185732"/>
    <x v="18"/>
    <x v="0"/>
    <x v="44"/>
    <s v="Newark"/>
    <x v="3"/>
    <n v="0.45"/>
    <x v="35"/>
    <n v="1237.5"/>
    <n v="371.25"/>
    <n v="0.3"/>
  </r>
  <r>
    <x v="0"/>
    <n v="1185732"/>
    <x v="18"/>
    <x v="0"/>
    <x v="44"/>
    <s v="Newark"/>
    <x v="4"/>
    <n v="0.54999999999999993"/>
    <x v="49"/>
    <n v="1649.9999999999998"/>
    <n v="494.99999999999989"/>
    <n v="0.3"/>
  </r>
  <r>
    <x v="0"/>
    <n v="1185732"/>
    <x v="18"/>
    <x v="0"/>
    <x v="44"/>
    <s v="Newark"/>
    <x v="5"/>
    <n v="0.6"/>
    <x v="34"/>
    <n v="2850"/>
    <n v="997.49999999999989"/>
    <n v="0.35"/>
  </r>
  <r>
    <x v="0"/>
    <n v="1185732"/>
    <x v="53"/>
    <x v="0"/>
    <x v="44"/>
    <s v="Newark"/>
    <x v="0"/>
    <n v="0.54999999999999993"/>
    <x v="23"/>
    <n v="3437.4999999999995"/>
    <n v="1375"/>
    <n v="0.4"/>
  </r>
  <r>
    <x v="0"/>
    <n v="1185732"/>
    <x v="53"/>
    <x v="0"/>
    <x v="44"/>
    <s v="Newark"/>
    <x v="1"/>
    <n v="0.5"/>
    <x v="47"/>
    <n v="2000"/>
    <n v="800"/>
    <n v="0.4"/>
  </r>
  <r>
    <x v="0"/>
    <n v="1185732"/>
    <x v="53"/>
    <x v="0"/>
    <x v="44"/>
    <s v="Newark"/>
    <x v="2"/>
    <n v="0.45"/>
    <x v="46"/>
    <n v="1462.5"/>
    <n v="438.75"/>
    <n v="0.3"/>
  </r>
  <r>
    <x v="0"/>
    <n v="1185732"/>
    <x v="53"/>
    <x v="0"/>
    <x v="44"/>
    <s v="Newark"/>
    <x v="3"/>
    <n v="0.45"/>
    <x v="38"/>
    <n v="1012.5"/>
    <n v="303.75"/>
    <n v="0.3"/>
  </r>
  <r>
    <x v="0"/>
    <n v="1185732"/>
    <x v="53"/>
    <x v="0"/>
    <x v="44"/>
    <s v="Newark"/>
    <x v="4"/>
    <n v="0.54999999999999993"/>
    <x v="41"/>
    <n v="1099.9999999999998"/>
    <n v="329.99999999999994"/>
    <n v="0.3"/>
  </r>
  <r>
    <x v="0"/>
    <n v="1185732"/>
    <x v="53"/>
    <x v="0"/>
    <x v="44"/>
    <s v="Newark"/>
    <x v="5"/>
    <n v="0.6"/>
    <x v="48"/>
    <n v="2250"/>
    <n v="787.5"/>
    <n v="0.35"/>
  </r>
  <r>
    <x v="0"/>
    <n v="1185732"/>
    <x v="54"/>
    <x v="0"/>
    <x v="44"/>
    <s v="Newark"/>
    <x v="0"/>
    <n v="0.54999999999999993"/>
    <x v="24"/>
    <n v="2749.9999999999995"/>
    <n v="1099.9999999999998"/>
    <n v="0.4"/>
  </r>
  <r>
    <x v="0"/>
    <n v="1185732"/>
    <x v="54"/>
    <x v="0"/>
    <x v="44"/>
    <s v="Newark"/>
    <x v="1"/>
    <n v="0.5"/>
    <x v="49"/>
    <n v="1500"/>
    <n v="600"/>
    <n v="0.4"/>
  </r>
  <r>
    <x v="0"/>
    <n v="1185732"/>
    <x v="54"/>
    <x v="0"/>
    <x v="44"/>
    <s v="Newark"/>
    <x v="2"/>
    <n v="0.45"/>
    <x v="41"/>
    <n v="900"/>
    <n v="270"/>
    <n v="0.3"/>
  </r>
  <r>
    <x v="0"/>
    <n v="1185732"/>
    <x v="54"/>
    <x v="0"/>
    <x v="44"/>
    <s v="Newark"/>
    <x v="3"/>
    <n v="0.45"/>
    <x v="37"/>
    <n v="787.5"/>
    <n v="236.25"/>
    <n v="0.3"/>
  </r>
  <r>
    <x v="0"/>
    <n v="1185732"/>
    <x v="54"/>
    <x v="0"/>
    <x v="44"/>
    <s v="Newark"/>
    <x v="4"/>
    <n v="0.54999999999999993"/>
    <x v="37"/>
    <n v="962.49999999999989"/>
    <n v="288.74999999999994"/>
    <n v="0.3"/>
  </r>
  <r>
    <x v="0"/>
    <n v="1185732"/>
    <x v="54"/>
    <x v="0"/>
    <x v="44"/>
    <s v="Newark"/>
    <x v="5"/>
    <n v="0.6"/>
    <x v="35"/>
    <n v="1650"/>
    <n v="577.5"/>
    <n v="0.35"/>
  </r>
  <r>
    <x v="0"/>
    <n v="1185732"/>
    <x v="55"/>
    <x v="0"/>
    <x v="44"/>
    <s v="Newark"/>
    <x v="0"/>
    <n v="0.6"/>
    <x v="32"/>
    <n v="2700"/>
    <n v="1080"/>
    <n v="0.4"/>
  </r>
  <r>
    <x v="0"/>
    <n v="1185732"/>
    <x v="55"/>
    <x v="0"/>
    <x v="44"/>
    <s v="Newark"/>
    <x v="1"/>
    <n v="0.55000000000000004"/>
    <x v="35"/>
    <n v="1512.5000000000002"/>
    <n v="605.00000000000011"/>
    <n v="0.4"/>
  </r>
  <r>
    <x v="0"/>
    <n v="1185732"/>
    <x v="55"/>
    <x v="0"/>
    <x v="44"/>
    <s v="Newark"/>
    <x v="2"/>
    <n v="0.55000000000000004"/>
    <x v="37"/>
    <n v="962.50000000000011"/>
    <n v="288.75"/>
    <n v="0.3"/>
  </r>
  <r>
    <x v="0"/>
    <n v="1185732"/>
    <x v="55"/>
    <x v="0"/>
    <x v="44"/>
    <s v="Newark"/>
    <x v="3"/>
    <n v="0.55000000000000004"/>
    <x v="43"/>
    <n v="825.00000000000011"/>
    <n v="247.50000000000003"/>
    <n v="0.3"/>
  </r>
  <r>
    <x v="0"/>
    <n v="1185732"/>
    <x v="55"/>
    <x v="0"/>
    <x v="44"/>
    <s v="Newark"/>
    <x v="4"/>
    <n v="0.65"/>
    <x v="43"/>
    <n v="975"/>
    <n v="292.5"/>
    <n v="0.3"/>
  </r>
  <r>
    <x v="0"/>
    <n v="1185732"/>
    <x v="55"/>
    <x v="0"/>
    <x v="44"/>
    <s v="Newark"/>
    <x v="5"/>
    <n v="0.7"/>
    <x v="35"/>
    <n v="1924.9999999999998"/>
    <n v="673.74999999999989"/>
    <n v="0.35"/>
  </r>
  <r>
    <x v="0"/>
    <n v="1185732"/>
    <x v="56"/>
    <x v="0"/>
    <x v="44"/>
    <s v="Newark"/>
    <x v="0"/>
    <n v="0.65"/>
    <x v="33"/>
    <n v="2762.5"/>
    <n v="1105"/>
    <n v="0.4"/>
  </r>
  <r>
    <x v="0"/>
    <n v="1185732"/>
    <x v="56"/>
    <x v="0"/>
    <x v="44"/>
    <s v="Newark"/>
    <x v="1"/>
    <n v="0.55000000000000004"/>
    <x v="49"/>
    <n v="1650.0000000000002"/>
    <n v="660.00000000000011"/>
    <n v="0.4"/>
  </r>
  <r>
    <x v="0"/>
    <n v="1185732"/>
    <x v="56"/>
    <x v="0"/>
    <x v="44"/>
    <s v="Newark"/>
    <x v="2"/>
    <n v="0.55000000000000004"/>
    <x v="69"/>
    <n v="1622.5000000000002"/>
    <n v="486.75000000000006"/>
    <n v="0.3"/>
  </r>
  <r>
    <x v="0"/>
    <n v="1185732"/>
    <x v="56"/>
    <x v="0"/>
    <x v="44"/>
    <s v="Newark"/>
    <x v="3"/>
    <n v="0.55000000000000004"/>
    <x v="35"/>
    <n v="1512.5000000000002"/>
    <n v="453.75000000000006"/>
    <n v="0.3"/>
  </r>
  <r>
    <x v="0"/>
    <n v="1185732"/>
    <x v="56"/>
    <x v="0"/>
    <x v="44"/>
    <s v="Newark"/>
    <x v="4"/>
    <n v="0.65"/>
    <x v="44"/>
    <n v="1625"/>
    <n v="487.5"/>
    <n v="0.3"/>
  </r>
  <r>
    <x v="0"/>
    <n v="1185732"/>
    <x v="56"/>
    <x v="0"/>
    <x v="44"/>
    <s v="Newark"/>
    <x v="5"/>
    <n v="0.7"/>
    <x v="45"/>
    <n v="2450"/>
    <n v="857.5"/>
    <n v="0.35"/>
  </r>
  <r>
    <x v="0"/>
    <n v="1185732"/>
    <x v="57"/>
    <x v="0"/>
    <x v="44"/>
    <s v="Newark"/>
    <x v="0"/>
    <n v="0.65"/>
    <x v="31"/>
    <n v="3737.5"/>
    <n v="1495"/>
    <n v="0.4"/>
  </r>
  <r>
    <x v="0"/>
    <n v="1185732"/>
    <x v="57"/>
    <x v="0"/>
    <x v="44"/>
    <s v="Newark"/>
    <x v="1"/>
    <n v="0.55000000000000004"/>
    <x v="48"/>
    <n v="2062.5"/>
    <n v="825"/>
    <n v="0.4"/>
  </r>
  <r>
    <x v="0"/>
    <n v="1185732"/>
    <x v="57"/>
    <x v="0"/>
    <x v="44"/>
    <s v="Newark"/>
    <x v="2"/>
    <n v="0.55000000000000004"/>
    <x v="45"/>
    <n v="1925.0000000000002"/>
    <n v="577.5"/>
    <n v="0.3"/>
  </r>
  <r>
    <x v="0"/>
    <n v="1185732"/>
    <x v="57"/>
    <x v="0"/>
    <x v="44"/>
    <s v="Newark"/>
    <x v="3"/>
    <n v="0.55000000000000004"/>
    <x v="49"/>
    <n v="1650.0000000000002"/>
    <n v="495.00000000000006"/>
    <n v="0.3"/>
  </r>
  <r>
    <x v="0"/>
    <n v="1185732"/>
    <x v="57"/>
    <x v="0"/>
    <x v="44"/>
    <s v="Newark"/>
    <x v="4"/>
    <n v="0.65"/>
    <x v="49"/>
    <n v="1950"/>
    <n v="585"/>
    <n v="0.3"/>
  </r>
  <r>
    <x v="0"/>
    <n v="1185732"/>
    <x v="57"/>
    <x v="0"/>
    <x v="44"/>
    <s v="Newark"/>
    <x v="5"/>
    <n v="0.7"/>
    <x v="47"/>
    <n v="2800"/>
    <n v="979.99999999999989"/>
    <n v="0.35"/>
  </r>
  <r>
    <x v="0"/>
    <n v="1185732"/>
    <x v="136"/>
    <x v="0"/>
    <x v="45"/>
    <s v="Hartford"/>
    <x v="0"/>
    <n v="0.35000000000000003"/>
    <x v="33"/>
    <n v="1487.5000000000002"/>
    <n v="520.625"/>
    <n v="0.35"/>
  </r>
  <r>
    <x v="0"/>
    <n v="1185732"/>
    <x v="136"/>
    <x v="0"/>
    <x v="45"/>
    <s v="Hartford"/>
    <x v="1"/>
    <n v="0.35000000000000003"/>
    <x v="38"/>
    <n v="787.50000000000011"/>
    <n v="275.625"/>
    <n v="0.35"/>
  </r>
  <r>
    <x v="0"/>
    <n v="1185732"/>
    <x v="136"/>
    <x v="0"/>
    <x v="45"/>
    <s v="Hartford"/>
    <x v="2"/>
    <n v="0.25000000000000006"/>
    <x v="38"/>
    <n v="562.50000000000011"/>
    <n v="225.00000000000006"/>
    <n v="0.4"/>
  </r>
  <r>
    <x v="0"/>
    <n v="1185732"/>
    <x v="136"/>
    <x v="0"/>
    <x v="45"/>
    <s v="Hartford"/>
    <x v="3"/>
    <n v="0.3"/>
    <x v="42"/>
    <n v="225"/>
    <n v="90"/>
    <n v="0.4"/>
  </r>
  <r>
    <x v="0"/>
    <n v="1185732"/>
    <x v="136"/>
    <x v="0"/>
    <x v="45"/>
    <s v="Hartford"/>
    <x v="4"/>
    <n v="0.45"/>
    <x v="36"/>
    <n v="562.5"/>
    <n v="168.75"/>
    <n v="0.3"/>
  </r>
  <r>
    <x v="0"/>
    <n v="1185732"/>
    <x v="136"/>
    <x v="0"/>
    <x v="45"/>
    <s v="Hartford"/>
    <x v="5"/>
    <n v="0.35000000000000003"/>
    <x v="38"/>
    <n v="787.50000000000011"/>
    <n v="315.00000000000006"/>
    <n v="0.4"/>
  </r>
  <r>
    <x v="0"/>
    <n v="1185732"/>
    <x v="264"/>
    <x v="0"/>
    <x v="45"/>
    <s v="Hartford"/>
    <x v="0"/>
    <n v="0.35000000000000003"/>
    <x v="34"/>
    <n v="1662.5000000000002"/>
    <n v="581.875"/>
    <n v="0.35"/>
  </r>
  <r>
    <x v="0"/>
    <n v="1185732"/>
    <x v="264"/>
    <x v="0"/>
    <x v="45"/>
    <s v="Hartford"/>
    <x v="1"/>
    <n v="0.35000000000000003"/>
    <x v="36"/>
    <n v="437.50000000000006"/>
    <n v="153.125"/>
    <n v="0.35"/>
  </r>
  <r>
    <x v="0"/>
    <n v="1185732"/>
    <x v="264"/>
    <x v="0"/>
    <x v="45"/>
    <s v="Hartford"/>
    <x v="2"/>
    <n v="0.25000000000000006"/>
    <x v="37"/>
    <n v="437.50000000000011"/>
    <n v="175.00000000000006"/>
    <n v="0.4"/>
  </r>
  <r>
    <x v="0"/>
    <n v="1185732"/>
    <x v="264"/>
    <x v="0"/>
    <x v="45"/>
    <s v="Hartford"/>
    <x v="3"/>
    <n v="0.3"/>
    <x v="51"/>
    <n v="150"/>
    <n v="60"/>
    <n v="0.4"/>
  </r>
  <r>
    <x v="0"/>
    <n v="1185732"/>
    <x v="264"/>
    <x v="0"/>
    <x v="45"/>
    <s v="Hartford"/>
    <x v="4"/>
    <n v="0.45"/>
    <x v="36"/>
    <n v="562.5"/>
    <n v="168.75"/>
    <n v="0.3"/>
  </r>
  <r>
    <x v="0"/>
    <n v="1185732"/>
    <x v="264"/>
    <x v="0"/>
    <x v="45"/>
    <s v="Hartford"/>
    <x v="5"/>
    <n v="0.35000000000000003"/>
    <x v="38"/>
    <n v="787.50000000000011"/>
    <n v="315.00000000000006"/>
    <n v="0.4"/>
  </r>
  <r>
    <x v="0"/>
    <n v="1185732"/>
    <x v="173"/>
    <x v="0"/>
    <x v="45"/>
    <s v="Hartford"/>
    <x v="0"/>
    <n v="0.35000000000000003"/>
    <x v="52"/>
    <n v="1557.5000000000002"/>
    <n v="545.125"/>
    <n v="0.35"/>
  </r>
  <r>
    <x v="0"/>
    <n v="1185732"/>
    <x v="173"/>
    <x v="0"/>
    <x v="45"/>
    <s v="Hartford"/>
    <x v="1"/>
    <n v="0.35000000000000003"/>
    <x v="43"/>
    <n v="525"/>
    <n v="183.75"/>
    <n v="0.35"/>
  </r>
  <r>
    <x v="0"/>
    <n v="1185732"/>
    <x v="173"/>
    <x v="0"/>
    <x v="45"/>
    <s v="Hartford"/>
    <x v="2"/>
    <n v="0.25000000000000006"/>
    <x v="37"/>
    <n v="437.50000000000011"/>
    <n v="175.00000000000006"/>
    <n v="0.4"/>
  </r>
  <r>
    <x v="0"/>
    <n v="1185732"/>
    <x v="173"/>
    <x v="0"/>
    <x v="45"/>
    <s v="Hartford"/>
    <x v="3"/>
    <n v="0.3"/>
    <x v="53"/>
    <n v="75"/>
    <n v="30"/>
    <n v="0.4"/>
  </r>
  <r>
    <x v="0"/>
    <n v="1185732"/>
    <x v="173"/>
    <x v="0"/>
    <x v="45"/>
    <s v="Hartford"/>
    <x v="4"/>
    <n v="0.45"/>
    <x v="42"/>
    <n v="337.5"/>
    <n v="101.25"/>
    <n v="0.3"/>
  </r>
  <r>
    <x v="0"/>
    <n v="1185732"/>
    <x v="173"/>
    <x v="0"/>
    <x v="45"/>
    <s v="Hartford"/>
    <x v="5"/>
    <n v="0.35000000000000003"/>
    <x v="37"/>
    <n v="612.50000000000011"/>
    <n v="245.00000000000006"/>
    <n v="0.4"/>
  </r>
  <r>
    <x v="0"/>
    <n v="1185732"/>
    <x v="265"/>
    <x v="0"/>
    <x v="45"/>
    <s v="Hartford"/>
    <x v="0"/>
    <n v="0.35000000000000003"/>
    <x v="33"/>
    <n v="1487.5000000000002"/>
    <n v="520.625"/>
    <n v="0.35"/>
  </r>
  <r>
    <x v="0"/>
    <n v="1185732"/>
    <x v="265"/>
    <x v="0"/>
    <x v="45"/>
    <s v="Hartford"/>
    <x v="1"/>
    <n v="0.35000000000000003"/>
    <x v="36"/>
    <n v="437.50000000000006"/>
    <n v="153.125"/>
    <n v="0.35"/>
  </r>
  <r>
    <x v="0"/>
    <n v="1185732"/>
    <x v="265"/>
    <x v="0"/>
    <x v="45"/>
    <s v="Hartford"/>
    <x v="2"/>
    <n v="0.25000000000000006"/>
    <x v="36"/>
    <n v="312.50000000000006"/>
    <n v="125.00000000000003"/>
    <n v="0.4"/>
  </r>
  <r>
    <x v="0"/>
    <n v="1185732"/>
    <x v="265"/>
    <x v="0"/>
    <x v="45"/>
    <s v="Hartford"/>
    <x v="3"/>
    <n v="0.3"/>
    <x v="51"/>
    <n v="150"/>
    <n v="60"/>
    <n v="0.4"/>
  </r>
  <r>
    <x v="0"/>
    <n v="1185732"/>
    <x v="265"/>
    <x v="0"/>
    <x v="45"/>
    <s v="Hartford"/>
    <x v="4"/>
    <n v="0.45"/>
    <x v="51"/>
    <n v="225"/>
    <n v="67.5"/>
    <n v="0.3"/>
  </r>
  <r>
    <x v="0"/>
    <n v="1185732"/>
    <x v="265"/>
    <x v="0"/>
    <x v="45"/>
    <s v="Hartford"/>
    <x v="5"/>
    <n v="0.35000000000000003"/>
    <x v="41"/>
    <n v="700.00000000000011"/>
    <n v="280.00000000000006"/>
    <n v="0.4"/>
  </r>
  <r>
    <x v="0"/>
    <n v="1185732"/>
    <x v="61"/>
    <x v="0"/>
    <x v="45"/>
    <s v="Hartford"/>
    <x v="0"/>
    <n v="0.49999999999999994"/>
    <x v="54"/>
    <n v="2349.9999999999995"/>
    <n v="822.49999999999977"/>
    <n v="0.35"/>
  </r>
  <r>
    <x v="0"/>
    <n v="1185732"/>
    <x v="61"/>
    <x v="0"/>
    <x v="45"/>
    <s v="Hartford"/>
    <x v="1"/>
    <n v="0.45"/>
    <x v="37"/>
    <n v="787.5"/>
    <n v="275.625"/>
    <n v="0.35"/>
  </r>
  <r>
    <x v="0"/>
    <n v="1185732"/>
    <x v="61"/>
    <x v="0"/>
    <x v="45"/>
    <s v="Hartford"/>
    <x v="2"/>
    <n v="0.4"/>
    <x v="41"/>
    <n v="800"/>
    <n v="320"/>
    <n v="0.4"/>
  </r>
  <r>
    <x v="0"/>
    <n v="1185732"/>
    <x v="61"/>
    <x v="0"/>
    <x v="45"/>
    <s v="Hartford"/>
    <x v="3"/>
    <n v="0.4"/>
    <x v="43"/>
    <n v="600"/>
    <n v="240"/>
    <n v="0.4"/>
  </r>
  <r>
    <x v="0"/>
    <n v="1185732"/>
    <x v="61"/>
    <x v="0"/>
    <x v="45"/>
    <s v="Hartford"/>
    <x v="4"/>
    <n v="0.49999999999999994"/>
    <x v="37"/>
    <n v="874.99999999999989"/>
    <n v="262.49999999999994"/>
    <n v="0.3"/>
  </r>
  <r>
    <x v="0"/>
    <n v="1185732"/>
    <x v="61"/>
    <x v="0"/>
    <x v="45"/>
    <s v="Hartford"/>
    <x v="5"/>
    <n v="0.54999999999999993"/>
    <x v="49"/>
    <n v="1649.9999999999998"/>
    <n v="660"/>
    <n v="0.4"/>
  </r>
  <r>
    <x v="0"/>
    <n v="1185732"/>
    <x v="266"/>
    <x v="0"/>
    <x v="45"/>
    <s v="Hartford"/>
    <x v="0"/>
    <n v="0.49999999999999994"/>
    <x v="21"/>
    <n v="2749.9999999999995"/>
    <n v="962.49999999999977"/>
    <n v="0.35"/>
  </r>
  <r>
    <x v="0"/>
    <n v="1185732"/>
    <x v="266"/>
    <x v="0"/>
    <x v="45"/>
    <s v="Hartford"/>
    <x v="1"/>
    <n v="0.45"/>
    <x v="49"/>
    <n v="1350"/>
    <n v="472.49999999999994"/>
    <n v="0.35"/>
  </r>
  <r>
    <x v="0"/>
    <n v="1185732"/>
    <x v="266"/>
    <x v="0"/>
    <x v="45"/>
    <s v="Hartford"/>
    <x v="2"/>
    <n v="0.4"/>
    <x v="38"/>
    <n v="900"/>
    <n v="360"/>
    <n v="0.4"/>
  </r>
  <r>
    <x v="0"/>
    <n v="1185732"/>
    <x v="266"/>
    <x v="0"/>
    <x v="45"/>
    <s v="Hartford"/>
    <x v="3"/>
    <n v="0.4"/>
    <x v="41"/>
    <n v="800"/>
    <n v="320"/>
    <n v="0.4"/>
  </r>
  <r>
    <x v="0"/>
    <n v="1185732"/>
    <x v="266"/>
    <x v="0"/>
    <x v="45"/>
    <s v="Hartford"/>
    <x v="4"/>
    <n v="0.49999999999999994"/>
    <x v="41"/>
    <n v="999.99999999999989"/>
    <n v="299.99999999999994"/>
    <n v="0.3"/>
  </r>
  <r>
    <x v="0"/>
    <n v="1185732"/>
    <x v="266"/>
    <x v="0"/>
    <x v="45"/>
    <s v="Hartford"/>
    <x v="5"/>
    <n v="0.54999999999999993"/>
    <x v="45"/>
    <n v="1924.9999999999998"/>
    <n v="770"/>
    <n v="0.4"/>
  </r>
  <r>
    <x v="0"/>
    <n v="1185732"/>
    <x v="176"/>
    <x v="0"/>
    <x v="45"/>
    <s v="Hartford"/>
    <x v="0"/>
    <n v="0.49999999999999994"/>
    <x v="31"/>
    <n v="2874.9999999999995"/>
    <n v="1006.2499999999998"/>
    <n v="0.35"/>
  </r>
  <r>
    <x v="0"/>
    <n v="1185732"/>
    <x v="176"/>
    <x v="0"/>
    <x v="45"/>
    <s v="Hartford"/>
    <x v="1"/>
    <n v="0.45"/>
    <x v="46"/>
    <n v="1462.5"/>
    <n v="511.87499999999994"/>
    <n v="0.35"/>
  </r>
  <r>
    <x v="0"/>
    <n v="1185732"/>
    <x v="176"/>
    <x v="0"/>
    <x v="45"/>
    <s v="Hartford"/>
    <x v="2"/>
    <n v="0.4"/>
    <x v="44"/>
    <n v="1000"/>
    <n v="400"/>
    <n v="0.4"/>
  </r>
  <r>
    <x v="0"/>
    <n v="1185732"/>
    <x v="176"/>
    <x v="0"/>
    <x v="45"/>
    <s v="Hartford"/>
    <x v="3"/>
    <n v="0.4"/>
    <x v="41"/>
    <n v="800"/>
    <n v="320"/>
    <n v="0.4"/>
  </r>
  <r>
    <x v="0"/>
    <n v="1185732"/>
    <x v="176"/>
    <x v="0"/>
    <x v="45"/>
    <s v="Hartford"/>
    <x v="4"/>
    <n v="0.49999999999999994"/>
    <x v="38"/>
    <n v="1124.9999999999998"/>
    <n v="337.49999999999994"/>
    <n v="0.3"/>
  </r>
  <r>
    <x v="0"/>
    <n v="1185732"/>
    <x v="176"/>
    <x v="0"/>
    <x v="45"/>
    <s v="Hartford"/>
    <x v="5"/>
    <n v="0.54999999999999993"/>
    <x v="47"/>
    <n v="2199.9999999999995"/>
    <n v="879.99999999999989"/>
    <n v="0.4"/>
  </r>
  <r>
    <x v="0"/>
    <n v="1185732"/>
    <x v="117"/>
    <x v="0"/>
    <x v="45"/>
    <s v="Hartford"/>
    <x v="0"/>
    <n v="0.49999999999999994"/>
    <x v="21"/>
    <n v="2749.9999999999995"/>
    <n v="962.49999999999977"/>
    <n v="0.35"/>
  </r>
  <r>
    <x v="0"/>
    <n v="1185732"/>
    <x v="117"/>
    <x v="0"/>
    <x v="45"/>
    <s v="Hartford"/>
    <x v="1"/>
    <n v="0.45"/>
    <x v="46"/>
    <n v="1462.5"/>
    <n v="511.87499999999994"/>
    <n v="0.35"/>
  </r>
  <r>
    <x v="0"/>
    <n v="1185732"/>
    <x v="117"/>
    <x v="0"/>
    <x v="45"/>
    <s v="Hartford"/>
    <x v="2"/>
    <n v="0.4"/>
    <x v="44"/>
    <n v="1000"/>
    <n v="400"/>
    <n v="0.4"/>
  </r>
  <r>
    <x v="0"/>
    <n v="1185732"/>
    <x v="117"/>
    <x v="0"/>
    <x v="45"/>
    <s v="Hartford"/>
    <x v="3"/>
    <n v="0.4"/>
    <x v="43"/>
    <n v="600"/>
    <n v="240"/>
    <n v="0.4"/>
  </r>
  <r>
    <x v="0"/>
    <n v="1185732"/>
    <x v="117"/>
    <x v="0"/>
    <x v="45"/>
    <s v="Hartford"/>
    <x v="4"/>
    <n v="0.49999999999999994"/>
    <x v="36"/>
    <n v="624.99999999999989"/>
    <n v="187.49999999999997"/>
    <n v="0.3"/>
  </r>
  <r>
    <x v="0"/>
    <n v="1185732"/>
    <x v="117"/>
    <x v="0"/>
    <x v="45"/>
    <s v="Hartford"/>
    <x v="5"/>
    <n v="0.54999999999999993"/>
    <x v="49"/>
    <n v="1649.9999999999998"/>
    <n v="660"/>
    <n v="0.4"/>
  </r>
  <r>
    <x v="0"/>
    <n v="1185732"/>
    <x v="63"/>
    <x v="0"/>
    <x v="45"/>
    <s v="Hartford"/>
    <x v="0"/>
    <n v="0.49999999999999994"/>
    <x v="33"/>
    <n v="2124.9999999999995"/>
    <n v="743.74999999999977"/>
    <n v="0.35"/>
  </r>
  <r>
    <x v="0"/>
    <n v="1185732"/>
    <x v="63"/>
    <x v="0"/>
    <x v="45"/>
    <s v="Hartford"/>
    <x v="1"/>
    <n v="0.45"/>
    <x v="38"/>
    <n v="1012.5"/>
    <n v="354.375"/>
    <n v="0.35"/>
  </r>
  <r>
    <x v="0"/>
    <n v="1185732"/>
    <x v="63"/>
    <x v="0"/>
    <x v="45"/>
    <s v="Hartford"/>
    <x v="2"/>
    <n v="0.4"/>
    <x v="36"/>
    <n v="500"/>
    <n v="200"/>
    <n v="0.4"/>
  </r>
  <r>
    <x v="0"/>
    <n v="1185732"/>
    <x v="63"/>
    <x v="0"/>
    <x v="45"/>
    <s v="Hartford"/>
    <x v="3"/>
    <n v="0.4"/>
    <x v="39"/>
    <n v="400"/>
    <n v="160"/>
    <n v="0.4"/>
  </r>
  <r>
    <x v="0"/>
    <n v="1185732"/>
    <x v="63"/>
    <x v="0"/>
    <x v="45"/>
    <s v="Hartford"/>
    <x v="4"/>
    <n v="0.49999999999999994"/>
    <x v="39"/>
    <n v="499.99999999999994"/>
    <n v="149.99999999999997"/>
    <n v="0.3"/>
  </r>
  <r>
    <x v="0"/>
    <n v="1185732"/>
    <x v="63"/>
    <x v="0"/>
    <x v="45"/>
    <s v="Hartford"/>
    <x v="5"/>
    <n v="0.54999999999999993"/>
    <x v="41"/>
    <n v="1099.9999999999998"/>
    <n v="439.99999999999994"/>
    <n v="0.4"/>
  </r>
  <r>
    <x v="0"/>
    <n v="1185732"/>
    <x v="267"/>
    <x v="0"/>
    <x v="45"/>
    <s v="Hartford"/>
    <x v="0"/>
    <n v="0.54999999999999993"/>
    <x v="48"/>
    <n v="2062.4999999999995"/>
    <n v="721.87499999999977"/>
    <n v="0.35"/>
  </r>
  <r>
    <x v="0"/>
    <n v="1185732"/>
    <x v="267"/>
    <x v="0"/>
    <x v="45"/>
    <s v="Hartford"/>
    <x v="1"/>
    <n v="0.5"/>
    <x v="41"/>
    <n v="1000"/>
    <n v="350"/>
    <n v="0.35"/>
  </r>
  <r>
    <x v="0"/>
    <n v="1185732"/>
    <x v="267"/>
    <x v="0"/>
    <x v="45"/>
    <s v="Hartford"/>
    <x v="2"/>
    <n v="0.5"/>
    <x v="39"/>
    <n v="500"/>
    <n v="200"/>
    <n v="0.4"/>
  </r>
  <r>
    <x v="0"/>
    <n v="1185732"/>
    <x v="267"/>
    <x v="0"/>
    <x v="45"/>
    <s v="Hartford"/>
    <x v="3"/>
    <n v="0.5"/>
    <x v="42"/>
    <n v="375"/>
    <n v="150"/>
    <n v="0.4"/>
  </r>
  <r>
    <x v="0"/>
    <n v="1185732"/>
    <x v="267"/>
    <x v="0"/>
    <x v="45"/>
    <s v="Hartford"/>
    <x v="4"/>
    <n v="0.6"/>
    <x v="42"/>
    <n v="450"/>
    <n v="135"/>
    <n v="0.3"/>
  </r>
  <r>
    <x v="0"/>
    <n v="1185732"/>
    <x v="267"/>
    <x v="0"/>
    <x v="45"/>
    <s v="Hartford"/>
    <x v="5"/>
    <n v="0.64999999999999991"/>
    <x v="41"/>
    <n v="1299.9999999999998"/>
    <n v="519.99999999999989"/>
    <n v="0.4"/>
  </r>
  <r>
    <x v="0"/>
    <n v="1185732"/>
    <x v="268"/>
    <x v="0"/>
    <x v="45"/>
    <s v="Hartford"/>
    <x v="0"/>
    <n v="0.6"/>
    <x v="45"/>
    <n v="2100"/>
    <n v="735"/>
    <n v="0.35"/>
  </r>
  <r>
    <x v="0"/>
    <n v="1185732"/>
    <x v="268"/>
    <x v="0"/>
    <x v="45"/>
    <s v="Hartford"/>
    <x v="1"/>
    <n v="0.5"/>
    <x v="38"/>
    <n v="1125"/>
    <n v="393.75"/>
    <n v="0.35"/>
  </r>
  <r>
    <x v="0"/>
    <n v="1185732"/>
    <x v="268"/>
    <x v="0"/>
    <x v="45"/>
    <s v="Hartford"/>
    <x v="2"/>
    <n v="0.5"/>
    <x v="77"/>
    <n v="1100"/>
    <n v="440"/>
    <n v="0.4"/>
  </r>
  <r>
    <x v="0"/>
    <n v="1185732"/>
    <x v="268"/>
    <x v="0"/>
    <x v="45"/>
    <s v="Hartford"/>
    <x v="3"/>
    <n v="0.5"/>
    <x v="41"/>
    <n v="1000"/>
    <n v="400"/>
    <n v="0.4"/>
  </r>
  <r>
    <x v="0"/>
    <n v="1185732"/>
    <x v="268"/>
    <x v="0"/>
    <x v="45"/>
    <s v="Hartford"/>
    <x v="4"/>
    <n v="0.6"/>
    <x v="37"/>
    <n v="1050"/>
    <n v="315"/>
    <n v="0.3"/>
  </r>
  <r>
    <x v="0"/>
    <n v="1185732"/>
    <x v="268"/>
    <x v="0"/>
    <x v="45"/>
    <s v="Hartford"/>
    <x v="5"/>
    <n v="0.64999999999999991"/>
    <x v="35"/>
    <n v="1787.4999999999998"/>
    <n v="715"/>
    <n v="0.4"/>
  </r>
  <r>
    <x v="0"/>
    <n v="1185732"/>
    <x v="269"/>
    <x v="0"/>
    <x v="45"/>
    <s v="Hartford"/>
    <x v="0"/>
    <n v="0.6"/>
    <x v="24"/>
    <n v="3000"/>
    <n v="1050"/>
    <n v="0.35"/>
  </r>
  <r>
    <x v="0"/>
    <n v="1185732"/>
    <x v="269"/>
    <x v="0"/>
    <x v="45"/>
    <s v="Hartford"/>
    <x v="1"/>
    <n v="0.5"/>
    <x v="49"/>
    <n v="1500"/>
    <n v="525"/>
    <n v="0.35"/>
  </r>
  <r>
    <x v="0"/>
    <n v="1185732"/>
    <x v="269"/>
    <x v="0"/>
    <x v="45"/>
    <s v="Hartford"/>
    <x v="2"/>
    <n v="0.5"/>
    <x v="35"/>
    <n v="1375"/>
    <n v="550"/>
    <n v="0.4"/>
  </r>
  <r>
    <x v="0"/>
    <n v="1185732"/>
    <x v="269"/>
    <x v="0"/>
    <x v="45"/>
    <s v="Hartford"/>
    <x v="3"/>
    <n v="0.5"/>
    <x v="38"/>
    <n v="1125"/>
    <n v="450"/>
    <n v="0.4"/>
  </r>
  <r>
    <x v="0"/>
    <n v="1185732"/>
    <x v="269"/>
    <x v="0"/>
    <x v="45"/>
    <s v="Hartford"/>
    <x v="4"/>
    <n v="0.6"/>
    <x v="38"/>
    <n v="1350"/>
    <n v="405"/>
    <n v="0.3"/>
  </r>
  <r>
    <x v="0"/>
    <n v="1185732"/>
    <x v="269"/>
    <x v="0"/>
    <x v="45"/>
    <s v="Hartford"/>
    <x v="5"/>
    <n v="0.64999999999999991"/>
    <x v="46"/>
    <n v="2112.4999999999995"/>
    <n v="844.99999999999989"/>
    <n v="0.4"/>
  </r>
  <r>
    <x v="0"/>
    <n v="1185732"/>
    <x v="102"/>
    <x v="0"/>
    <x v="46"/>
    <s v="Providence"/>
    <x v="0"/>
    <n v="0.4"/>
    <x v="32"/>
    <n v="1800"/>
    <n v="540"/>
    <n v="0.3"/>
  </r>
  <r>
    <x v="0"/>
    <n v="1185732"/>
    <x v="102"/>
    <x v="0"/>
    <x v="46"/>
    <s v="Providence"/>
    <x v="1"/>
    <n v="0.4"/>
    <x v="44"/>
    <n v="1000"/>
    <n v="300"/>
    <n v="0.3"/>
  </r>
  <r>
    <x v="0"/>
    <n v="1185732"/>
    <x v="102"/>
    <x v="0"/>
    <x v="46"/>
    <s v="Providence"/>
    <x v="2"/>
    <n v="0.30000000000000004"/>
    <x v="44"/>
    <n v="750.00000000000011"/>
    <n v="187.50000000000003"/>
    <n v="0.25"/>
  </r>
  <r>
    <x v="0"/>
    <n v="1185732"/>
    <x v="102"/>
    <x v="0"/>
    <x v="46"/>
    <s v="Providence"/>
    <x v="3"/>
    <n v="0.35"/>
    <x v="39"/>
    <n v="350"/>
    <n v="87.5"/>
    <n v="0.25"/>
  </r>
  <r>
    <x v="0"/>
    <n v="1185732"/>
    <x v="102"/>
    <x v="0"/>
    <x v="46"/>
    <s v="Providence"/>
    <x v="4"/>
    <n v="0.5"/>
    <x v="43"/>
    <n v="750"/>
    <n v="187.5"/>
    <n v="0.25"/>
  </r>
  <r>
    <x v="0"/>
    <n v="1185732"/>
    <x v="102"/>
    <x v="0"/>
    <x v="46"/>
    <s v="Providence"/>
    <x v="5"/>
    <n v="0.4"/>
    <x v="44"/>
    <n v="1000"/>
    <n v="300"/>
    <n v="0.3"/>
  </r>
  <r>
    <x v="0"/>
    <n v="1185732"/>
    <x v="37"/>
    <x v="0"/>
    <x v="46"/>
    <s v="Providence"/>
    <x v="0"/>
    <n v="0.4"/>
    <x v="24"/>
    <n v="2000"/>
    <n v="600"/>
    <n v="0.3"/>
  </r>
  <r>
    <x v="0"/>
    <n v="1185732"/>
    <x v="37"/>
    <x v="0"/>
    <x v="46"/>
    <s v="Providence"/>
    <x v="1"/>
    <n v="0.4"/>
    <x v="43"/>
    <n v="600"/>
    <n v="180"/>
    <n v="0.3"/>
  </r>
  <r>
    <x v="0"/>
    <n v="1185732"/>
    <x v="37"/>
    <x v="0"/>
    <x v="46"/>
    <s v="Providence"/>
    <x v="2"/>
    <n v="0.30000000000000004"/>
    <x v="41"/>
    <n v="600.00000000000011"/>
    <n v="150.00000000000003"/>
    <n v="0.25"/>
  </r>
  <r>
    <x v="0"/>
    <n v="1185732"/>
    <x v="37"/>
    <x v="0"/>
    <x v="46"/>
    <s v="Providence"/>
    <x v="3"/>
    <n v="0.35"/>
    <x v="44"/>
    <n v="875"/>
    <n v="218.75"/>
    <n v="0.25"/>
  </r>
  <r>
    <x v="0"/>
    <n v="1185732"/>
    <x v="37"/>
    <x v="0"/>
    <x v="46"/>
    <s v="Providence"/>
    <x v="4"/>
    <n v="0.5"/>
    <x v="43"/>
    <n v="750"/>
    <n v="187.5"/>
    <n v="0.25"/>
  </r>
  <r>
    <x v="0"/>
    <n v="1185732"/>
    <x v="37"/>
    <x v="0"/>
    <x v="46"/>
    <s v="Providence"/>
    <x v="5"/>
    <n v="0.4"/>
    <x v="44"/>
    <n v="1000"/>
    <n v="300"/>
    <n v="0.3"/>
  </r>
  <r>
    <x v="0"/>
    <n v="1185732"/>
    <x v="258"/>
    <x v="0"/>
    <x v="46"/>
    <s v="Providence"/>
    <x v="0"/>
    <n v="0.4"/>
    <x v="54"/>
    <n v="1880"/>
    <n v="564"/>
    <n v="0.3"/>
  </r>
  <r>
    <x v="0"/>
    <n v="1185732"/>
    <x v="258"/>
    <x v="0"/>
    <x v="46"/>
    <s v="Providence"/>
    <x v="1"/>
    <n v="0.4"/>
    <x v="37"/>
    <n v="700"/>
    <n v="210"/>
    <n v="0.3"/>
  </r>
  <r>
    <x v="0"/>
    <n v="1185732"/>
    <x v="258"/>
    <x v="0"/>
    <x v="46"/>
    <s v="Providence"/>
    <x v="2"/>
    <n v="0.30000000000000004"/>
    <x v="41"/>
    <n v="600.00000000000011"/>
    <n v="150.00000000000003"/>
    <n v="0.25"/>
  </r>
  <r>
    <x v="0"/>
    <n v="1185732"/>
    <x v="258"/>
    <x v="0"/>
    <x v="46"/>
    <s v="Providence"/>
    <x v="3"/>
    <n v="0.35"/>
    <x v="49"/>
    <n v="1050"/>
    <n v="262.5"/>
    <n v="0.25"/>
  </r>
  <r>
    <x v="0"/>
    <n v="1185732"/>
    <x v="258"/>
    <x v="0"/>
    <x v="46"/>
    <s v="Providence"/>
    <x v="4"/>
    <n v="0.5"/>
    <x v="39"/>
    <n v="500"/>
    <n v="125"/>
    <n v="0.25"/>
  </r>
  <r>
    <x v="0"/>
    <n v="1185732"/>
    <x v="258"/>
    <x v="0"/>
    <x v="46"/>
    <s v="Providence"/>
    <x v="5"/>
    <n v="0.4"/>
    <x v="41"/>
    <n v="800"/>
    <n v="240"/>
    <n v="0.3"/>
  </r>
  <r>
    <x v="0"/>
    <n v="1185732"/>
    <x v="259"/>
    <x v="0"/>
    <x v="46"/>
    <s v="Providence"/>
    <x v="0"/>
    <n v="0.4"/>
    <x v="32"/>
    <n v="1800"/>
    <n v="540"/>
    <n v="0.3"/>
  </r>
  <r>
    <x v="0"/>
    <n v="1185732"/>
    <x v="259"/>
    <x v="0"/>
    <x v="46"/>
    <s v="Providence"/>
    <x v="1"/>
    <n v="0.4"/>
    <x v="43"/>
    <n v="600"/>
    <n v="180"/>
    <n v="0.3"/>
  </r>
  <r>
    <x v="0"/>
    <n v="1185732"/>
    <x v="259"/>
    <x v="0"/>
    <x v="46"/>
    <s v="Providence"/>
    <x v="2"/>
    <n v="0.30000000000000004"/>
    <x v="43"/>
    <n v="450.00000000000006"/>
    <n v="112.50000000000001"/>
    <n v="0.25"/>
  </r>
  <r>
    <x v="0"/>
    <n v="1185732"/>
    <x v="259"/>
    <x v="0"/>
    <x v="46"/>
    <s v="Providence"/>
    <x v="3"/>
    <n v="0.35"/>
    <x v="36"/>
    <n v="437.5"/>
    <n v="109.375"/>
    <n v="0.25"/>
  </r>
  <r>
    <x v="0"/>
    <n v="1185732"/>
    <x v="259"/>
    <x v="0"/>
    <x v="46"/>
    <s v="Providence"/>
    <x v="4"/>
    <n v="0.5"/>
    <x v="36"/>
    <n v="625"/>
    <n v="156.25"/>
    <n v="0.25"/>
  </r>
  <r>
    <x v="0"/>
    <n v="1185732"/>
    <x v="259"/>
    <x v="0"/>
    <x v="46"/>
    <s v="Providence"/>
    <x v="5"/>
    <n v="0.4"/>
    <x v="35"/>
    <n v="1100"/>
    <n v="330"/>
    <n v="0.3"/>
  </r>
  <r>
    <x v="0"/>
    <n v="1185732"/>
    <x v="236"/>
    <x v="0"/>
    <x v="46"/>
    <s v="Providence"/>
    <x v="0"/>
    <n v="0.54999999999999993"/>
    <x v="40"/>
    <n v="2722.4999999999995"/>
    <n v="816.74999999999989"/>
    <n v="0.3"/>
  </r>
  <r>
    <x v="0"/>
    <n v="1185732"/>
    <x v="236"/>
    <x v="0"/>
    <x v="46"/>
    <s v="Providence"/>
    <x v="1"/>
    <n v="0.5"/>
    <x v="41"/>
    <n v="1000"/>
    <n v="300"/>
    <n v="0.3"/>
  </r>
  <r>
    <x v="0"/>
    <n v="1185732"/>
    <x v="236"/>
    <x v="0"/>
    <x v="46"/>
    <s v="Providence"/>
    <x v="2"/>
    <n v="0.45"/>
    <x v="38"/>
    <n v="1012.5"/>
    <n v="253.125"/>
    <n v="0.25"/>
  </r>
  <r>
    <x v="0"/>
    <n v="1185732"/>
    <x v="236"/>
    <x v="0"/>
    <x v="46"/>
    <s v="Providence"/>
    <x v="3"/>
    <n v="0.45"/>
    <x v="37"/>
    <n v="787.5"/>
    <n v="196.875"/>
    <n v="0.25"/>
  </r>
  <r>
    <x v="0"/>
    <n v="1185732"/>
    <x v="236"/>
    <x v="0"/>
    <x v="46"/>
    <s v="Providence"/>
    <x v="4"/>
    <n v="0.54999999999999993"/>
    <x v="41"/>
    <n v="1099.9999999999998"/>
    <n v="274.99999999999994"/>
    <n v="0.25"/>
  </r>
  <r>
    <x v="0"/>
    <n v="1185732"/>
    <x v="236"/>
    <x v="0"/>
    <x v="46"/>
    <s v="Providence"/>
    <x v="5"/>
    <n v="0.6"/>
    <x v="46"/>
    <n v="1950"/>
    <n v="585"/>
    <n v="0.3"/>
  </r>
  <r>
    <x v="0"/>
    <n v="1185732"/>
    <x v="41"/>
    <x v="0"/>
    <x v="46"/>
    <s v="Providence"/>
    <x v="0"/>
    <n v="0.54999999999999993"/>
    <x v="31"/>
    <n v="3162.4999999999995"/>
    <n v="948.74999999999977"/>
    <n v="0.3"/>
  </r>
  <r>
    <x v="0"/>
    <n v="1185732"/>
    <x v="41"/>
    <x v="0"/>
    <x v="46"/>
    <s v="Providence"/>
    <x v="1"/>
    <n v="0.5"/>
    <x v="46"/>
    <n v="1625"/>
    <n v="487.5"/>
    <n v="0.3"/>
  </r>
  <r>
    <x v="0"/>
    <n v="1185732"/>
    <x v="41"/>
    <x v="0"/>
    <x v="46"/>
    <s v="Providence"/>
    <x v="2"/>
    <n v="0.45"/>
    <x v="44"/>
    <n v="1125"/>
    <n v="281.25"/>
    <n v="0.25"/>
  </r>
  <r>
    <x v="0"/>
    <n v="1185732"/>
    <x v="41"/>
    <x v="0"/>
    <x v="46"/>
    <s v="Providence"/>
    <x v="3"/>
    <n v="0.45"/>
    <x v="38"/>
    <n v="1012.5"/>
    <n v="253.125"/>
    <n v="0.25"/>
  </r>
  <r>
    <x v="0"/>
    <n v="1185732"/>
    <x v="41"/>
    <x v="0"/>
    <x v="46"/>
    <s v="Providence"/>
    <x v="4"/>
    <n v="0.54999999999999993"/>
    <x v="38"/>
    <n v="1237.4999999999998"/>
    <n v="309.37499999999994"/>
    <n v="0.25"/>
  </r>
  <r>
    <x v="0"/>
    <n v="1185732"/>
    <x v="41"/>
    <x v="0"/>
    <x v="46"/>
    <s v="Providence"/>
    <x v="5"/>
    <n v="0.6"/>
    <x v="48"/>
    <n v="2250"/>
    <n v="675"/>
    <n v="0.3"/>
  </r>
  <r>
    <x v="0"/>
    <n v="1185732"/>
    <x v="260"/>
    <x v="0"/>
    <x v="46"/>
    <s v="Providence"/>
    <x v="0"/>
    <n v="0.54999999999999993"/>
    <x v="25"/>
    <n v="3299.9999999999995"/>
    <n v="989.99999999999977"/>
    <n v="0.3"/>
  </r>
  <r>
    <x v="0"/>
    <n v="1185732"/>
    <x v="260"/>
    <x v="0"/>
    <x v="46"/>
    <s v="Providence"/>
    <x v="1"/>
    <n v="0.5"/>
    <x v="45"/>
    <n v="1750"/>
    <n v="525"/>
    <n v="0.3"/>
  </r>
  <r>
    <x v="0"/>
    <n v="1185732"/>
    <x v="260"/>
    <x v="0"/>
    <x v="46"/>
    <s v="Providence"/>
    <x v="2"/>
    <n v="0.45"/>
    <x v="35"/>
    <n v="1237.5"/>
    <n v="309.375"/>
    <n v="0.25"/>
  </r>
  <r>
    <x v="0"/>
    <n v="1185732"/>
    <x v="260"/>
    <x v="0"/>
    <x v="46"/>
    <s v="Providence"/>
    <x v="3"/>
    <n v="0.45"/>
    <x v="38"/>
    <n v="1012.5"/>
    <n v="253.125"/>
    <n v="0.25"/>
  </r>
  <r>
    <x v="0"/>
    <n v="1185732"/>
    <x v="260"/>
    <x v="0"/>
    <x v="46"/>
    <s v="Providence"/>
    <x v="4"/>
    <n v="0.54999999999999993"/>
    <x v="44"/>
    <n v="1374.9999999999998"/>
    <n v="343.74999999999994"/>
    <n v="0.25"/>
  </r>
  <r>
    <x v="0"/>
    <n v="1185732"/>
    <x v="260"/>
    <x v="0"/>
    <x v="46"/>
    <s v="Providence"/>
    <x v="5"/>
    <n v="0.6"/>
    <x v="33"/>
    <n v="2550"/>
    <n v="765"/>
    <n v="0.3"/>
  </r>
  <r>
    <x v="0"/>
    <n v="1185732"/>
    <x v="261"/>
    <x v="0"/>
    <x v="46"/>
    <s v="Providence"/>
    <x v="0"/>
    <n v="0.54999999999999993"/>
    <x v="31"/>
    <n v="3162.4999999999995"/>
    <n v="948.74999999999977"/>
    <n v="0.3"/>
  </r>
  <r>
    <x v="0"/>
    <n v="1185732"/>
    <x v="261"/>
    <x v="0"/>
    <x v="46"/>
    <s v="Providence"/>
    <x v="1"/>
    <n v="0.5"/>
    <x v="45"/>
    <n v="1750"/>
    <n v="525"/>
    <n v="0.3"/>
  </r>
  <r>
    <x v="0"/>
    <n v="1185732"/>
    <x v="261"/>
    <x v="0"/>
    <x v="46"/>
    <s v="Providence"/>
    <x v="2"/>
    <n v="0.45"/>
    <x v="35"/>
    <n v="1237.5"/>
    <n v="309.375"/>
    <n v="0.25"/>
  </r>
  <r>
    <x v="0"/>
    <n v="1185732"/>
    <x v="261"/>
    <x v="0"/>
    <x v="46"/>
    <s v="Providence"/>
    <x v="3"/>
    <n v="0.45"/>
    <x v="37"/>
    <n v="787.5"/>
    <n v="196.875"/>
    <n v="0.25"/>
  </r>
  <r>
    <x v="0"/>
    <n v="1185732"/>
    <x v="261"/>
    <x v="0"/>
    <x v="46"/>
    <s v="Providence"/>
    <x v="4"/>
    <n v="0.54999999999999993"/>
    <x v="43"/>
    <n v="824.99999999999989"/>
    <n v="206.24999999999997"/>
    <n v="0.25"/>
  </r>
  <r>
    <x v="0"/>
    <n v="1185732"/>
    <x v="261"/>
    <x v="0"/>
    <x v="46"/>
    <s v="Providence"/>
    <x v="5"/>
    <n v="0.6"/>
    <x v="46"/>
    <n v="1950"/>
    <n v="585"/>
    <n v="0.3"/>
  </r>
  <r>
    <x v="0"/>
    <n v="1185732"/>
    <x v="239"/>
    <x v="0"/>
    <x v="46"/>
    <s v="Providence"/>
    <x v="0"/>
    <n v="0.54999999999999993"/>
    <x v="32"/>
    <n v="2474.9999999999995"/>
    <n v="742.49999999999989"/>
    <n v="0.3"/>
  </r>
  <r>
    <x v="0"/>
    <n v="1185732"/>
    <x v="239"/>
    <x v="0"/>
    <x v="46"/>
    <s v="Providence"/>
    <x v="1"/>
    <n v="0.5"/>
    <x v="44"/>
    <n v="1250"/>
    <n v="375"/>
    <n v="0.3"/>
  </r>
  <r>
    <x v="0"/>
    <n v="1185732"/>
    <x v="239"/>
    <x v="0"/>
    <x v="46"/>
    <s v="Providence"/>
    <x v="2"/>
    <n v="0.45"/>
    <x v="43"/>
    <n v="675"/>
    <n v="168.75"/>
    <n v="0.25"/>
  </r>
  <r>
    <x v="0"/>
    <n v="1185732"/>
    <x v="239"/>
    <x v="0"/>
    <x v="46"/>
    <s v="Providence"/>
    <x v="3"/>
    <n v="0.45"/>
    <x v="36"/>
    <n v="562.5"/>
    <n v="140.625"/>
    <n v="0.25"/>
  </r>
  <r>
    <x v="0"/>
    <n v="1185732"/>
    <x v="239"/>
    <x v="0"/>
    <x v="46"/>
    <s v="Providence"/>
    <x v="4"/>
    <n v="0.54999999999999993"/>
    <x v="36"/>
    <n v="687.49999999999989"/>
    <n v="171.87499999999997"/>
    <n v="0.25"/>
  </r>
  <r>
    <x v="0"/>
    <n v="1185732"/>
    <x v="239"/>
    <x v="0"/>
    <x v="46"/>
    <s v="Providence"/>
    <x v="5"/>
    <n v="0.6"/>
    <x v="38"/>
    <n v="1350"/>
    <n v="405"/>
    <n v="0.3"/>
  </r>
  <r>
    <x v="0"/>
    <n v="1185732"/>
    <x v="45"/>
    <x v="0"/>
    <x v="46"/>
    <s v="Providence"/>
    <x v="0"/>
    <n v="0.6"/>
    <x v="47"/>
    <n v="2400"/>
    <n v="720"/>
    <n v="0.3"/>
  </r>
  <r>
    <x v="0"/>
    <n v="1185732"/>
    <x v="45"/>
    <x v="0"/>
    <x v="46"/>
    <s v="Providence"/>
    <x v="1"/>
    <n v="0.55000000000000004"/>
    <x v="38"/>
    <n v="1237.5"/>
    <n v="371.25"/>
    <n v="0.3"/>
  </r>
  <r>
    <x v="0"/>
    <n v="1185732"/>
    <x v="45"/>
    <x v="0"/>
    <x v="46"/>
    <s v="Providence"/>
    <x v="2"/>
    <n v="0.55000000000000004"/>
    <x v="36"/>
    <n v="687.5"/>
    <n v="171.875"/>
    <n v="0.25"/>
  </r>
  <r>
    <x v="0"/>
    <n v="1185732"/>
    <x v="45"/>
    <x v="0"/>
    <x v="46"/>
    <s v="Providence"/>
    <x v="3"/>
    <n v="0.55000000000000004"/>
    <x v="39"/>
    <n v="550"/>
    <n v="137.5"/>
    <n v="0.25"/>
  </r>
  <r>
    <x v="0"/>
    <n v="1185732"/>
    <x v="45"/>
    <x v="0"/>
    <x v="46"/>
    <s v="Providence"/>
    <x v="4"/>
    <n v="0.65"/>
    <x v="39"/>
    <n v="650"/>
    <n v="162.5"/>
    <n v="0.25"/>
  </r>
  <r>
    <x v="0"/>
    <n v="1185732"/>
    <x v="45"/>
    <x v="0"/>
    <x v="46"/>
    <s v="Providence"/>
    <x v="5"/>
    <n v="0.7"/>
    <x v="38"/>
    <n v="1575"/>
    <n v="472.5"/>
    <n v="0.3"/>
  </r>
  <r>
    <x v="0"/>
    <n v="1185732"/>
    <x v="262"/>
    <x v="0"/>
    <x v="46"/>
    <s v="Providence"/>
    <x v="0"/>
    <n v="0.65"/>
    <x v="48"/>
    <n v="2437.5"/>
    <n v="731.25"/>
    <n v="0.3"/>
  </r>
  <r>
    <x v="0"/>
    <n v="1185732"/>
    <x v="262"/>
    <x v="0"/>
    <x v="46"/>
    <s v="Providence"/>
    <x v="1"/>
    <n v="0.55000000000000004"/>
    <x v="49"/>
    <n v="1650.0000000000002"/>
    <n v="495.00000000000006"/>
    <n v="0.3"/>
  </r>
  <r>
    <x v="0"/>
    <n v="1185732"/>
    <x v="262"/>
    <x v="0"/>
    <x v="46"/>
    <s v="Providence"/>
    <x v="2"/>
    <n v="0.55000000000000004"/>
    <x v="69"/>
    <n v="1622.5000000000002"/>
    <n v="405.62500000000006"/>
    <n v="0.25"/>
  </r>
  <r>
    <x v="0"/>
    <n v="1185732"/>
    <x v="262"/>
    <x v="0"/>
    <x v="46"/>
    <s v="Providence"/>
    <x v="3"/>
    <n v="0.55000000000000004"/>
    <x v="35"/>
    <n v="1512.5000000000002"/>
    <n v="378.12500000000006"/>
    <n v="0.25"/>
  </r>
  <r>
    <x v="0"/>
    <n v="1185732"/>
    <x v="262"/>
    <x v="0"/>
    <x v="46"/>
    <s v="Providence"/>
    <x v="4"/>
    <n v="0.65"/>
    <x v="44"/>
    <n v="1625"/>
    <n v="406.25"/>
    <n v="0.25"/>
  </r>
  <r>
    <x v="0"/>
    <n v="1185732"/>
    <x v="262"/>
    <x v="0"/>
    <x v="46"/>
    <s v="Providence"/>
    <x v="5"/>
    <n v="0.7"/>
    <x v="45"/>
    <n v="2450"/>
    <n v="735"/>
    <n v="0.3"/>
  </r>
  <r>
    <x v="0"/>
    <n v="1185732"/>
    <x v="263"/>
    <x v="0"/>
    <x v="46"/>
    <s v="Providence"/>
    <x v="0"/>
    <n v="0.65"/>
    <x v="31"/>
    <n v="3737.5"/>
    <n v="1121.25"/>
    <n v="0.3"/>
  </r>
  <r>
    <x v="0"/>
    <n v="1185732"/>
    <x v="263"/>
    <x v="0"/>
    <x v="46"/>
    <s v="Providence"/>
    <x v="1"/>
    <n v="0.55000000000000004"/>
    <x v="48"/>
    <n v="2062.5"/>
    <n v="618.75"/>
    <n v="0.3"/>
  </r>
  <r>
    <x v="0"/>
    <n v="1185732"/>
    <x v="263"/>
    <x v="0"/>
    <x v="46"/>
    <s v="Providence"/>
    <x v="2"/>
    <n v="0.55000000000000004"/>
    <x v="45"/>
    <n v="1925.0000000000002"/>
    <n v="481.25000000000006"/>
    <n v="0.25"/>
  </r>
  <r>
    <x v="0"/>
    <n v="1185732"/>
    <x v="263"/>
    <x v="0"/>
    <x v="46"/>
    <s v="Providence"/>
    <x v="3"/>
    <n v="0.55000000000000004"/>
    <x v="49"/>
    <n v="1650.0000000000002"/>
    <n v="412.50000000000006"/>
    <n v="0.25"/>
  </r>
  <r>
    <x v="0"/>
    <n v="1185732"/>
    <x v="263"/>
    <x v="0"/>
    <x v="46"/>
    <s v="Providence"/>
    <x v="4"/>
    <n v="0.65"/>
    <x v="49"/>
    <n v="1950"/>
    <n v="487.5"/>
    <n v="0.25"/>
  </r>
  <r>
    <x v="0"/>
    <n v="1185732"/>
    <x v="263"/>
    <x v="0"/>
    <x v="46"/>
    <s v="Providence"/>
    <x v="5"/>
    <n v="0.7"/>
    <x v="47"/>
    <n v="2800"/>
    <n v="840"/>
    <n v="0.3"/>
  </r>
  <r>
    <x v="0"/>
    <n v="1185732"/>
    <x v="0"/>
    <x v="0"/>
    <x v="47"/>
    <s v="Boston"/>
    <x v="0"/>
    <n v="0.45"/>
    <x v="28"/>
    <n v="2362.5"/>
    <n v="1063.125"/>
    <n v="0.45"/>
  </r>
  <r>
    <x v="0"/>
    <n v="1185732"/>
    <x v="0"/>
    <x v="0"/>
    <x v="47"/>
    <s v="Boston"/>
    <x v="1"/>
    <n v="0.45"/>
    <x v="46"/>
    <n v="1462.5"/>
    <n v="658.125"/>
    <n v="0.45"/>
  </r>
  <r>
    <x v="0"/>
    <n v="1185732"/>
    <x v="0"/>
    <x v="0"/>
    <x v="47"/>
    <s v="Boston"/>
    <x v="2"/>
    <n v="0.35000000000000003"/>
    <x v="46"/>
    <n v="1137.5"/>
    <n v="398.125"/>
    <n v="0.35"/>
  </r>
  <r>
    <x v="0"/>
    <n v="1185732"/>
    <x v="0"/>
    <x v="0"/>
    <x v="47"/>
    <s v="Boston"/>
    <x v="3"/>
    <n v="0.39999999999999997"/>
    <x v="37"/>
    <n v="699.99999999999989"/>
    <n v="244.99999999999994"/>
    <n v="0.35"/>
  </r>
  <r>
    <x v="0"/>
    <n v="1185732"/>
    <x v="0"/>
    <x v="0"/>
    <x v="47"/>
    <s v="Boston"/>
    <x v="4"/>
    <n v="0.55000000000000004"/>
    <x v="38"/>
    <n v="1237.5"/>
    <n v="433.125"/>
    <n v="0.35"/>
  </r>
  <r>
    <x v="0"/>
    <n v="1185732"/>
    <x v="0"/>
    <x v="0"/>
    <x v="47"/>
    <s v="Boston"/>
    <x v="5"/>
    <n v="0.45"/>
    <x v="46"/>
    <n v="1462.5"/>
    <n v="585"/>
    <n v="0.39999999999999997"/>
  </r>
  <r>
    <x v="0"/>
    <n v="1185732"/>
    <x v="1"/>
    <x v="0"/>
    <x v="47"/>
    <s v="Boston"/>
    <x v="0"/>
    <n v="0.45"/>
    <x v="31"/>
    <n v="2587.5"/>
    <n v="1164.375"/>
    <n v="0.45"/>
  </r>
  <r>
    <x v="0"/>
    <n v="1185732"/>
    <x v="1"/>
    <x v="0"/>
    <x v="47"/>
    <s v="Boston"/>
    <x v="1"/>
    <n v="0.45"/>
    <x v="38"/>
    <n v="1012.5"/>
    <n v="455.625"/>
    <n v="0.45"/>
  </r>
  <r>
    <x v="0"/>
    <n v="1185732"/>
    <x v="1"/>
    <x v="0"/>
    <x v="47"/>
    <s v="Boston"/>
    <x v="2"/>
    <n v="0.35000000000000003"/>
    <x v="35"/>
    <n v="962.50000000000011"/>
    <n v="336.875"/>
    <n v="0.35"/>
  </r>
  <r>
    <x v="0"/>
    <n v="1185732"/>
    <x v="1"/>
    <x v="0"/>
    <x v="47"/>
    <s v="Boston"/>
    <x v="3"/>
    <n v="0.39999999999999997"/>
    <x v="43"/>
    <n v="600"/>
    <n v="210"/>
    <n v="0.35"/>
  </r>
  <r>
    <x v="0"/>
    <n v="1185732"/>
    <x v="1"/>
    <x v="0"/>
    <x v="47"/>
    <s v="Boston"/>
    <x v="4"/>
    <n v="0.55000000000000004"/>
    <x v="38"/>
    <n v="1237.5"/>
    <n v="433.125"/>
    <n v="0.35"/>
  </r>
  <r>
    <x v="0"/>
    <n v="1185732"/>
    <x v="1"/>
    <x v="0"/>
    <x v="47"/>
    <s v="Boston"/>
    <x v="5"/>
    <n v="0.45"/>
    <x v="46"/>
    <n v="1462.5"/>
    <n v="585"/>
    <n v="0.39999999999999997"/>
  </r>
  <r>
    <x v="0"/>
    <n v="1185732"/>
    <x v="2"/>
    <x v="0"/>
    <x v="47"/>
    <s v="Boston"/>
    <x v="0"/>
    <n v="0.45"/>
    <x v="63"/>
    <n v="2452.5"/>
    <n v="1103.625"/>
    <n v="0.45"/>
  </r>
  <r>
    <x v="0"/>
    <n v="1185732"/>
    <x v="2"/>
    <x v="0"/>
    <x v="47"/>
    <s v="Boston"/>
    <x v="1"/>
    <n v="0.45"/>
    <x v="44"/>
    <n v="1125"/>
    <n v="506.25"/>
    <n v="0.45"/>
  </r>
  <r>
    <x v="0"/>
    <n v="1185732"/>
    <x v="2"/>
    <x v="0"/>
    <x v="47"/>
    <s v="Boston"/>
    <x v="2"/>
    <n v="0.35000000000000003"/>
    <x v="35"/>
    <n v="962.50000000000011"/>
    <n v="336.875"/>
    <n v="0.35"/>
  </r>
  <r>
    <x v="0"/>
    <n v="1185732"/>
    <x v="2"/>
    <x v="0"/>
    <x v="47"/>
    <s v="Boston"/>
    <x v="3"/>
    <n v="0.39999999999999997"/>
    <x v="36"/>
    <n v="499.99999999999994"/>
    <n v="174.99999999999997"/>
    <n v="0.35"/>
  </r>
  <r>
    <x v="0"/>
    <n v="1185732"/>
    <x v="2"/>
    <x v="0"/>
    <x v="47"/>
    <s v="Boston"/>
    <x v="4"/>
    <n v="0.55000000000000004"/>
    <x v="37"/>
    <n v="962.50000000000011"/>
    <n v="336.875"/>
    <n v="0.35"/>
  </r>
  <r>
    <x v="0"/>
    <n v="1185732"/>
    <x v="2"/>
    <x v="0"/>
    <x v="47"/>
    <s v="Boston"/>
    <x v="5"/>
    <n v="0.45"/>
    <x v="35"/>
    <n v="1237.5"/>
    <n v="494.99999999999994"/>
    <n v="0.39999999999999997"/>
  </r>
  <r>
    <x v="0"/>
    <n v="1185732"/>
    <x v="3"/>
    <x v="0"/>
    <x v="47"/>
    <s v="Boston"/>
    <x v="0"/>
    <n v="0.45"/>
    <x v="28"/>
    <n v="2362.5"/>
    <n v="1063.125"/>
    <n v="0.45"/>
  </r>
  <r>
    <x v="0"/>
    <n v="1185732"/>
    <x v="3"/>
    <x v="0"/>
    <x v="47"/>
    <s v="Boston"/>
    <x v="1"/>
    <n v="0.45"/>
    <x v="38"/>
    <n v="1012.5"/>
    <n v="455.625"/>
    <n v="0.45"/>
  </r>
  <r>
    <x v="0"/>
    <n v="1185732"/>
    <x v="3"/>
    <x v="0"/>
    <x v="47"/>
    <s v="Boston"/>
    <x v="2"/>
    <n v="0.35000000000000003"/>
    <x v="38"/>
    <n v="787.50000000000011"/>
    <n v="275.625"/>
    <n v="0.35"/>
  </r>
  <r>
    <x v="0"/>
    <n v="1185732"/>
    <x v="3"/>
    <x v="0"/>
    <x v="47"/>
    <s v="Boston"/>
    <x v="3"/>
    <n v="0.39999999999999997"/>
    <x v="43"/>
    <n v="600"/>
    <n v="210"/>
    <n v="0.35"/>
  </r>
  <r>
    <x v="0"/>
    <n v="1185732"/>
    <x v="3"/>
    <x v="0"/>
    <x v="47"/>
    <s v="Boston"/>
    <x v="4"/>
    <n v="0.55000000000000004"/>
    <x v="43"/>
    <n v="825.00000000000011"/>
    <n v="288.75"/>
    <n v="0.35"/>
  </r>
  <r>
    <x v="0"/>
    <n v="1185732"/>
    <x v="3"/>
    <x v="0"/>
    <x v="47"/>
    <s v="Boston"/>
    <x v="5"/>
    <n v="0.45"/>
    <x v="49"/>
    <n v="1350"/>
    <n v="540"/>
    <n v="0.39999999999999997"/>
  </r>
  <r>
    <x v="0"/>
    <n v="1185732"/>
    <x v="4"/>
    <x v="0"/>
    <x v="47"/>
    <s v="Boston"/>
    <x v="0"/>
    <n v="0.6"/>
    <x v="82"/>
    <n v="3420"/>
    <n v="1539"/>
    <n v="0.45"/>
  </r>
  <r>
    <x v="0"/>
    <n v="1185732"/>
    <x v="4"/>
    <x v="0"/>
    <x v="47"/>
    <s v="Boston"/>
    <x v="1"/>
    <n v="0.55000000000000004"/>
    <x v="35"/>
    <n v="1512.5000000000002"/>
    <n v="680.62500000000011"/>
    <n v="0.45"/>
  </r>
  <r>
    <x v="0"/>
    <n v="1185732"/>
    <x v="4"/>
    <x v="0"/>
    <x v="47"/>
    <s v="Boston"/>
    <x v="2"/>
    <n v="0.5"/>
    <x v="49"/>
    <n v="1500"/>
    <n v="525"/>
    <n v="0.35"/>
  </r>
  <r>
    <x v="0"/>
    <n v="1185732"/>
    <x v="4"/>
    <x v="0"/>
    <x v="47"/>
    <s v="Boston"/>
    <x v="3"/>
    <n v="0.5"/>
    <x v="44"/>
    <n v="1250"/>
    <n v="437.5"/>
    <n v="0.35"/>
  </r>
  <r>
    <x v="0"/>
    <n v="1185732"/>
    <x v="4"/>
    <x v="0"/>
    <x v="47"/>
    <s v="Boston"/>
    <x v="4"/>
    <n v="0.6"/>
    <x v="35"/>
    <n v="1650"/>
    <n v="577.5"/>
    <n v="0.35"/>
  </r>
  <r>
    <x v="0"/>
    <n v="1185732"/>
    <x v="4"/>
    <x v="0"/>
    <x v="47"/>
    <s v="Boston"/>
    <x v="5"/>
    <n v="0.65"/>
    <x v="47"/>
    <n v="2600"/>
    <n v="1040"/>
    <n v="0.39999999999999997"/>
  </r>
  <r>
    <x v="0"/>
    <n v="1185732"/>
    <x v="5"/>
    <x v="0"/>
    <x v="47"/>
    <s v="Boston"/>
    <x v="0"/>
    <n v="0.6"/>
    <x v="26"/>
    <n v="3900"/>
    <n v="1755"/>
    <n v="0.45"/>
  </r>
  <r>
    <x v="0"/>
    <n v="1185732"/>
    <x v="5"/>
    <x v="0"/>
    <x v="47"/>
    <s v="Boston"/>
    <x v="1"/>
    <n v="0.55000000000000004"/>
    <x v="47"/>
    <n v="2200"/>
    <n v="990"/>
    <n v="0.45"/>
  </r>
  <r>
    <x v="0"/>
    <n v="1185732"/>
    <x v="5"/>
    <x v="0"/>
    <x v="47"/>
    <s v="Boston"/>
    <x v="2"/>
    <n v="0.5"/>
    <x v="46"/>
    <n v="1625"/>
    <n v="568.75"/>
    <n v="0.35"/>
  </r>
  <r>
    <x v="0"/>
    <n v="1185732"/>
    <x v="5"/>
    <x v="0"/>
    <x v="47"/>
    <s v="Boston"/>
    <x v="3"/>
    <n v="0.5"/>
    <x v="49"/>
    <n v="1500"/>
    <n v="525"/>
    <n v="0.35"/>
  </r>
  <r>
    <x v="0"/>
    <n v="1185732"/>
    <x v="5"/>
    <x v="0"/>
    <x v="47"/>
    <s v="Boston"/>
    <x v="4"/>
    <n v="0.6"/>
    <x v="49"/>
    <n v="1800"/>
    <n v="630"/>
    <n v="0.35"/>
  </r>
  <r>
    <x v="0"/>
    <n v="1185732"/>
    <x v="5"/>
    <x v="0"/>
    <x v="47"/>
    <s v="Boston"/>
    <x v="5"/>
    <n v="0.65"/>
    <x v="32"/>
    <n v="2925"/>
    <n v="1170"/>
    <n v="0.39999999999999997"/>
  </r>
  <r>
    <x v="0"/>
    <n v="1185732"/>
    <x v="6"/>
    <x v="0"/>
    <x v="47"/>
    <s v="Boston"/>
    <x v="0"/>
    <n v="0.6"/>
    <x v="22"/>
    <n v="4050"/>
    <n v="1822.5"/>
    <n v="0.45"/>
  </r>
  <r>
    <x v="0"/>
    <n v="1185732"/>
    <x v="6"/>
    <x v="0"/>
    <x v="47"/>
    <s v="Boston"/>
    <x v="1"/>
    <n v="0.55000000000000004"/>
    <x v="33"/>
    <n v="2337.5"/>
    <n v="1051.875"/>
    <n v="0.45"/>
  </r>
  <r>
    <x v="0"/>
    <n v="1185732"/>
    <x v="6"/>
    <x v="0"/>
    <x v="47"/>
    <s v="Boston"/>
    <x v="2"/>
    <n v="0.5"/>
    <x v="45"/>
    <n v="1750"/>
    <n v="612.5"/>
    <n v="0.35"/>
  </r>
  <r>
    <x v="0"/>
    <n v="1185732"/>
    <x v="6"/>
    <x v="0"/>
    <x v="47"/>
    <s v="Boston"/>
    <x v="3"/>
    <n v="0.5"/>
    <x v="49"/>
    <n v="1500"/>
    <n v="525"/>
    <n v="0.35"/>
  </r>
  <r>
    <x v="0"/>
    <n v="1185732"/>
    <x v="6"/>
    <x v="0"/>
    <x v="47"/>
    <s v="Boston"/>
    <x v="4"/>
    <n v="0.6"/>
    <x v="46"/>
    <n v="1950"/>
    <n v="682.5"/>
    <n v="0.35"/>
  </r>
  <r>
    <x v="0"/>
    <n v="1185732"/>
    <x v="6"/>
    <x v="0"/>
    <x v="47"/>
    <s v="Boston"/>
    <x v="5"/>
    <n v="0.65"/>
    <x v="24"/>
    <n v="3250"/>
    <n v="1300"/>
    <n v="0.39999999999999997"/>
  </r>
  <r>
    <x v="0"/>
    <n v="1185732"/>
    <x v="7"/>
    <x v="0"/>
    <x v="47"/>
    <s v="Boston"/>
    <x v="0"/>
    <n v="0.6"/>
    <x v="26"/>
    <n v="3900"/>
    <n v="1755"/>
    <n v="0.45"/>
  </r>
  <r>
    <x v="0"/>
    <n v="1185732"/>
    <x v="7"/>
    <x v="0"/>
    <x v="47"/>
    <s v="Boston"/>
    <x v="1"/>
    <n v="0.55000000000000004"/>
    <x v="33"/>
    <n v="2337.5"/>
    <n v="1051.875"/>
    <n v="0.45"/>
  </r>
  <r>
    <x v="0"/>
    <n v="1185732"/>
    <x v="7"/>
    <x v="0"/>
    <x v="47"/>
    <s v="Boston"/>
    <x v="2"/>
    <n v="0.5"/>
    <x v="45"/>
    <n v="1750"/>
    <n v="612.5"/>
    <n v="0.35"/>
  </r>
  <r>
    <x v="0"/>
    <n v="1185732"/>
    <x v="7"/>
    <x v="0"/>
    <x v="47"/>
    <s v="Boston"/>
    <x v="3"/>
    <n v="0.5"/>
    <x v="44"/>
    <n v="1250"/>
    <n v="437.5"/>
    <n v="0.35"/>
  </r>
  <r>
    <x v="0"/>
    <n v="1185732"/>
    <x v="7"/>
    <x v="0"/>
    <x v="47"/>
    <s v="Boston"/>
    <x v="4"/>
    <n v="0.6"/>
    <x v="38"/>
    <n v="1350"/>
    <n v="472.49999999999994"/>
    <n v="0.35"/>
  </r>
  <r>
    <x v="0"/>
    <n v="1185732"/>
    <x v="7"/>
    <x v="0"/>
    <x v="47"/>
    <s v="Boston"/>
    <x v="5"/>
    <n v="0.65"/>
    <x v="47"/>
    <n v="2600"/>
    <n v="1040"/>
    <n v="0.39999999999999997"/>
  </r>
  <r>
    <x v="0"/>
    <n v="1185732"/>
    <x v="8"/>
    <x v="0"/>
    <x v="47"/>
    <s v="Boston"/>
    <x v="0"/>
    <n v="0.6"/>
    <x v="28"/>
    <n v="3150"/>
    <n v="1417.5"/>
    <n v="0.45"/>
  </r>
  <r>
    <x v="0"/>
    <n v="1185732"/>
    <x v="8"/>
    <x v="0"/>
    <x v="47"/>
    <s v="Boston"/>
    <x v="1"/>
    <n v="0.55000000000000004"/>
    <x v="46"/>
    <n v="1787.5000000000002"/>
    <n v="804.37500000000011"/>
    <n v="0.45"/>
  </r>
  <r>
    <x v="0"/>
    <n v="1185732"/>
    <x v="8"/>
    <x v="0"/>
    <x v="47"/>
    <s v="Boston"/>
    <x v="2"/>
    <n v="0.5"/>
    <x v="38"/>
    <n v="1125"/>
    <n v="393.75"/>
    <n v="0.35"/>
  </r>
  <r>
    <x v="0"/>
    <n v="1185732"/>
    <x v="8"/>
    <x v="0"/>
    <x v="47"/>
    <s v="Boston"/>
    <x v="3"/>
    <n v="0.5"/>
    <x v="41"/>
    <n v="1000"/>
    <n v="350"/>
    <n v="0.35"/>
  </r>
  <r>
    <x v="0"/>
    <n v="1185732"/>
    <x v="8"/>
    <x v="0"/>
    <x v="47"/>
    <s v="Boston"/>
    <x v="4"/>
    <n v="0.6"/>
    <x v="41"/>
    <n v="1200"/>
    <n v="420"/>
    <n v="0.35"/>
  </r>
  <r>
    <x v="0"/>
    <n v="1185732"/>
    <x v="8"/>
    <x v="0"/>
    <x v="47"/>
    <s v="Boston"/>
    <x v="5"/>
    <n v="0.65"/>
    <x v="49"/>
    <n v="1950"/>
    <n v="779.99999999999989"/>
    <n v="0.39999999999999997"/>
  </r>
  <r>
    <x v="0"/>
    <n v="1185732"/>
    <x v="9"/>
    <x v="0"/>
    <x v="47"/>
    <s v="Boston"/>
    <x v="0"/>
    <n v="0.65"/>
    <x v="34"/>
    <n v="3087.5"/>
    <n v="1389.375"/>
    <n v="0.45"/>
  </r>
  <r>
    <x v="0"/>
    <n v="1185732"/>
    <x v="9"/>
    <x v="0"/>
    <x v="47"/>
    <s v="Boston"/>
    <x v="1"/>
    <n v="0.60000000000000009"/>
    <x v="49"/>
    <n v="1800.0000000000002"/>
    <n v="810.00000000000011"/>
    <n v="0.45"/>
  </r>
  <r>
    <x v="0"/>
    <n v="1185732"/>
    <x v="9"/>
    <x v="0"/>
    <x v="47"/>
    <s v="Boston"/>
    <x v="2"/>
    <n v="0.60000000000000009"/>
    <x v="41"/>
    <n v="1200.0000000000002"/>
    <n v="420.00000000000006"/>
    <n v="0.35"/>
  </r>
  <r>
    <x v="0"/>
    <n v="1185732"/>
    <x v="9"/>
    <x v="0"/>
    <x v="47"/>
    <s v="Boston"/>
    <x v="3"/>
    <n v="0.60000000000000009"/>
    <x v="37"/>
    <n v="1050.0000000000002"/>
    <n v="367.50000000000006"/>
    <n v="0.35"/>
  </r>
  <r>
    <x v="0"/>
    <n v="1185732"/>
    <x v="9"/>
    <x v="0"/>
    <x v="47"/>
    <s v="Boston"/>
    <x v="4"/>
    <n v="0.70000000000000007"/>
    <x v="37"/>
    <n v="1225.0000000000002"/>
    <n v="428.75000000000006"/>
    <n v="0.35"/>
  </r>
  <r>
    <x v="0"/>
    <n v="1185732"/>
    <x v="9"/>
    <x v="0"/>
    <x v="47"/>
    <s v="Boston"/>
    <x v="5"/>
    <n v="0.75"/>
    <x v="49"/>
    <n v="2250"/>
    <n v="899.99999999999989"/>
    <n v="0.39999999999999997"/>
  </r>
  <r>
    <x v="0"/>
    <n v="1185732"/>
    <x v="10"/>
    <x v="0"/>
    <x v="47"/>
    <s v="Boston"/>
    <x v="0"/>
    <n v="0.70000000000000007"/>
    <x v="32"/>
    <n v="3150.0000000000005"/>
    <n v="1417.5000000000002"/>
    <n v="0.45"/>
  </r>
  <r>
    <x v="0"/>
    <n v="1185732"/>
    <x v="10"/>
    <x v="0"/>
    <x v="47"/>
    <s v="Boston"/>
    <x v="1"/>
    <n v="0.60000000000000009"/>
    <x v="46"/>
    <n v="1950.0000000000002"/>
    <n v="877.50000000000011"/>
    <n v="0.45"/>
  </r>
  <r>
    <x v="0"/>
    <n v="1185732"/>
    <x v="10"/>
    <x v="0"/>
    <x v="47"/>
    <s v="Boston"/>
    <x v="2"/>
    <n v="0.60000000000000009"/>
    <x v="81"/>
    <n v="1920.0000000000002"/>
    <n v="672"/>
    <n v="0.35"/>
  </r>
  <r>
    <x v="0"/>
    <n v="1185732"/>
    <x v="10"/>
    <x v="0"/>
    <x v="47"/>
    <s v="Boston"/>
    <x v="3"/>
    <n v="0.60000000000000009"/>
    <x v="49"/>
    <n v="1800.0000000000002"/>
    <n v="630"/>
    <n v="0.35"/>
  </r>
  <r>
    <x v="0"/>
    <n v="1185732"/>
    <x v="10"/>
    <x v="0"/>
    <x v="47"/>
    <s v="Boston"/>
    <x v="4"/>
    <n v="0.70000000000000007"/>
    <x v="35"/>
    <n v="1925.0000000000002"/>
    <n v="673.75"/>
    <n v="0.35"/>
  </r>
  <r>
    <x v="0"/>
    <n v="1185732"/>
    <x v="10"/>
    <x v="0"/>
    <x v="47"/>
    <s v="Boston"/>
    <x v="5"/>
    <n v="0.75"/>
    <x v="48"/>
    <n v="2812.5"/>
    <n v="1125"/>
    <n v="0.39999999999999997"/>
  </r>
  <r>
    <x v="0"/>
    <n v="1185732"/>
    <x v="11"/>
    <x v="0"/>
    <x v="47"/>
    <s v="Boston"/>
    <x v="0"/>
    <n v="0.70000000000000007"/>
    <x v="25"/>
    <n v="4200"/>
    <n v="1890"/>
    <n v="0.45"/>
  </r>
  <r>
    <x v="0"/>
    <n v="1185732"/>
    <x v="11"/>
    <x v="0"/>
    <x v="47"/>
    <s v="Boston"/>
    <x v="1"/>
    <n v="0.60000000000000009"/>
    <x v="47"/>
    <n v="2400.0000000000005"/>
    <n v="1080.0000000000002"/>
    <n v="0.45"/>
  </r>
  <r>
    <x v="0"/>
    <n v="1185732"/>
    <x v="11"/>
    <x v="0"/>
    <x v="47"/>
    <s v="Boston"/>
    <x v="2"/>
    <n v="0.60000000000000009"/>
    <x v="48"/>
    <n v="2250.0000000000005"/>
    <n v="787.50000000000011"/>
    <n v="0.35"/>
  </r>
  <r>
    <x v="0"/>
    <n v="1185732"/>
    <x v="11"/>
    <x v="0"/>
    <x v="47"/>
    <s v="Boston"/>
    <x v="3"/>
    <n v="0.60000000000000009"/>
    <x v="46"/>
    <n v="1950.0000000000002"/>
    <n v="682.5"/>
    <n v="0.35"/>
  </r>
  <r>
    <x v="0"/>
    <n v="1185732"/>
    <x v="11"/>
    <x v="0"/>
    <x v="47"/>
    <s v="Boston"/>
    <x v="4"/>
    <n v="0.70000000000000007"/>
    <x v="46"/>
    <n v="2275"/>
    <n v="796.25"/>
    <n v="0.35"/>
  </r>
  <r>
    <x v="0"/>
    <n v="1185732"/>
    <x v="11"/>
    <x v="0"/>
    <x v="47"/>
    <s v="Boston"/>
    <x v="5"/>
    <n v="0.75"/>
    <x v="33"/>
    <n v="3187.5"/>
    <n v="1275"/>
    <n v="0.39999999999999997"/>
  </r>
  <r>
    <x v="0"/>
    <n v="1185732"/>
    <x v="124"/>
    <x v="0"/>
    <x v="48"/>
    <s v="Burlington"/>
    <x v="0"/>
    <n v="0.5"/>
    <x v="28"/>
    <n v="2625"/>
    <n v="1050"/>
    <n v="0.4"/>
  </r>
  <r>
    <x v="0"/>
    <n v="1185732"/>
    <x v="124"/>
    <x v="0"/>
    <x v="48"/>
    <s v="Burlington"/>
    <x v="1"/>
    <n v="0.5"/>
    <x v="46"/>
    <n v="1625"/>
    <n v="650"/>
    <n v="0.4"/>
  </r>
  <r>
    <x v="0"/>
    <n v="1185732"/>
    <x v="124"/>
    <x v="0"/>
    <x v="48"/>
    <s v="Burlington"/>
    <x v="2"/>
    <n v="0.4"/>
    <x v="46"/>
    <n v="1300"/>
    <n v="390"/>
    <n v="0.3"/>
  </r>
  <r>
    <x v="0"/>
    <n v="1185732"/>
    <x v="124"/>
    <x v="0"/>
    <x v="48"/>
    <s v="Burlington"/>
    <x v="3"/>
    <n v="0.44999999999999996"/>
    <x v="37"/>
    <n v="787.49999999999989"/>
    <n v="236.24999999999994"/>
    <n v="0.3"/>
  </r>
  <r>
    <x v="0"/>
    <n v="1185732"/>
    <x v="124"/>
    <x v="0"/>
    <x v="48"/>
    <s v="Burlington"/>
    <x v="4"/>
    <n v="0.60000000000000009"/>
    <x v="38"/>
    <n v="1350.0000000000002"/>
    <n v="405.00000000000006"/>
    <n v="0.3"/>
  </r>
  <r>
    <x v="0"/>
    <n v="1185732"/>
    <x v="124"/>
    <x v="0"/>
    <x v="48"/>
    <s v="Burlington"/>
    <x v="5"/>
    <n v="0.5"/>
    <x v="46"/>
    <n v="1625"/>
    <n v="568.75"/>
    <n v="0.35"/>
  </r>
  <r>
    <x v="0"/>
    <n v="1185732"/>
    <x v="125"/>
    <x v="0"/>
    <x v="48"/>
    <s v="Burlington"/>
    <x v="0"/>
    <n v="0.5"/>
    <x v="25"/>
    <n v="3000"/>
    <n v="1200"/>
    <n v="0.4"/>
  </r>
  <r>
    <x v="0"/>
    <n v="1185732"/>
    <x v="125"/>
    <x v="0"/>
    <x v="48"/>
    <s v="Burlington"/>
    <x v="1"/>
    <n v="0.5"/>
    <x v="44"/>
    <n v="1250"/>
    <n v="500"/>
    <n v="0.4"/>
  </r>
  <r>
    <x v="0"/>
    <n v="1185732"/>
    <x v="125"/>
    <x v="0"/>
    <x v="48"/>
    <s v="Burlington"/>
    <x v="2"/>
    <n v="0.4"/>
    <x v="49"/>
    <n v="1200"/>
    <n v="360"/>
    <n v="0.3"/>
  </r>
  <r>
    <x v="0"/>
    <n v="1185732"/>
    <x v="125"/>
    <x v="0"/>
    <x v="48"/>
    <s v="Burlington"/>
    <x v="3"/>
    <n v="0.44999999999999996"/>
    <x v="41"/>
    <n v="899.99999999999989"/>
    <n v="269.99999999999994"/>
    <n v="0.3"/>
  </r>
  <r>
    <x v="0"/>
    <n v="1185732"/>
    <x v="125"/>
    <x v="0"/>
    <x v="48"/>
    <s v="Burlington"/>
    <x v="4"/>
    <n v="0.60000000000000009"/>
    <x v="35"/>
    <n v="1650.0000000000002"/>
    <n v="495.00000000000006"/>
    <n v="0.3"/>
  </r>
  <r>
    <x v="0"/>
    <n v="1185732"/>
    <x v="125"/>
    <x v="0"/>
    <x v="48"/>
    <s v="Burlington"/>
    <x v="5"/>
    <n v="0.5"/>
    <x v="48"/>
    <n v="1875"/>
    <n v="656.25"/>
    <n v="0.35"/>
  </r>
  <r>
    <x v="0"/>
    <n v="1185732"/>
    <x v="126"/>
    <x v="0"/>
    <x v="48"/>
    <s v="Burlington"/>
    <x v="0"/>
    <n v="0.5"/>
    <x v="82"/>
    <n v="2850"/>
    <n v="1140"/>
    <n v="0.4"/>
  </r>
  <r>
    <x v="0"/>
    <n v="1185732"/>
    <x v="126"/>
    <x v="0"/>
    <x v="48"/>
    <s v="Burlington"/>
    <x v="1"/>
    <n v="0.5"/>
    <x v="35"/>
    <n v="1375"/>
    <n v="550"/>
    <n v="0.4"/>
  </r>
  <r>
    <x v="0"/>
    <n v="1185732"/>
    <x v="126"/>
    <x v="0"/>
    <x v="48"/>
    <s v="Burlington"/>
    <x v="2"/>
    <n v="0.4"/>
    <x v="49"/>
    <n v="1200"/>
    <n v="360"/>
    <n v="0.3"/>
  </r>
  <r>
    <x v="0"/>
    <n v="1185732"/>
    <x v="126"/>
    <x v="0"/>
    <x v="48"/>
    <s v="Burlington"/>
    <x v="3"/>
    <n v="0.44999999999999996"/>
    <x v="43"/>
    <n v="674.99999999999989"/>
    <n v="202.49999999999997"/>
    <n v="0.3"/>
  </r>
  <r>
    <x v="0"/>
    <n v="1185732"/>
    <x v="126"/>
    <x v="0"/>
    <x v="48"/>
    <s v="Burlington"/>
    <x v="4"/>
    <n v="0.60000000000000009"/>
    <x v="41"/>
    <n v="1200.0000000000002"/>
    <n v="360.00000000000006"/>
    <n v="0.3"/>
  </r>
  <r>
    <x v="0"/>
    <n v="1185732"/>
    <x v="126"/>
    <x v="0"/>
    <x v="48"/>
    <s v="Burlington"/>
    <x v="5"/>
    <n v="0.5"/>
    <x v="49"/>
    <n v="1500"/>
    <n v="525"/>
    <n v="0.35"/>
  </r>
  <r>
    <x v="0"/>
    <n v="1185732"/>
    <x v="127"/>
    <x v="0"/>
    <x v="48"/>
    <s v="Burlington"/>
    <x v="0"/>
    <n v="0.5"/>
    <x v="21"/>
    <n v="2750"/>
    <n v="1100"/>
    <n v="0.4"/>
  </r>
  <r>
    <x v="0"/>
    <n v="1185732"/>
    <x v="127"/>
    <x v="0"/>
    <x v="48"/>
    <s v="Burlington"/>
    <x v="1"/>
    <n v="0.5"/>
    <x v="44"/>
    <n v="1250"/>
    <n v="500"/>
    <n v="0.4"/>
  </r>
  <r>
    <x v="0"/>
    <n v="1185732"/>
    <x v="127"/>
    <x v="0"/>
    <x v="48"/>
    <s v="Burlington"/>
    <x v="2"/>
    <n v="0.4"/>
    <x v="44"/>
    <n v="1000"/>
    <n v="300"/>
    <n v="0.3"/>
  </r>
  <r>
    <x v="0"/>
    <n v="1185732"/>
    <x v="127"/>
    <x v="0"/>
    <x v="48"/>
    <s v="Burlington"/>
    <x v="3"/>
    <n v="0.44999999999999996"/>
    <x v="37"/>
    <n v="787.49999999999989"/>
    <n v="236.24999999999994"/>
    <n v="0.3"/>
  </r>
  <r>
    <x v="0"/>
    <n v="1185732"/>
    <x v="127"/>
    <x v="0"/>
    <x v="48"/>
    <s v="Burlington"/>
    <x v="4"/>
    <n v="0.60000000000000009"/>
    <x v="37"/>
    <n v="1050.0000000000002"/>
    <n v="315.00000000000006"/>
    <n v="0.3"/>
  </r>
  <r>
    <x v="0"/>
    <n v="1185732"/>
    <x v="127"/>
    <x v="0"/>
    <x v="48"/>
    <s v="Burlington"/>
    <x v="5"/>
    <n v="0.5"/>
    <x v="46"/>
    <n v="1625"/>
    <n v="568.75"/>
    <n v="0.35"/>
  </r>
  <r>
    <x v="0"/>
    <n v="1185732"/>
    <x v="128"/>
    <x v="0"/>
    <x v="48"/>
    <s v="Burlington"/>
    <x v="0"/>
    <n v="0.65"/>
    <x v="76"/>
    <n v="3867.5"/>
    <n v="1547"/>
    <n v="0.4"/>
  </r>
  <r>
    <x v="0"/>
    <n v="1185732"/>
    <x v="128"/>
    <x v="0"/>
    <x v="48"/>
    <s v="Burlington"/>
    <x v="1"/>
    <n v="0.60000000000000009"/>
    <x v="49"/>
    <n v="1800.0000000000002"/>
    <n v="720.00000000000011"/>
    <n v="0.4"/>
  </r>
  <r>
    <x v="0"/>
    <n v="1185732"/>
    <x v="128"/>
    <x v="0"/>
    <x v="48"/>
    <s v="Burlington"/>
    <x v="2"/>
    <n v="0.55000000000000004"/>
    <x v="46"/>
    <n v="1787.5000000000002"/>
    <n v="536.25"/>
    <n v="0.3"/>
  </r>
  <r>
    <x v="0"/>
    <n v="1185732"/>
    <x v="128"/>
    <x v="0"/>
    <x v="48"/>
    <s v="Burlington"/>
    <x v="3"/>
    <n v="0.55000000000000004"/>
    <x v="35"/>
    <n v="1512.5000000000002"/>
    <n v="453.75000000000006"/>
    <n v="0.3"/>
  </r>
  <r>
    <x v="0"/>
    <n v="1185732"/>
    <x v="128"/>
    <x v="0"/>
    <x v="48"/>
    <s v="Burlington"/>
    <x v="4"/>
    <n v="0.65"/>
    <x v="49"/>
    <n v="1950"/>
    <n v="585"/>
    <n v="0.3"/>
  </r>
  <r>
    <x v="0"/>
    <n v="1185732"/>
    <x v="128"/>
    <x v="0"/>
    <x v="48"/>
    <s v="Burlington"/>
    <x v="5"/>
    <n v="0.70000000000000007"/>
    <x v="33"/>
    <n v="2975.0000000000005"/>
    <n v="1041.25"/>
    <n v="0.35"/>
  </r>
  <r>
    <x v="0"/>
    <n v="1185732"/>
    <x v="129"/>
    <x v="0"/>
    <x v="48"/>
    <s v="Burlington"/>
    <x v="0"/>
    <n v="0.65"/>
    <x v="22"/>
    <n v="4387.5"/>
    <n v="1755"/>
    <n v="0.4"/>
  </r>
  <r>
    <x v="0"/>
    <n v="1185732"/>
    <x v="129"/>
    <x v="0"/>
    <x v="48"/>
    <s v="Burlington"/>
    <x v="1"/>
    <n v="0.60000000000000009"/>
    <x v="33"/>
    <n v="2550.0000000000005"/>
    <n v="1020.0000000000002"/>
    <n v="0.4"/>
  </r>
  <r>
    <x v="0"/>
    <n v="1185732"/>
    <x v="129"/>
    <x v="0"/>
    <x v="48"/>
    <s v="Burlington"/>
    <x v="2"/>
    <n v="0.55000000000000004"/>
    <x v="45"/>
    <n v="1925.0000000000002"/>
    <n v="577.5"/>
    <n v="0.3"/>
  </r>
  <r>
    <x v="0"/>
    <n v="1185732"/>
    <x v="129"/>
    <x v="0"/>
    <x v="48"/>
    <s v="Burlington"/>
    <x v="3"/>
    <n v="0.55000000000000004"/>
    <x v="46"/>
    <n v="1787.5000000000002"/>
    <n v="536.25"/>
    <n v="0.3"/>
  </r>
  <r>
    <x v="0"/>
    <n v="1185732"/>
    <x v="129"/>
    <x v="0"/>
    <x v="48"/>
    <s v="Burlington"/>
    <x v="4"/>
    <n v="0.65"/>
    <x v="46"/>
    <n v="2112.5"/>
    <n v="633.75"/>
    <n v="0.3"/>
  </r>
  <r>
    <x v="0"/>
    <n v="1185732"/>
    <x v="129"/>
    <x v="0"/>
    <x v="48"/>
    <s v="Burlington"/>
    <x v="5"/>
    <n v="0.70000000000000007"/>
    <x v="34"/>
    <n v="3325.0000000000005"/>
    <n v="1163.75"/>
    <n v="0.35"/>
  </r>
  <r>
    <x v="0"/>
    <n v="1185732"/>
    <x v="130"/>
    <x v="0"/>
    <x v="48"/>
    <s v="Burlington"/>
    <x v="0"/>
    <n v="0.65"/>
    <x v="20"/>
    <n v="4550"/>
    <n v="1820"/>
    <n v="0.4"/>
  </r>
  <r>
    <x v="0"/>
    <n v="1185732"/>
    <x v="130"/>
    <x v="0"/>
    <x v="48"/>
    <s v="Burlington"/>
    <x v="1"/>
    <n v="0.60000000000000009"/>
    <x v="32"/>
    <n v="2700.0000000000005"/>
    <n v="1080.0000000000002"/>
    <n v="0.4"/>
  </r>
  <r>
    <x v="0"/>
    <n v="1185732"/>
    <x v="130"/>
    <x v="0"/>
    <x v="48"/>
    <s v="Burlington"/>
    <x v="2"/>
    <n v="0.55000000000000004"/>
    <x v="48"/>
    <n v="2062.5"/>
    <n v="618.75"/>
    <n v="0.3"/>
  </r>
  <r>
    <x v="0"/>
    <n v="1185732"/>
    <x v="130"/>
    <x v="0"/>
    <x v="48"/>
    <s v="Burlington"/>
    <x v="3"/>
    <n v="0.55000000000000004"/>
    <x v="46"/>
    <n v="1787.5000000000002"/>
    <n v="536.25"/>
    <n v="0.3"/>
  </r>
  <r>
    <x v="0"/>
    <n v="1185732"/>
    <x v="130"/>
    <x v="0"/>
    <x v="48"/>
    <s v="Burlington"/>
    <x v="4"/>
    <n v="0.65"/>
    <x v="45"/>
    <n v="2275"/>
    <n v="682.5"/>
    <n v="0.3"/>
  </r>
  <r>
    <x v="0"/>
    <n v="1185732"/>
    <x v="130"/>
    <x v="0"/>
    <x v="48"/>
    <s v="Burlington"/>
    <x v="5"/>
    <n v="0.70000000000000007"/>
    <x v="28"/>
    <n v="3675.0000000000005"/>
    <n v="1286.25"/>
    <n v="0.35"/>
  </r>
  <r>
    <x v="0"/>
    <n v="1185732"/>
    <x v="131"/>
    <x v="0"/>
    <x v="48"/>
    <s v="Burlington"/>
    <x v="0"/>
    <n v="0.65"/>
    <x v="22"/>
    <n v="4387.5"/>
    <n v="1755"/>
    <n v="0.4"/>
  </r>
  <r>
    <x v="0"/>
    <n v="1185732"/>
    <x v="131"/>
    <x v="0"/>
    <x v="48"/>
    <s v="Burlington"/>
    <x v="1"/>
    <n v="0.60000000000000009"/>
    <x v="32"/>
    <n v="2700.0000000000005"/>
    <n v="1080.0000000000002"/>
    <n v="0.4"/>
  </r>
  <r>
    <x v="0"/>
    <n v="1185732"/>
    <x v="131"/>
    <x v="0"/>
    <x v="48"/>
    <s v="Burlington"/>
    <x v="2"/>
    <n v="0.55000000000000004"/>
    <x v="48"/>
    <n v="2062.5"/>
    <n v="618.75"/>
    <n v="0.3"/>
  </r>
  <r>
    <x v="0"/>
    <n v="1185732"/>
    <x v="131"/>
    <x v="0"/>
    <x v="48"/>
    <s v="Burlington"/>
    <x v="3"/>
    <n v="0.55000000000000004"/>
    <x v="35"/>
    <n v="1512.5000000000002"/>
    <n v="453.75000000000006"/>
    <n v="0.3"/>
  </r>
  <r>
    <x v="0"/>
    <n v="1185732"/>
    <x v="131"/>
    <x v="0"/>
    <x v="48"/>
    <s v="Burlington"/>
    <x v="4"/>
    <n v="0.65"/>
    <x v="44"/>
    <n v="1625"/>
    <n v="487.5"/>
    <n v="0.3"/>
  </r>
  <r>
    <x v="0"/>
    <n v="1185732"/>
    <x v="131"/>
    <x v="0"/>
    <x v="48"/>
    <s v="Burlington"/>
    <x v="5"/>
    <n v="0.70000000000000007"/>
    <x v="33"/>
    <n v="2975.0000000000005"/>
    <n v="1041.25"/>
    <n v="0.35"/>
  </r>
  <r>
    <x v="0"/>
    <n v="1185732"/>
    <x v="132"/>
    <x v="0"/>
    <x v="48"/>
    <s v="Burlington"/>
    <x v="0"/>
    <n v="0.65"/>
    <x v="21"/>
    <n v="3575"/>
    <n v="1430"/>
    <n v="0.4"/>
  </r>
  <r>
    <x v="0"/>
    <n v="1185732"/>
    <x v="132"/>
    <x v="0"/>
    <x v="48"/>
    <s v="Burlington"/>
    <x v="1"/>
    <n v="0.60000000000000009"/>
    <x v="45"/>
    <n v="2100.0000000000005"/>
    <n v="840.00000000000023"/>
    <n v="0.4"/>
  </r>
  <r>
    <x v="0"/>
    <n v="1185732"/>
    <x v="132"/>
    <x v="0"/>
    <x v="48"/>
    <s v="Burlington"/>
    <x v="2"/>
    <n v="0.55000000000000004"/>
    <x v="44"/>
    <n v="1375"/>
    <n v="412.5"/>
    <n v="0.3"/>
  </r>
  <r>
    <x v="0"/>
    <n v="1185732"/>
    <x v="132"/>
    <x v="0"/>
    <x v="48"/>
    <s v="Burlington"/>
    <x v="3"/>
    <n v="0.55000000000000004"/>
    <x v="38"/>
    <n v="1237.5"/>
    <n v="371.25"/>
    <n v="0.3"/>
  </r>
  <r>
    <x v="0"/>
    <n v="1185732"/>
    <x v="132"/>
    <x v="0"/>
    <x v="48"/>
    <s v="Burlington"/>
    <x v="4"/>
    <n v="0.65"/>
    <x v="38"/>
    <n v="1462.5"/>
    <n v="438.75"/>
    <n v="0.3"/>
  </r>
  <r>
    <x v="0"/>
    <n v="1185732"/>
    <x v="132"/>
    <x v="0"/>
    <x v="48"/>
    <s v="Burlington"/>
    <x v="5"/>
    <n v="0.70000000000000007"/>
    <x v="46"/>
    <n v="2275"/>
    <n v="796.25"/>
    <n v="0.35"/>
  </r>
  <r>
    <x v="0"/>
    <n v="1185732"/>
    <x v="133"/>
    <x v="0"/>
    <x v="48"/>
    <s v="Burlington"/>
    <x v="0"/>
    <n v="0.70000000000000007"/>
    <x v="34"/>
    <n v="3325.0000000000005"/>
    <n v="1330.0000000000002"/>
    <n v="0.4"/>
  </r>
  <r>
    <x v="0"/>
    <n v="1185732"/>
    <x v="133"/>
    <x v="0"/>
    <x v="48"/>
    <s v="Burlington"/>
    <x v="1"/>
    <n v="0.65000000000000013"/>
    <x v="49"/>
    <n v="1950.0000000000005"/>
    <n v="780.00000000000023"/>
    <n v="0.4"/>
  </r>
  <r>
    <x v="0"/>
    <n v="1185732"/>
    <x v="133"/>
    <x v="0"/>
    <x v="48"/>
    <s v="Burlington"/>
    <x v="2"/>
    <n v="0.65000000000000013"/>
    <x v="41"/>
    <n v="1300.0000000000002"/>
    <n v="390.00000000000006"/>
    <n v="0.3"/>
  </r>
  <r>
    <x v="0"/>
    <n v="1185732"/>
    <x v="133"/>
    <x v="0"/>
    <x v="48"/>
    <s v="Burlington"/>
    <x v="3"/>
    <n v="0.65000000000000013"/>
    <x v="37"/>
    <n v="1137.5000000000002"/>
    <n v="341.25000000000006"/>
    <n v="0.3"/>
  </r>
  <r>
    <x v="0"/>
    <n v="1185732"/>
    <x v="133"/>
    <x v="0"/>
    <x v="48"/>
    <s v="Burlington"/>
    <x v="4"/>
    <n v="0.75000000000000011"/>
    <x v="37"/>
    <n v="1312.5000000000002"/>
    <n v="393.75000000000006"/>
    <n v="0.3"/>
  </r>
  <r>
    <x v="0"/>
    <n v="1185732"/>
    <x v="133"/>
    <x v="0"/>
    <x v="48"/>
    <s v="Burlington"/>
    <x v="5"/>
    <n v="0.8"/>
    <x v="49"/>
    <n v="2400"/>
    <n v="840"/>
    <n v="0.35"/>
  </r>
  <r>
    <x v="0"/>
    <n v="1185732"/>
    <x v="134"/>
    <x v="0"/>
    <x v="48"/>
    <s v="Burlington"/>
    <x v="0"/>
    <n v="0.75000000000000011"/>
    <x v="32"/>
    <n v="3375.0000000000005"/>
    <n v="1350.0000000000002"/>
    <n v="0.4"/>
  </r>
  <r>
    <x v="0"/>
    <n v="1185732"/>
    <x v="134"/>
    <x v="0"/>
    <x v="48"/>
    <s v="Burlington"/>
    <x v="1"/>
    <n v="0.65000000000000013"/>
    <x v="46"/>
    <n v="2112.5000000000005"/>
    <n v="845.00000000000023"/>
    <n v="0.4"/>
  </r>
  <r>
    <x v="0"/>
    <n v="1185732"/>
    <x v="134"/>
    <x v="0"/>
    <x v="48"/>
    <s v="Burlington"/>
    <x v="2"/>
    <n v="0.65000000000000013"/>
    <x v="71"/>
    <n v="2242.5000000000005"/>
    <n v="672.75000000000011"/>
    <n v="0.3"/>
  </r>
  <r>
    <x v="0"/>
    <n v="1185732"/>
    <x v="134"/>
    <x v="0"/>
    <x v="48"/>
    <s v="Burlington"/>
    <x v="3"/>
    <n v="0.65000000000000013"/>
    <x v="46"/>
    <n v="2112.5000000000005"/>
    <n v="633.75000000000011"/>
    <n v="0.3"/>
  </r>
  <r>
    <x v="0"/>
    <n v="1185732"/>
    <x v="134"/>
    <x v="0"/>
    <x v="48"/>
    <s v="Burlington"/>
    <x v="4"/>
    <n v="0.75000000000000011"/>
    <x v="49"/>
    <n v="2250.0000000000005"/>
    <n v="675.00000000000011"/>
    <n v="0.3"/>
  </r>
  <r>
    <x v="0"/>
    <n v="1185732"/>
    <x v="134"/>
    <x v="0"/>
    <x v="48"/>
    <s v="Burlington"/>
    <x v="5"/>
    <n v="0.8"/>
    <x v="47"/>
    <n v="3200"/>
    <n v="1120"/>
    <n v="0.35"/>
  </r>
  <r>
    <x v="0"/>
    <n v="1185732"/>
    <x v="135"/>
    <x v="0"/>
    <x v="48"/>
    <s v="Burlington"/>
    <x v="0"/>
    <n v="0.75000000000000011"/>
    <x v="23"/>
    <n v="4687.5000000000009"/>
    <n v="1875.0000000000005"/>
    <n v="0.4"/>
  </r>
  <r>
    <x v="0"/>
    <n v="1185732"/>
    <x v="135"/>
    <x v="0"/>
    <x v="48"/>
    <s v="Burlington"/>
    <x v="1"/>
    <n v="0.65000000000000013"/>
    <x v="33"/>
    <n v="2762.5000000000005"/>
    <n v="1105.0000000000002"/>
    <n v="0.4"/>
  </r>
  <r>
    <x v="0"/>
    <n v="1185732"/>
    <x v="135"/>
    <x v="0"/>
    <x v="48"/>
    <s v="Burlington"/>
    <x v="2"/>
    <n v="0.65000000000000013"/>
    <x v="47"/>
    <n v="2600.0000000000005"/>
    <n v="780.00000000000011"/>
    <n v="0.3"/>
  </r>
  <r>
    <x v="0"/>
    <n v="1185732"/>
    <x v="135"/>
    <x v="0"/>
    <x v="48"/>
    <s v="Burlington"/>
    <x v="3"/>
    <n v="0.65000000000000013"/>
    <x v="45"/>
    <n v="2275.0000000000005"/>
    <n v="682.50000000000011"/>
    <n v="0.3"/>
  </r>
  <r>
    <x v="0"/>
    <n v="1185732"/>
    <x v="135"/>
    <x v="0"/>
    <x v="48"/>
    <s v="Burlington"/>
    <x v="4"/>
    <n v="0.75000000000000011"/>
    <x v="45"/>
    <n v="2625.0000000000005"/>
    <n v="787.50000000000011"/>
    <n v="0.3"/>
  </r>
  <r>
    <x v="0"/>
    <n v="1185732"/>
    <x v="135"/>
    <x v="0"/>
    <x v="48"/>
    <s v="Burlington"/>
    <x v="5"/>
    <n v="0.8"/>
    <x v="32"/>
    <n v="3600"/>
    <n v="1260"/>
    <n v="0.35"/>
  </r>
  <r>
    <x v="0"/>
    <n v="1185732"/>
    <x v="145"/>
    <x v="0"/>
    <x v="49"/>
    <s v="Manchester"/>
    <x v="0"/>
    <n v="0.55000000000000004"/>
    <x v="24"/>
    <n v="2750"/>
    <n v="962.50000000000011"/>
    <n v="0.35000000000000003"/>
  </r>
  <r>
    <x v="0"/>
    <n v="1185732"/>
    <x v="145"/>
    <x v="0"/>
    <x v="49"/>
    <s v="Manchester"/>
    <x v="1"/>
    <n v="0.55000000000000004"/>
    <x v="49"/>
    <n v="1650.0000000000002"/>
    <n v="577.50000000000011"/>
    <n v="0.35000000000000003"/>
  </r>
  <r>
    <x v="0"/>
    <n v="1185732"/>
    <x v="145"/>
    <x v="0"/>
    <x v="49"/>
    <s v="Manchester"/>
    <x v="2"/>
    <n v="0.45"/>
    <x v="49"/>
    <n v="1350"/>
    <n v="337.5"/>
    <n v="0.25"/>
  </r>
  <r>
    <x v="0"/>
    <n v="1185732"/>
    <x v="145"/>
    <x v="0"/>
    <x v="49"/>
    <s v="Manchester"/>
    <x v="3"/>
    <n v="0.49999999999999994"/>
    <x v="43"/>
    <n v="749.99999999999989"/>
    <n v="187.49999999999997"/>
    <n v="0.25"/>
  </r>
  <r>
    <x v="0"/>
    <n v="1185732"/>
    <x v="145"/>
    <x v="0"/>
    <x v="49"/>
    <s v="Manchester"/>
    <x v="4"/>
    <n v="0.65000000000000013"/>
    <x v="41"/>
    <n v="1300.0000000000002"/>
    <n v="325.00000000000006"/>
    <n v="0.25"/>
  </r>
  <r>
    <x v="0"/>
    <n v="1185732"/>
    <x v="145"/>
    <x v="0"/>
    <x v="49"/>
    <s v="Manchester"/>
    <x v="5"/>
    <n v="0.55000000000000004"/>
    <x v="49"/>
    <n v="1650.0000000000002"/>
    <n v="495.00000000000006"/>
    <n v="0.3"/>
  </r>
  <r>
    <x v="0"/>
    <n v="1185732"/>
    <x v="216"/>
    <x v="0"/>
    <x v="49"/>
    <s v="Manchester"/>
    <x v="0"/>
    <n v="0.55000000000000004"/>
    <x v="31"/>
    <n v="3162.5000000000005"/>
    <n v="1106.8750000000002"/>
    <n v="0.35000000000000003"/>
  </r>
  <r>
    <x v="0"/>
    <n v="1185732"/>
    <x v="216"/>
    <x v="0"/>
    <x v="49"/>
    <s v="Manchester"/>
    <x v="1"/>
    <n v="0.55000000000000004"/>
    <x v="38"/>
    <n v="1237.5"/>
    <n v="433.12500000000006"/>
    <n v="0.35000000000000003"/>
  </r>
  <r>
    <x v="0"/>
    <n v="1185732"/>
    <x v="216"/>
    <x v="0"/>
    <x v="49"/>
    <s v="Manchester"/>
    <x v="2"/>
    <n v="0.45"/>
    <x v="35"/>
    <n v="1237.5"/>
    <n v="309.375"/>
    <n v="0.25"/>
  </r>
  <r>
    <x v="0"/>
    <n v="1185732"/>
    <x v="216"/>
    <x v="0"/>
    <x v="49"/>
    <s v="Manchester"/>
    <x v="3"/>
    <n v="0.49999999999999994"/>
    <x v="37"/>
    <n v="874.99999999999989"/>
    <n v="218.74999999999997"/>
    <n v="0.25"/>
  </r>
  <r>
    <x v="0"/>
    <n v="1185732"/>
    <x v="216"/>
    <x v="0"/>
    <x v="49"/>
    <s v="Manchester"/>
    <x v="4"/>
    <n v="0.65000000000000013"/>
    <x v="44"/>
    <n v="1625.0000000000002"/>
    <n v="406.25000000000006"/>
    <n v="0.25"/>
  </r>
  <r>
    <x v="0"/>
    <n v="1185732"/>
    <x v="216"/>
    <x v="0"/>
    <x v="49"/>
    <s v="Manchester"/>
    <x v="5"/>
    <n v="0.55000000000000004"/>
    <x v="45"/>
    <n v="1925.0000000000002"/>
    <n v="577.5"/>
    <n v="0.3"/>
  </r>
  <r>
    <x v="0"/>
    <n v="1185732"/>
    <x v="250"/>
    <x v="0"/>
    <x v="49"/>
    <s v="Manchester"/>
    <x v="0"/>
    <n v="0.55000000000000004"/>
    <x v="63"/>
    <n v="2997.5000000000005"/>
    <n v="1049.1250000000002"/>
    <n v="0.35000000000000003"/>
  </r>
  <r>
    <x v="0"/>
    <n v="1185732"/>
    <x v="250"/>
    <x v="0"/>
    <x v="49"/>
    <s v="Manchester"/>
    <x v="1"/>
    <n v="0.55000000000000004"/>
    <x v="44"/>
    <n v="1375"/>
    <n v="481.25000000000006"/>
    <n v="0.35000000000000003"/>
  </r>
  <r>
    <x v="0"/>
    <n v="1185732"/>
    <x v="250"/>
    <x v="0"/>
    <x v="49"/>
    <s v="Manchester"/>
    <x v="2"/>
    <n v="0.45"/>
    <x v="35"/>
    <n v="1237.5"/>
    <n v="309.375"/>
    <n v="0.25"/>
  </r>
  <r>
    <x v="0"/>
    <n v="1185732"/>
    <x v="250"/>
    <x v="0"/>
    <x v="49"/>
    <s v="Manchester"/>
    <x v="3"/>
    <n v="0.49999999999999994"/>
    <x v="36"/>
    <n v="624.99999999999989"/>
    <n v="156.24999999999997"/>
    <n v="0.25"/>
  </r>
  <r>
    <x v="0"/>
    <n v="1185732"/>
    <x v="250"/>
    <x v="0"/>
    <x v="49"/>
    <s v="Manchester"/>
    <x v="4"/>
    <n v="0.65000000000000013"/>
    <x v="37"/>
    <n v="1137.5000000000002"/>
    <n v="284.37500000000006"/>
    <n v="0.25"/>
  </r>
  <r>
    <x v="0"/>
    <n v="1185732"/>
    <x v="250"/>
    <x v="0"/>
    <x v="49"/>
    <s v="Manchester"/>
    <x v="5"/>
    <n v="0.55000000000000004"/>
    <x v="35"/>
    <n v="1512.5000000000002"/>
    <n v="453.75000000000006"/>
    <n v="0.3"/>
  </r>
  <r>
    <x v="0"/>
    <n v="1185732"/>
    <x v="251"/>
    <x v="0"/>
    <x v="49"/>
    <s v="Manchester"/>
    <x v="0"/>
    <n v="0.55000000000000004"/>
    <x v="28"/>
    <n v="2887.5000000000005"/>
    <n v="1010.6250000000002"/>
    <n v="0.35000000000000003"/>
  </r>
  <r>
    <x v="0"/>
    <n v="1185732"/>
    <x v="251"/>
    <x v="0"/>
    <x v="49"/>
    <s v="Manchester"/>
    <x v="1"/>
    <n v="0.55000000000000004"/>
    <x v="38"/>
    <n v="1237.5"/>
    <n v="433.12500000000006"/>
    <n v="0.35000000000000003"/>
  </r>
  <r>
    <x v="0"/>
    <n v="1185732"/>
    <x v="251"/>
    <x v="0"/>
    <x v="49"/>
    <s v="Manchester"/>
    <x v="2"/>
    <n v="0.45"/>
    <x v="38"/>
    <n v="1012.5"/>
    <n v="253.125"/>
    <n v="0.25"/>
  </r>
  <r>
    <x v="0"/>
    <n v="1185732"/>
    <x v="251"/>
    <x v="0"/>
    <x v="49"/>
    <s v="Manchester"/>
    <x v="3"/>
    <n v="0.49999999999999994"/>
    <x v="43"/>
    <n v="749.99999999999989"/>
    <n v="187.49999999999997"/>
    <n v="0.25"/>
  </r>
  <r>
    <x v="0"/>
    <n v="1185732"/>
    <x v="251"/>
    <x v="0"/>
    <x v="49"/>
    <s v="Manchester"/>
    <x v="4"/>
    <n v="0.60000000000000009"/>
    <x v="43"/>
    <n v="900.00000000000011"/>
    <n v="225.00000000000003"/>
    <n v="0.25"/>
  </r>
  <r>
    <x v="0"/>
    <n v="1185732"/>
    <x v="251"/>
    <x v="0"/>
    <x v="49"/>
    <s v="Manchester"/>
    <x v="5"/>
    <n v="0.5"/>
    <x v="49"/>
    <n v="1500"/>
    <n v="450"/>
    <n v="0.3"/>
  </r>
  <r>
    <x v="0"/>
    <n v="1185732"/>
    <x v="252"/>
    <x v="0"/>
    <x v="49"/>
    <s v="Manchester"/>
    <x v="0"/>
    <n v="0.65"/>
    <x v="82"/>
    <n v="3705"/>
    <n v="1296.7500000000002"/>
    <n v="0.35000000000000003"/>
  </r>
  <r>
    <x v="0"/>
    <n v="1185732"/>
    <x v="252"/>
    <x v="0"/>
    <x v="49"/>
    <s v="Manchester"/>
    <x v="1"/>
    <n v="0.60000000000000009"/>
    <x v="35"/>
    <n v="1650.0000000000002"/>
    <n v="577.50000000000011"/>
    <n v="0.35000000000000003"/>
  </r>
  <r>
    <x v="0"/>
    <n v="1185732"/>
    <x v="252"/>
    <x v="0"/>
    <x v="49"/>
    <s v="Manchester"/>
    <x v="2"/>
    <n v="0.55000000000000004"/>
    <x v="49"/>
    <n v="1650.0000000000002"/>
    <n v="412.50000000000006"/>
    <n v="0.25"/>
  </r>
  <r>
    <x v="0"/>
    <n v="1185732"/>
    <x v="252"/>
    <x v="0"/>
    <x v="49"/>
    <s v="Manchester"/>
    <x v="3"/>
    <n v="0.55000000000000004"/>
    <x v="44"/>
    <n v="1375"/>
    <n v="343.75"/>
    <n v="0.25"/>
  </r>
  <r>
    <x v="0"/>
    <n v="1185732"/>
    <x v="252"/>
    <x v="0"/>
    <x v="49"/>
    <s v="Manchester"/>
    <x v="4"/>
    <n v="0.65"/>
    <x v="35"/>
    <n v="1787.5"/>
    <n v="446.875"/>
    <n v="0.25"/>
  </r>
  <r>
    <x v="0"/>
    <n v="1185732"/>
    <x v="252"/>
    <x v="0"/>
    <x v="49"/>
    <s v="Manchester"/>
    <x v="5"/>
    <n v="0.70000000000000007"/>
    <x v="47"/>
    <n v="2800.0000000000005"/>
    <n v="840.00000000000011"/>
    <n v="0.3"/>
  </r>
  <r>
    <x v="0"/>
    <n v="1185732"/>
    <x v="220"/>
    <x v="0"/>
    <x v="49"/>
    <s v="Manchester"/>
    <x v="0"/>
    <n v="0.65"/>
    <x v="26"/>
    <n v="4225"/>
    <n v="1478.7500000000002"/>
    <n v="0.35000000000000003"/>
  </r>
  <r>
    <x v="0"/>
    <n v="1185732"/>
    <x v="220"/>
    <x v="0"/>
    <x v="49"/>
    <s v="Manchester"/>
    <x v="1"/>
    <n v="0.60000000000000009"/>
    <x v="47"/>
    <n v="2400.0000000000005"/>
    <n v="840.00000000000023"/>
    <n v="0.35000000000000003"/>
  </r>
  <r>
    <x v="0"/>
    <n v="1185732"/>
    <x v="220"/>
    <x v="0"/>
    <x v="49"/>
    <s v="Manchester"/>
    <x v="2"/>
    <n v="0.55000000000000004"/>
    <x v="46"/>
    <n v="1787.5000000000002"/>
    <n v="446.87500000000006"/>
    <n v="0.25"/>
  </r>
  <r>
    <x v="0"/>
    <n v="1185732"/>
    <x v="220"/>
    <x v="0"/>
    <x v="49"/>
    <s v="Manchester"/>
    <x v="3"/>
    <n v="0.55000000000000004"/>
    <x v="49"/>
    <n v="1650.0000000000002"/>
    <n v="412.50000000000006"/>
    <n v="0.25"/>
  </r>
  <r>
    <x v="0"/>
    <n v="1185732"/>
    <x v="220"/>
    <x v="0"/>
    <x v="49"/>
    <s v="Manchester"/>
    <x v="4"/>
    <n v="0.65"/>
    <x v="49"/>
    <n v="1950"/>
    <n v="487.5"/>
    <n v="0.25"/>
  </r>
  <r>
    <x v="0"/>
    <n v="1185732"/>
    <x v="220"/>
    <x v="0"/>
    <x v="49"/>
    <s v="Manchester"/>
    <x v="5"/>
    <n v="0.70000000000000007"/>
    <x v="32"/>
    <n v="3150.0000000000005"/>
    <n v="945.00000000000011"/>
    <n v="0.3"/>
  </r>
  <r>
    <x v="0"/>
    <n v="1185732"/>
    <x v="253"/>
    <x v="0"/>
    <x v="49"/>
    <s v="Manchester"/>
    <x v="0"/>
    <n v="0.65"/>
    <x v="22"/>
    <n v="4387.5"/>
    <n v="1535.6250000000002"/>
    <n v="0.35000000000000003"/>
  </r>
  <r>
    <x v="0"/>
    <n v="1185732"/>
    <x v="253"/>
    <x v="0"/>
    <x v="49"/>
    <s v="Manchester"/>
    <x v="1"/>
    <n v="0.60000000000000009"/>
    <x v="33"/>
    <n v="2550.0000000000005"/>
    <n v="892.50000000000023"/>
    <n v="0.35000000000000003"/>
  </r>
  <r>
    <x v="0"/>
    <n v="1185732"/>
    <x v="253"/>
    <x v="0"/>
    <x v="49"/>
    <s v="Manchester"/>
    <x v="2"/>
    <n v="0.55000000000000004"/>
    <x v="45"/>
    <n v="1925.0000000000002"/>
    <n v="481.25000000000006"/>
    <n v="0.25"/>
  </r>
  <r>
    <x v="0"/>
    <n v="1185732"/>
    <x v="253"/>
    <x v="0"/>
    <x v="49"/>
    <s v="Manchester"/>
    <x v="3"/>
    <n v="0.55000000000000004"/>
    <x v="49"/>
    <n v="1650.0000000000002"/>
    <n v="412.50000000000006"/>
    <n v="0.25"/>
  </r>
  <r>
    <x v="0"/>
    <n v="1185732"/>
    <x v="253"/>
    <x v="0"/>
    <x v="49"/>
    <s v="Manchester"/>
    <x v="4"/>
    <n v="0.65"/>
    <x v="46"/>
    <n v="2112.5"/>
    <n v="528.125"/>
    <n v="0.25"/>
  </r>
  <r>
    <x v="0"/>
    <n v="1185732"/>
    <x v="253"/>
    <x v="0"/>
    <x v="49"/>
    <s v="Manchester"/>
    <x v="5"/>
    <n v="0.70000000000000007"/>
    <x v="24"/>
    <n v="3500.0000000000005"/>
    <n v="1050"/>
    <n v="0.3"/>
  </r>
  <r>
    <x v="0"/>
    <n v="1185732"/>
    <x v="254"/>
    <x v="0"/>
    <x v="49"/>
    <s v="Manchester"/>
    <x v="0"/>
    <n v="0.65"/>
    <x v="26"/>
    <n v="4225"/>
    <n v="1478.7500000000002"/>
    <n v="0.35000000000000003"/>
  </r>
  <r>
    <x v="0"/>
    <n v="1185732"/>
    <x v="254"/>
    <x v="0"/>
    <x v="49"/>
    <s v="Manchester"/>
    <x v="1"/>
    <n v="0.60000000000000009"/>
    <x v="33"/>
    <n v="2550.0000000000005"/>
    <n v="892.50000000000023"/>
    <n v="0.35000000000000003"/>
  </r>
  <r>
    <x v="0"/>
    <n v="1185732"/>
    <x v="254"/>
    <x v="0"/>
    <x v="49"/>
    <s v="Manchester"/>
    <x v="2"/>
    <n v="0.55000000000000004"/>
    <x v="45"/>
    <n v="1925.0000000000002"/>
    <n v="481.25000000000006"/>
    <n v="0.25"/>
  </r>
  <r>
    <x v="0"/>
    <n v="1185732"/>
    <x v="254"/>
    <x v="0"/>
    <x v="49"/>
    <s v="Manchester"/>
    <x v="3"/>
    <n v="0.55000000000000004"/>
    <x v="44"/>
    <n v="1375"/>
    <n v="343.75"/>
    <n v="0.25"/>
  </r>
  <r>
    <x v="0"/>
    <n v="1185732"/>
    <x v="254"/>
    <x v="0"/>
    <x v="49"/>
    <s v="Manchester"/>
    <x v="4"/>
    <n v="0.65"/>
    <x v="38"/>
    <n v="1462.5"/>
    <n v="365.625"/>
    <n v="0.25"/>
  </r>
  <r>
    <x v="0"/>
    <n v="1185732"/>
    <x v="254"/>
    <x v="0"/>
    <x v="49"/>
    <s v="Manchester"/>
    <x v="5"/>
    <n v="0.70000000000000007"/>
    <x v="47"/>
    <n v="2800.0000000000005"/>
    <n v="840.00000000000011"/>
    <n v="0.3"/>
  </r>
  <r>
    <x v="0"/>
    <n v="1185732"/>
    <x v="255"/>
    <x v="0"/>
    <x v="49"/>
    <s v="Manchester"/>
    <x v="0"/>
    <n v="0.65"/>
    <x v="28"/>
    <n v="3412.5"/>
    <n v="1194.375"/>
    <n v="0.35000000000000003"/>
  </r>
  <r>
    <x v="0"/>
    <n v="1185732"/>
    <x v="255"/>
    <x v="0"/>
    <x v="49"/>
    <s v="Manchester"/>
    <x v="1"/>
    <n v="0.60000000000000009"/>
    <x v="46"/>
    <n v="1950.0000000000002"/>
    <n v="682.50000000000011"/>
    <n v="0.35000000000000003"/>
  </r>
  <r>
    <x v="0"/>
    <n v="1185732"/>
    <x v="255"/>
    <x v="0"/>
    <x v="49"/>
    <s v="Manchester"/>
    <x v="2"/>
    <n v="0.55000000000000004"/>
    <x v="38"/>
    <n v="1237.5"/>
    <n v="309.375"/>
    <n v="0.25"/>
  </r>
  <r>
    <x v="0"/>
    <n v="1185732"/>
    <x v="255"/>
    <x v="0"/>
    <x v="49"/>
    <s v="Manchester"/>
    <x v="3"/>
    <n v="0.55000000000000004"/>
    <x v="41"/>
    <n v="1100"/>
    <n v="275"/>
    <n v="0.25"/>
  </r>
  <r>
    <x v="0"/>
    <n v="1185732"/>
    <x v="255"/>
    <x v="0"/>
    <x v="49"/>
    <s v="Manchester"/>
    <x v="4"/>
    <n v="0.65"/>
    <x v="41"/>
    <n v="1300"/>
    <n v="325"/>
    <n v="0.25"/>
  </r>
  <r>
    <x v="0"/>
    <n v="1185732"/>
    <x v="255"/>
    <x v="0"/>
    <x v="49"/>
    <s v="Manchester"/>
    <x v="5"/>
    <n v="0.70000000000000007"/>
    <x v="49"/>
    <n v="2100"/>
    <n v="630"/>
    <n v="0.3"/>
  </r>
  <r>
    <x v="0"/>
    <n v="1185732"/>
    <x v="224"/>
    <x v="0"/>
    <x v="49"/>
    <s v="Manchester"/>
    <x v="0"/>
    <n v="0.70000000000000007"/>
    <x v="32"/>
    <n v="3150.0000000000005"/>
    <n v="1102.5000000000002"/>
    <n v="0.35000000000000003"/>
  </r>
  <r>
    <x v="0"/>
    <n v="1185732"/>
    <x v="224"/>
    <x v="0"/>
    <x v="49"/>
    <s v="Manchester"/>
    <x v="1"/>
    <n v="0.65000000000000013"/>
    <x v="35"/>
    <n v="1787.5000000000005"/>
    <n v="625.62500000000023"/>
    <n v="0.35000000000000003"/>
  </r>
  <r>
    <x v="0"/>
    <n v="1185732"/>
    <x v="224"/>
    <x v="0"/>
    <x v="49"/>
    <s v="Manchester"/>
    <x v="2"/>
    <n v="0.65000000000000013"/>
    <x v="37"/>
    <n v="1137.5000000000002"/>
    <n v="284.37500000000006"/>
    <n v="0.25"/>
  </r>
  <r>
    <x v="0"/>
    <n v="1185732"/>
    <x v="224"/>
    <x v="0"/>
    <x v="49"/>
    <s v="Manchester"/>
    <x v="3"/>
    <n v="0.65000000000000013"/>
    <x v="43"/>
    <n v="975.00000000000023"/>
    <n v="243.75000000000006"/>
    <n v="0.25"/>
  </r>
  <r>
    <x v="0"/>
    <n v="1185732"/>
    <x v="224"/>
    <x v="0"/>
    <x v="49"/>
    <s v="Manchester"/>
    <x v="4"/>
    <n v="0.75000000000000011"/>
    <x v="43"/>
    <n v="1125.0000000000002"/>
    <n v="281.25000000000006"/>
    <n v="0.25"/>
  </r>
  <r>
    <x v="0"/>
    <n v="1185732"/>
    <x v="224"/>
    <x v="0"/>
    <x v="49"/>
    <s v="Manchester"/>
    <x v="5"/>
    <n v="0.8"/>
    <x v="35"/>
    <n v="2200"/>
    <n v="660"/>
    <n v="0.3"/>
  </r>
  <r>
    <x v="0"/>
    <n v="1185732"/>
    <x v="256"/>
    <x v="0"/>
    <x v="49"/>
    <s v="Manchester"/>
    <x v="0"/>
    <n v="0.75000000000000011"/>
    <x v="33"/>
    <n v="3187.5000000000005"/>
    <n v="1115.6250000000002"/>
    <n v="0.35000000000000003"/>
  </r>
  <r>
    <x v="0"/>
    <n v="1185732"/>
    <x v="256"/>
    <x v="0"/>
    <x v="49"/>
    <s v="Manchester"/>
    <x v="1"/>
    <n v="0.65000000000000013"/>
    <x v="49"/>
    <n v="1950.0000000000005"/>
    <n v="682.50000000000023"/>
    <n v="0.35000000000000003"/>
  </r>
  <r>
    <x v="0"/>
    <n v="1185732"/>
    <x v="256"/>
    <x v="0"/>
    <x v="49"/>
    <s v="Manchester"/>
    <x v="2"/>
    <n v="0.65000000000000013"/>
    <x v="81"/>
    <n v="2080.0000000000005"/>
    <n v="520.00000000000011"/>
    <n v="0.25"/>
  </r>
  <r>
    <x v="0"/>
    <n v="1185732"/>
    <x v="256"/>
    <x v="0"/>
    <x v="49"/>
    <s v="Manchester"/>
    <x v="3"/>
    <n v="0.65000000000000013"/>
    <x v="49"/>
    <n v="1950.0000000000005"/>
    <n v="487.50000000000011"/>
    <n v="0.25"/>
  </r>
  <r>
    <x v="0"/>
    <n v="1185732"/>
    <x v="256"/>
    <x v="0"/>
    <x v="49"/>
    <s v="Manchester"/>
    <x v="4"/>
    <n v="0.75000000000000011"/>
    <x v="35"/>
    <n v="2062.5000000000005"/>
    <n v="515.62500000000011"/>
    <n v="0.25"/>
  </r>
  <r>
    <x v="0"/>
    <n v="1185732"/>
    <x v="256"/>
    <x v="0"/>
    <x v="49"/>
    <s v="Manchester"/>
    <x v="5"/>
    <n v="0.8"/>
    <x v="48"/>
    <n v="3000"/>
    <n v="900"/>
    <n v="0.3"/>
  </r>
  <r>
    <x v="0"/>
    <n v="1185732"/>
    <x v="257"/>
    <x v="0"/>
    <x v="49"/>
    <s v="Manchester"/>
    <x v="0"/>
    <n v="0.75000000000000011"/>
    <x v="25"/>
    <n v="4500.0000000000009"/>
    <n v="1575.0000000000005"/>
    <n v="0.35000000000000003"/>
  </r>
  <r>
    <x v="0"/>
    <n v="1185732"/>
    <x v="257"/>
    <x v="0"/>
    <x v="49"/>
    <s v="Manchester"/>
    <x v="1"/>
    <n v="0.65000000000000013"/>
    <x v="47"/>
    <n v="2600.0000000000005"/>
    <n v="910.00000000000023"/>
    <n v="0.35000000000000003"/>
  </r>
  <r>
    <x v="0"/>
    <n v="1185732"/>
    <x v="257"/>
    <x v="0"/>
    <x v="49"/>
    <s v="Manchester"/>
    <x v="2"/>
    <n v="0.65000000000000013"/>
    <x v="48"/>
    <n v="2437.5000000000005"/>
    <n v="609.37500000000011"/>
    <n v="0.25"/>
  </r>
  <r>
    <x v="0"/>
    <n v="1185732"/>
    <x v="257"/>
    <x v="0"/>
    <x v="49"/>
    <s v="Manchester"/>
    <x v="3"/>
    <n v="0.65000000000000013"/>
    <x v="46"/>
    <n v="2112.5000000000005"/>
    <n v="528.12500000000011"/>
    <n v="0.25"/>
  </r>
  <r>
    <x v="0"/>
    <n v="1185732"/>
    <x v="257"/>
    <x v="0"/>
    <x v="49"/>
    <s v="Manchester"/>
    <x v="4"/>
    <n v="0.75000000000000011"/>
    <x v="46"/>
    <n v="2437.5000000000005"/>
    <n v="609.37500000000011"/>
    <n v="0.25"/>
  </r>
  <r>
    <x v="0"/>
    <n v="1185732"/>
    <x v="257"/>
    <x v="0"/>
    <x v="49"/>
    <s v="Manchester"/>
    <x v="5"/>
    <n v="0.8"/>
    <x v="33"/>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7DE85-CFA0-2C47-A55A-565137A4991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1">
    <format dxfId="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A07C1-3B38-1847-8135-3E766552560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3978BD-511E-B14D-AD63-CE13BD32D9D2}" name="PivotTable3" cacheId="0" applyNumberFormats="0" applyBorderFormats="0" applyFontFormats="0" applyPatternFormats="0" applyAlignmentFormats="0" applyWidthHeightFormats="1" dataCaption="Values" updatedVersion="8" minRefreshableVersion="5" useAutoFormatting="1" itemPrintTitles="1" createdVersion="8" indent="0" showHeaders="0" outline="1" outlineData="1" multipleFieldFilters="0">
  <location ref="A24:B75"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366340BD-CC6E-BE41-AD28-4B33647522D7}" sourceName="Retailer">
  <pivotTables>
    <pivotTable tabId="4" name="PivotTable2"/>
    <pivotTable tabId="4" name="PivotTable1"/>
    <pivotTable tabId="4" name="PivotTable3"/>
  </pivotTables>
  <data>
    <tabular pivotCacheId="1297607429">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0BF8B2-1DA0-EC40-83C5-33F9D09233F6}" sourceName="Region">
  <pivotTables>
    <pivotTable tabId="4" name="PivotTable2"/>
    <pivotTable tabId="4" name="PivotTable1"/>
    <pivotTable tabId="4" name="PivotTable3"/>
  </pivotTables>
  <data>
    <tabular pivotCacheId="1297607429">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7ADF379-E619-5248-8EC7-13E9083706B4}" sourceName="Beverage Brand">
  <pivotTables>
    <pivotTable tabId="4" name="PivotTable2"/>
    <pivotTable tabId="4" name="PivotTable1"/>
    <pivotTable tabId="4" name="PivotTable3"/>
  </pivotTables>
  <data>
    <tabular pivotCacheId="1297607429">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EF9EEA3-B10E-0F41-86A4-3B7FA0D012C4}" cache="Slicer_Retailer" caption="Retailer" style="SlicerStyleDark1" rowHeight="230716"/>
  <slicer name="Region" xr10:uid="{9DA29155-312D-054B-81D2-BEF444325FB1}" cache="Slicer_Region" caption="Region" style="SlicerStyleDark1" rowHeight="230716"/>
  <slicer name="Beverage Brand" xr10:uid="{88F92A6A-7BD7-F745-9A68-1605B7DF6B59}" cache="Slicer_Beverage_Brand" caption="Beverage Brand" style="SlicerStyleDark1"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41030C36-1541-6140-9630-E20DC367D7FC}" sourceName="Invoice Date">
  <pivotTables>
    <pivotTable tabId="4" name="PivotTable2"/>
    <pivotTable tabId="4" name="PivotTable1"/>
    <pivotTable tabId="4" name="PivotTable3"/>
  </pivotTables>
  <state minimalRefreshVersion="6" lastRefreshVersion="6" pivotCacheId="1297607429"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408E2523-AF2A-9D44-AA96-60DA80F60298}" cache="NativeTimeline_Invoice_Date" caption="Sales Period" showHorizontalScrollbar="0" level="2" selectionLevel="2" scrollPosition="2021-01-01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 TargetMode="External"/><Relationship Id="rId1" Type="http://schemas.openxmlformats.org/officeDocument/2006/relationships/hyperlink" Target="https://www.careerprinciples.com/courses/excel-for-business-finance?utm_source=YTDownloadFile&amp;utm_medium=interactive-excel-dashboard-may-1-2022&amp;utm_campaign=YT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A2" sqref="A2:F22"/>
    </sheetView>
  </sheetViews>
  <sheetFormatPr baseColWidth="10" defaultColWidth="14.5" defaultRowHeight="15" customHeight="1" x14ac:dyDescent="0.2"/>
  <cols>
    <col min="1" max="1" width="10.83203125" customWidth="1"/>
    <col min="2" max="2" width="8.5" customWidth="1"/>
    <col min="3" max="3" width="110.6640625" customWidth="1"/>
    <col min="4" max="4" width="9.5" customWidth="1"/>
    <col min="5" max="6" width="10.83203125" customWidth="1"/>
    <col min="7" max="26" width="10.6640625" customWidth="1"/>
  </cols>
  <sheetData>
    <row r="1" spans="1:26" x14ac:dyDescent="0.2">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1"/>
      <c r="D3" s="1"/>
      <c r="E3" s="1"/>
      <c r="F3" s="1"/>
      <c r="G3" s="1"/>
      <c r="H3" s="1"/>
      <c r="I3" s="1"/>
      <c r="J3" s="1"/>
      <c r="K3" s="1"/>
      <c r="L3" s="1"/>
      <c r="M3" s="1"/>
      <c r="N3" s="1"/>
      <c r="O3" s="1"/>
      <c r="P3" s="1"/>
      <c r="Q3" s="1"/>
      <c r="R3" s="1"/>
      <c r="S3" s="1"/>
      <c r="T3" s="1"/>
      <c r="U3" s="1"/>
      <c r="V3" s="1"/>
      <c r="W3" s="1"/>
      <c r="X3" s="1"/>
      <c r="Y3" s="1"/>
      <c r="Z3" s="1"/>
    </row>
    <row r="4" spans="1:26" ht="72" customHeight="1" x14ac:dyDescent="0.2">
      <c r="A4" s="1"/>
      <c r="B4" s="2"/>
      <c r="C4" s="3" t="s">
        <v>0</v>
      </c>
      <c r="D4" s="4"/>
      <c r="E4" s="1"/>
      <c r="F4" s="1"/>
      <c r="G4" s="1"/>
      <c r="H4" s="1"/>
      <c r="I4" s="1"/>
      <c r="J4" s="1"/>
      <c r="K4" s="1"/>
      <c r="L4" s="1"/>
      <c r="M4" s="1"/>
      <c r="N4" s="1"/>
      <c r="O4" s="1"/>
      <c r="P4" s="1"/>
      <c r="Q4" s="1"/>
      <c r="R4" s="1"/>
      <c r="S4" s="1"/>
      <c r="T4" s="1"/>
      <c r="U4" s="1"/>
      <c r="V4" s="1"/>
      <c r="W4" s="1"/>
      <c r="X4" s="1"/>
      <c r="Y4" s="1"/>
      <c r="Z4" s="1"/>
    </row>
    <row r="5" spans="1:26" ht="64" x14ac:dyDescent="0.2">
      <c r="A5" s="1"/>
      <c r="B5" s="5"/>
      <c r="C5" s="6"/>
      <c r="D5" s="7"/>
      <c r="E5" s="1"/>
      <c r="F5" s="1"/>
      <c r="G5" s="1"/>
      <c r="H5" s="1"/>
      <c r="I5" s="1"/>
      <c r="J5" s="1"/>
      <c r="K5" s="1"/>
      <c r="L5" s="1"/>
      <c r="M5" s="1"/>
      <c r="N5" s="1"/>
      <c r="O5" s="1"/>
      <c r="P5" s="1"/>
      <c r="Q5" s="1"/>
      <c r="R5" s="1"/>
      <c r="S5" s="1"/>
      <c r="T5" s="1"/>
      <c r="U5" s="1"/>
      <c r="V5" s="1"/>
      <c r="W5" s="1"/>
      <c r="X5" s="1"/>
      <c r="Y5" s="1"/>
      <c r="Z5" s="1"/>
    </row>
    <row r="6" spans="1:26" x14ac:dyDescent="0.2">
      <c r="A6" s="1"/>
      <c r="B6" s="5"/>
      <c r="D6" s="7"/>
      <c r="E6" s="1"/>
      <c r="F6" s="1"/>
      <c r="G6" s="1"/>
      <c r="H6" s="1"/>
      <c r="I6" s="1"/>
      <c r="J6" s="1"/>
      <c r="K6" s="1"/>
      <c r="L6" s="1"/>
      <c r="M6" s="1"/>
      <c r="N6" s="1"/>
      <c r="O6" s="1"/>
      <c r="P6" s="1"/>
      <c r="Q6" s="1"/>
      <c r="R6" s="1"/>
      <c r="S6" s="1"/>
      <c r="T6" s="1"/>
      <c r="U6" s="1"/>
      <c r="V6" s="1"/>
      <c r="W6" s="1"/>
      <c r="X6" s="1"/>
      <c r="Y6" s="1"/>
      <c r="Z6" s="1"/>
    </row>
    <row r="7" spans="1:26" ht="27" customHeight="1" x14ac:dyDescent="0.2">
      <c r="A7" s="1"/>
      <c r="B7" s="5"/>
      <c r="D7" s="7"/>
      <c r="E7" s="1"/>
      <c r="F7" s="1"/>
      <c r="G7" s="1"/>
      <c r="H7" s="1"/>
      <c r="I7" s="1"/>
      <c r="J7" s="1"/>
      <c r="K7" s="1"/>
      <c r="L7" s="1"/>
      <c r="M7" s="1"/>
      <c r="N7" s="1"/>
      <c r="O7" s="1"/>
      <c r="P7" s="1"/>
      <c r="Q7" s="1"/>
      <c r="R7" s="1"/>
      <c r="S7" s="1"/>
      <c r="T7" s="1"/>
      <c r="U7" s="1"/>
      <c r="V7" s="1"/>
      <c r="W7" s="1"/>
      <c r="X7" s="1"/>
      <c r="Y7" s="1"/>
      <c r="Z7" s="1"/>
    </row>
    <row r="8" spans="1:26" ht="27.75" customHeight="1" x14ac:dyDescent="0.2">
      <c r="A8" s="1"/>
      <c r="B8" s="5"/>
      <c r="D8" s="7"/>
      <c r="E8" s="1"/>
      <c r="F8" s="1"/>
      <c r="G8" s="1"/>
      <c r="H8" s="1"/>
      <c r="I8" s="1"/>
      <c r="J8" s="1"/>
      <c r="K8" s="1"/>
      <c r="L8" s="1"/>
      <c r="M8" s="1"/>
      <c r="N8" s="1"/>
      <c r="O8" s="1"/>
      <c r="P8" s="1"/>
      <c r="Q8" s="1"/>
      <c r="R8" s="1"/>
      <c r="S8" s="1"/>
      <c r="T8" s="1"/>
      <c r="U8" s="1"/>
      <c r="V8" s="1"/>
      <c r="W8" s="1"/>
      <c r="X8" s="1"/>
      <c r="Y8" s="1"/>
      <c r="Z8" s="1"/>
    </row>
    <row r="9" spans="1:26" ht="28.5" customHeight="1" x14ac:dyDescent="0.25">
      <c r="A9" s="8"/>
      <c r="B9" s="9"/>
      <c r="C9" s="10" t="s">
        <v>1</v>
      </c>
      <c r="D9" s="11"/>
      <c r="E9" s="8"/>
      <c r="F9" s="8"/>
      <c r="G9" s="8"/>
      <c r="H9" s="8"/>
      <c r="I9" s="8"/>
      <c r="J9" s="8"/>
      <c r="K9" s="8"/>
      <c r="L9" s="8"/>
      <c r="M9" s="8"/>
      <c r="N9" s="8"/>
      <c r="O9" s="8"/>
      <c r="P9" s="8"/>
      <c r="Q9" s="8"/>
      <c r="R9" s="8"/>
      <c r="S9" s="8"/>
      <c r="T9" s="8"/>
      <c r="U9" s="8"/>
      <c r="V9" s="8"/>
      <c r="W9" s="8"/>
      <c r="X9" s="8"/>
      <c r="Y9" s="8"/>
      <c r="Z9" s="8"/>
    </row>
    <row r="10" spans="1:26" ht="21" x14ac:dyDescent="0.25">
      <c r="A10" s="8"/>
      <c r="B10" s="9"/>
      <c r="C10" s="10"/>
      <c r="D10" s="11"/>
      <c r="E10" s="8"/>
      <c r="F10" s="8"/>
      <c r="G10" s="8"/>
      <c r="H10" s="8"/>
      <c r="I10" s="8"/>
      <c r="J10" s="8"/>
      <c r="K10" s="8"/>
      <c r="L10" s="8"/>
      <c r="M10" s="8"/>
      <c r="N10" s="8"/>
      <c r="O10" s="8"/>
      <c r="P10" s="8"/>
      <c r="Q10" s="8"/>
      <c r="R10" s="8"/>
      <c r="S10" s="8"/>
      <c r="T10" s="8"/>
      <c r="U10" s="8"/>
      <c r="V10" s="8"/>
      <c r="W10" s="8"/>
      <c r="X10" s="8"/>
      <c r="Y10" s="8"/>
      <c r="Z10" s="8"/>
    </row>
    <row r="11" spans="1:26" ht="35.25" customHeight="1" x14ac:dyDescent="0.2">
      <c r="A11" s="12"/>
      <c r="B11" s="13"/>
      <c r="C11" s="47" t="s">
        <v>2</v>
      </c>
      <c r="D11" s="14"/>
      <c r="E11" s="12"/>
      <c r="F11" s="12"/>
      <c r="G11" s="12"/>
      <c r="H11" s="12"/>
      <c r="I11" s="12"/>
      <c r="J11" s="12"/>
      <c r="K11" s="12"/>
      <c r="L11" s="12"/>
      <c r="M11" s="12"/>
      <c r="N11" s="12"/>
      <c r="O11" s="12"/>
      <c r="P11" s="12"/>
      <c r="Q11" s="12"/>
      <c r="R11" s="12"/>
      <c r="S11" s="12"/>
      <c r="T11" s="12"/>
      <c r="U11" s="12"/>
      <c r="V11" s="12"/>
      <c r="W11" s="12"/>
      <c r="X11" s="12"/>
      <c r="Y11" s="12"/>
      <c r="Z11" s="12"/>
    </row>
    <row r="12" spans="1:26" x14ac:dyDescent="0.2">
      <c r="A12" s="1"/>
      <c r="B12" s="5"/>
      <c r="D12" s="7"/>
      <c r="E12" s="1"/>
      <c r="F12" s="1"/>
      <c r="G12" s="1"/>
      <c r="H12" s="1"/>
      <c r="I12" s="1"/>
      <c r="J12" s="1"/>
      <c r="K12" s="1"/>
      <c r="L12" s="1"/>
      <c r="M12" s="1"/>
      <c r="N12" s="1"/>
      <c r="O12" s="1"/>
      <c r="P12" s="1"/>
      <c r="Q12" s="1"/>
      <c r="R12" s="1"/>
      <c r="S12" s="1"/>
      <c r="T12" s="1"/>
      <c r="U12" s="1"/>
      <c r="V12" s="1"/>
      <c r="W12" s="1"/>
      <c r="X12" s="1"/>
      <c r="Y12" s="1"/>
      <c r="Z12" s="1"/>
    </row>
    <row r="13" spans="1:26" ht="7.5" customHeight="1" x14ac:dyDescent="0.2">
      <c r="A13" s="1"/>
      <c r="B13" s="5"/>
      <c r="D13" s="7"/>
      <c r="E13" s="1"/>
      <c r="F13" s="1"/>
      <c r="G13" s="1"/>
      <c r="H13" s="1"/>
      <c r="I13" s="1"/>
      <c r="J13" s="1"/>
      <c r="K13" s="1"/>
      <c r="L13" s="1"/>
      <c r="M13" s="1"/>
      <c r="N13" s="1"/>
      <c r="O13" s="1"/>
      <c r="P13" s="1"/>
      <c r="Q13" s="1"/>
      <c r="R13" s="1"/>
      <c r="S13" s="1"/>
      <c r="T13" s="1"/>
      <c r="U13" s="1"/>
      <c r="V13" s="1"/>
      <c r="W13" s="1"/>
      <c r="X13" s="1"/>
      <c r="Y13" s="1"/>
      <c r="Z13" s="1"/>
    </row>
    <row r="14" spans="1:26" x14ac:dyDescent="0.2">
      <c r="A14" s="1"/>
      <c r="B14" s="5"/>
      <c r="D14" s="7"/>
      <c r="E14" s="1"/>
      <c r="F14" s="1"/>
      <c r="G14" s="1"/>
      <c r="H14" s="1"/>
      <c r="I14" s="1"/>
      <c r="J14" s="1"/>
      <c r="K14" s="1"/>
      <c r="L14" s="1"/>
      <c r="M14" s="1"/>
      <c r="N14" s="1"/>
      <c r="O14" s="1"/>
      <c r="P14" s="1"/>
      <c r="Q14" s="1"/>
      <c r="R14" s="1"/>
      <c r="S14" s="1"/>
      <c r="T14" s="1"/>
      <c r="U14" s="1"/>
      <c r="V14" s="1"/>
      <c r="W14" s="1"/>
      <c r="X14" s="1"/>
      <c r="Y14" s="1"/>
      <c r="Z14" s="1"/>
    </row>
    <row r="15" spans="1:26" ht="29.25" customHeight="1" x14ac:dyDescent="0.25">
      <c r="A15" s="1"/>
      <c r="B15" s="5"/>
      <c r="C15" s="15" t="s">
        <v>3</v>
      </c>
      <c r="D15" s="7"/>
      <c r="E15" s="1"/>
      <c r="F15" s="1"/>
      <c r="G15" s="1"/>
      <c r="H15" s="1"/>
      <c r="I15" s="1"/>
      <c r="J15" s="1"/>
      <c r="K15" s="1"/>
      <c r="L15" s="1"/>
      <c r="M15" s="1"/>
      <c r="N15" s="1"/>
      <c r="O15" s="1"/>
      <c r="P15" s="1"/>
      <c r="Q15" s="1"/>
      <c r="R15" s="1"/>
      <c r="S15" s="1"/>
      <c r="T15" s="1"/>
      <c r="U15" s="1"/>
      <c r="V15" s="1"/>
      <c r="W15" s="1"/>
      <c r="X15" s="1"/>
      <c r="Y15" s="1"/>
      <c r="Z15" s="1"/>
    </row>
    <row r="16" spans="1:26" x14ac:dyDescent="0.2">
      <c r="A16" s="1"/>
      <c r="B16" s="5"/>
      <c r="C16" s="16" t="s">
        <v>4</v>
      </c>
      <c r="D16" s="7"/>
      <c r="E16" s="1"/>
      <c r="F16" s="1"/>
      <c r="G16" s="1"/>
      <c r="H16" s="1"/>
      <c r="I16" s="1"/>
      <c r="J16" s="1"/>
      <c r="K16" s="1"/>
      <c r="L16" s="1"/>
      <c r="M16" s="1"/>
      <c r="N16" s="1"/>
      <c r="O16" s="1"/>
      <c r="P16" s="1"/>
      <c r="Q16" s="1"/>
      <c r="R16" s="1"/>
      <c r="S16" s="1"/>
      <c r="T16" s="1"/>
      <c r="U16" s="1"/>
      <c r="V16" s="1"/>
      <c r="W16" s="1"/>
      <c r="X16" s="1"/>
      <c r="Y16" s="1"/>
      <c r="Z16" s="1"/>
    </row>
    <row r="17" spans="1:26" x14ac:dyDescent="0.2">
      <c r="A17" s="1"/>
      <c r="B17" s="5"/>
      <c r="C17" s="17" t="s">
        <v>5</v>
      </c>
      <c r="D17" s="7"/>
      <c r="E17" s="1"/>
      <c r="F17" s="1"/>
      <c r="G17" s="1"/>
      <c r="H17" s="1"/>
      <c r="I17" s="1"/>
      <c r="J17" s="1"/>
      <c r="K17" s="1"/>
      <c r="L17" s="1"/>
      <c r="M17" s="1"/>
      <c r="N17" s="1"/>
      <c r="O17" s="1"/>
      <c r="P17" s="1"/>
      <c r="Q17" s="1"/>
      <c r="R17" s="1"/>
      <c r="S17" s="1"/>
      <c r="T17" s="1"/>
      <c r="U17" s="1"/>
      <c r="V17" s="1"/>
      <c r="W17" s="1"/>
      <c r="X17" s="1"/>
      <c r="Y17" s="1"/>
      <c r="Z17" s="1"/>
    </row>
    <row r="18" spans="1:26" ht="32" x14ac:dyDescent="0.2">
      <c r="A18" s="1"/>
      <c r="B18" s="5"/>
      <c r="C18" s="18" t="s">
        <v>6</v>
      </c>
      <c r="D18" s="7"/>
      <c r="E18" s="1"/>
      <c r="F18" s="1"/>
      <c r="G18" s="1"/>
      <c r="H18" s="1"/>
      <c r="I18" s="1"/>
      <c r="J18" s="1"/>
      <c r="K18" s="1"/>
      <c r="L18" s="1"/>
      <c r="M18" s="1"/>
      <c r="N18" s="1"/>
      <c r="O18" s="1"/>
      <c r="P18" s="1"/>
      <c r="Q18" s="1"/>
      <c r="R18" s="1"/>
      <c r="S18" s="1"/>
      <c r="T18" s="1"/>
      <c r="U18" s="1"/>
      <c r="V18" s="1"/>
      <c r="W18" s="1"/>
      <c r="X18" s="1"/>
      <c r="Y18" s="1"/>
      <c r="Z18" s="1"/>
    </row>
    <row r="19" spans="1:26" x14ac:dyDescent="0.2">
      <c r="A19" s="1"/>
      <c r="B19" s="19"/>
      <c r="C19" s="20"/>
      <c r="D19" s="2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vI/PvNPvKwdLBaZwwmQMFpAfxgAsQRycunsZKgkqe6kON8vWRjw+3lTiqZWwgz+6WDxqxM6VSreKaCP/yNvrPA==" saltValue="rsYUeJVvEigVfnv6cv0MRQ==" spinCount="100000" sheet="1" objects="1" scenarios="1"/>
  <hyperlinks>
    <hyperlink ref="C11" r:id="rId1" xr:uid="{00000000-0004-0000-0000-000000000000}"/>
    <hyperlink ref="C15" r:id="rId2" xr:uid="{00000000-0004-0000-0000-000001000000}"/>
  </hyperlinks>
  <pageMargins left="0.7" right="0.7" top="0.75" bottom="0.75" header="0" footer="0"/>
  <pageSetup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9734-249C-D447-967C-53DED34F7D70}">
  <dimension ref="A3:E75"/>
  <sheetViews>
    <sheetView workbookViewId="0">
      <selection activeCell="A24" sqref="A24:B75"/>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s>
  <sheetData>
    <row r="3" spans="1:4" x14ac:dyDescent="0.2">
      <c r="A3" t="s">
        <v>139</v>
      </c>
      <c r="B3" t="s">
        <v>140</v>
      </c>
      <c r="C3" t="s">
        <v>141</v>
      </c>
      <c r="D3" t="s">
        <v>142</v>
      </c>
    </row>
    <row r="4" spans="1:4" x14ac:dyDescent="0.2">
      <c r="A4">
        <v>8684027.5</v>
      </c>
      <c r="B4">
        <v>17148250</v>
      </c>
      <c r="C4">
        <v>3173631.875</v>
      </c>
      <c r="D4">
        <v>0.36310442386830921</v>
      </c>
    </row>
    <row r="8" spans="1:4" x14ac:dyDescent="0.2">
      <c r="A8" s="48" t="s">
        <v>146</v>
      </c>
      <c r="B8" t="s">
        <v>139</v>
      </c>
    </row>
    <row r="9" spans="1:4" x14ac:dyDescent="0.2">
      <c r="A9" s="49" t="s">
        <v>148</v>
      </c>
      <c r="B9" s="50">
        <v>510750</v>
      </c>
    </row>
    <row r="10" spans="1:4" x14ac:dyDescent="0.2">
      <c r="A10" s="49" t="s">
        <v>149</v>
      </c>
      <c r="B10" s="50">
        <v>484975</v>
      </c>
    </row>
    <row r="11" spans="1:4" x14ac:dyDescent="0.2">
      <c r="A11" s="49" t="s">
        <v>150</v>
      </c>
      <c r="B11" s="50">
        <v>483530</v>
      </c>
    </row>
    <row r="12" spans="1:4" x14ac:dyDescent="0.2">
      <c r="A12" s="49" t="s">
        <v>151</v>
      </c>
      <c r="B12" s="50">
        <v>494887.5</v>
      </c>
    </row>
    <row r="13" spans="1:4" x14ac:dyDescent="0.2">
      <c r="A13" s="49" t="s">
        <v>152</v>
      </c>
      <c r="B13" s="50">
        <v>673572.5</v>
      </c>
    </row>
    <row r="14" spans="1:4" x14ac:dyDescent="0.2">
      <c r="A14" s="49" t="s">
        <v>153</v>
      </c>
      <c r="B14" s="50">
        <v>903837.5</v>
      </c>
    </row>
    <row r="15" spans="1:4" x14ac:dyDescent="0.2">
      <c r="A15" s="49" t="s">
        <v>154</v>
      </c>
      <c r="B15" s="50">
        <v>1041437.5</v>
      </c>
    </row>
    <row r="16" spans="1:4" x14ac:dyDescent="0.2">
      <c r="A16" s="49" t="s">
        <v>155</v>
      </c>
      <c r="B16" s="50">
        <v>945275</v>
      </c>
    </row>
    <row r="17" spans="1:5" x14ac:dyDescent="0.2">
      <c r="A17" s="49" t="s">
        <v>156</v>
      </c>
      <c r="B17" s="50">
        <v>681000</v>
      </c>
    </row>
    <row r="18" spans="1:5" x14ac:dyDescent="0.2">
      <c r="A18" s="49" t="s">
        <v>157</v>
      </c>
      <c r="B18" s="50">
        <v>623375</v>
      </c>
    </row>
    <row r="19" spans="1:5" x14ac:dyDescent="0.2">
      <c r="A19" s="49" t="s">
        <v>158</v>
      </c>
      <c r="B19" s="50">
        <v>795612.5</v>
      </c>
    </row>
    <row r="20" spans="1:5" x14ac:dyDescent="0.2">
      <c r="A20" s="49" t="s">
        <v>159</v>
      </c>
      <c r="B20" s="50">
        <v>1045775</v>
      </c>
    </row>
    <row r="21" spans="1:5" x14ac:dyDescent="0.2">
      <c r="A21" s="49" t="s">
        <v>147</v>
      </c>
      <c r="B21" s="50">
        <v>8684027.5</v>
      </c>
    </row>
    <row r="23" spans="1:5" x14ac:dyDescent="0.2">
      <c r="D23" s="17" t="s">
        <v>13</v>
      </c>
      <c r="E23" s="17" t="s">
        <v>17</v>
      </c>
    </row>
    <row r="24" spans="1:5" x14ac:dyDescent="0.2">
      <c r="B24" t="s">
        <v>140</v>
      </c>
      <c r="D24" t="str">
        <f>A25</f>
        <v>Alabama</v>
      </c>
      <c r="E24" s="51">
        <f>B25</f>
        <v>408500</v>
      </c>
    </row>
    <row r="25" spans="1:5" x14ac:dyDescent="0.2">
      <c r="A25" s="49" t="s">
        <v>64</v>
      </c>
      <c r="B25">
        <v>408500</v>
      </c>
      <c r="D25" t="str">
        <f t="shared" ref="D25:D73" si="0">A26</f>
        <v>Alaska</v>
      </c>
      <c r="E25" s="51">
        <f t="shared" ref="E25:E73" si="1">B26</f>
        <v>312250</v>
      </c>
    </row>
    <row r="26" spans="1:5" x14ac:dyDescent="0.2">
      <c r="A26" s="49" t="s">
        <v>68</v>
      </c>
      <c r="B26">
        <v>312250</v>
      </c>
      <c r="D26" t="str">
        <f t="shared" si="0"/>
        <v>Arizona</v>
      </c>
      <c r="E26" s="51">
        <f t="shared" si="1"/>
        <v>331500</v>
      </c>
    </row>
    <row r="27" spans="1:5" x14ac:dyDescent="0.2">
      <c r="A27" s="49" t="s">
        <v>89</v>
      </c>
      <c r="B27">
        <v>331500</v>
      </c>
      <c r="D27" t="str">
        <f t="shared" si="0"/>
        <v>Arkansas</v>
      </c>
      <c r="E27" s="51">
        <f t="shared" si="1"/>
        <v>255350</v>
      </c>
    </row>
    <row r="28" spans="1:5" x14ac:dyDescent="0.2">
      <c r="A28" s="49" t="s">
        <v>105</v>
      </c>
      <c r="B28">
        <v>255350</v>
      </c>
      <c r="D28" t="str">
        <f t="shared" si="0"/>
        <v>California</v>
      </c>
      <c r="E28" s="51">
        <f t="shared" si="1"/>
        <v>1037250</v>
      </c>
    </row>
    <row r="29" spans="1:5" x14ac:dyDescent="0.2">
      <c r="A29" s="49" t="s">
        <v>36</v>
      </c>
      <c r="B29">
        <v>1037250</v>
      </c>
      <c r="D29" t="str">
        <f t="shared" si="0"/>
        <v>Colorado</v>
      </c>
      <c r="E29" s="51">
        <f t="shared" si="1"/>
        <v>324250</v>
      </c>
    </row>
    <row r="30" spans="1:5" x14ac:dyDescent="0.2">
      <c r="A30" s="49" t="s">
        <v>49</v>
      </c>
      <c r="B30">
        <v>324250</v>
      </c>
      <c r="D30" t="str">
        <f t="shared" si="0"/>
        <v>Connecticut</v>
      </c>
      <c r="E30" s="51">
        <f t="shared" si="1"/>
        <v>169600</v>
      </c>
    </row>
    <row r="31" spans="1:5" x14ac:dyDescent="0.2">
      <c r="A31" s="49" t="s">
        <v>128</v>
      </c>
      <c r="B31">
        <v>169600</v>
      </c>
      <c r="D31" t="str">
        <f t="shared" si="0"/>
        <v>Delaware</v>
      </c>
      <c r="E31" s="51">
        <f t="shared" si="1"/>
        <v>205600</v>
      </c>
    </row>
    <row r="32" spans="1:5" x14ac:dyDescent="0.2">
      <c r="A32" s="49" t="s">
        <v>124</v>
      </c>
      <c r="B32">
        <v>205600</v>
      </c>
      <c r="D32" t="str">
        <f t="shared" si="0"/>
        <v>Florida</v>
      </c>
      <c r="E32" s="51">
        <f t="shared" si="1"/>
        <v>1051700</v>
      </c>
    </row>
    <row r="33" spans="1:5" x14ac:dyDescent="0.2">
      <c r="A33" s="49" t="s">
        <v>54</v>
      </c>
      <c r="B33">
        <v>1051700</v>
      </c>
      <c r="D33" t="str">
        <f t="shared" si="0"/>
        <v>Georgia</v>
      </c>
      <c r="E33" s="51">
        <f t="shared" si="1"/>
        <v>579350</v>
      </c>
    </row>
    <row r="34" spans="1:5" x14ac:dyDescent="0.2">
      <c r="A34" s="49" t="s">
        <v>93</v>
      </c>
      <c r="B34">
        <v>579350</v>
      </c>
      <c r="D34" t="str">
        <f t="shared" si="0"/>
        <v>Hawaii</v>
      </c>
      <c r="E34" s="51">
        <f t="shared" si="1"/>
        <v>353500</v>
      </c>
    </row>
    <row r="35" spans="1:5" x14ac:dyDescent="0.2">
      <c r="A35" s="49" t="s">
        <v>70</v>
      </c>
      <c r="B35">
        <v>353500</v>
      </c>
      <c r="D35" t="str">
        <f t="shared" si="0"/>
        <v>Idaho</v>
      </c>
      <c r="E35" s="51">
        <f t="shared" si="1"/>
        <v>288250</v>
      </c>
    </row>
    <row r="36" spans="1:5" x14ac:dyDescent="0.2">
      <c r="A36" s="49" t="s">
        <v>87</v>
      </c>
      <c r="B36">
        <v>288250</v>
      </c>
      <c r="D36" t="str">
        <f t="shared" si="0"/>
        <v>Illinois</v>
      </c>
      <c r="E36" s="51">
        <f t="shared" si="1"/>
        <v>185600</v>
      </c>
    </row>
    <row r="37" spans="1:5" x14ac:dyDescent="0.2">
      <c r="A37" s="49" t="s">
        <v>41</v>
      </c>
      <c r="B37">
        <v>185600</v>
      </c>
      <c r="D37" t="str">
        <f t="shared" si="0"/>
        <v>Indiana</v>
      </c>
      <c r="E37" s="51">
        <f t="shared" si="1"/>
        <v>241600</v>
      </c>
    </row>
    <row r="38" spans="1:5" x14ac:dyDescent="0.2">
      <c r="A38" s="49" t="s">
        <v>119</v>
      </c>
      <c r="B38">
        <v>241600</v>
      </c>
      <c r="D38" t="str">
        <f t="shared" si="0"/>
        <v>Iowa</v>
      </c>
      <c r="E38" s="51">
        <f t="shared" si="1"/>
        <v>183100</v>
      </c>
    </row>
    <row r="39" spans="1:5" x14ac:dyDescent="0.2">
      <c r="A39" s="49" t="s">
        <v>115</v>
      </c>
      <c r="B39">
        <v>183100</v>
      </c>
      <c r="D39" t="str">
        <f t="shared" si="0"/>
        <v>Kansas</v>
      </c>
      <c r="E39" s="51">
        <f t="shared" si="1"/>
        <v>180600</v>
      </c>
    </row>
    <row r="40" spans="1:5" x14ac:dyDescent="0.2">
      <c r="A40" s="49" t="s">
        <v>109</v>
      </c>
      <c r="B40">
        <v>180600</v>
      </c>
      <c r="D40" t="str">
        <f t="shared" si="0"/>
        <v>Kentucky</v>
      </c>
      <c r="E40" s="51">
        <f t="shared" si="1"/>
        <v>363350</v>
      </c>
    </row>
    <row r="41" spans="1:5" x14ac:dyDescent="0.2">
      <c r="A41" s="49" t="s">
        <v>101</v>
      </c>
      <c r="B41">
        <v>363350</v>
      </c>
      <c r="D41" t="str">
        <f t="shared" si="0"/>
        <v>Louisiana</v>
      </c>
      <c r="E41" s="51">
        <f t="shared" si="1"/>
        <v>412250</v>
      </c>
    </row>
    <row r="42" spans="1:5" x14ac:dyDescent="0.2">
      <c r="A42" s="49" t="s">
        <v>85</v>
      </c>
      <c r="B42">
        <v>412250</v>
      </c>
      <c r="D42" t="str">
        <f t="shared" si="0"/>
        <v>Maine</v>
      </c>
      <c r="E42" s="51">
        <f t="shared" si="1"/>
        <v>172600</v>
      </c>
    </row>
    <row r="43" spans="1:5" x14ac:dyDescent="0.2">
      <c r="A43" s="49" t="s">
        <v>66</v>
      </c>
      <c r="B43">
        <v>172600</v>
      </c>
      <c r="D43" t="str">
        <f t="shared" si="0"/>
        <v>Maryland</v>
      </c>
      <c r="E43" s="51">
        <f t="shared" si="1"/>
        <v>241600</v>
      </c>
    </row>
    <row r="44" spans="1:5" x14ac:dyDescent="0.2">
      <c r="A44" s="49" t="s">
        <v>122</v>
      </c>
      <c r="B44">
        <v>241600</v>
      </c>
      <c r="D44" t="str">
        <f t="shared" si="0"/>
        <v>Massachusetts</v>
      </c>
      <c r="E44" s="51">
        <f t="shared" si="1"/>
        <v>241600</v>
      </c>
    </row>
    <row r="45" spans="1:5" x14ac:dyDescent="0.2">
      <c r="A45" s="49" t="s">
        <v>132</v>
      </c>
      <c r="B45">
        <v>241600</v>
      </c>
      <c r="D45" t="str">
        <f t="shared" si="0"/>
        <v>Michigan</v>
      </c>
      <c r="E45" s="51">
        <f t="shared" si="1"/>
        <v>280350</v>
      </c>
    </row>
    <row r="46" spans="1:5" x14ac:dyDescent="0.2">
      <c r="A46" s="49" t="s">
        <v>78</v>
      </c>
      <c r="B46">
        <v>280350</v>
      </c>
      <c r="D46" t="str">
        <f t="shared" si="0"/>
        <v>Minnesota</v>
      </c>
      <c r="E46" s="51">
        <f t="shared" si="1"/>
        <v>156850</v>
      </c>
    </row>
    <row r="47" spans="1:5" x14ac:dyDescent="0.2">
      <c r="A47" s="49" t="s">
        <v>56</v>
      </c>
      <c r="B47">
        <v>156850</v>
      </c>
      <c r="D47" t="str">
        <f t="shared" si="0"/>
        <v>Mississippi</v>
      </c>
      <c r="E47" s="51">
        <f t="shared" si="1"/>
        <v>309350</v>
      </c>
    </row>
    <row r="48" spans="1:5" x14ac:dyDescent="0.2">
      <c r="A48" s="49" t="s">
        <v>103</v>
      </c>
      <c r="B48">
        <v>309350</v>
      </c>
      <c r="D48" t="str">
        <f t="shared" si="0"/>
        <v>Missouri</v>
      </c>
      <c r="E48" s="51">
        <f t="shared" si="1"/>
        <v>316350</v>
      </c>
    </row>
    <row r="49" spans="1:5" x14ac:dyDescent="0.2">
      <c r="A49" s="49" t="s">
        <v>80</v>
      </c>
      <c r="B49">
        <v>316350</v>
      </c>
      <c r="D49" t="str">
        <f t="shared" si="0"/>
        <v>Montana</v>
      </c>
      <c r="E49" s="51">
        <f t="shared" si="1"/>
        <v>328000</v>
      </c>
    </row>
    <row r="50" spans="1:5" x14ac:dyDescent="0.2">
      <c r="A50" s="49" t="s">
        <v>58</v>
      </c>
      <c r="B50">
        <v>328000</v>
      </c>
      <c r="D50" t="str">
        <f t="shared" si="0"/>
        <v>Nebraska</v>
      </c>
      <c r="E50" s="51">
        <f t="shared" si="1"/>
        <v>136350</v>
      </c>
    </row>
    <row r="51" spans="1:5" x14ac:dyDescent="0.2">
      <c r="A51" s="49" t="s">
        <v>62</v>
      </c>
      <c r="B51">
        <v>136350</v>
      </c>
      <c r="D51" t="str">
        <f t="shared" si="0"/>
        <v>Nevada</v>
      </c>
      <c r="E51" s="51">
        <f t="shared" si="1"/>
        <v>324000</v>
      </c>
    </row>
    <row r="52" spans="1:5" x14ac:dyDescent="0.2">
      <c r="A52" s="49" t="s">
        <v>47</v>
      </c>
      <c r="B52">
        <v>324000</v>
      </c>
      <c r="D52" t="str">
        <f t="shared" si="0"/>
        <v>New Hampshire</v>
      </c>
      <c r="E52" s="51">
        <f t="shared" si="1"/>
        <v>238850</v>
      </c>
    </row>
    <row r="53" spans="1:5" x14ac:dyDescent="0.2">
      <c r="A53" s="49" t="s">
        <v>136</v>
      </c>
      <c r="B53">
        <v>238850</v>
      </c>
      <c r="D53" t="str">
        <f t="shared" si="0"/>
        <v>New Jersey</v>
      </c>
      <c r="E53" s="51">
        <f t="shared" si="1"/>
        <v>223600</v>
      </c>
    </row>
    <row r="54" spans="1:5" x14ac:dyDescent="0.2">
      <c r="A54" s="49" t="s">
        <v>126</v>
      </c>
      <c r="B54">
        <v>223600</v>
      </c>
      <c r="D54" t="str">
        <f t="shared" si="0"/>
        <v>New Mexico</v>
      </c>
      <c r="E54" s="51">
        <f t="shared" si="1"/>
        <v>313500</v>
      </c>
    </row>
    <row r="55" spans="1:5" x14ac:dyDescent="0.2">
      <c r="A55" s="49" t="s">
        <v>91</v>
      </c>
      <c r="B55">
        <v>313500</v>
      </c>
      <c r="D55" t="str">
        <f t="shared" si="0"/>
        <v>New York</v>
      </c>
      <c r="E55" s="51">
        <f t="shared" si="1"/>
        <v>1125200</v>
      </c>
    </row>
    <row r="56" spans="1:5" x14ac:dyDescent="0.2">
      <c r="A56" s="49" t="s">
        <v>23</v>
      </c>
      <c r="B56">
        <v>1125200</v>
      </c>
      <c r="D56" t="str">
        <f t="shared" si="0"/>
        <v>North Carolina</v>
      </c>
      <c r="E56" s="51">
        <f t="shared" si="1"/>
        <v>399350</v>
      </c>
    </row>
    <row r="57" spans="1:5" x14ac:dyDescent="0.2">
      <c r="A57" s="49" t="s">
        <v>97</v>
      </c>
      <c r="B57">
        <v>399350</v>
      </c>
      <c r="D57" t="str">
        <f t="shared" si="0"/>
        <v>North Dakota</v>
      </c>
      <c r="E57" s="51">
        <f t="shared" si="1"/>
        <v>184100</v>
      </c>
    </row>
    <row r="58" spans="1:5" x14ac:dyDescent="0.2">
      <c r="A58" s="49" t="s">
        <v>113</v>
      </c>
      <c r="B58">
        <v>184100</v>
      </c>
      <c r="D58" t="str">
        <f t="shared" si="0"/>
        <v>Ohio</v>
      </c>
      <c r="E58" s="51">
        <f t="shared" si="1"/>
        <v>203600</v>
      </c>
    </row>
    <row r="59" spans="1:5" x14ac:dyDescent="0.2">
      <c r="A59" s="49" t="s">
        <v>99</v>
      </c>
      <c r="B59">
        <v>203600</v>
      </c>
      <c r="D59" t="str">
        <f t="shared" si="0"/>
        <v>Oklahoma</v>
      </c>
      <c r="E59" s="51">
        <f t="shared" si="1"/>
        <v>237350</v>
      </c>
    </row>
    <row r="60" spans="1:5" x14ac:dyDescent="0.2">
      <c r="A60" s="49" t="s">
        <v>107</v>
      </c>
      <c r="B60">
        <v>237350</v>
      </c>
      <c r="D60" t="str">
        <f t="shared" si="0"/>
        <v>Oregon</v>
      </c>
      <c r="E60" s="51">
        <f t="shared" si="1"/>
        <v>346750</v>
      </c>
    </row>
    <row r="61" spans="1:5" x14ac:dyDescent="0.2">
      <c r="A61" s="49" t="s">
        <v>84</v>
      </c>
      <c r="B61">
        <v>346750</v>
      </c>
      <c r="D61" t="str">
        <f t="shared" si="0"/>
        <v>Pennsylvania</v>
      </c>
      <c r="E61" s="51">
        <f t="shared" si="1"/>
        <v>165600</v>
      </c>
    </row>
    <row r="62" spans="1:5" x14ac:dyDescent="0.2">
      <c r="A62" s="49" t="s">
        <v>44</v>
      </c>
      <c r="B62">
        <v>165600</v>
      </c>
      <c r="D62" t="str">
        <f t="shared" si="0"/>
        <v>Rhode Island</v>
      </c>
      <c r="E62" s="51">
        <f t="shared" si="1"/>
        <v>198850</v>
      </c>
    </row>
    <row r="63" spans="1:5" x14ac:dyDescent="0.2">
      <c r="A63" s="49" t="s">
        <v>130</v>
      </c>
      <c r="B63">
        <v>198850</v>
      </c>
      <c r="D63" t="str">
        <f t="shared" si="0"/>
        <v>South Carolina</v>
      </c>
      <c r="E63" s="51">
        <f t="shared" si="1"/>
        <v>507350</v>
      </c>
    </row>
    <row r="64" spans="1:5" x14ac:dyDescent="0.2">
      <c r="A64" s="49" t="s">
        <v>95</v>
      </c>
      <c r="B64">
        <v>507350</v>
      </c>
      <c r="D64" t="str">
        <f t="shared" si="0"/>
        <v>South Dakota</v>
      </c>
      <c r="E64" s="51">
        <f t="shared" si="1"/>
        <v>180600</v>
      </c>
    </row>
    <row r="65" spans="1:5" x14ac:dyDescent="0.2">
      <c r="A65" s="49" t="s">
        <v>111</v>
      </c>
      <c r="B65">
        <v>180600</v>
      </c>
      <c r="D65" t="str">
        <f t="shared" si="0"/>
        <v>Tennessee</v>
      </c>
      <c r="E65" s="51">
        <f t="shared" si="1"/>
        <v>427750</v>
      </c>
    </row>
    <row r="66" spans="1:5" x14ac:dyDescent="0.2">
      <c r="A66" s="49" t="s">
        <v>60</v>
      </c>
      <c r="B66">
        <v>427750</v>
      </c>
      <c r="D66" t="str">
        <f t="shared" si="0"/>
        <v>Texas</v>
      </c>
      <c r="E66" s="51">
        <f t="shared" si="1"/>
        <v>1014250</v>
      </c>
    </row>
    <row r="67" spans="1:5" x14ac:dyDescent="0.2">
      <c r="A67" s="49" t="s">
        <v>32</v>
      </c>
      <c r="B67">
        <v>1014250</v>
      </c>
      <c r="D67" t="str">
        <f t="shared" si="0"/>
        <v>Utah</v>
      </c>
      <c r="E67" s="51">
        <f t="shared" si="1"/>
        <v>310750</v>
      </c>
    </row>
    <row r="68" spans="1:5" x14ac:dyDescent="0.2">
      <c r="A68" s="49" t="s">
        <v>82</v>
      </c>
      <c r="B68">
        <v>310750</v>
      </c>
      <c r="D68" t="str">
        <f t="shared" si="0"/>
        <v>Vermont</v>
      </c>
      <c r="E68" s="51">
        <f t="shared" si="1"/>
        <v>256850</v>
      </c>
    </row>
    <row r="69" spans="1:5" x14ac:dyDescent="0.2">
      <c r="A69" s="49" t="s">
        <v>134</v>
      </c>
      <c r="B69">
        <v>256850</v>
      </c>
      <c r="D69" t="str">
        <f t="shared" si="0"/>
        <v>Virginia</v>
      </c>
      <c r="E69" s="51">
        <f t="shared" si="1"/>
        <v>403350</v>
      </c>
    </row>
    <row r="70" spans="1:5" x14ac:dyDescent="0.2">
      <c r="A70" s="49" t="s">
        <v>76</v>
      </c>
      <c r="B70">
        <v>403350</v>
      </c>
      <c r="D70" t="str">
        <f t="shared" si="0"/>
        <v>Washington</v>
      </c>
      <c r="E70" s="51">
        <f t="shared" si="1"/>
        <v>348750</v>
      </c>
    </row>
    <row r="71" spans="1:5" x14ac:dyDescent="0.2">
      <c r="A71" s="49" t="s">
        <v>51</v>
      </c>
      <c r="B71">
        <v>348750</v>
      </c>
      <c r="D71" t="str">
        <f t="shared" si="0"/>
        <v>West Virginia</v>
      </c>
      <c r="E71" s="51">
        <f t="shared" si="1"/>
        <v>154600</v>
      </c>
    </row>
    <row r="72" spans="1:5" x14ac:dyDescent="0.2">
      <c r="A72" s="49" t="s">
        <v>121</v>
      </c>
      <c r="B72">
        <v>154600</v>
      </c>
      <c r="D72" t="str">
        <f t="shared" si="0"/>
        <v>Wisconsin</v>
      </c>
      <c r="E72" s="51">
        <f t="shared" si="1"/>
        <v>205850</v>
      </c>
    </row>
    <row r="73" spans="1:5" x14ac:dyDescent="0.2">
      <c r="A73" s="49" t="s">
        <v>117</v>
      </c>
      <c r="B73">
        <v>205850</v>
      </c>
      <c r="D73" t="str">
        <f t="shared" si="0"/>
        <v>Wyoming</v>
      </c>
      <c r="E73" s="51">
        <f t="shared" si="1"/>
        <v>310750</v>
      </c>
    </row>
    <row r="74" spans="1:5" x14ac:dyDescent="0.2">
      <c r="A74" s="49" t="s">
        <v>74</v>
      </c>
      <c r="B74">
        <v>310750</v>
      </c>
    </row>
    <row r="75" spans="1:5" x14ac:dyDescent="0.2">
      <c r="A75" s="49" t="s">
        <v>147</v>
      </c>
      <c r="B75">
        <v>17148250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3" workbookViewId="0">
      <selection activeCell="H31" sqref="A5:M3893"/>
    </sheetView>
  </sheetViews>
  <sheetFormatPr baseColWidth="10" defaultColWidth="14.5" defaultRowHeight="15" customHeight="1" x14ac:dyDescent="0.2"/>
  <cols>
    <col min="1" max="1" width="8.6640625" customWidth="1"/>
    <col min="2" max="2" width="9.33203125" customWidth="1"/>
    <col min="3" max="3" width="11.6640625" customWidth="1"/>
    <col min="4" max="4" width="13.5" customWidth="1"/>
    <col min="5" max="5" width="10.5" customWidth="1"/>
    <col min="6" max="6" width="14.33203125" customWidth="1"/>
    <col min="7" max="7" width="13.1640625" customWidth="1"/>
    <col min="8" max="8" width="16.33203125" customWidth="1"/>
    <col min="9" max="9" width="14.5" customWidth="1"/>
    <col min="10" max="10" width="11.5" customWidth="1"/>
    <col min="11" max="11" width="11.83203125" customWidth="1"/>
    <col min="12" max="12" width="16.6640625" customWidth="1"/>
    <col min="13" max="13" width="18" customWidth="1"/>
    <col min="14" max="14" width="8.83203125" customWidth="1"/>
    <col min="15" max="15" width="10.83203125" customWidth="1"/>
    <col min="16" max="18" width="8.83203125" customWidth="1"/>
  </cols>
  <sheetData>
    <row r="1" spans="1:15" x14ac:dyDescent="0.2">
      <c r="A1" s="22"/>
    </row>
    <row r="2" spans="1:15" ht="24" x14ac:dyDescent="0.3">
      <c r="A2" s="22"/>
      <c r="B2" s="23" t="s">
        <v>7</v>
      </c>
      <c r="C2" s="24"/>
      <c r="D2" s="24"/>
      <c r="E2" s="24"/>
      <c r="F2" s="24"/>
      <c r="G2" s="24"/>
      <c r="H2" s="24"/>
      <c r="I2" s="24"/>
      <c r="J2" s="24"/>
      <c r="K2" s="24"/>
      <c r="L2" s="24"/>
      <c r="M2" s="24"/>
    </row>
    <row r="3" spans="1:15" ht="16" x14ac:dyDescent="0.2">
      <c r="A3" s="22"/>
      <c r="B3" s="25" t="s">
        <v>8</v>
      </c>
    </row>
    <row r="4" spans="1:15" x14ac:dyDescent="0.2">
      <c r="A4" s="22"/>
    </row>
    <row r="5" spans="1:15" x14ac:dyDescent="0.2">
      <c r="A5" s="22"/>
      <c r="B5" s="26" t="s">
        <v>9</v>
      </c>
      <c r="C5" s="26" t="s">
        <v>10</v>
      </c>
      <c r="D5" s="26" t="s">
        <v>11</v>
      </c>
      <c r="E5" s="26" t="s">
        <v>12</v>
      </c>
      <c r="F5" s="26" t="s">
        <v>13</v>
      </c>
      <c r="G5" s="26" t="s">
        <v>14</v>
      </c>
      <c r="H5" s="26" t="s">
        <v>15</v>
      </c>
      <c r="I5" s="26" t="s">
        <v>16</v>
      </c>
      <c r="J5" s="26" t="s">
        <v>17</v>
      </c>
      <c r="K5" s="26" t="s">
        <v>18</v>
      </c>
      <c r="L5" s="26" t="s">
        <v>19</v>
      </c>
      <c r="M5" s="26" t="s">
        <v>20</v>
      </c>
    </row>
    <row r="6" spans="1:15" x14ac:dyDescent="0.2">
      <c r="A6" s="22"/>
      <c r="B6" s="27" t="s">
        <v>21</v>
      </c>
      <c r="C6" s="27">
        <v>1185732</v>
      </c>
      <c r="D6" s="28">
        <v>44210</v>
      </c>
      <c r="E6" s="27" t="s">
        <v>22</v>
      </c>
      <c r="F6" s="27" t="s">
        <v>23</v>
      </c>
      <c r="G6" s="27" t="s">
        <v>23</v>
      </c>
      <c r="H6" s="27" t="s">
        <v>24</v>
      </c>
      <c r="I6" s="29">
        <v>0.5</v>
      </c>
      <c r="J6" s="30">
        <v>12000</v>
      </c>
      <c r="K6" s="31">
        <f t="shared" ref="K6:K260" si="0">I6*J6</f>
        <v>6000</v>
      </c>
      <c r="L6" s="31">
        <f t="shared" ref="L6:L260" si="1">K6*M6</f>
        <v>3000</v>
      </c>
      <c r="M6" s="32">
        <v>0.5</v>
      </c>
      <c r="O6" s="33"/>
    </row>
    <row r="7" spans="1:15" x14ac:dyDescent="0.2">
      <c r="A7" s="22"/>
      <c r="B7" s="27" t="s">
        <v>21</v>
      </c>
      <c r="C7" s="27">
        <v>1185732</v>
      </c>
      <c r="D7" s="28">
        <v>44210</v>
      </c>
      <c r="E7" s="27" t="s">
        <v>22</v>
      </c>
      <c r="F7" s="27" t="s">
        <v>23</v>
      </c>
      <c r="G7" s="27" t="s">
        <v>23</v>
      </c>
      <c r="H7" s="27" t="s">
        <v>25</v>
      </c>
      <c r="I7" s="29">
        <v>0.5</v>
      </c>
      <c r="J7" s="30">
        <v>10000</v>
      </c>
      <c r="K7" s="31">
        <f t="shared" si="0"/>
        <v>5000</v>
      </c>
      <c r="L7" s="31">
        <f t="shared" si="1"/>
        <v>1500</v>
      </c>
      <c r="M7" s="32">
        <v>0.3</v>
      </c>
      <c r="O7" s="33"/>
    </row>
    <row r="8" spans="1:15" x14ac:dyDescent="0.2">
      <c r="A8" s="22"/>
      <c r="B8" s="27" t="s">
        <v>21</v>
      </c>
      <c r="C8" s="27">
        <v>1185732</v>
      </c>
      <c r="D8" s="28">
        <v>44210</v>
      </c>
      <c r="E8" s="27" t="s">
        <v>22</v>
      </c>
      <c r="F8" s="27" t="s">
        <v>23</v>
      </c>
      <c r="G8" s="27" t="s">
        <v>23</v>
      </c>
      <c r="H8" s="27" t="s">
        <v>26</v>
      </c>
      <c r="I8" s="29">
        <v>0.4</v>
      </c>
      <c r="J8" s="30">
        <v>10000</v>
      </c>
      <c r="K8" s="31">
        <f t="shared" si="0"/>
        <v>4000</v>
      </c>
      <c r="L8" s="31">
        <f t="shared" si="1"/>
        <v>1400</v>
      </c>
      <c r="M8" s="32">
        <v>0.35</v>
      </c>
      <c r="O8" s="33"/>
    </row>
    <row r="9" spans="1:15" x14ac:dyDescent="0.2">
      <c r="A9" s="22"/>
      <c r="B9" s="27" t="s">
        <v>21</v>
      </c>
      <c r="C9" s="27">
        <v>1185732</v>
      </c>
      <c r="D9" s="28">
        <v>44210</v>
      </c>
      <c r="E9" s="27" t="s">
        <v>22</v>
      </c>
      <c r="F9" s="27" t="s">
        <v>23</v>
      </c>
      <c r="G9" s="27" t="s">
        <v>23</v>
      </c>
      <c r="H9" s="27" t="s">
        <v>27</v>
      </c>
      <c r="I9" s="29">
        <v>0.45</v>
      </c>
      <c r="J9" s="30">
        <v>8500</v>
      </c>
      <c r="K9" s="31">
        <f t="shared" si="0"/>
        <v>3825</v>
      </c>
      <c r="L9" s="31">
        <f t="shared" si="1"/>
        <v>1338.75</v>
      </c>
      <c r="M9" s="32">
        <v>0.35</v>
      </c>
      <c r="O9" s="33"/>
    </row>
    <row r="10" spans="1:15" x14ac:dyDescent="0.2">
      <c r="A10" s="22"/>
      <c r="B10" s="27" t="s">
        <v>21</v>
      </c>
      <c r="C10" s="27">
        <v>1185732</v>
      </c>
      <c r="D10" s="28">
        <v>44210</v>
      </c>
      <c r="E10" s="27" t="s">
        <v>22</v>
      </c>
      <c r="F10" s="27" t="s">
        <v>23</v>
      </c>
      <c r="G10" s="27" t="s">
        <v>23</v>
      </c>
      <c r="H10" s="27" t="s">
        <v>28</v>
      </c>
      <c r="I10" s="29">
        <v>0.6</v>
      </c>
      <c r="J10" s="30">
        <v>9000</v>
      </c>
      <c r="K10" s="31">
        <f t="shared" si="0"/>
        <v>5400</v>
      </c>
      <c r="L10" s="31">
        <f t="shared" si="1"/>
        <v>1620</v>
      </c>
      <c r="M10" s="32">
        <v>0.3</v>
      </c>
      <c r="O10" s="33"/>
    </row>
    <row r="11" spans="1:15" x14ac:dyDescent="0.2">
      <c r="A11" s="22"/>
      <c r="B11" s="27" t="s">
        <v>21</v>
      </c>
      <c r="C11" s="27">
        <v>1185732</v>
      </c>
      <c r="D11" s="28">
        <v>44210</v>
      </c>
      <c r="E11" s="27" t="s">
        <v>22</v>
      </c>
      <c r="F11" s="27" t="s">
        <v>23</v>
      </c>
      <c r="G11" s="27" t="s">
        <v>23</v>
      </c>
      <c r="H11" s="27" t="s">
        <v>29</v>
      </c>
      <c r="I11" s="29">
        <v>0.5</v>
      </c>
      <c r="J11" s="30">
        <v>10000</v>
      </c>
      <c r="K11" s="31">
        <f t="shared" si="0"/>
        <v>5000</v>
      </c>
      <c r="L11" s="31">
        <f t="shared" si="1"/>
        <v>1250</v>
      </c>
      <c r="M11" s="32">
        <v>0.25</v>
      </c>
      <c r="O11" s="33"/>
    </row>
    <row r="12" spans="1:15" x14ac:dyDescent="0.2">
      <c r="A12" s="22"/>
      <c r="B12" s="27" t="s">
        <v>21</v>
      </c>
      <c r="C12" s="27">
        <v>1185732</v>
      </c>
      <c r="D12" s="28">
        <v>44239</v>
      </c>
      <c r="E12" s="27" t="s">
        <v>22</v>
      </c>
      <c r="F12" s="27" t="s">
        <v>23</v>
      </c>
      <c r="G12" s="27" t="s">
        <v>23</v>
      </c>
      <c r="H12" s="27" t="s">
        <v>24</v>
      </c>
      <c r="I12" s="29">
        <v>0.5</v>
      </c>
      <c r="J12" s="30">
        <v>12500</v>
      </c>
      <c r="K12" s="31">
        <f t="shared" si="0"/>
        <v>6250</v>
      </c>
      <c r="L12" s="31">
        <f t="shared" si="1"/>
        <v>3125</v>
      </c>
      <c r="M12" s="32">
        <v>0.5</v>
      </c>
      <c r="O12" s="33"/>
    </row>
    <row r="13" spans="1:15" x14ac:dyDescent="0.2">
      <c r="A13" s="22"/>
      <c r="B13" s="27" t="s">
        <v>21</v>
      </c>
      <c r="C13" s="27">
        <v>1185732</v>
      </c>
      <c r="D13" s="28">
        <v>44239</v>
      </c>
      <c r="E13" s="27" t="s">
        <v>22</v>
      </c>
      <c r="F13" s="27" t="s">
        <v>23</v>
      </c>
      <c r="G13" s="27" t="s">
        <v>23</v>
      </c>
      <c r="H13" s="27" t="s">
        <v>25</v>
      </c>
      <c r="I13" s="29">
        <v>0.5</v>
      </c>
      <c r="J13" s="30">
        <v>9000</v>
      </c>
      <c r="K13" s="31">
        <f t="shared" si="0"/>
        <v>4500</v>
      </c>
      <c r="L13" s="31">
        <f t="shared" si="1"/>
        <v>1350</v>
      </c>
      <c r="M13" s="32">
        <v>0.3</v>
      </c>
      <c r="O13" s="33"/>
    </row>
    <row r="14" spans="1:15" x14ac:dyDescent="0.2">
      <c r="A14" s="22"/>
      <c r="B14" s="27" t="s">
        <v>21</v>
      </c>
      <c r="C14" s="27">
        <v>1185732</v>
      </c>
      <c r="D14" s="28">
        <v>44239</v>
      </c>
      <c r="E14" s="27" t="s">
        <v>22</v>
      </c>
      <c r="F14" s="27" t="s">
        <v>23</v>
      </c>
      <c r="G14" s="27" t="s">
        <v>23</v>
      </c>
      <c r="H14" s="27" t="s">
        <v>26</v>
      </c>
      <c r="I14" s="29">
        <v>0.4</v>
      </c>
      <c r="J14" s="30">
        <v>9500</v>
      </c>
      <c r="K14" s="31">
        <f t="shared" si="0"/>
        <v>3800</v>
      </c>
      <c r="L14" s="31">
        <f t="shared" si="1"/>
        <v>1330</v>
      </c>
      <c r="M14" s="32">
        <v>0.35</v>
      </c>
      <c r="O14" s="33"/>
    </row>
    <row r="15" spans="1:15" x14ac:dyDescent="0.2">
      <c r="A15" s="22"/>
      <c r="B15" s="27" t="s">
        <v>21</v>
      </c>
      <c r="C15" s="27">
        <v>1185732</v>
      </c>
      <c r="D15" s="28">
        <v>44239</v>
      </c>
      <c r="E15" s="27" t="s">
        <v>22</v>
      </c>
      <c r="F15" s="27" t="s">
        <v>23</v>
      </c>
      <c r="G15" s="27" t="s">
        <v>23</v>
      </c>
      <c r="H15" s="27" t="s">
        <v>27</v>
      </c>
      <c r="I15" s="29">
        <v>0.45</v>
      </c>
      <c r="J15" s="30">
        <v>8250</v>
      </c>
      <c r="K15" s="31">
        <f t="shared" si="0"/>
        <v>3712.5</v>
      </c>
      <c r="L15" s="31">
        <f t="shared" si="1"/>
        <v>1299.375</v>
      </c>
      <c r="M15" s="32">
        <v>0.35</v>
      </c>
      <c r="O15" s="33"/>
    </row>
    <row r="16" spans="1:15" x14ac:dyDescent="0.2">
      <c r="A16" s="22"/>
      <c r="B16" s="27" t="s">
        <v>21</v>
      </c>
      <c r="C16" s="27">
        <v>1185732</v>
      </c>
      <c r="D16" s="28">
        <v>44239</v>
      </c>
      <c r="E16" s="27" t="s">
        <v>22</v>
      </c>
      <c r="F16" s="27" t="s">
        <v>23</v>
      </c>
      <c r="G16" s="27" t="s">
        <v>23</v>
      </c>
      <c r="H16" s="27" t="s">
        <v>28</v>
      </c>
      <c r="I16" s="29">
        <v>0.6</v>
      </c>
      <c r="J16" s="30">
        <v>9000</v>
      </c>
      <c r="K16" s="31">
        <f t="shared" si="0"/>
        <v>5400</v>
      </c>
      <c r="L16" s="31">
        <f t="shared" si="1"/>
        <v>1620</v>
      </c>
      <c r="M16" s="32">
        <v>0.3</v>
      </c>
      <c r="O16" s="33"/>
    </row>
    <row r="17" spans="1:15" x14ac:dyDescent="0.2">
      <c r="A17" s="22"/>
      <c r="B17" s="27" t="s">
        <v>21</v>
      </c>
      <c r="C17" s="27">
        <v>1185732</v>
      </c>
      <c r="D17" s="28">
        <v>44239</v>
      </c>
      <c r="E17" s="27" t="s">
        <v>22</v>
      </c>
      <c r="F17" s="27" t="s">
        <v>23</v>
      </c>
      <c r="G17" s="27" t="s">
        <v>23</v>
      </c>
      <c r="H17" s="27" t="s">
        <v>29</v>
      </c>
      <c r="I17" s="29">
        <v>0.5</v>
      </c>
      <c r="J17" s="30">
        <v>10000</v>
      </c>
      <c r="K17" s="31">
        <f t="shared" si="0"/>
        <v>5000</v>
      </c>
      <c r="L17" s="31">
        <f t="shared" si="1"/>
        <v>1250</v>
      </c>
      <c r="M17" s="32">
        <v>0.25</v>
      </c>
      <c r="O17" s="33"/>
    </row>
    <row r="18" spans="1:15" x14ac:dyDescent="0.2">
      <c r="A18" s="22"/>
      <c r="B18" s="27" t="s">
        <v>21</v>
      </c>
      <c r="C18" s="27">
        <v>1185732</v>
      </c>
      <c r="D18" s="28">
        <v>44265</v>
      </c>
      <c r="E18" s="27" t="s">
        <v>22</v>
      </c>
      <c r="F18" s="27" t="s">
        <v>23</v>
      </c>
      <c r="G18" s="27" t="s">
        <v>23</v>
      </c>
      <c r="H18" s="27" t="s">
        <v>24</v>
      </c>
      <c r="I18" s="29">
        <v>0.5</v>
      </c>
      <c r="J18" s="30">
        <v>12200</v>
      </c>
      <c r="K18" s="31">
        <f t="shared" si="0"/>
        <v>6100</v>
      </c>
      <c r="L18" s="31">
        <f t="shared" si="1"/>
        <v>3050</v>
      </c>
      <c r="M18" s="32">
        <v>0.5</v>
      </c>
      <c r="O18" s="33"/>
    </row>
    <row r="19" spans="1:15" x14ac:dyDescent="0.2">
      <c r="A19" s="22"/>
      <c r="B19" s="27" t="s">
        <v>21</v>
      </c>
      <c r="C19" s="27">
        <v>1185732</v>
      </c>
      <c r="D19" s="28">
        <v>44265</v>
      </c>
      <c r="E19" s="27" t="s">
        <v>22</v>
      </c>
      <c r="F19" s="27" t="s">
        <v>23</v>
      </c>
      <c r="G19" s="27" t="s">
        <v>23</v>
      </c>
      <c r="H19" s="27" t="s">
        <v>25</v>
      </c>
      <c r="I19" s="29">
        <v>0.5</v>
      </c>
      <c r="J19" s="30">
        <v>9250</v>
      </c>
      <c r="K19" s="31">
        <f t="shared" si="0"/>
        <v>4625</v>
      </c>
      <c r="L19" s="31">
        <f t="shared" si="1"/>
        <v>1387.5</v>
      </c>
      <c r="M19" s="32">
        <v>0.3</v>
      </c>
      <c r="O19" s="33"/>
    </row>
    <row r="20" spans="1:15" x14ac:dyDescent="0.2">
      <c r="A20" s="22"/>
      <c r="B20" s="27" t="s">
        <v>21</v>
      </c>
      <c r="C20" s="27">
        <v>1185732</v>
      </c>
      <c r="D20" s="28">
        <v>44265</v>
      </c>
      <c r="E20" s="27" t="s">
        <v>22</v>
      </c>
      <c r="F20" s="27" t="s">
        <v>23</v>
      </c>
      <c r="G20" s="27" t="s">
        <v>23</v>
      </c>
      <c r="H20" s="27" t="s">
        <v>26</v>
      </c>
      <c r="I20" s="29">
        <v>0.4</v>
      </c>
      <c r="J20" s="30">
        <v>9500</v>
      </c>
      <c r="K20" s="31">
        <f t="shared" si="0"/>
        <v>3800</v>
      </c>
      <c r="L20" s="31">
        <f t="shared" si="1"/>
        <v>1330</v>
      </c>
      <c r="M20" s="32">
        <v>0.35</v>
      </c>
      <c r="O20" s="33"/>
    </row>
    <row r="21" spans="1:15" ht="15.75" customHeight="1" x14ac:dyDescent="0.2">
      <c r="A21" s="22"/>
      <c r="B21" s="27" t="s">
        <v>21</v>
      </c>
      <c r="C21" s="27">
        <v>1185732</v>
      </c>
      <c r="D21" s="28">
        <v>44265</v>
      </c>
      <c r="E21" s="27" t="s">
        <v>22</v>
      </c>
      <c r="F21" s="27" t="s">
        <v>23</v>
      </c>
      <c r="G21" s="27" t="s">
        <v>23</v>
      </c>
      <c r="H21" s="27" t="s">
        <v>27</v>
      </c>
      <c r="I21" s="29">
        <v>0.45</v>
      </c>
      <c r="J21" s="30">
        <v>8000</v>
      </c>
      <c r="K21" s="31">
        <f t="shared" si="0"/>
        <v>3600</v>
      </c>
      <c r="L21" s="31">
        <f t="shared" si="1"/>
        <v>1260</v>
      </c>
      <c r="M21" s="32">
        <v>0.35</v>
      </c>
      <c r="O21" s="33"/>
    </row>
    <row r="22" spans="1:15" ht="15.75" customHeight="1" x14ac:dyDescent="0.2">
      <c r="A22" s="22"/>
      <c r="B22" s="27" t="s">
        <v>21</v>
      </c>
      <c r="C22" s="27">
        <v>1185732</v>
      </c>
      <c r="D22" s="28">
        <v>44265</v>
      </c>
      <c r="E22" s="27" t="s">
        <v>22</v>
      </c>
      <c r="F22" s="27" t="s">
        <v>23</v>
      </c>
      <c r="G22" s="27" t="s">
        <v>23</v>
      </c>
      <c r="H22" s="27" t="s">
        <v>28</v>
      </c>
      <c r="I22" s="29">
        <v>0.6</v>
      </c>
      <c r="J22" s="30">
        <v>8500</v>
      </c>
      <c r="K22" s="31">
        <f t="shared" si="0"/>
        <v>5100</v>
      </c>
      <c r="L22" s="31">
        <f t="shared" si="1"/>
        <v>1530</v>
      </c>
      <c r="M22" s="32">
        <v>0.3</v>
      </c>
      <c r="O22" s="33"/>
    </row>
    <row r="23" spans="1:15" ht="15.75" customHeight="1" x14ac:dyDescent="0.2">
      <c r="A23" s="22"/>
      <c r="B23" s="27" t="s">
        <v>21</v>
      </c>
      <c r="C23" s="27">
        <v>1185732</v>
      </c>
      <c r="D23" s="28">
        <v>44265</v>
      </c>
      <c r="E23" s="27" t="s">
        <v>22</v>
      </c>
      <c r="F23" s="27" t="s">
        <v>23</v>
      </c>
      <c r="G23" s="27" t="s">
        <v>23</v>
      </c>
      <c r="H23" s="27" t="s">
        <v>29</v>
      </c>
      <c r="I23" s="29">
        <v>0.5</v>
      </c>
      <c r="J23" s="30">
        <v>9500</v>
      </c>
      <c r="K23" s="31">
        <f t="shared" si="0"/>
        <v>4750</v>
      </c>
      <c r="L23" s="31">
        <f t="shared" si="1"/>
        <v>1187.5</v>
      </c>
      <c r="M23" s="32">
        <v>0.25</v>
      </c>
      <c r="O23" s="33"/>
    </row>
    <row r="24" spans="1:15" ht="15.75" customHeight="1" x14ac:dyDescent="0.2">
      <c r="A24" s="22"/>
      <c r="B24" s="27" t="s">
        <v>21</v>
      </c>
      <c r="C24" s="27">
        <v>1185732</v>
      </c>
      <c r="D24" s="28">
        <v>44297</v>
      </c>
      <c r="E24" s="27" t="s">
        <v>22</v>
      </c>
      <c r="F24" s="27" t="s">
        <v>23</v>
      </c>
      <c r="G24" s="27" t="s">
        <v>23</v>
      </c>
      <c r="H24" s="27" t="s">
        <v>24</v>
      </c>
      <c r="I24" s="29">
        <v>0.5</v>
      </c>
      <c r="J24" s="30">
        <v>12000</v>
      </c>
      <c r="K24" s="31">
        <f t="shared" si="0"/>
        <v>6000</v>
      </c>
      <c r="L24" s="31">
        <f t="shared" si="1"/>
        <v>3000</v>
      </c>
      <c r="M24" s="32">
        <v>0.5</v>
      </c>
      <c r="O24" s="33"/>
    </row>
    <row r="25" spans="1:15" ht="15.75" customHeight="1" x14ac:dyDescent="0.2">
      <c r="A25" s="22"/>
      <c r="B25" s="27" t="s">
        <v>21</v>
      </c>
      <c r="C25" s="27">
        <v>1185732</v>
      </c>
      <c r="D25" s="28">
        <v>44297</v>
      </c>
      <c r="E25" s="27" t="s">
        <v>22</v>
      </c>
      <c r="F25" s="27" t="s">
        <v>23</v>
      </c>
      <c r="G25" s="27" t="s">
        <v>23</v>
      </c>
      <c r="H25" s="27" t="s">
        <v>25</v>
      </c>
      <c r="I25" s="29">
        <v>0.5</v>
      </c>
      <c r="J25" s="30">
        <v>9000</v>
      </c>
      <c r="K25" s="31">
        <f t="shared" si="0"/>
        <v>4500</v>
      </c>
      <c r="L25" s="31">
        <f t="shared" si="1"/>
        <v>1350</v>
      </c>
      <c r="M25" s="32">
        <v>0.3</v>
      </c>
      <c r="O25" s="33"/>
    </row>
    <row r="26" spans="1:15" ht="15.75" customHeight="1" x14ac:dyDescent="0.2">
      <c r="A26" s="22"/>
      <c r="B26" s="27" t="s">
        <v>21</v>
      </c>
      <c r="C26" s="27">
        <v>1185732</v>
      </c>
      <c r="D26" s="28">
        <v>44297</v>
      </c>
      <c r="E26" s="27" t="s">
        <v>22</v>
      </c>
      <c r="F26" s="27" t="s">
        <v>23</v>
      </c>
      <c r="G26" s="27" t="s">
        <v>23</v>
      </c>
      <c r="H26" s="27" t="s">
        <v>26</v>
      </c>
      <c r="I26" s="29">
        <v>0.4</v>
      </c>
      <c r="J26" s="30">
        <v>9000</v>
      </c>
      <c r="K26" s="31">
        <f t="shared" si="0"/>
        <v>3600</v>
      </c>
      <c r="L26" s="31">
        <f t="shared" si="1"/>
        <v>1260</v>
      </c>
      <c r="M26" s="32">
        <v>0.35</v>
      </c>
      <c r="O26" s="33"/>
    </row>
    <row r="27" spans="1:15" ht="15.75" customHeight="1" x14ac:dyDescent="0.2">
      <c r="A27" s="22"/>
      <c r="B27" s="27" t="s">
        <v>21</v>
      </c>
      <c r="C27" s="27">
        <v>1185732</v>
      </c>
      <c r="D27" s="28">
        <v>44297</v>
      </c>
      <c r="E27" s="27" t="s">
        <v>22</v>
      </c>
      <c r="F27" s="27" t="s">
        <v>23</v>
      </c>
      <c r="G27" s="27" t="s">
        <v>23</v>
      </c>
      <c r="H27" s="27" t="s">
        <v>27</v>
      </c>
      <c r="I27" s="29">
        <v>0.45</v>
      </c>
      <c r="J27" s="30">
        <v>8250</v>
      </c>
      <c r="K27" s="31">
        <f t="shared" si="0"/>
        <v>3712.5</v>
      </c>
      <c r="L27" s="31">
        <f t="shared" si="1"/>
        <v>1299.375</v>
      </c>
      <c r="M27" s="32">
        <v>0.35</v>
      </c>
      <c r="O27" s="33"/>
    </row>
    <row r="28" spans="1:15" ht="15.75" customHeight="1" x14ac:dyDescent="0.2">
      <c r="A28" s="22"/>
      <c r="B28" s="27" t="s">
        <v>21</v>
      </c>
      <c r="C28" s="27">
        <v>1185732</v>
      </c>
      <c r="D28" s="28">
        <v>44297</v>
      </c>
      <c r="E28" s="27" t="s">
        <v>22</v>
      </c>
      <c r="F28" s="27" t="s">
        <v>23</v>
      </c>
      <c r="G28" s="27" t="s">
        <v>23</v>
      </c>
      <c r="H28" s="27" t="s">
        <v>28</v>
      </c>
      <c r="I28" s="29">
        <v>0.6</v>
      </c>
      <c r="J28" s="30">
        <v>8250</v>
      </c>
      <c r="K28" s="31">
        <f t="shared" si="0"/>
        <v>4950</v>
      </c>
      <c r="L28" s="31">
        <f t="shared" si="1"/>
        <v>1485</v>
      </c>
      <c r="M28" s="32">
        <v>0.3</v>
      </c>
      <c r="O28" s="33"/>
    </row>
    <row r="29" spans="1:15" ht="15.75" customHeight="1" x14ac:dyDescent="0.2">
      <c r="A29" s="22"/>
      <c r="B29" s="27" t="s">
        <v>21</v>
      </c>
      <c r="C29" s="27">
        <v>1185732</v>
      </c>
      <c r="D29" s="28">
        <v>44297</v>
      </c>
      <c r="E29" s="27" t="s">
        <v>22</v>
      </c>
      <c r="F29" s="27" t="s">
        <v>23</v>
      </c>
      <c r="G29" s="27" t="s">
        <v>23</v>
      </c>
      <c r="H29" s="27" t="s">
        <v>29</v>
      </c>
      <c r="I29" s="29">
        <v>0.5</v>
      </c>
      <c r="J29" s="30">
        <v>9500</v>
      </c>
      <c r="K29" s="31">
        <f t="shared" si="0"/>
        <v>4750</v>
      </c>
      <c r="L29" s="31">
        <f t="shared" si="1"/>
        <v>1187.5</v>
      </c>
      <c r="M29" s="32">
        <v>0.25</v>
      </c>
      <c r="O29" s="33"/>
    </row>
    <row r="30" spans="1:15" ht="15.75" customHeight="1" x14ac:dyDescent="0.2">
      <c r="A30" s="22"/>
      <c r="B30" s="27" t="s">
        <v>21</v>
      </c>
      <c r="C30" s="27">
        <v>1185732</v>
      </c>
      <c r="D30" s="28">
        <v>44326</v>
      </c>
      <c r="E30" s="27" t="s">
        <v>22</v>
      </c>
      <c r="F30" s="27" t="s">
        <v>23</v>
      </c>
      <c r="G30" s="27" t="s">
        <v>23</v>
      </c>
      <c r="H30" s="27" t="s">
        <v>24</v>
      </c>
      <c r="I30" s="29">
        <v>0.6</v>
      </c>
      <c r="J30" s="30">
        <v>12200</v>
      </c>
      <c r="K30" s="31">
        <f t="shared" si="0"/>
        <v>7320</v>
      </c>
      <c r="L30" s="31">
        <f t="shared" si="1"/>
        <v>3660</v>
      </c>
      <c r="M30" s="32">
        <v>0.5</v>
      </c>
      <c r="O30" s="33"/>
    </row>
    <row r="31" spans="1:15" ht="15.75" customHeight="1" x14ac:dyDescent="0.2">
      <c r="A31" s="22"/>
      <c r="B31" s="27" t="s">
        <v>21</v>
      </c>
      <c r="C31" s="27">
        <v>1185732</v>
      </c>
      <c r="D31" s="28">
        <v>44326</v>
      </c>
      <c r="E31" s="27" t="s">
        <v>22</v>
      </c>
      <c r="F31" s="27" t="s">
        <v>23</v>
      </c>
      <c r="G31" s="27" t="s">
        <v>23</v>
      </c>
      <c r="H31" s="27" t="s">
        <v>25</v>
      </c>
      <c r="I31" s="29">
        <v>0.55000000000000004</v>
      </c>
      <c r="J31" s="30">
        <v>9250</v>
      </c>
      <c r="K31" s="31">
        <f t="shared" si="0"/>
        <v>5087.5</v>
      </c>
      <c r="L31" s="31">
        <f t="shared" si="1"/>
        <v>1526.25</v>
      </c>
      <c r="M31" s="32">
        <v>0.3</v>
      </c>
      <c r="O31" s="33"/>
    </row>
    <row r="32" spans="1:15" ht="15.75" customHeight="1" x14ac:dyDescent="0.2">
      <c r="A32" s="22"/>
      <c r="B32" s="27" t="s">
        <v>21</v>
      </c>
      <c r="C32" s="27">
        <v>1185732</v>
      </c>
      <c r="D32" s="28">
        <v>44326</v>
      </c>
      <c r="E32" s="27" t="s">
        <v>22</v>
      </c>
      <c r="F32" s="27" t="s">
        <v>23</v>
      </c>
      <c r="G32" s="27" t="s">
        <v>23</v>
      </c>
      <c r="H32" s="27" t="s">
        <v>26</v>
      </c>
      <c r="I32" s="29">
        <v>0.5</v>
      </c>
      <c r="J32" s="30">
        <v>9000</v>
      </c>
      <c r="K32" s="31">
        <f t="shared" si="0"/>
        <v>4500</v>
      </c>
      <c r="L32" s="31">
        <f t="shared" si="1"/>
        <v>1575</v>
      </c>
      <c r="M32" s="32">
        <v>0.35</v>
      </c>
      <c r="O32" s="33"/>
    </row>
    <row r="33" spans="1:15" ht="15.75" customHeight="1" x14ac:dyDescent="0.2">
      <c r="A33" s="22"/>
      <c r="B33" s="27" t="s">
        <v>21</v>
      </c>
      <c r="C33" s="27">
        <v>1185732</v>
      </c>
      <c r="D33" s="28">
        <v>44326</v>
      </c>
      <c r="E33" s="27" t="s">
        <v>22</v>
      </c>
      <c r="F33" s="27" t="s">
        <v>23</v>
      </c>
      <c r="G33" s="27" t="s">
        <v>23</v>
      </c>
      <c r="H33" s="27" t="s">
        <v>27</v>
      </c>
      <c r="I33" s="29">
        <v>0.5</v>
      </c>
      <c r="J33" s="30">
        <v>8500</v>
      </c>
      <c r="K33" s="31">
        <f t="shared" si="0"/>
        <v>4250</v>
      </c>
      <c r="L33" s="31">
        <f t="shared" si="1"/>
        <v>1487.5</v>
      </c>
      <c r="M33" s="32">
        <v>0.35</v>
      </c>
      <c r="O33" s="33"/>
    </row>
    <row r="34" spans="1:15" ht="15.75" customHeight="1" x14ac:dyDescent="0.2">
      <c r="A34" s="22"/>
      <c r="B34" s="27" t="s">
        <v>21</v>
      </c>
      <c r="C34" s="27">
        <v>1185732</v>
      </c>
      <c r="D34" s="28">
        <v>44326</v>
      </c>
      <c r="E34" s="27" t="s">
        <v>22</v>
      </c>
      <c r="F34" s="27" t="s">
        <v>23</v>
      </c>
      <c r="G34" s="27" t="s">
        <v>23</v>
      </c>
      <c r="H34" s="27" t="s">
        <v>28</v>
      </c>
      <c r="I34" s="29">
        <v>0.6</v>
      </c>
      <c r="J34" s="30">
        <v>8750</v>
      </c>
      <c r="K34" s="31">
        <f t="shared" si="0"/>
        <v>5250</v>
      </c>
      <c r="L34" s="31">
        <f t="shared" si="1"/>
        <v>1575</v>
      </c>
      <c r="M34" s="32">
        <v>0.3</v>
      </c>
      <c r="O34" s="33"/>
    </row>
    <row r="35" spans="1:15" ht="15.75" customHeight="1" x14ac:dyDescent="0.2">
      <c r="A35" s="22"/>
      <c r="B35" s="27" t="s">
        <v>21</v>
      </c>
      <c r="C35" s="27">
        <v>1185732</v>
      </c>
      <c r="D35" s="28">
        <v>44326</v>
      </c>
      <c r="E35" s="27" t="s">
        <v>22</v>
      </c>
      <c r="F35" s="27" t="s">
        <v>23</v>
      </c>
      <c r="G35" s="27" t="s">
        <v>23</v>
      </c>
      <c r="H35" s="27" t="s">
        <v>29</v>
      </c>
      <c r="I35" s="29">
        <v>0.65</v>
      </c>
      <c r="J35" s="30">
        <v>10000</v>
      </c>
      <c r="K35" s="31">
        <f t="shared" si="0"/>
        <v>6500</v>
      </c>
      <c r="L35" s="31">
        <f t="shared" si="1"/>
        <v>1625</v>
      </c>
      <c r="M35" s="32">
        <v>0.25</v>
      </c>
      <c r="O35" s="33"/>
    </row>
    <row r="36" spans="1:15" ht="15.75" customHeight="1" x14ac:dyDescent="0.2">
      <c r="A36" s="22"/>
      <c r="B36" s="27" t="s">
        <v>21</v>
      </c>
      <c r="C36" s="27">
        <v>1185732</v>
      </c>
      <c r="D36" s="28">
        <v>44359</v>
      </c>
      <c r="E36" s="27" t="s">
        <v>22</v>
      </c>
      <c r="F36" s="27" t="s">
        <v>23</v>
      </c>
      <c r="G36" s="27" t="s">
        <v>23</v>
      </c>
      <c r="H36" s="27" t="s">
        <v>24</v>
      </c>
      <c r="I36" s="29">
        <v>0.6</v>
      </c>
      <c r="J36" s="30">
        <v>12500</v>
      </c>
      <c r="K36" s="31">
        <f t="shared" si="0"/>
        <v>7500</v>
      </c>
      <c r="L36" s="31">
        <f t="shared" si="1"/>
        <v>3750</v>
      </c>
      <c r="M36" s="32">
        <v>0.5</v>
      </c>
      <c r="O36" s="33"/>
    </row>
    <row r="37" spans="1:15" ht="15.75" customHeight="1" x14ac:dyDescent="0.2">
      <c r="A37" s="22"/>
      <c r="B37" s="27" t="s">
        <v>21</v>
      </c>
      <c r="C37" s="27">
        <v>1185732</v>
      </c>
      <c r="D37" s="28">
        <v>44359</v>
      </c>
      <c r="E37" s="27" t="s">
        <v>22</v>
      </c>
      <c r="F37" s="27" t="s">
        <v>23</v>
      </c>
      <c r="G37" s="27" t="s">
        <v>23</v>
      </c>
      <c r="H37" s="27" t="s">
        <v>25</v>
      </c>
      <c r="I37" s="29">
        <v>0.55000000000000004</v>
      </c>
      <c r="J37" s="30">
        <v>10000</v>
      </c>
      <c r="K37" s="31">
        <f t="shared" si="0"/>
        <v>5500</v>
      </c>
      <c r="L37" s="31">
        <f t="shared" si="1"/>
        <v>1650</v>
      </c>
      <c r="M37" s="32">
        <v>0.3</v>
      </c>
      <c r="O37" s="33"/>
    </row>
    <row r="38" spans="1:15" ht="15.75" customHeight="1" x14ac:dyDescent="0.2">
      <c r="A38" s="22"/>
      <c r="B38" s="27" t="s">
        <v>21</v>
      </c>
      <c r="C38" s="27">
        <v>1185732</v>
      </c>
      <c r="D38" s="28">
        <v>44359</v>
      </c>
      <c r="E38" s="27" t="s">
        <v>22</v>
      </c>
      <c r="F38" s="27" t="s">
        <v>23</v>
      </c>
      <c r="G38" s="27" t="s">
        <v>23</v>
      </c>
      <c r="H38" s="27" t="s">
        <v>26</v>
      </c>
      <c r="I38" s="29">
        <v>0.5</v>
      </c>
      <c r="J38" s="30">
        <v>9250</v>
      </c>
      <c r="K38" s="31">
        <f t="shared" si="0"/>
        <v>4625</v>
      </c>
      <c r="L38" s="31">
        <f t="shared" si="1"/>
        <v>1618.75</v>
      </c>
      <c r="M38" s="32">
        <v>0.35</v>
      </c>
      <c r="O38" s="33"/>
    </row>
    <row r="39" spans="1:15" ht="15.75" customHeight="1" x14ac:dyDescent="0.2">
      <c r="A39" s="22"/>
      <c r="B39" s="27" t="s">
        <v>21</v>
      </c>
      <c r="C39" s="27">
        <v>1185732</v>
      </c>
      <c r="D39" s="28">
        <v>44359</v>
      </c>
      <c r="E39" s="27" t="s">
        <v>22</v>
      </c>
      <c r="F39" s="27" t="s">
        <v>23</v>
      </c>
      <c r="G39" s="27" t="s">
        <v>23</v>
      </c>
      <c r="H39" s="27" t="s">
        <v>27</v>
      </c>
      <c r="I39" s="29">
        <v>0.5</v>
      </c>
      <c r="J39" s="30">
        <v>9000</v>
      </c>
      <c r="K39" s="31">
        <f t="shared" si="0"/>
        <v>4500</v>
      </c>
      <c r="L39" s="31">
        <f t="shared" si="1"/>
        <v>1575</v>
      </c>
      <c r="M39" s="32">
        <v>0.35</v>
      </c>
      <c r="O39" s="33"/>
    </row>
    <row r="40" spans="1:15" ht="15.75" customHeight="1" x14ac:dyDescent="0.2">
      <c r="A40" s="22"/>
      <c r="B40" s="27" t="s">
        <v>21</v>
      </c>
      <c r="C40" s="27">
        <v>1185732</v>
      </c>
      <c r="D40" s="28">
        <v>44359</v>
      </c>
      <c r="E40" s="27" t="s">
        <v>22</v>
      </c>
      <c r="F40" s="27" t="s">
        <v>23</v>
      </c>
      <c r="G40" s="27" t="s">
        <v>23</v>
      </c>
      <c r="H40" s="27" t="s">
        <v>28</v>
      </c>
      <c r="I40" s="29">
        <v>0.6</v>
      </c>
      <c r="J40" s="30">
        <v>9000</v>
      </c>
      <c r="K40" s="31">
        <f t="shared" si="0"/>
        <v>5400</v>
      </c>
      <c r="L40" s="31">
        <f t="shared" si="1"/>
        <v>1620</v>
      </c>
      <c r="M40" s="32">
        <v>0.3</v>
      </c>
      <c r="O40" s="33"/>
    </row>
    <row r="41" spans="1:15" ht="15.75" customHeight="1" x14ac:dyDescent="0.2">
      <c r="A41" s="22"/>
      <c r="B41" s="27" t="s">
        <v>21</v>
      </c>
      <c r="C41" s="27">
        <v>1185732</v>
      </c>
      <c r="D41" s="28">
        <v>44359</v>
      </c>
      <c r="E41" s="27" t="s">
        <v>22</v>
      </c>
      <c r="F41" s="27" t="s">
        <v>23</v>
      </c>
      <c r="G41" s="27" t="s">
        <v>23</v>
      </c>
      <c r="H41" s="27" t="s">
        <v>29</v>
      </c>
      <c r="I41" s="29">
        <v>0.65</v>
      </c>
      <c r="J41" s="30">
        <v>10500</v>
      </c>
      <c r="K41" s="31">
        <f t="shared" si="0"/>
        <v>6825</v>
      </c>
      <c r="L41" s="31">
        <f t="shared" si="1"/>
        <v>1706.25</v>
      </c>
      <c r="M41" s="32">
        <v>0.25</v>
      </c>
      <c r="O41" s="33"/>
    </row>
    <row r="42" spans="1:15" ht="15.75" customHeight="1" x14ac:dyDescent="0.2">
      <c r="A42" s="22"/>
      <c r="B42" s="27" t="s">
        <v>21</v>
      </c>
      <c r="C42" s="27">
        <v>1185732</v>
      </c>
      <c r="D42" s="28">
        <v>44387</v>
      </c>
      <c r="E42" s="27" t="s">
        <v>22</v>
      </c>
      <c r="F42" s="27" t="s">
        <v>23</v>
      </c>
      <c r="G42" s="27" t="s">
        <v>23</v>
      </c>
      <c r="H42" s="27" t="s">
        <v>24</v>
      </c>
      <c r="I42" s="29">
        <v>0.6</v>
      </c>
      <c r="J42" s="30">
        <v>12750</v>
      </c>
      <c r="K42" s="31">
        <f t="shared" si="0"/>
        <v>7650</v>
      </c>
      <c r="L42" s="31">
        <f t="shared" si="1"/>
        <v>3825</v>
      </c>
      <c r="M42" s="32">
        <v>0.5</v>
      </c>
      <c r="O42" s="33"/>
    </row>
    <row r="43" spans="1:15" ht="15.75" customHeight="1" x14ac:dyDescent="0.2">
      <c r="A43" s="22"/>
      <c r="B43" s="27" t="s">
        <v>21</v>
      </c>
      <c r="C43" s="27">
        <v>1185732</v>
      </c>
      <c r="D43" s="28">
        <v>44387</v>
      </c>
      <c r="E43" s="27" t="s">
        <v>22</v>
      </c>
      <c r="F43" s="27" t="s">
        <v>23</v>
      </c>
      <c r="G43" s="27" t="s">
        <v>23</v>
      </c>
      <c r="H43" s="27" t="s">
        <v>25</v>
      </c>
      <c r="I43" s="29">
        <v>0.55000000000000004</v>
      </c>
      <c r="J43" s="30">
        <v>10250</v>
      </c>
      <c r="K43" s="31">
        <f t="shared" si="0"/>
        <v>5637.5000000000009</v>
      </c>
      <c r="L43" s="31">
        <f t="shared" si="1"/>
        <v>1691.2500000000002</v>
      </c>
      <c r="M43" s="32">
        <v>0.3</v>
      </c>
      <c r="O43" s="33"/>
    </row>
    <row r="44" spans="1:15" ht="15.75" customHeight="1" x14ac:dyDescent="0.2">
      <c r="A44" s="22"/>
      <c r="B44" s="27" t="s">
        <v>21</v>
      </c>
      <c r="C44" s="27">
        <v>1185732</v>
      </c>
      <c r="D44" s="28">
        <v>44387</v>
      </c>
      <c r="E44" s="27" t="s">
        <v>22</v>
      </c>
      <c r="F44" s="27" t="s">
        <v>23</v>
      </c>
      <c r="G44" s="27" t="s">
        <v>23</v>
      </c>
      <c r="H44" s="27" t="s">
        <v>26</v>
      </c>
      <c r="I44" s="29">
        <v>0.5</v>
      </c>
      <c r="J44" s="30">
        <v>9500</v>
      </c>
      <c r="K44" s="31">
        <f t="shared" si="0"/>
        <v>4750</v>
      </c>
      <c r="L44" s="31">
        <f t="shared" si="1"/>
        <v>1662.5</v>
      </c>
      <c r="M44" s="32">
        <v>0.35</v>
      </c>
      <c r="O44" s="33"/>
    </row>
    <row r="45" spans="1:15" ht="15.75" customHeight="1" x14ac:dyDescent="0.2">
      <c r="A45" s="22"/>
      <c r="B45" s="27" t="s">
        <v>21</v>
      </c>
      <c r="C45" s="27">
        <v>1185732</v>
      </c>
      <c r="D45" s="28">
        <v>44387</v>
      </c>
      <c r="E45" s="27" t="s">
        <v>22</v>
      </c>
      <c r="F45" s="27" t="s">
        <v>23</v>
      </c>
      <c r="G45" s="27" t="s">
        <v>23</v>
      </c>
      <c r="H45" s="27" t="s">
        <v>27</v>
      </c>
      <c r="I45" s="29">
        <v>0.5</v>
      </c>
      <c r="J45" s="30">
        <v>9000</v>
      </c>
      <c r="K45" s="31">
        <f t="shared" si="0"/>
        <v>4500</v>
      </c>
      <c r="L45" s="31">
        <f t="shared" si="1"/>
        <v>1575</v>
      </c>
      <c r="M45" s="32">
        <v>0.35</v>
      </c>
      <c r="O45" s="33"/>
    </row>
    <row r="46" spans="1:15" ht="15.75" customHeight="1" x14ac:dyDescent="0.2">
      <c r="A46" s="22"/>
      <c r="B46" s="27" t="s">
        <v>21</v>
      </c>
      <c r="C46" s="27">
        <v>1185732</v>
      </c>
      <c r="D46" s="28">
        <v>44387</v>
      </c>
      <c r="E46" s="27" t="s">
        <v>22</v>
      </c>
      <c r="F46" s="27" t="s">
        <v>23</v>
      </c>
      <c r="G46" s="27" t="s">
        <v>23</v>
      </c>
      <c r="H46" s="27" t="s">
        <v>28</v>
      </c>
      <c r="I46" s="29">
        <v>0.6</v>
      </c>
      <c r="J46" s="30">
        <v>9250</v>
      </c>
      <c r="K46" s="31">
        <f t="shared" si="0"/>
        <v>5550</v>
      </c>
      <c r="L46" s="31">
        <f t="shared" si="1"/>
        <v>1665</v>
      </c>
      <c r="M46" s="32">
        <v>0.3</v>
      </c>
      <c r="O46" s="33"/>
    </row>
    <row r="47" spans="1:15" ht="15.75" customHeight="1" x14ac:dyDescent="0.2">
      <c r="A47" s="22"/>
      <c r="B47" s="27" t="s">
        <v>21</v>
      </c>
      <c r="C47" s="27">
        <v>1185732</v>
      </c>
      <c r="D47" s="28">
        <v>44387</v>
      </c>
      <c r="E47" s="27" t="s">
        <v>22</v>
      </c>
      <c r="F47" s="27" t="s">
        <v>23</v>
      </c>
      <c r="G47" s="27" t="s">
        <v>23</v>
      </c>
      <c r="H47" s="27" t="s">
        <v>29</v>
      </c>
      <c r="I47" s="29">
        <v>0.65</v>
      </c>
      <c r="J47" s="30">
        <v>11000</v>
      </c>
      <c r="K47" s="31">
        <f t="shared" si="0"/>
        <v>7150</v>
      </c>
      <c r="L47" s="31">
        <f t="shared" si="1"/>
        <v>1787.5</v>
      </c>
      <c r="M47" s="32">
        <v>0.25</v>
      </c>
      <c r="O47" s="33"/>
    </row>
    <row r="48" spans="1:15" ht="15.75" customHeight="1" x14ac:dyDescent="0.2">
      <c r="A48" s="22"/>
      <c r="B48" s="27" t="s">
        <v>21</v>
      </c>
      <c r="C48" s="27">
        <v>1185732</v>
      </c>
      <c r="D48" s="28">
        <v>44419</v>
      </c>
      <c r="E48" s="27" t="s">
        <v>22</v>
      </c>
      <c r="F48" s="27" t="s">
        <v>23</v>
      </c>
      <c r="G48" s="27" t="s">
        <v>23</v>
      </c>
      <c r="H48" s="27" t="s">
        <v>24</v>
      </c>
      <c r="I48" s="29">
        <v>0.6</v>
      </c>
      <c r="J48" s="30">
        <v>12500</v>
      </c>
      <c r="K48" s="31">
        <f t="shared" si="0"/>
        <v>7500</v>
      </c>
      <c r="L48" s="31">
        <f t="shared" si="1"/>
        <v>3750</v>
      </c>
      <c r="M48" s="32">
        <v>0.5</v>
      </c>
      <c r="O48" s="33"/>
    </row>
    <row r="49" spans="1:15" ht="15.75" customHeight="1" x14ac:dyDescent="0.2">
      <c r="A49" s="22"/>
      <c r="B49" s="27" t="s">
        <v>21</v>
      </c>
      <c r="C49" s="27">
        <v>1185732</v>
      </c>
      <c r="D49" s="28">
        <v>44419</v>
      </c>
      <c r="E49" s="27" t="s">
        <v>22</v>
      </c>
      <c r="F49" s="27" t="s">
        <v>23</v>
      </c>
      <c r="G49" s="27" t="s">
        <v>23</v>
      </c>
      <c r="H49" s="27" t="s">
        <v>25</v>
      </c>
      <c r="I49" s="29">
        <v>0.55000000000000004</v>
      </c>
      <c r="J49" s="30">
        <v>10250</v>
      </c>
      <c r="K49" s="31">
        <f t="shared" si="0"/>
        <v>5637.5000000000009</v>
      </c>
      <c r="L49" s="31">
        <f t="shared" si="1"/>
        <v>1691.2500000000002</v>
      </c>
      <c r="M49" s="32">
        <v>0.3</v>
      </c>
      <c r="O49" s="33"/>
    </row>
    <row r="50" spans="1:15" ht="15.75" customHeight="1" x14ac:dyDescent="0.2">
      <c r="A50" s="22"/>
      <c r="B50" s="27" t="s">
        <v>21</v>
      </c>
      <c r="C50" s="27">
        <v>1185732</v>
      </c>
      <c r="D50" s="28">
        <v>44419</v>
      </c>
      <c r="E50" s="27" t="s">
        <v>22</v>
      </c>
      <c r="F50" s="27" t="s">
        <v>23</v>
      </c>
      <c r="G50" s="27" t="s">
        <v>23</v>
      </c>
      <c r="H50" s="27" t="s">
        <v>26</v>
      </c>
      <c r="I50" s="29">
        <v>0.5</v>
      </c>
      <c r="J50" s="30">
        <v>9500</v>
      </c>
      <c r="K50" s="31">
        <f t="shared" si="0"/>
        <v>4750</v>
      </c>
      <c r="L50" s="31">
        <f t="shared" si="1"/>
        <v>1662.5</v>
      </c>
      <c r="M50" s="32">
        <v>0.35</v>
      </c>
      <c r="O50" s="33"/>
    </row>
    <row r="51" spans="1:15" ht="15.75" customHeight="1" x14ac:dyDescent="0.2">
      <c r="A51" s="22"/>
      <c r="B51" s="27" t="s">
        <v>21</v>
      </c>
      <c r="C51" s="27">
        <v>1185732</v>
      </c>
      <c r="D51" s="28">
        <v>44419</v>
      </c>
      <c r="E51" s="27" t="s">
        <v>22</v>
      </c>
      <c r="F51" s="27" t="s">
        <v>23</v>
      </c>
      <c r="G51" s="27" t="s">
        <v>23</v>
      </c>
      <c r="H51" s="27" t="s">
        <v>27</v>
      </c>
      <c r="I51" s="29">
        <v>0.5</v>
      </c>
      <c r="J51" s="30">
        <v>9250</v>
      </c>
      <c r="K51" s="31">
        <f t="shared" si="0"/>
        <v>4625</v>
      </c>
      <c r="L51" s="31">
        <f t="shared" si="1"/>
        <v>1618.75</v>
      </c>
      <c r="M51" s="32">
        <v>0.35</v>
      </c>
      <c r="O51" s="33"/>
    </row>
    <row r="52" spans="1:15" ht="15.75" customHeight="1" x14ac:dyDescent="0.2">
      <c r="A52" s="22"/>
      <c r="B52" s="27" t="s">
        <v>21</v>
      </c>
      <c r="C52" s="27">
        <v>1185732</v>
      </c>
      <c r="D52" s="28">
        <v>44419</v>
      </c>
      <c r="E52" s="27" t="s">
        <v>22</v>
      </c>
      <c r="F52" s="27" t="s">
        <v>23</v>
      </c>
      <c r="G52" s="27" t="s">
        <v>23</v>
      </c>
      <c r="H52" s="27" t="s">
        <v>28</v>
      </c>
      <c r="I52" s="29">
        <v>0.6</v>
      </c>
      <c r="J52" s="30">
        <v>9000</v>
      </c>
      <c r="K52" s="31">
        <f t="shared" si="0"/>
        <v>5400</v>
      </c>
      <c r="L52" s="31">
        <f t="shared" si="1"/>
        <v>1620</v>
      </c>
      <c r="M52" s="32">
        <v>0.3</v>
      </c>
      <c r="O52" s="33"/>
    </row>
    <row r="53" spans="1:15" ht="15.75" customHeight="1" x14ac:dyDescent="0.2">
      <c r="A53" s="22"/>
      <c r="B53" s="27" t="s">
        <v>21</v>
      </c>
      <c r="C53" s="27">
        <v>1185732</v>
      </c>
      <c r="D53" s="28">
        <v>44419</v>
      </c>
      <c r="E53" s="27" t="s">
        <v>22</v>
      </c>
      <c r="F53" s="27" t="s">
        <v>23</v>
      </c>
      <c r="G53" s="27" t="s">
        <v>23</v>
      </c>
      <c r="H53" s="27" t="s">
        <v>29</v>
      </c>
      <c r="I53" s="29">
        <v>0.65</v>
      </c>
      <c r="J53" s="30">
        <v>10750</v>
      </c>
      <c r="K53" s="31">
        <f t="shared" si="0"/>
        <v>6987.5</v>
      </c>
      <c r="L53" s="31">
        <f t="shared" si="1"/>
        <v>1746.875</v>
      </c>
      <c r="M53" s="32">
        <v>0.25</v>
      </c>
      <c r="O53" s="33"/>
    </row>
    <row r="54" spans="1:15" ht="15.75" customHeight="1" x14ac:dyDescent="0.2">
      <c r="A54" s="22"/>
      <c r="B54" s="27" t="s">
        <v>21</v>
      </c>
      <c r="C54" s="27">
        <v>1185732</v>
      </c>
      <c r="D54" s="28">
        <v>44449</v>
      </c>
      <c r="E54" s="27" t="s">
        <v>22</v>
      </c>
      <c r="F54" s="27" t="s">
        <v>23</v>
      </c>
      <c r="G54" s="27" t="s">
        <v>23</v>
      </c>
      <c r="H54" s="27" t="s">
        <v>24</v>
      </c>
      <c r="I54" s="29">
        <v>0.6</v>
      </c>
      <c r="J54" s="30">
        <v>12000</v>
      </c>
      <c r="K54" s="31">
        <f t="shared" si="0"/>
        <v>7200</v>
      </c>
      <c r="L54" s="31">
        <f t="shared" si="1"/>
        <v>3600</v>
      </c>
      <c r="M54" s="32">
        <v>0.5</v>
      </c>
      <c r="O54" s="33"/>
    </row>
    <row r="55" spans="1:15" ht="15.75" customHeight="1" x14ac:dyDescent="0.2">
      <c r="A55" s="22"/>
      <c r="B55" s="27" t="s">
        <v>21</v>
      </c>
      <c r="C55" s="27">
        <v>1185732</v>
      </c>
      <c r="D55" s="28">
        <v>44449</v>
      </c>
      <c r="E55" s="27" t="s">
        <v>22</v>
      </c>
      <c r="F55" s="27" t="s">
        <v>23</v>
      </c>
      <c r="G55" s="27" t="s">
        <v>23</v>
      </c>
      <c r="H55" s="27" t="s">
        <v>25</v>
      </c>
      <c r="I55" s="29">
        <v>0.55000000000000004</v>
      </c>
      <c r="J55" s="30">
        <v>10000</v>
      </c>
      <c r="K55" s="31">
        <f t="shared" si="0"/>
        <v>5500</v>
      </c>
      <c r="L55" s="31">
        <f t="shared" si="1"/>
        <v>1650</v>
      </c>
      <c r="M55" s="32">
        <v>0.3</v>
      </c>
      <c r="O55" s="33"/>
    </row>
    <row r="56" spans="1:15" ht="15.75" customHeight="1" x14ac:dyDescent="0.2">
      <c r="A56" s="22"/>
      <c r="B56" s="27" t="s">
        <v>21</v>
      </c>
      <c r="C56" s="27">
        <v>1185732</v>
      </c>
      <c r="D56" s="28">
        <v>44449</v>
      </c>
      <c r="E56" s="27" t="s">
        <v>22</v>
      </c>
      <c r="F56" s="27" t="s">
        <v>23</v>
      </c>
      <c r="G56" s="27" t="s">
        <v>23</v>
      </c>
      <c r="H56" s="27" t="s">
        <v>26</v>
      </c>
      <c r="I56" s="29">
        <v>0.5</v>
      </c>
      <c r="J56" s="30">
        <v>9250</v>
      </c>
      <c r="K56" s="31">
        <f t="shared" si="0"/>
        <v>4625</v>
      </c>
      <c r="L56" s="31">
        <f t="shared" si="1"/>
        <v>1618.75</v>
      </c>
      <c r="M56" s="32">
        <v>0.35</v>
      </c>
      <c r="O56" s="33"/>
    </row>
    <row r="57" spans="1:15" ht="15.75" customHeight="1" x14ac:dyDescent="0.2">
      <c r="A57" s="22"/>
      <c r="B57" s="27" t="s">
        <v>21</v>
      </c>
      <c r="C57" s="27">
        <v>1185732</v>
      </c>
      <c r="D57" s="28">
        <v>44449</v>
      </c>
      <c r="E57" s="27" t="s">
        <v>22</v>
      </c>
      <c r="F57" s="27" t="s">
        <v>23</v>
      </c>
      <c r="G57" s="27" t="s">
        <v>23</v>
      </c>
      <c r="H57" s="27" t="s">
        <v>27</v>
      </c>
      <c r="I57" s="29">
        <v>0.5</v>
      </c>
      <c r="J57" s="30">
        <v>9000</v>
      </c>
      <c r="K57" s="31">
        <f t="shared" si="0"/>
        <v>4500</v>
      </c>
      <c r="L57" s="31">
        <f t="shared" si="1"/>
        <v>1575</v>
      </c>
      <c r="M57" s="32">
        <v>0.35</v>
      </c>
      <c r="O57" s="33"/>
    </row>
    <row r="58" spans="1:15" ht="15.75" customHeight="1" x14ac:dyDescent="0.2">
      <c r="A58" s="22"/>
      <c r="B58" s="27" t="s">
        <v>21</v>
      </c>
      <c r="C58" s="27">
        <v>1185732</v>
      </c>
      <c r="D58" s="28">
        <v>44449</v>
      </c>
      <c r="E58" s="27" t="s">
        <v>22</v>
      </c>
      <c r="F58" s="27" t="s">
        <v>23</v>
      </c>
      <c r="G58" s="27" t="s">
        <v>23</v>
      </c>
      <c r="H58" s="27" t="s">
        <v>28</v>
      </c>
      <c r="I58" s="29">
        <v>0.6</v>
      </c>
      <c r="J58" s="30">
        <v>9000</v>
      </c>
      <c r="K58" s="31">
        <f t="shared" si="0"/>
        <v>5400</v>
      </c>
      <c r="L58" s="31">
        <f t="shared" si="1"/>
        <v>1620</v>
      </c>
      <c r="M58" s="32">
        <v>0.3</v>
      </c>
      <c r="O58" s="33"/>
    </row>
    <row r="59" spans="1:15" ht="15.75" customHeight="1" x14ac:dyDescent="0.2">
      <c r="A59" s="22"/>
      <c r="B59" s="27" t="s">
        <v>21</v>
      </c>
      <c r="C59" s="27">
        <v>1185732</v>
      </c>
      <c r="D59" s="28">
        <v>44449</v>
      </c>
      <c r="E59" s="27" t="s">
        <v>22</v>
      </c>
      <c r="F59" s="27" t="s">
        <v>23</v>
      </c>
      <c r="G59" s="27" t="s">
        <v>23</v>
      </c>
      <c r="H59" s="27" t="s">
        <v>29</v>
      </c>
      <c r="I59" s="29">
        <v>0.65</v>
      </c>
      <c r="J59" s="30">
        <v>10000</v>
      </c>
      <c r="K59" s="31">
        <f t="shared" si="0"/>
        <v>6500</v>
      </c>
      <c r="L59" s="31">
        <f t="shared" si="1"/>
        <v>1625</v>
      </c>
      <c r="M59" s="32">
        <v>0.25</v>
      </c>
      <c r="O59" s="33"/>
    </row>
    <row r="60" spans="1:15" ht="15.75" customHeight="1" x14ac:dyDescent="0.2">
      <c r="A60" s="22"/>
      <c r="B60" s="27" t="s">
        <v>21</v>
      </c>
      <c r="C60" s="27">
        <v>1185732</v>
      </c>
      <c r="D60" s="28">
        <v>44481</v>
      </c>
      <c r="E60" s="27" t="s">
        <v>22</v>
      </c>
      <c r="F60" s="27" t="s">
        <v>23</v>
      </c>
      <c r="G60" s="27" t="s">
        <v>23</v>
      </c>
      <c r="H60" s="27" t="s">
        <v>24</v>
      </c>
      <c r="I60" s="29">
        <v>0.65</v>
      </c>
      <c r="J60" s="30">
        <v>11750</v>
      </c>
      <c r="K60" s="31">
        <f t="shared" si="0"/>
        <v>7637.5</v>
      </c>
      <c r="L60" s="31">
        <f t="shared" si="1"/>
        <v>3818.75</v>
      </c>
      <c r="M60" s="32">
        <v>0.5</v>
      </c>
      <c r="O60" s="33"/>
    </row>
    <row r="61" spans="1:15" ht="15.75" customHeight="1" x14ac:dyDescent="0.2">
      <c r="A61" s="22"/>
      <c r="B61" s="27" t="s">
        <v>21</v>
      </c>
      <c r="C61" s="27">
        <v>1185732</v>
      </c>
      <c r="D61" s="28">
        <v>44481</v>
      </c>
      <c r="E61" s="27" t="s">
        <v>22</v>
      </c>
      <c r="F61" s="27" t="s">
        <v>23</v>
      </c>
      <c r="G61" s="27" t="s">
        <v>23</v>
      </c>
      <c r="H61" s="27" t="s">
        <v>25</v>
      </c>
      <c r="I61" s="29">
        <v>0.55000000000000004</v>
      </c>
      <c r="J61" s="30">
        <v>10000</v>
      </c>
      <c r="K61" s="31">
        <f t="shared" si="0"/>
        <v>5500</v>
      </c>
      <c r="L61" s="31">
        <f t="shared" si="1"/>
        <v>1650</v>
      </c>
      <c r="M61" s="32">
        <v>0.3</v>
      </c>
      <c r="O61" s="33"/>
    </row>
    <row r="62" spans="1:15" ht="15.75" customHeight="1" x14ac:dyDescent="0.2">
      <c r="A62" s="22"/>
      <c r="B62" s="27" t="s">
        <v>21</v>
      </c>
      <c r="C62" s="27">
        <v>1185732</v>
      </c>
      <c r="D62" s="28">
        <v>44481</v>
      </c>
      <c r="E62" s="27" t="s">
        <v>22</v>
      </c>
      <c r="F62" s="27" t="s">
        <v>23</v>
      </c>
      <c r="G62" s="27" t="s">
        <v>23</v>
      </c>
      <c r="H62" s="27" t="s">
        <v>26</v>
      </c>
      <c r="I62" s="29">
        <v>0.55000000000000004</v>
      </c>
      <c r="J62" s="30">
        <v>9000</v>
      </c>
      <c r="K62" s="31">
        <f t="shared" si="0"/>
        <v>4950</v>
      </c>
      <c r="L62" s="31">
        <f t="shared" si="1"/>
        <v>1732.5</v>
      </c>
      <c r="M62" s="32">
        <v>0.35</v>
      </c>
      <c r="O62" s="33"/>
    </row>
    <row r="63" spans="1:15" ht="15.75" customHeight="1" x14ac:dyDescent="0.2">
      <c r="A63" s="22"/>
      <c r="B63" s="27" t="s">
        <v>21</v>
      </c>
      <c r="C63" s="27">
        <v>1185732</v>
      </c>
      <c r="D63" s="28">
        <v>44481</v>
      </c>
      <c r="E63" s="27" t="s">
        <v>22</v>
      </c>
      <c r="F63" s="27" t="s">
        <v>23</v>
      </c>
      <c r="G63" s="27" t="s">
        <v>23</v>
      </c>
      <c r="H63" s="27" t="s">
        <v>27</v>
      </c>
      <c r="I63" s="29">
        <v>0.55000000000000004</v>
      </c>
      <c r="J63" s="30">
        <v>8750</v>
      </c>
      <c r="K63" s="31">
        <f t="shared" si="0"/>
        <v>4812.5</v>
      </c>
      <c r="L63" s="31">
        <f t="shared" si="1"/>
        <v>1684.375</v>
      </c>
      <c r="M63" s="32">
        <v>0.35</v>
      </c>
      <c r="O63" s="33"/>
    </row>
    <row r="64" spans="1:15" ht="15.75" customHeight="1" x14ac:dyDescent="0.2">
      <c r="A64" s="22"/>
      <c r="B64" s="27" t="s">
        <v>21</v>
      </c>
      <c r="C64" s="27">
        <v>1185732</v>
      </c>
      <c r="D64" s="28">
        <v>44481</v>
      </c>
      <c r="E64" s="27" t="s">
        <v>22</v>
      </c>
      <c r="F64" s="27" t="s">
        <v>23</v>
      </c>
      <c r="G64" s="27" t="s">
        <v>23</v>
      </c>
      <c r="H64" s="27" t="s">
        <v>28</v>
      </c>
      <c r="I64" s="29">
        <v>0.65</v>
      </c>
      <c r="J64" s="30">
        <v>8750</v>
      </c>
      <c r="K64" s="31">
        <f t="shared" si="0"/>
        <v>5687.5</v>
      </c>
      <c r="L64" s="31">
        <f t="shared" si="1"/>
        <v>1706.25</v>
      </c>
      <c r="M64" s="32">
        <v>0.3</v>
      </c>
      <c r="O64" s="33"/>
    </row>
    <row r="65" spans="1:15" ht="15.75" customHeight="1" x14ac:dyDescent="0.2">
      <c r="A65" s="22"/>
      <c r="B65" s="27" t="s">
        <v>21</v>
      </c>
      <c r="C65" s="27">
        <v>1185732</v>
      </c>
      <c r="D65" s="28">
        <v>44481</v>
      </c>
      <c r="E65" s="27" t="s">
        <v>22</v>
      </c>
      <c r="F65" s="27" t="s">
        <v>23</v>
      </c>
      <c r="G65" s="27" t="s">
        <v>23</v>
      </c>
      <c r="H65" s="27" t="s">
        <v>29</v>
      </c>
      <c r="I65" s="29">
        <v>0.7</v>
      </c>
      <c r="J65" s="30">
        <v>10000</v>
      </c>
      <c r="K65" s="31">
        <f t="shared" si="0"/>
        <v>7000</v>
      </c>
      <c r="L65" s="31">
        <f t="shared" si="1"/>
        <v>1750</v>
      </c>
      <c r="M65" s="32">
        <v>0.25</v>
      </c>
      <c r="O65" s="33"/>
    </row>
    <row r="66" spans="1:15" ht="15.75" customHeight="1" x14ac:dyDescent="0.2">
      <c r="A66" s="22"/>
      <c r="B66" s="27" t="s">
        <v>21</v>
      </c>
      <c r="C66" s="27">
        <v>1185732</v>
      </c>
      <c r="D66" s="28">
        <v>44511</v>
      </c>
      <c r="E66" s="27" t="s">
        <v>22</v>
      </c>
      <c r="F66" s="27" t="s">
        <v>23</v>
      </c>
      <c r="G66" s="27" t="s">
        <v>23</v>
      </c>
      <c r="H66" s="27" t="s">
        <v>24</v>
      </c>
      <c r="I66" s="29">
        <v>0.65</v>
      </c>
      <c r="J66" s="30">
        <v>11500</v>
      </c>
      <c r="K66" s="31">
        <f t="shared" si="0"/>
        <v>7475</v>
      </c>
      <c r="L66" s="31">
        <f t="shared" si="1"/>
        <v>3737.5</v>
      </c>
      <c r="M66" s="32">
        <v>0.5</v>
      </c>
      <c r="O66" s="33"/>
    </row>
    <row r="67" spans="1:15" ht="15.75" customHeight="1" x14ac:dyDescent="0.2">
      <c r="A67" s="22"/>
      <c r="B67" s="27" t="s">
        <v>21</v>
      </c>
      <c r="C67" s="27">
        <v>1185732</v>
      </c>
      <c r="D67" s="28">
        <v>44511</v>
      </c>
      <c r="E67" s="27" t="s">
        <v>22</v>
      </c>
      <c r="F67" s="27" t="s">
        <v>23</v>
      </c>
      <c r="G67" s="27" t="s">
        <v>23</v>
      </c>
      <c r="H67" s="27" t="s">
        <v>25</v>
      </c>
      <c r="I67" s="29">
        <v>0.55000000000000004</v>
      </c>
      <c r="J67" s="30">
        <v>9750</v>
      </c>
      <c r="K67" s="31">
        <f t="shared" si="0"/>
        <v>5362.5</v>
      </c>
      <c r="L67" s="31">
        <f t="shared" si="1"/>
        <v>1608.75</v>
      </c>
      <c r="M67" s="32">
        <v>0.3</v>
      </c>
      <c r="O67" s="33"/>
    </row>
    <row r="68" spans="1:15" ht="15.75" customHeight="1" x14ac:dyDescent="0.2">
      <c r="A68" s="22"/>
      <c r="B68" s="27" t="s">
        <v>21</v>
      </c>
      <c r="C68" s="27">
        <v>1185732</v>
      </c>
      <c r="D68" s="28">
        <v>44511</v>
      </c>
      <c r="E68" s="27" t="s">
        <v>22</v>
      </c>
      <c r="F68" s="27" t="s">
        <v>23</v>
      </c>
      <c r="G68" s="27" t="s">
        <v>23</v>
      </c>
      <c r="H68" s="27" t="s">
        <v>26</v>
      </c>
      <c r="I68" s="29">
        <v>0.55000000000000004</v>
      </c>
      <c r="J68" s="30">
        <v>9200</v>
      </c>
      <c r="K68" s="31">
        <f t="shared" si="0"/>
        <v>5060</v>
      </c>
      <c r="L68" s="31">
        <f t="shared" si="1"/>
        <v>1771</v>
      </c>
      <c r="M68" s="32">
        <v>0.35</v>
      </c>
      <c r="O68" s="33"/>
    </row>
    <row r="69" spans="1:15" ht="15.75" customHeight="1" x14ac:dyDescent="0.2">
      <c r="A69" s="22"/>
      <c r="B69" s="27" t="s">
        <v>21</v>
      </c>
      <c r="C69" s="27">
        <v>1185732</v>
      </c>
      <c r="D69" s="28">
        <v>44511</v>
      </c>
      <c r="E69" s="27" t="s">
        <v>22</v>
      </c>
      <c r="F69" s="27" t="s">
        <v>23</v>
      </c>
      <c r="G69" s="27" t="s">
        <v>23</v>
      </c>
      <c r="H69" s="27" t="s">
        <v>27</v>
      </c>
      <c r="I69" s="29">
        <v>0.55000000000000004</v>
      </c>
      <c r="J69" s="30">
        <v>9000</v>
      </c>
      <c r="K69" s="31">
        <f t="shared" si="0"/>
        <v>4950</v>
      </c>
      <c r="L69" s="31">
        <f t="shared" si="1"/>
        <v>1732.5</v>
      </c>
      <c r="M69" s="32">
        <v>0.35</v>
      </c>
      <c r="O69" s="33"/>
    </row>
    <row r="70" spans="1:15" ht="15.75" customHeight="1" x14ac:dyDescent="0.2">
      <c r="A70" s="22"/>
      <c r="B70" s="27" t="s">
        <v>21</v>
      </c>
      <c r="C70" s="27">
        <v>1185732</v>
      </c>
      <c r="D70" s="28">
        <v>44511</v>
      </c>
      <c r="E70" s="27" t="s">
        <v>22</v>
      </c>
      <c r="F70" s="27" t="s">
        <v>23</v>
      </c>
      <c r="G70" s="27" t="s">
        <v>23</v>
      </c>
      <c r="H70" s="27" t="s">
        <v>28</v>
      </c>
      <c r="I70" s="29">
        <v>0.65</v>
      </c>
      <c r="J70" s="30">
        <v>8750</v>
      </c>
      <c r="K70" s="31">
        <f t="shared" si="0"/>
        <v>5687.5</v>
      </c>
      <c r="L70" s="31">
        <f t="shared" si="1"/>
        <v>1706.25</v>
      </c>
      <c r="M70" s="32">
        <v>0.3</v>
      </c>
      <c r="O70" s="33"/>
    </row>
    <row r="71" spans="1:15" ht="15.75" customHeight="1" x14ac:dyDescent="0.2">
      <c r="A71" s="22"/>
      <c r="B71" s="27" t="s">
        <v>21</v>
      </c>
      <c r="C71" s="27">
        <v>1185732</v>
      </c>
      <c r="D71" s="28">
        <v>44511</v>
      </c>
      <c r="E71" s="27" t="s">
        <v>22</v>
      </c>
      <c r="F71" s="27" t="s">
        <v>23</v>
      </c>
      <c r="G71" s="27" t="s">
        <v>23</v>
      </c>
      <c r="H71" s="27" t="s">
        <v>29</v>
      </c>
      <c r="I71" s="29">
        <v>0.7</v>
      </c>
      <c r="J71" s="30">
        <v>9750</v>
      </c>
      <c r="K71" s="31">
        <f t="shared" si="0"/>
        <v>6825</v>
      </c>
      <c r="L71" s="31">
        <f t="shared" si="1"/>
        <v>1706.25</v>
      </c>
      <c r="M71" s="32">
        <v>0.25</v>
      </c>
      <c r="O71" s="33"/>
    </row>
    <row r="72" spans="1:15" ht="15.75" customHeight="1" x14ac:dyDescent="0.2">
      <c r="A72" s="22"/>
      <c r="B72" s="27" t="s">
        <v>21</v>
      </c>
      <c r="C72" s="27">
        <v>1185732</v>
      </c>
      <c r="D72" s="28">
        <v>44540</v>
      </c>
      <c r="E72" s="27" t="s">
        <v>22</v>
      </c>
      <c r="F72" s="27" t="s">
        <v>23</v>
      </c>
      <c r="G72" s="27" t="s">
        <v>23</v>
      </c>
      <c r="H72" s="27" t="s">
        <v>24</v>
      </c>
      <c r="I72" s="29">
        <v>0.65</v>
      </c>
      <c r="J72" s="30">
        <v>12000</v>
      </c>
      <c r="K72" s="31">
        <f t="shared" si="0"/>
        <v>7800</v>
      </c>
      <c r="L72" s="31">
        <f t="shared" si="1"/>
        <v>3900</v>
      </c>
      <c r="M72" s="32">
        <v>0.5</v>
      </c>
      <c r="O72" s="33"/>
    </row>
    <row r="73" spans="1:15" ht="15.75" customHeight="1" x14ac:dyDescent="0.2">
      <c r="A73" s="22"/>
      <c r="B73" s="27" t="s">
        <v>21</v>
      </c>
      <c r="C73" s="27">
        <v>1185732</v>
      </c>
      <c r="D73" s="28">
        <v>44540</v>
      </c>
      <c r="E73" s="27" t="s">
        <v>22</v>
      </c>
      <c r="F73" s="27" t="s">
        <v>23</v>
      </c>
      <c r="G73" s="27" t="s">
        <v>23</v>
      </c>
      <c r="H73" s="27" t="s">
        <v>25</v>
      </c>
      <c r="I73" s="29">
        <v>0.55000000000000004</v>
      </c>
      <c r="J73" s="30">
        <v>10000</v>
      </c>
      <c r="K73" s="31">
        <f t="shared" si="0"/>
        <v>5500</v>
      </c>
      <c r="L73" s="31">
        <f t="shared" si="1"/>
        <v>1650</v>
      </c>
      <c r="M73" s="32">
        <v>0.3</v>
      </c>
      <c r="O73" s="33"/>
    </row>
    <row r="74" spans="1:15" ht="15.75" customHeight="1" x14ac:dyDescent="0.2">
      <c r="A74" s="22"/>
      <c r="B74" s="27" t="s">
        <v>21</v>
      </c>
      <c r="C74" s="27">
        <v>1185732</v>
      </c>
      <c r="D74" s="28">
        <v>44540</v>
      </c>
      <c r="E74" s="27" t="s">
        <v>22</v>
      </c>
      <c r="F74" s="27" t="s">
        <v>23</v>
      </c>
      <c r="G74" s="27" t="s">
        <v>23</v>
      </c>
      <c r="H74" s="27" t="s">
        <v>26</v>
      </c>
      <c r="I74" s="29">
        <v>0.55000000000000004</v>
      </c>
      <c r="J74" s="30">
        <v>9500</v>
      </c>
      <c r="K74" s="31">
        <f t="shared" si="0"/>
        <v>5225</v>
      </c>
      <c r="L74" s="31">
        <f t="shared" si="1"/>
        <v>1828.7499999999998</v>
      </c>
      <c r="M74" s="32">
        <v>0.35</v>
      </c>
      <c r="O74" s="33"/>
    </row>
    <row r="75" spans="1:15" ht="15.75" customHeight="1" x14ac:dyDescent="0.2">
      <c r="A75" s="22"/>
      <c r="B75" s="27" t="s">
        <v>21</v>
      </c>
      <c r="C75" s="27">
        <v>1185732</v>
      </c>
      <c r="D75" s="28">
        <v>44540</v>
      </c>
      <c r="E75" s="27" t="s">
        <v>22</v>
      </c>
      <c r="F75" s="27" t="s">
        <v>23</v>
      </c>
      <c r="G75" s="27" t="s">
        <v>23</v>
      </c>
      <c r="H75" s="27" t="s">
        <v>27</v>
      </c>
      <c r="I75" s="29">
        <v>0.55000000000000004</v>
      </c>
      <c r="J75" s="30">
        <v>9000</v>
      </c>
      <c r="K75" s="31">
        <f t="shared" si="0"/>
        <v>4950</v>
      </c>
      <c r="L75" s="31">
        <f t="shared" si="1"/>
        <v>1732.5</v>
      </c>
      <c r="M75" s="32">
        <v>0.35</v>
      </c>
      <c r="O75" s="33"/>
    </row>
    <row r="76" spans="1:15" ht="15.75" customHeight="1" x14ac:dyDescent="0.2">
      <c r="A76" s="22"/>
      <c r="B76" s="27" t="s">
        <v>21</v>
      </c>
      <c r="C76" s="27">
        <v>1185732</v>
      </c>
      <c r="D76" s="28">
        <v>44540</v>
      </c>
      <c r="E76" s="27" t="s">
        <v>22</v>
      </c>
      <c r="F76" s="27" t="s">
        <v>23</v>
      </c>
      <c r="G76" s="27" t="s">
        <v>23</v>
      </c>
      <c r="H76" s="27" t="s">
        <v>28</v>
      </c>
      <c r="I76" s="29">
        <v>0.65</v>
      </c>
      <c r="J76" s="30">
        <v>9000</v>
      </c>
      <c r="K76" s="31">
        <f t="shared" si="0"/>
        <v>5850</v>
      </c>
      <c r="L76" s="31">
        <f t="shared" si="1"/>
        <v>1755</v>
      </c>
      <c r="M76" s="32">
        <v>0.3</v>
      </c>
      <c r="O76" s="33"/>
    </row>
    <row r="77" spans="1:15" ht="15.75" customHeight="1" x14ac:dyDescent="0.2">
      <c r="A77" s="22"/>
      <c r="B77" s="27" t="s">
        <v>21</v>
      </c>
      <c r="C77" s="27">
        <v>1185732</v>
      </c>
      <c r="D77" s="28">
        <v>44540</v>
      </c>
      <c r="E77" s="27" t="s">
        <v>22</v>
      </c>
      <c r="F77" s="27" t="s">
        <v>23</v>
      </c>
      <c r="G77" s="27" t="s">
        <v>23</v>
      </c>
      <c r="H77" s="27" t="s">
        <v>29</v>
      </c>
      <c r="I77" s="29">
        <v>0.7</v>
      </c>
      <c r="J77" s="30">
        <v>10000</v>
      </c>
      <c r="K77" s="31">
        <f t="shared" si="0"/>
        <v>7000</v>
      </c>
      <c r="L77" s="31">
        <f t="shared" si="1"/>
        <v>1750</v>
      </c>
      <c r="M77" s="32">
        <v>0.25</v>
      </c>
      <c r="O77" s="33"/>
    </row>
    <row r="78" spans="1:15" ht="15.75" customHeight="1" x14ac:dyDescent="0.2">
      <c r="A78" s="22"/>
      <c r="B78" s="27" t="s">
        <v>30</v>
      </c>
      <c r="C78" s="27">
        <v>1197831</v>
      </c>
      <c r="D78" s="28">
        <v>44198</v>
      </c>
      <c r="E78" s="27" t="s">
        <v>31</v>
      </c>
      <c r="F78" s="27" t="s">
        <v>32</v>
      </c>
      <c r="G78" s="27" t="s">
        <v>33</v>
      </c>
      <c r="H78" s="27" t="s">
        <v>24</v>
      </c>
      <c r="I78" s="29">
        <v>0.25</v>
      </c>
      <c r="J78" s="30">
        <v>9000</v>
      </c>
      <c r="K78" s="31">
        <f t="shared" si="0"/>
        <v>2250</v>
      </c>
      <c r="L78" s="31">
        <f t="shared" si="1"/>
        <v>787.5</v>
      </c>
      <c r="M78" s="32">
        <v>0.35</v>
      </c>
      <c r="O78" s="33"/>
    </row>
    <row r="79" spans="1:15" ht="15.75" customHeight="1" x14ac:dyDescent="0.2">
      <c r="A79" s="22"/>
      <c r="B79" s="27" t="s">
        <v>30</v>
      </c>
      <c r="C79" s="27">
        <v>1197831</v>
      </c>
      <c r="D79" s="28">
        <v>44198</v>
      </c>
      <c r="E79" s="27" t="s">
        <v>31</v>
      </c>
      <c r="F79" s="27" t="s">
        <v>32</v>
      </c>
      <c r="G79" s="27" t="s">
        <v>33</v>
      </c>
      <c r="H79" s="27" t="s">
        <v>25</v>
      </c>
      <c r="I79" s="29">
        <v>0.35</v>
      </c>
      <c r="J79" s="30">
        <v>9000</v>
      </c>
      <c r="K79" s="31">
        <f t="shared" si="0"/>
        <v>3150</v>
      </c>
      <c r="L79" s="31">
        <f t="shared" si="1"/>
        <v>1102.5</v>
      </c>
      <c r="M79" s="32">
        <v>0.35</v>
      </c>
      <c r="O79" s="33"/>
    </row>
    <row r="80" spans="1:15" ht="15.75" customHeight="1" x14ac:dyDescent="0.2">
      <c r="A80" s="22"/>
      <c r="B80" s="27" t="s">
        <v>30</v>
      </c>
      <c r="C80" s="27">
        <v>1197831</v>
      </c>
      <c r="D80" s="28">
        <v>44198</v>
      </c>
      <c r="E80" s="27" t="s">
        <v>31</v>
      </c>
      <c r="F80" s="27" t="s">
        <v>32</v>
      </c>
      <c r="G80" s="27" t="s">
        <v>33</v>
      </c>
      <c r="H80" s="27" t="s">
        <v>26</v>
      </c>
      <c r="I80" s="29">
        <v>0.35</v>
      </c>
      <c r="J80" s="30">
        <v>7000</v>
      </c>
      <c r="K80" s="31">
        <f t="shared" si="0"/>
        <v>2450</v>
      </c>
      <c r="L80" s="31">
        <f t="shared" si="1"/>
        <v>857.5</v>
      </c>
      <c r="M80" s="32">
        <v>0.35</v>
      </c>
      <c r="O80" s="33"/>
    </row>
    <row r="81" spans="1:15" ht="15.75" customHeight="1" x14ac:dyDescent="0.2">
      <c r="A81" s="22"/>
      <c r="B81" s="27" t="s">
        <v>30</v>
      </c>
      <c r="C81" s="27">
        <v>1197831</v>
      </c>
      <c r="D81" s="28">
        <v>44198</v>
      </c>
      <c r="E81" s="27" t="s">
        <v>31</v>
      </c>
      <c r="F81" s="27" t="s">
        <v>32</v>
      </c>
      <c r="G81" s="27" t="s">
        <v>33</v>
      </c>
      <c r="H81" s="27" t="s">
        <v>27</v>
      </c>
      <c r="I81" s="29">
        <v>0.35</v>
      </c>
      <c r="J81" s="30">
        <v>7000</v>
      </c>
      <c r="K81" s="31">
        <f t="shared" si="0"/>
        <v>2450</v>
      </c>
      <c r="L81" s="31">
        <f t="shared" si="1"/>
        <v>1102.5</v>
      </c>
      <c r="M81" s="32">
        <v>0.45</v>
      </c>
      <c r="O81" s="33"/>
    </row>
    <row r="82" spans="1:15" ht="15.75" customHeight="1" x14ac:dyDescent="0.2">
      <c r="A82" s="22"/>
      <c r="B82" s="27" t="s">
        <v>30</v>
      </c>
      <c r="C82" s="27">
        <v>1197831</v>
      </c>
      <c r="D82" s="28">
        <v>44198</v>
      </c>
      <c r="E82" s="27" t="s">
        <v>31</v>
      </c>
      <c r="F82" s="27" t="s">
        <v>32</v>
      </c>
      <c r="G82" s="27" t="s">
        <v>33</v>
      </c>
      <c r="H82" s="27" t="s">
        <v>28</v>
      </c>
      <c r="I82" s="29">
        <v>0.4</v>
      </c>
      <c r="J82" s="30">
        <v>5500</v>
      </c>
      <c r="K82" s="31">
        <f t="shared" si="0"/>
        <v>2200</v>
      </c>
      <c r="L82" s="31">
        <f t="shared" si="1"/>
        <v>660</v>
      </c>
      <c r="M82" s="32">
        <v>0.3</v>
      </c>
      <c r="O82" s="33"/>
    </row>
    <row r="83" spans="1:15" ht="15.75" customHeight="1" x14ac:dyDescent="0.2">
      <c r="A83" s="22"/>
      <c r="B83" s="27" t="s">
        <v>30</v>
      </c>
      <c r="C83" s="27">
        <v>1197831</v>
      </c>
      <c r="D83" s="28">
        <v>44198</v>
      </c>
      <c r="E83" s="27" t="s">
        <v>31</v>
      </c>
      <c r="F83" s="27" t="s">
        <v>32</v>
      </c>
      <c r="G83" s="27" t="s">
        <v>33</v>
      </c>
      <c r="H83" s="27" t="s">
        <v>29</v>
      </c>
      <c r="I83" s="29">
        <v>0.35</v>
      </c>
      <c r="J83" s="30">
        <v>7000</v>
      </c>
      <c r="K83" s="31">
        <f t="shared" si="0"/>
        <v>2450</v>
      </c>
      <c r="L83" s="31">
        <f t="shared" si="1"/>
        <v>1225</v>
      </c>
      <c r="M83" s="32">
        <v>0.5</v>
      </c>
      <c r="O83" s="33"/>
    </row>
    <row r="84" spans="1:15" ht="15.75" customHeight="1" x14ac:dyDescent="0.2">
      <c r="A84" s="22"/>
      <c r="B84" s="27" t="s">
        <v>30</v>
      </c>
      <c r="C84" s="27">
        <v>1197831</v>
      </c>
      <c r="D84" s="28">
        <v>44228</v>
      </c>
      <c r="E84" s="27" t="s">
        <v>31</v>
      </c>
      <c r="F84" s="27" t="s">
        <v>32</v>
      </c>
      <c r="G84" s="27" t="s">
        <v>33</v>
      </c>
      <c r="H84" s="27" t="s">
        <v>24</v>
      </c>
      <c r="I84" s="29">
        <v>0.25</v>
      </c>
      <c r="J84" s="30">
        <v>8500</v>
      </c>
      <c r="K84" s="31">
        <f t="shared" si="0"/>
        <v>2125</v>
      </c>
      <c r="L84" s="31">
        <f t="shared" si="1"/>
        <v>743.75</v>
      </c>
      <c r="M84" s="32">
        <v>0.35</v>
      </c>
      <c r="O84" s="33"/>
    </row>
    <row r="85" spans="1:15" ht="15.75" customHeight="1" x14ac:dyDescent="0.2">
      <c r="A85" s="22"/>
      <c r="B85" s="27" t="s">
        <v>30</v>
      </c>
      <c r="C85" s="27">
        <v>1197831</v>
      </c>
      <c r="D85" s="28">
        <v>44228</v>
      </c>
      <c r="E85" s="27" t="s">
        <v>31</v>
      </c>
      <c r="F85" s="27" t="s">
        <v>32</v>
      </c>
      <c r="G85" s="27" t="s">
        <v>33</v>
      </c>
      <c r="H85" s="27" t="s">
        <v>25</v>
      </c>
      <c r="I85" s="29">
        <v>0.35</v>
      </c>
      <c r="J85" s="30">
        <v>8500</v>
      </c>
      <c r="K85" s="31">
        <f t="shared" si="0"/>
        <v>2975</v>
      </c>
      <c r="L85" s="31">
        <f t="shared" si="1"/>
        <v>1041.25</v>
      </c>
      <c r="M85" s="32">
        <v>0.35</v>
      </c>
      <c r="O85" s="33"/>
    </row>
    <row r="86" spans="1:15" ht="15.75" customHeight="1" x14ac:dyDescent="0.2">
      <c r="A86" s="22"/>
      <c r="B86" s="27" t="s">
        <v>30</v>
      </c>
      <c r="C86" s="27">
        <v>1197831</v>
      </c>
      <c r="D86" s="28">
        <v>44228</v>
      </c>
      <c r="E86" s="27" t="s">
        <v>31</v>
      </c>
      <c r="F86" s="27" t="s">
        <v>32</v>
      </c>
      <c r="G86" s="27" t="s">
        <v>33</v>
      </c>
      <c r="H86" s="27" t="s">
        <v>26</v>
      </c>
      <c r="I86" s="29">
        <v>0.35</v>
      </c>
      <c r="J86" s="30">
        <v>6750</v>
      </c>
      <c r="K86" s="31">
        <f t="shared" si="0"/>
        <v>2362.5</v>
      </c>
      <c r="L86" s="31">
        <f t="shared" si="1"/>
        <v>826.875</v>
      </c>
      <c r="M86" s="32">
        <v>0.35</v>
      </c>
      <c r="O86" s="33"/>
    </row>
    <row r="87" spans="1:15" ht="15.75" customHeight="1" x14ac:dyDescent="0.2">
      <c r="A87" s="22"/>
      <c r="B87" s="27" t="s">
        <v>30</v>
      </c>
      <c r="C87" s="27">
        <v>1197831</v>
      </c>
      <c r="D87" s="28">
        <v>44228</v>
      </c>
      <c r="E87" s="27" t="s">
        <v>31</v>
      </c>
      <c r="F87" s="27" t="s">
        <v>32</v>
      </c>
      <c r="G87" s="27" t="s">
        <v>33</v>
      </c>
      <c r="H87" s="27" t="s">
        <v>27</v>
      </c>
      <c r="I87" s="29">
        <v>0.35</v>
      </c>
      <c r="J87" s="30">
        <v>6250</v>
      </c>
      <c r="K87" s="31">
        <f t="shared" si="0"/>
        <v>2187.5</v>
      </c>
      <c r="L87" s="31">
        <f t="shared" si="1"/>
        <v>984.375</v>
      </c>
      <c r="M87" s="32">
        <v>0.45</v>
      </c>
      <c r="O87" s="33"/>
    </row>
    <row r="88" spans="1:15" ht="15.75" customHeight="1" x14ac:dyDescent="0.2">
      <c r="A88" s="22"/>
      <c r="B88" s="27" t="s">
        <v>30</v>
      </c>
      <c r="C88" s="27">
        <v>1197831</v>
      </c>
      <c r="D88" s="28">
        <v>44228</v>
      </c>
      <c r="E88" s="27" t="s">
        <v>31</v>
      </c>
      <c r="F88" s="27" t="s">
        <v>32</v>
      </c>
      <c r="G88" s="27" t="s">
        <v>33</v>
      </c>
      <c r="H88" s="27" t="s">
        <v>28</v>
      </c>
      <c r="I88" s="29">
        <v>0.4</v>
      </c>
      <c r="J88" s="30">
        <v>5000</v>
      </c>
      <c r="K88" s="31">
        <f t="shared" si="0"/>
        <v>2000</v>
      </c>
      <c r="L88" s="31">
        <f t="shared" si="1"/>
        <v>600</v>
      </c>
      <c r="M88" s="32">
        <v>0.3</v>
      </c>
      <c r="O88" s="33"/>
    </row>
    <row r="89" spans="1:15" ht="15.75" customHeight="1" x14ac:dyDescent="0.2">
      <c r="A89" s="22"/>
      <c r="B89" s="27" t="s">
        <v>30</v>
      </c>
      <c r="C89" s="27">
        <v>1197831</v>
      </c>
      <c r="D89" s="28">
        <v>44228</v>
      </c>
      <c r="E89" s="27" t="s">
        <v>31</v>
      </c>
      <c r="F89" s="27" t="s">
        <v>32</v>
      </c>
      <c r="G89" s="27" t="s">
        <v>33</v>
      </c>
      <c r="H89" s="27" t="s">
        <v>29</v>
      </c>
      <c r="I89" s="29">
        <v>0.35</v>
      </c>
      <c r="J89" s="30">
        <v>7000</v>
      </c>
      <c r="K89" s="31">
        <f t="shared" si="0"/>
        <v>2450</v>
      </c>
      <c r="L89" s="31">
        <f t="shared" si="1"/>
        <v>1225</v>
      </c>
      <c r="M89" s="32">
        <v>0.5</v>
      </c>
      <c r="O89" s="33"/>
    </row>
    <row r="90" spans="1:15" ht="15.75" customHeight="1" x14ac:dyDescent="0.2">
      <c r="A90" s="22"/>
      <c r="B90" s="27" t="s">
        <v>30</v>
      </c>
      <c r="C90" s="27">
        <v>1197831</v>
      </c>
      <c r="D90" s="28">
        <v>44258</v>
      </c>
      <c r="E90" s="27" t="s">
        <v>31</v>
      </c>
      <c r="F90" s="27" t="s">
        <v>32</v>
      </c>
      <c r="G90" s="27" t="s">
        <v>33</v>
      </c>
      <c r="H90" s="27" t="s">
        <v>24</v>
      </c>
      <c r="I90" s="29">
        <v>0.3</v>
      </c>
      <c r="J90" s="30">
        <v>8750</v>
      </c>
      <c r="K90" s="31">
        <f t="shared" si="0"/>
        <v>2625</v>
      </c>
      <c r="L90" s="31">
        <f t="shared" si="1"/>
        <v>918.74999999999989</v>
      </c>
      <c r="M90" s="32">
        <v>0.35</v>
      </c>
      <c r="O90" s="33"/>
    </row>
    <row r="91" spans="1:15" ht="15.75" customHeight="1" x14ac:dyDescent="0.2">
      <c r="A91" s="22"/>
      <c r="B91" s="27" t="s">
        <v>30</v>
      </c>
      <c r="C91" s="27">
        <v>1197831</v>
      </c>
      <c r="D91" s="28">
        <v>44258</v>
      </c>
      <c r="E91" s="27" t="s">
        <v>31</v>
      </c>
      <c r="F91" s="27" t="s">
        <v>32</v>
      </c>
      <c r="G91" s="27" t="s">
        <v>33</v>
      </c>
      <c r="H91" s="27" t="s">
        <v>25</v>
      </c>
      <c r="I91" s="29">
        <v>0.4</v>
      </c>
      <c r="J91" s="30">
        <v>8750</v>
      </c>
      <c r="K91" s="31">
        <f t="shared" si="0"/>
        <v>3500</v>
      </c>
      <c r="L91" s="31">
        <f t="shared" si="1"/>
        <v>1225</v>
      </c>
      <c r="M91" s="32">
        <v>0.35</v>
      </c>
      <c r="O91" s="33"/>
    </row>
    <row r="92" spans="1:15" ht="15.75" customHeight="1" x14ac:dyDescent="0.2">
      <c r="A92" s="22"/>
      <c r="B92" s="27" t="s">
        <v>30</v>
      </c>
      <c r="C92" s="27">
        <v>1197831</v>
      </c>
      <c r="D92" s="28">
        <v>44258</v>
      </c>
      <c r="E92" s="27" t="s">
        <v>31</v>
      </c>
      <c r="F92" s="27" t="s">
        <v>32</v>
      </c>
      <c r="G92" s="27" t="s">
        <v>33</v>
      </c>
      <c r="H92" s="27" t="s">
        <v>26</v>
      </c>
      <c r="I92" s="29">
        <v>0.35</v>
      </c>
      <c r="J92" s="30">
        <v>7000</v>
      </c>
      <c r="K92" s="31">
        <f t="shared" si="0"/>
        <v>2450</v>
      </c>
      <c r="L92" s="31">
        <f t="shared" si="1"/>
        <v>857.5</v>
      </c>
      <c r="M92" s="32">
        <v>0.35</v>
      </c>
      <c r="O92" s="33"/>
    </row>
    <row r="93" spans="1:15" ht="15.75" customHeight="1" x14ac:dyDescent="0.2">
      <c r="A93" s="22"/>
      <c r="B93" s="27" t="s">
        <v>30</v>
      </c>
      <c r="C93" s="27">
        <v>1197831</v>
      </c>
      <c r="D93" s="28">
        <v>44258</v>
      </c>
      <c r="E93" s="27" t="s">
        <v>31</v>
      </c>
      <c r="F93" s="27" t="s">
        <v>32</v>
      </c>
      <c r="G93" s="27" t="s">
        <v>33</v>
      </c>
      <c r="H93" s="27" t="s">
        <v>27</v>
      </c>
      <c r="I93" s="29">
        <v>0.4</v>
      </c>
      <c r="J93" s="30">
        <v>6000</v>
      </c>
      <c r="K93" s="31">
        <f t="shared" si="0"/>
        <v>2400</v>
      </c>
      <c r="L93" s="31">
        <f t="shared" si="1"/>
        <v>1080</v>
      </c>
      <c r="M93" s="32">
        <v>0.45</v>
      </c>
      <c r="O93" s="33"/>
    </row>
    <row r="94" spans="1:15" ht="15.75" customHeight="1" x14ac:dyDescent="0.2">
      <c r="A94" s="22"/>
      <c r="B94" s="27" t="s">
        <v>30</v>
      </c>
      <c r="C94" s="27">
        <v>1197831</v>
      </c>
      <c r="D94" s="28">
        <v>44258</v>
      </c>
      <c r="E94" s="27" t="s">
        <v>31</v>
      </c>
      <c r="F94" s="27" t="s">
        <v>32</v>
      </c>
      <c r="G94" s="27" t="s">
        <v>33</v>
      </c>
      <c r="H94" s="27" t="s">
        <v>28</v>
      </c>
      <c r="I94" s="29">
        <v>0.45</v>
      </c>
      <c r="J94" s="30">
        <v>5000</v>
      </c>
      <c r="K94" s="31">
        <f t="shared" si="0"/>
        <v>2250</v>
      </c>
      <c r="L94" s="31">
        <f t="shared" si="1"/>
        <v>675</v>
      </c>
      <c r="M94" s="32">
        <v>0.3</v>
      </c>
      <c r="O94" s="33"/>
    </row>
    <row r="95" spans="1:15" ht="15.75" customHeight="1" x14ac:dyDescent="0.2">
      <c r="A95" s="22"/>
      <c r="B95" s="27" t="s">
        <v>30</v>
      </c>
      <c r="C95" s="27">
        <v>1197831</v>
      </c>
      <c r="D95" s="28">
        <v>44258</v>
      </c>
      <c r="E95" s="27" t="s">
        <v>31</v>
      </c>
      <c r="F95" s="27" t="s">
        <v>32</v>
      </c>
      <c r="G95" s="27" t="s">
        <v>33</v>
      </c>
      <c r="H95" s="27" t="s">
        <v>29</v>
      </c>
      <c r="I95" s="29">
        <v>0.4</v>
      </c>
      <c r="J95" s="30">
        <v>6500</v>
      </c>
      <c r="K95" s="31">
        <f t="shared" si="0"/>
        <v>2600</v>
      </c>
      <c r="L95" s="31">
        <f t="shared" si="1"/>
        <v>1300</v>
      </c>
      <c r="M95" s="32">
        <v>0.5</v>
      </c>
      <c r="O95" s="33"/>
    </row>
    <row r="96" spans="1:15" ht="15.75" customHeight="1" x14ac:dyDescent="0.2">
      <c r="A96" s="22"/>
      <c r="B96" s="27" t="s">
        <v>30</v>
      </c>
      <c r="C96" s="27">
        <v>1197831</v>
      </c>
      <c r="D96" s="28">
        <v>44288</v>
      </c>
      <c r="E96" s="27" t="s">
        <v>31</v>
      </c>
      <c r="F96" s="27" t="s">
        <v>32</v>
      </c>
      <c r="G96" s="27" t="s">
        <v>33</v>
      </c>
      <c r="H96" s="27" t="s">
        <v>24</v>
      </c>
      <c r="I96" s="29">
        <v>0.3</v>
      </c>
      <c r="J96" s="30">
        <v>9000</v>
      </c>
      <c r="K96" s="31">
        <f t="shared" si="0"/>
        <v>2700</v>
      </c>
      <c r="L96" s="31">
        <f t="shared" si="1"/>
        <v>944.99999999999989</v>
      </c>
      <c r="M96" s="32">
        <v>0.35</v>
      </c>
      <c r="O96" s="33"/>
    </row>
    <row r="97" spans="1:15" ht="15.75" customHeight="1" x14ac:dyDescent="0.2">
      <c r="A97" s="22"/>
      <c r="B97" s="27" t="s">
        <v>30</v>
      </c>
      <c r="C97" s="27">
        <v>1197831</v>
      </c>
      <c r="D97" s="28">
        <v>44288</v>
      </c>
      <c r="E97" s="27" t="s">
        <v>31</v>
      </c>
      <c r="F97" s="27" t="s">
        <v>32</v>
      </c>
      <c r="G97" s="27" t="s">
        <v>33</v>
      </c>
      <c r="H97" s="27" t="s">
        <v>25</v>
      </c>
      <c r="I97" s="29">
        <v>0.4</v>
      </c>
      <c r="J97" s="30">
        <v>9000</v>
      </c>
      <c r="K97" s="31">
        <f t="shared" si="0"/>
        <v>3600</v>
      </c>
      <c r="L97" s="31">
        <f t="shared" si="1"/>
        <v>1260</v>
      </c>
      <c r="M97" s="32">
        <v>0.35</v>
      </c>
      <c r="O97" s="33"/>
    </row>
    <row r="98" spans="1:15" ht="15.75" customHeight="1" x14ac:dyDescent="0.2">
      <c r="A98" s="22"/>
      <c r="B98" s="27" t="s">
        <v>30</v>
      </c>
      <c r="C98" s="27">
        <v>1197831</v>
      </c>
      <c r="D98" s="28">
        <v>44288</v>
      </c>
      <c r="E98" s="27" t="s">
        <v>31</v>
      </c>
      <c r="F98" s="27" t="s">
        <v>32</v>
      </c>
      <c r="G98" s="27" t="s">
        <v>33</v>
      </c>
      <c r="H98" s="27" t="s">
        <v>26</v>
      </c>
      <c r="I98" s="29">
        <v>0.35</v>
      </c>
      <c r="J98" s="30">
        <v>7250</v>
      </c>
      <c r="K98" s="31">
        <f t="shared" si="0"/>
        <v>2537.5</v>
      </c>
      <c r="L98" s="31">
        <f t="shared" si="1"/>
        <v>888.125</v>
      </c>
      <c r="M98" s="32">
        <v>0.35</v>
      </c>
      <c r="O98" s="33"/>
    </row>
    <row r="99" spans="1:15" ht="15.75" customHeight="1" x14ac:dyDescent="0.2">
      <c r="A99" s="22"/>
      <c r="B99" s="27" t="s">
        <v>30</v>
      </c>
      <c r="C99" s="27">
        <v>1197831</v>
      </c>
      <c r="D99" s="28">
        <v>44288</v>
      </c>
      <c r="E99" s="27" t="s">
        <v>31</v>
      </c>
      <c r="F99" s="27" t="s">
        <v>32</v>
      </c>
      <c r="G99" s="27" t="s">
        <v>33</v>
      </c>
      <c r="H99" s="27" t="s">
        <v>27</v>
      </c>
      <c r="I99" s="29">
        <v>0.4</v>
      </c>
      <c r="J99" s="30">
        <v>6250</v>
      </c>
      <c r="K99" s="31">
        <f t="shared" si="0"/>
        <v>2500</v>
      </c>
      <c r="L99" s="31">
        <f t="shared" si="1"/>
        <v>1125</v>
      </c>
      <c r="M99" s="32">
        <v>0.45</v>
      </c>
      <c r="O99" s="33"/>
    </row>
    <row r="100" spans="1:15" ht="15.75" customHeight="1" x14ac:dyDescent="0.2">
      <c r="A100" s="22"/>
      <c r="B100" s="27" t="s">
        <v>30</v>
      </c>
      <c r="C100" s="27">
        <v>1197831</v>
      </c>
      <c r="D100" s="28">
        <v>44288</v>
      </c>
      <c r="E100" s="27" t="s">
        <v>31</v>
      </c>
      <c r="F100" s="27" t="s">
        <v>32</v>
      </c>
      <c r="G100" s="27" t="s">
        <v>33</v>
      </c>
      <c r="H100" s="27" t="s">
        <v>28</v>
      </c>
      <c r="I100" s="29">
        <v>0.45</v>
      </c>
      <c r="J100" s="30">
        <v>5250</v>
      </c>
      <c r="K100" s="31">
        <f t="shared" si="0"/>
        <v>2362.5</v>
      </c>
      <c r="L100" s="31">
        <f t="shared" si="1"/>
        <v>708.75</v>
      </c>
      <c r="M100" s="32">
        <v>0.3</v>
      </c>
      <c r="O100" s="33"/>
    </row>
    <row r="101" spans="1:15" ht="15.75" customHeight="1" x14ac:dyDescent="0.2">
      <c r="A101" s="22"/>
      <c r="B101" s="27" t="s">
        <v>30</v>
      </c>
      <c r="C101" s="27">
        <v>1197831</v>
      </c>
      <c r="D101" s="28">
        <v>44288</v>
      </c>
      <c r="E101" s="27" t="s">
        <v>31</v>
      </c>
      <c r="F101" s="27" t="s">
        <v>32</v>
      </c>
      <c r="G101" s="27" t="s">
        <v>33</v>
      </c>
      <c r="H101" s="27" t="s">
        <v>29</v>
      </c>
      <c r="I101" s="29">
        <v>0.4</v>
      </c>
      <c r="J101" s="30">
        <v>8000</v>
      </c>
      <c r="K101" s="31">
        <f t="shared" si="0"/>
        <v>3200</v>
      </c>
      <c r="L101" s="31">
        <f t="shared" si="1"/>
        <v>1600</v>
      </c>
      <c r="M101" s="32">
        <v>0.5</v>
      </c>
      <c r="O101" s="33"/>
    </row>
    <row r="102" spans="1:15" ht="15.75" customHeight="1" x14ac:dyDescent="0.2">
      <c r="A102" s="22"/>
      <c r="B102" s="27" t="s">
        <v>30</v>
      </c>
      <c r="C102" s="27">
        <v>1197831</v>
      </c>
      <c r="D102" s="28">
        <v>44318</v>
      </c>
      <c r="E102" s="27" t="s">
        <v>31</v>
      </c>
      <c r="F102" s="27" t="s">
        <v>32</v>
      </c>
      <c r="G102" s="27" t="s">
        <v>33</v>
      </c>
      <c r="H102" s="27" t="s">
        <v>24</v>
      </c>
      <c r="I102" s="29">
        <v>0.3</v>
      </c>
      <c r="J102" s="30">
        <v>9250</v>
      </c>
      <c r="K102" s="31">
        <f t="shared" si="0"/>
        <v>2775</v>
      </c>
      <c r="L102" s="31">
        <f t="shared" si="1"/>
        <v>971.24999999999989</v>
      </c>
      <c r="M102" s="32">
        <v>0.35</v>
      </c>
      <c r="O102" s="33"/>
    </row>
    <row r="103" spans="1:15" ht="15.75" customHeight="1" x14ac:dyDescent="0.2">
      <c r="A103" s="22"/>
      <c r="B103" s="27" t="s">
        <v>30</v>
      </c>
      <c r="C103" s="27">
        <v>1197831</v>
      </c>
      <c r="D103" s="28">
        <v>44318</v>
      </c>
      <c r="E103" s="27" t="s">
        <v>31</v>
      </c>
      <c r="F103" s="27" t="s">
        <v>32</v>
      </c>
      <c r="G103" s="27" t="s">
        <v>33</v>
      </c>
      <c r="H103" s="27" t="s">
        <v>25</v>
      </c>
      <c r="I103" s="29">
        <v>0.4</v>
      </c>
      <c r="J103" s="30">
        <v>9250</v>
      </c>
      <c r="K103" s="31">
        <f t="shared" si="0"/>
        <v>3700</v>
      </c>
      <c r="L103" s="31">
        <f t="shared" si="1"/>
        <v>1295</v>
      </c>
      <c r="M103" s="32">
        <v>0.35</v>
      </c>
      <c r="O103" s="33"/>
    </row>
    <row r="104" spans="1:15" ht="15.75" customHeight="1" x14ac:dyDescent="0.2">
      <c r="A104" s="22"/>
      <c r="B104" s="27" t="s">
        <v>30</v>
      </c>
      <c r="C104" s="27">
        <v>1197831</v>
      </c>
      <c r="D104" s="28">
        <v>44318</v>
      </c>
      <c r="E104" s="27" t="s">
        <v>31</v>
      </c>
      <c r="F104" s="27" t="s">
        <v>32</v>
      </c>
      <c r="G104" s="27" t="s">
        <v>33</v>
      </c>
      <c r="H104" s="27" t="s">
        <v>26</v>
      </c>
      <c r="I104" s="29">
        <v>0.35</v>
      </c>
      <c r="J104" s="30">
        <v>7750</v>
      </c>
      <c r="K104" s="31">
        <f t="shared" si="0"/>
        <v>2712.5</v>
      </c>
      <c r="L104" s="31">
        <f t="shared" si="1"/>
        <v>949.37499999999989</v>
      </c>
      <c r="M104" s="32">
        <v>0.35</v>
      </c>
      <c r="O104" s="33"/>
    </row>
    <row r="105" spans="1:15" ht="15.75" customHeight="1" x14ac:dyDescent="0.2">
      <c r="A105" s="22"/>
      <c r="B105" s="27" t="s">
        <v>30</v>
      </c>
      <c r="C105" s="27">
        <v>1197831</v>
      </c>
      <c r="D105" s="28">
        <v>44318</v>
      </c>
      <c r="E105" s="27" t="s">
        <v>31</v>
      </c>
      <c r="F105" s="27" t="s">
        <v>32</v>
      </c>
      <c r="G105" s="27" t="s">
        <v>33</v>
      </c>
      <c r="H105" s="27" t="s">
        <v>27</v>
      </c>
      <c r="I105" s="29">
        <v>0.4</v>
      </c>
      <c r="J105" s="30">
        <v>7000</v>
      </c>
      <c r="K105" s="31">
        <f t="shared" si="0"/>
        <v>2800</v>
      </c>
      <c r="L105" s="31">
        <f t="shared" si="1"/>
        <v>1260</v>
      </c>
      <c r="M105" s="32">
        <v>0.45</v>
      </c>
      <c r="O105" s="33"/>
    </row>
    <row r="106" spans="1:15" ht="15.75" customHeight="1" x14ac:dyDescent="0.2">
      <c r="A106" s="22"/>
      <c r="B106" s="27" t="s">
        <v>30</v>
      </c>
      <c r="C106" s="27">
        <v>1197831</v>
      </c>
      <c r="D106" s="28">
        <v>44318</v>
      </c>
      <c r="E106" s="27" t="s">
        <v>31</v>
      </c>
      <c r="F106" s="27" t="s">
        <v>32</v>
      </c>
      <c r="G106" s="27" t="s">
        <v>33</v>
      </c>
      <c r="H106" s="27" t="s">
        <v>28</v>
      </c>
      <c r="I106" s="29">
        <v>0.45</v>
      </c>
      <c r="J106" s="30">
        <v>6000</v>
      </c>
      <c r="K106" s="31">
        <f t="shared" si="0"/>
        <v>2700</v>
      </c>
      <c r="L106" s="31">
        <f t="shared" si="1"/>
        <v>810</v>
      </c>
      <c r="M106" s="32">
        <v>0.3</v>
      </c>
      <c r="O106" s="33"/>
    </row>
    <row r="107" spans="1:15" ht="15.75" customHeight="1" x14ac:dyDescent="0.2">
      <c r="A107" s="22"/>
      <c r="B107" s="27" t="s">
        <v>30</v>
      </c>
      <c r="C107" s="27">
        <v>1197831</v>
      </c>
      <c r="D107" s="28">
        <v>44318</v>
      </c>
      <c r="E107" s="27" t="s">
        <v>31</v>
      </c>
      <c r="F107" s="27" t="s">
        <v>32</v>
      </c>
      <c r="G107" s="27" t="s">
        <v>33</v>
      </c>
      <c r="H107" s="27" t="s">
        <v>29</v>
      </c>
      <c r="I107" s="29">
        <v>0.4</v>
      </c>
      <c r="J107" s="30">
        <v>9500</v>
      </c>
      <c r="K107" s="31">
        <f t="shared" si="0"/>
        <v>3800</v>
      </c>
      <c r="L107" s="31">
        <f t="shared" si="1"/>
        <v>1900</v>
      </c>
      <c r="M107" s="32">
        <v>0.5</v>
      </c>
      <c r="O107" s="33"/>
    </row>
    <row r="108" spans="1:15" ht="15.75" customHeight="1" x14ac:dyDescent="0.2">
      <c r="A108" s="22"/>
      <c r="B108" s="27" t="s">
        <v>30</v>
      </c>
      <c r="C108" s="27">
        <v>1197831</v>
      </c>
      <c r="D108" s="28">
        <v>44348</v>
      </c>
      <c r="E108" s="27" t="s">
        <v>31</v>
      </c>
      <c r="F108" s="27" t="s">
        <v>32</v>
      </c>
      <c r="G108" s="27" t="s">
        <v>33</v>
      </c>
      <c r="H108" s="27" t="s">
        <v>24</v>
      </c>
      <c r="I108" s="29">
        <v>0.4</v>
      </c>
      <c r="J108" s="30">
        <v>9500</v>
      </c>
      <c r="K108" s="31">
        <f t="shared" si="0"/>
        <v>3800</v>
      </c>
      <c r="L108" s="31">
        <f t="shared" si="1"/>
        <v>1330</v>
      </c>
      <c r="M108" s="32">
        <v>0.35</v>
      </c>
      <c r="O108" s="33"/>
    </row>
    <row r="109" spans="1:15" ht="15.75" customHeight="1" x14ac:dyDescent="0.2">
      <c r="A109" s="22"/>
      <c r="B109" s="27" t="s">
        <v>30</v>
      </c>
      <c r="C109" s="27">
        <v>1197831</v>
      </c>
      <c r="D109" s="28">
        <v>44348</v>
      </c>
      <c r="E109" s="27" t="s">
        <v>31</v>
      </c>
      <c r="F109" s="27" t="s">
        <v>32</v>
      </c>
      <c r="G109" s="27" t="s">
        <v>33</v>
      </c>
      <c r="H109" s="27" t="s">
        <v>25</v>
      </c>
      <c r="I109" s="29">
        <v>0.45</v>
      </c>
      <c r="J109" s="30">
        <v>9500</v>
      </c>
      <c r="K109" s="31">
        <f t="shared" si="0"/>
        <v>4275</v>
      </c>
      <c r="L109" s="31">
        <f t="shared" si="1"/>
        <v>1496.25</v>
      </c>
      <c r="M109" s="32">
        <v>0.35</v>
      </c>
      <c r="O109" s="33"/>
    </row>
    <row r="110" spans="1:15" ht="15.75" customHeight="1" x14ac:dyDescent="0.2">
      <c r="A110" s="22"/>
      <c r="B110" s="27" t="s">
        <v>30</v>
      </c>
      <c r="C110" s="27">
        <v>1197831</v>
      </c>
      <c r="D110" s="28">
        <v>44348</v>
      </c>
      <c r="E110" s="27" t="s">
        <v>31</v>
      </c>
      <c r="F110" s="27" t="s">
        <v>32</v>
      </c>
      <c r="G110" s="27" t="s">
        <v>33</v>
      </c>
      <c r="H110" s="27" t="s">
        <v>26</v>
      </c>
      <c r="I110" s="29">
        <v>0.4</v>
      </c>
      <c r="J110" s="30">
        <v>8000</v>
      </c>
      <c r="K110" s="31">
        <f t="shared" si="0"/>
        <v>3200</v>
      </c>
      <c r="L110" s="31">
        <f t="shared" si="1"/>
        <v>1120</v>
      </c>
      <c r="M110" s="32">
        <v>0.35</v>
      </c>
      <c r="O110" s="33"/>
    </row>
    <row r="111" spans="1:15" ht="15.75" customHeight="1" x14ac:dyDescent="0.2">
      <c r="A111" s="22"/>
      <c r="B111" s="27" t="s">
        <v>30</v>
      </c>
      <c r="C111" s="27">
        <v>1197831</v>
      </c>
      <c r="D111" s="28">
        <v>44348</v>
      </c>
      <c r="E111" s="27" t="s">
        <v>31</v>
      </c>
      <c r="F111" s="27" t="s">
        <v>32</v>
      </c>
      <c r="G111" s="27" t="s">
        <v>33</v>
      </c>
      <c r="H111" s="27" t="s">
        <v>27</v>
      </c>
      <c r="I111" s="29">
        <v>0.4</v>
      </c>
      <c r="J111" s="30">
        <v>7500</v>
      </c>
      <c r="K111" s="31">
        <f t="shared" si="0"/>
        <v>3000</v>
      </c>
      <c r="L111" s="31">
        <f t="shared" si="1"/>
        <v>1350</v>
      </c>
      <c r="M111" s="32">
        <v>0.45</v>
      </c>
      <c r="O111" s="33"/>
    </row>
    <row r="112" spans="1:15" ht="15.75" customHeight="1" x14ac:dyDescent="0.2">
      <c r="A112" s="22"/>
      <c r="B112" s="27" t="s">
        <v>30</v>
      </c>
      <c r="C112" s="27">
        <v>1197831</v>
      </c>
      <c r="D112" s="28">
        <v>44348</v>
      </c>
      <c r="E112" s="27" t="s">
        <v>31</v>
      </c>
      <c r="F112" s="27" t="s">
        <v>32</v>
      </c>
      <c r="G112" s="27" t="s">
        <v>33</v>
      </c>
      <c r="H112" s="27" t="s">
        <v>28</v>
      </c>
      <c r="I112" s="29">
        <v>0.45</v>
      </c>
      <c r="J112" s="30">
        <v>6500</v>
      </c>
      <c r="K112" s="31">
        <f t="shared" si="0"/>
        <v>2925</v>
      </c>
      <c r="L112" s="31">
        <f t="shared" si="1"/>
        <v>877.5</v>
      </c>
      <c r="M112" s="32">
        <v>0.3</v>
      </c>
      <c r="O112" s="33"/>
    </row>
    <row r="113" spans="1:15" ht="15.75" customHeight="1" x14ac:dyDescent="0.2">
      <c r="A113" s="22"/>
      <c r="B113" s="27" t="s">
        <v>30</v>
      </c>
      <c r="C113" s="27">
        <v>1197831</v>
      </c>
      <c r="D113" s="28">
        <v>44348</v>
      </c>
      <c r="E113" s="27" t="s">
        <v>31</v>
      </c>
      <c r="F113" s="27" t="s">
        <v>32</v>
      </c>
      <c r="G113" s="27" t="s">
        <v>33</v>
      </c>
      <c r="H113" s="27" t="s">
        <v>29</v>
      </c>
      <c r="I113" s="29">
        <v>0.5</v>
      </c>
      <c r="J113" s="30">
        <v>10000</v>
      </c>
      <c r="K113" s="31">
        <f t="shared" si="0"/>
        <v>5000</v>
      </c>
      <c r="L113" s="31">
        <f t="shared" si="1"/>
        <v>2500</v>
      </c>
      <c r="M113" s="32">
        <v>0.5</v>
      </c>
      <c r="O113" s="33"/>
    </row>
    <row r="114" spans="1:15" ht="15.75" customHeight="1" x14ac:dyDescent="0.2">
      <c r="A114" s="22"/>
      <c r="B114" s="27" t="s">
        <v>30</v>
      </c>
      <c r="C114" s="27">
        <v>1197831</v>
      </c>
      <c r="D114" s="28">
        <v>44380</v>
      </c>
      <c r="E114" s="27" t="s">
        <v>31</v>
      </c>
      <c r="F114" s="27" t="s">
        <v>32</v>
      </c>
      <c r="G114" s="27" t="s">
        <v>33</v>
      </c>
      <c r="H114" s="27" t="s">
        <v>24</v>
      </c>
      <c r="I114" s="29">
        <v>0.4</v>
      </c>
      <c r="J114" s="30">
        <v>9500</v>
      </c>
      <c r="K114" s="31">
        <f t="shared" si="0"/>
        <v>3800</v>
      </c>
      <c r="L114" s="31">
        <f t="shared" si="1"/>
        <v>1330</v>
      </c>
      <c r="M114" s="32">
        <v>0.35</v>
      </c>
      <c r="O114" s="33"/>
    </row>
    <row r="115" spans="1:15" ht="15.75" customHeight="1" x14ac:dyDescent="0.2">
      <c r="A115" s="22"/>
      <c r="B115" s="27" t="s">
        <v>30</v>
      </c>
      <c r="C115" s="27">
        <v>1197831</v>
      </c>
      <c r="D115" s="28">
        <v>44380</v>
      </c>
      <c r="E115" s="27" t="s">
        <v>31</v>
      </c>
      <c r="F115" s="27" t="s">
        <v>32</v>
      </c>
      <c r="G115" s="27" t="s">
        <v>33</v>
      </c>
      <c r="H115" s="27" t="s">
        <v>25</v>
      </c>
      <c r="I115" s="29">
        <v>0.45</v>
      </c>
      <c r="J115" s="30">
        <v>9500</v>
      </c>
      <c r="K115" s="31">
        <f t="shared" si="0"/>
        <v>4275</v>
      </c>
      <c r="L115" s="31">
        <f t="shared" si="1"/>
        <v>1496.25</v>
      </c>
      <c r="M115" s="32">
        <v>0.35</v>
      </c>
      <c r="O115" s="33"/>
    </row>
    <row r="116" spans="1:15" ht="15.75" customHeight="1" x14ac:dyDescent="0.2">
      <c r="A116" s="22"/>
      <c r="B116" s="27" t="s">
        <v>30</v>
      </c>
      <c r="C116" s="27">
        <v>1197831</v>
      </c>
      <c r="D116" s="28">
        <v>44380</v>
      </c>
      <c r="E116" s="27" t="s">
        <v>31</v>
      </c>
      <c r="F116" s="27" t="s">
        <v>32</v>
      </c>
      <c r="G116" s="27" t="s">
        <v>33</v>
      </c>
      <c r="H116" s="27" t="s">
        <v>26</v>
      </c>
      <c r="I116" s="29">
        <v>0.4</v>
      </c>
      <c r="J116" s="30">
        <v>11000</v>
      </c>
      <c r="K116" s="31">
        <f t="shared" si="0"/>
        <v>4400</v>
      </c>
      <c r="L116" s="31">
        <f t="shared" si="1"/>
        <v>1540</v>
      </c>
      <c r="M116" s="32">
        <v>0.35</v>
      </c>
      <c r="O116" s="33"/>
    </row>
    <row r="117" spans="1:15" ht="15.75" customHeight="1" x14ac:dyDescent="0.2">
      <c r="A117" s="22"/>
      <c r="B117" s="27" t="s">
        <v>30</v>
      </c>
      <c r="C117" s="27">
        <v>1197831</v>
      </c>
      <c r="D117" s="28">
        <v>44380</v>
      </c>
      <c r="E117" s="27" t="s">
        <v>31</v>
      </c>
      <c r="F117" s="27" t="s">
        <v>32</v>
      </c>
      <c r="G117" s="27" t="s">
        <v>33</v>
      </c>
      <c r="H117" s="27" t="s">
        <v>27</v>
      </c>
      <c r="I117" s="29">
        <v>0.4</v>
      </c>
      <c r="J117" s="30">
        <v>7000</v>
      </c>
      <c r="K117" s="31">
        <f t="shared" si="0"/>
        <v>2800</v>
      </c>
      <c r="L117" s="31">
        <f t="shared" si="1"/>
        <v>1260</v>
      </c>
      <c r="M117" s="32">
        <v>0.45</v>
      </c>
      <c r="O117" s="33"/>
    </row>
    <row r="118" spans="1:15" ht="15.75" customHeight="1" x14ac:dyDescent="0.2">
      <c r="A118" s="22"/>
      <c r="B118" s="27" t="s">
        <v>30</v>
      </c>
      <c r="C118" s="27">
        <v>1197831</v>
      </c>
      <c r="D118" s="28">
        <v>44380</v>
      </c>
      <c r="E118" s="27" t="s">
        <v>31</v>
      </c>
      <c r="F118" s="27" t="s">
        <v>32</v>
      </c>
      <c r="G118" s="27" t="s">
        <v>33</v>
      </c>
      <c r="H118" s="27" t="s">
        <v>28</v>
      </c>
      <c r="I118" s="29">
        <v>0.45</v>
      </c>
      <c r="J118" s="30">
        <v>7000</v>
      </c>
      <c r="K118" s="31">
        <f t="shared" si="0"/>
        <v>3150</v>
      </c>
      <c r="L118" s="31">
        <f t="shared" si="1"/>
        <v>945</v>
      </c>
      <c r="M118" s="32">
        <v>0.3</v>
      </c>
      <c r="O118" s="33"/>
    </row>
    <row r="119" spans="1:15" ht="15.75" customHeight="1" x14ac:dyDescent="0.2">
      <c r="A119" s="22"/>
      <c r="B119" s="27" t="s">
        <v>30</v>
      </c>
      <c r="C119" s="27">
        <v>1197831</v>
      </c>
      <c r="D119" s="28">
        <v>44380</v>
      </c>
      <c r="E119" s="27" t="s">
        <v>31</v>
      </c>
      <c r="F119" s="27" t="s">
        <v>32</v>
      </c>
      <c r="G119" s="27" t="s">
        <v>33</v>
      </c>
      <c r="H119" s="27" t="s">
        <v>29</v>
      </c>
      <c r="I119" s="29">
        <v>0.5</v>
      </c>
      <c r="J119" s="30">
        <v>9750</v>
      </c>
      <c r="K119" s="31">
        <f t="shared" si="0"/>
        <v>4875</v>
      </c>
      <c r="L119" s="31">
        <f t="shared" si="1"/>
        <v>2437.5</v>
      </c>
      <c r="M119" s="32">
        <v>0.5</v>
      </c>
      <c r="O119" s="33"/>
    </row>
    <row r="120" spans="1:15" ht="15.75" customHeight="1" x14ac:dyDescent="0.2">
      <c r="A120" s="22"/>
      <c r="B120" s="27" t="s">
        <v>30</v>
      </c>
      <c r="C120" s="27">
        <v>1197831</v>
      </c>
      <c r="D120" s="28">
        <v>44413</v>
      </c>
      <c r="E120" s="27" t="s">
        <v>31</v>
      </c>
      <c r="F120" s="27" t="s">
        <v>32</v>
      </c>
      <c r="G120" s="27" t="s">
        <v>33</v>
      </c>
      <c r="H120" s="27" t="s">
        <v>24</v>
      </c>
      <c r="I120" s="29">
        <v>0.4</v>
      </c>
      <c r="J120" s="30">
        <v>9250</v>
      </c>
      <c r="K120" s="31">
        <f t="shared" si="0"/>
        <v>3700</v>
      </c>
      <c r="L120" s="31">
        <f t="shared" si="1"/>
        <v>1295</v>
      </c>
      <c r="M120" s="32">
        <v>0.35</v>
      </c>
      <c r="O120" s="33"/>
    </row>
    <row r="121" spans="1:15" ht="15.75" customHeight="1" x14ac:dyDescent="0.2">
      <c r="A121" s="22"/>
      <c r="B121" s="27" t="s">
        <v>30</v>
      </c>
      <c r="C121" s="27">
        <v>1197831</v>
      </c>
      <c r="D121" s="28">
        <v>44413</v>
      </c>
      <c r="E121" s="27" t="s">
        <v>31</v>
      </c>
      <c r="F121" s="27" t="s">
        <v>32</v>
      </c>
      <c r="G121" s="27" t="s">
        <v>33</v>
      </c>
      <c r="H121" s="27" t="s">
        <v>25</v>
      </c>
      <c r="I121" s="29">
        <v>0.45</v>
      </c>
      <c r="J121" s="30">
        <v>9250</v>
      </c>
      <c r="K121" s="31">
        <f t="shared" si="0"/>
        <v>4162.5</v>
      </c>
      <c r="L121" s="31">
        <f t="shared" si="1"/>
        <v>1456.875</v>
      </c>
      <c r="M121" s="32">
        <v>0.35</v>
      </c>
      <c r="O121" s="33"/>
    </row>
    <row r="122" spans="1:15" ht="15.75" customHeight="1" x14ac:dyDescent="0.2">
      <c r="A122" s="22"/>
      <c r="B122" s="27" t="s">
        <v>30</v>
      </c>
      <c r="C122" s="27">
        <v>1197831</v>
      </c>
      <c r="D122" s="28">
        <v>44413</v>
      </c>
      <c r="E122" s="27" t="s">
        <v>31</v>
      </c>
      <c r="F122" s="27" t="s">
        <v>32</v>
      </c>
      <c r="G122" s="27" t="s">
        <v>33</v>
      </c>
      <c r="H122" s="27" t="s">
        <v>26</v>
      </c>
      <c r="I122" s="29">
        <v>0.4</v>
      </c>
      <c r="J122" s="30">
        <v>11000</v>
      </c>
      <c r="K122" s="31">
        <f t="shared" si="0"/>
        <v>4400</v>
      </c>
      <c r="L122" s="31">
        <f t="shared" si="1"/>
        <v>1540</v>
      </c>
      <c r="M122" s="32">
        <v>0.35</v>
      </c>
      <c r="O122" s="33"/>
    </row>
    <row r="123" spans="1:15" ht="15.75" customHeight="1" x14ac:dyDescent="0.2">
      <c r="A123" s="22"/>
      <c r="B123" s="27" t="s">
        <v>30</v>
      </c>
      <c r="C123" s="27">
        <v>1197831</v>
      </c>
      <c r="D123" s="28">
        <v>44413</v>
      </c>
      <c r="E123" s="27" t="s">
        <v>31</v>
      </c>
      <c r="F123" s="27" t="s">
        <v>32</v>
      </c>
      <c r="G123" s="27" t="s">
        <v>33</v>
      </c>
      <c r="H123" s="27" t="s">
        <v>27</v>
      </c>
      <c r="I123" s="29">
        <v>0.4</v>
      </c>
      <c r="J123" s="30">
        <v>6500</v>
      </c>
      <c r="K123" s="31">
        <f t="shared" si="0"/>
        <v>2600</v>
      </c>
      <c r="L123" s="31">
        <f t="shared" si="1"/>
        <v>1170</v>
      </c>
      <c r="M123" s="32">
        <v>0.45</v>
      </c>
      <c r="O123" s="33"/>
    </row>
    <row r="124" spans="1:15" ht="15.75" customHeight="1" x14ac:dyDescent="0.2">
      <c r="A124" s="22"/>
      <c r="B124" s="27" t="s">
        <v>30</v>
      </c>
      <c r="C124" s="27">
        <v>1197831</v>
      </c>
      <c r="D124" s="28">
        <v>44413</v>
      </c>
      <c r="E124" s="27" t="s">
        <v>31</v>
      </c>
      <c r="F124" s="27" t="s">
        <v>32</v>
      </c>
      <c r="G124" s="27" t="s">
        <v>33</v>
      </c>
      <c r="H124" s="27" t="s">
        <v>28</v>
      </c>
      <c r="I124" s="29">
        <v>0.45</v>
      </c>
      <c r="J124" s="30">
        <v>6500</v>
      </c>
      <c r="K124" s="31">
        <f t="shared" si="0"/>
        <v>2925</v>
      </c>
      <c r="L124" s="31">
        <f t="shared" si="1"/>
        <v>877.5</v>
      </c>
      <c r="M124" s="32">
        <v>0.3</v>
      </c>
      <c r="O124" s="33"/>
    </row>
    <row r="125" spans="1:15" ht="15.75" customHeight="1" x14ac:dyDescent="0.2">
      <c r="A125" s="22"/>
      <c r="B125" s="27" t="s">
        <v>30</v>
      </c>
      <c r="C125" s="27">
        <v>1197831</v>
      </c>
      <c r="D125" s="28">
        <v>44413</v>
      </c>
      <c r="E125" s="27" t="s">
        <v>31</v>
      </c>
      <c r="F125" s="27" t="s">
        <v>32</v>
      </c>
      <c r="G125" s="27" t="s">
        <v>33</v>
      </c>
      <c r="H125" s="27" t="s">
        <v>29</v>
      </c>
      <c r="I125" s="29">
        <v>0.5</v>
      </c>
      <c r="J125" s="30">
        <v>9000</v>
      </c>
      <c r="K125" s="31">
        <f t="shared" si="0"/>
        <v>4500</v>
      </c>
      <c r="L125" s="31">
        <f t="shared" si="1"/>
        <v>2250</v>
      </c>
      <c r="M125" s="32">
        <v>0.5</v>
      </c>
      <c r="O125" s="33"/>
    </row>
    <row r="126" spans="1:15" ht="15.75" customHeight="1" x14ac:dyDescent="0.2">
      <c r="A126" s="22"/>
      <c r="B126" s="27" t="s">
        <v>30</v>
      </c>
      <c r="C126" s="27">
        <v>1197831</v>
      </c>
      <c r="D126" s="28">
        <v>44441</v>
      </c>
      <c r="E126" s="27" t="s">
        <v>31</v>
      </c>
      <c r="F126" s="27" t="s">
        <v>32</v>
      </c>
      <c r="G126" s="27" t="s">
        <v>33</v>
      </c>
      <c r="H126" s="27" t="s">
        <v>24</v>
      </c>
      <c r="I126" s="29">
        <v>0.45</v>
      </c>
      <c r="J126" s="30">
        <v>8500</v>
      </c>
      <c r="K126" s="31">
        <f t="shared" si="0"/>
        <v>3825</v>
      </c>
      <c r="L126" s="31">
        <f t="shared" si="1"/>
        <v>1338.75</v>
      </c>
      <c r="M126" s="32">
        <v>0.35</v>
      </c>
      <c r="O126" s="33"/>
    </row>
    <row r="127" spans="1:15" ht="15.75" customHeight="1" x14ac:dyDescent="0.2">
      <c r="A127" s="22"/>
      <c r="B127" s="27" t="s">
        <v>30</v>
      </c>
      <c r="C127" s="27">
        <v>1197831</v>
      </c>
      <c r="D127" s="28">
        <v>44441</v>
      </c>
      <c r="E127" s="27" t="s">
        <v>31</v>
      </c>
      <c r="F127" s="27" t="s">
        <v>32</v>
      </c>
      <c r="G127" s="27" t="s">
        <v>33</v>
      </c>
      <c r="H127" s="27" t="s">
        <v>25</v>
      </c>
      <c r="I127" s="29">
        <v>0.45</v>
      </c>
      <c r="J127" s="30">
        <v>8500</v>
      </c>
      <c r="K127" s="31">
        <f t="shared" si="0"/>
        <v>3825</v>
      </c>
      <c r="L127" s="31">
        <f t="shared" si="1"/>
        <v>1338.75</v>
      </c>
      <c r="M127" s="32">
        <v>0.35</v>
      </c>
      <c r="O127" s="33"/>
    </row>
    <row r="128" spans="1:15" ht="15.75" customHeight="1" x14ac:dyDescent="0.2">
      <c r="A128" s="22"/>
      <c r="B128" s="27" t="s">
        <v>30</v>
      </c>
      <c r="C128" s="27">
        <v>1197831</v>
      </c>
      <c r="D128" s="28">
        <v>44441</v>
      </c>
      <c r="E128" s="27" t="s">
        <v>31</v>
      </c>
      <c r="F128" s="27" t="s">
        <v>32</v>
      </c>
      <c r="G128" s="27" t="s">
        <v>33</v>
      </c>
      <c r="H128" s="27" t="s">
        <v>26</v>
      </c>
      <c r="I128" s="29">
        <v>0.5</v>
      </c>
      <c r="J128" s="30">
        <v>9000</v>
      </c>
      <c r="K128" s="31">
        <f t="shared" si="0"/>
        <v>4500</v>
      </c>
      <c r="L128" s="31">
        <f t="shared" si="1"/>
        <v>1575</v>
      </c>
      <c r="M128" s="32">
        <v>0.35</v>
      </c>
      <c r="O128" s="33"/>
    </row>
    <row r="129" spans="1:15" ht="15.75" customHeight="1" x14ac:dyDescent="0.2">
      <c r="A129" s="22"/>
      <c r="B129" s="27" t="s">
        <v>30</v>
      </c>
      <c r="C129" s="27">
        <v>1197831</v>
      </c>
      <c r="D129" s="28">
        <v>44441</v>
      </c>
      <c r="E129" s="27" t="s">
        <v>31</v>
      </c>
      <c r="F129" s="27" t="s">
        <v>32</v>
      </c>
      <c r="G129" s="27" t="s">
        <v>33</v>
      </c>
      <c r="H129" s="27" t="s">
        <v>27</v>
      </c>
      <c r="I129" s="29">
        <v>0.5</v>
      </c>
      <c r="J129" s="30">
        <v>6250</v>
      </c>
      <c r="K129" s="31">
        <f t="shared" si="0"/>
        <v>3125</v>
      </c>
      <c r="L129" s="31">
        <f t="shared" si="1"/>
        <v>1406.25</v>
      </c>
      <c r="M129" s="32">
        <v>0.45</v>
      </c>
      <c r="O129" s="33"/>
    </row>
    <row r="130" spans="1:15" ht="15.75" customHeight="1" x14ac:dyDescent="0.2">
      <c r="A130" s="22"/>
      <c r="B130" s="27" t="s">
        <v>30</v>
      </c>
      <c r="C130" s="27">
        <v>1197831</v>
      </c>
      <c r="D130" s="28">
        <v>44441</v>
      </c>
      <c r="E130" s="27" t="s">
        <v>31</v>
      </c>
      <c r="F130" s="27" t="s">
        <v>32</v>
      </c>
      <c r="G130" s="27" t="s">
        <v>33</v>
      </c>
      <c r="H130" s="27" t="s">
        <v>28</v>
      </c>
      <c r="I130" s="29">
        <v>0.45</v>
      </c>
      <c r="J130" s="30">
        <v>6250</v>
      </c>
      <c r="K130" s="31">
        <f t="shared" si="0"/>
        <v>2812.5</v>
      </c>
      <c r="L130" s="31">
        <f t="shared" si="1"/>
        <v>843.75</v>
      </c>
      <c r="M130" s="32">
        <v>0.3</v>
      </c>
      <c r="O130" s="33"/>
    </row>
    <row r="131" spans="1:15" ht="15.75" customHeight="1" x14ac:dyDescent="0.2">
      <c r="A131" s="22"/>
      <c r="B131" s="27" t="s">
        <v>30</v>
      </c>
      <c r="C131" s="27">
        <v>1197831</v>
      </c>
      <c r="D131" s="28">
        <v>44441</v>
      </c>
      <c r="E131" s="27" t="s">
        <v>31</v>
      </c>
      <c r="F131" s="27" t="s">
        <v>32</v>
      </c>
      <c r="G131" s="27" t="s">
        <v>33</v>
      </c>
      <c r="H131" s="27" t="s">
        <v>29</v>
      </c>
      <c r="I131" s="29">
        <v>0.55000000000000004</v>
      </c>
      <c r="J131" s="30">
        <v>8500</v>
      </c>
      <c r="K131" s="31">
        <f t="shared" si="0"/>
        <v>4675</v>
      </c>
      <c r="L131" s="31">
        <f t="shared" si="1"/>
        <v>2337.5</v>
      </c>
      <c r="M131" s="32">
        <v>0.5</v>
      </c>
      <c r="O131" s="33"/>
    </row>
    <row r="132" spans="1:15" ht="15.75" customHeight="1" x14ac:dyDescent="0.2">
      <c r="A132" s="22"/>
      <c r="B132" s="27" t="s">
        <v>30</v>
      </c>
      <c r="C132" s="27">
        <v>1197831</v>
      </c>
      <c r="D132" s="28">
        <v>44470</v>
      </c>
      <c r="E132" s="27" t="s">
        <v>31</v>
      </c>
      <c r="F132" s="27" t="s">
        <v>32</v>
      </c>
      <c r="G132" s="27" t="s">
        <v>33</v>
      </c>
      <c r="H132" s="27" t="s">
        <v>24</v>
      </c>
      <c r="I132" s="29">
        <v>0.45</v>
      </c>
      <c r="J132" s="30">
        <v>8000</v>
      </c>
      <c r="K132" s="31">
        <f t="shared" si="0"/>
        <v>3600</v>
      </c>
      <c r="L132" s="31">
        <f t="shared" si="1"/>
        <v>1260</v>
      </c>
      <c r="M132" s="32">
        <v>0.35</v>
      </c>
      <c r="O132" s="33"/>
    </row>
    <row r="133" spans="1:15" ht="15.75" customHeight="1" x14ac:dyDescent="0.2">
      <c r="A133" s="22"/>
      <c r="B133" s="27" t="s">
        <v>30</v>
      </c>
      <c r="C133" s="27">
        <v>1197831</v>
      </c>
      <c r="D133" s="28">
        <v>44470</v>
      </c>
      <c r="E133" s="27" t="s">
        <v>31</v>
      </c>
      <c r="F133" s="27" t="s">
        <v>32</v>
      </c>
      <c r="G133" s="27" t="s">
        <v>33</v>
      </c>
      <c r="H133" s="27" t="s">
        <v>25</v>
      </c>
      <c r="I133" s="29">
        <v>0.45</v>
      </c>
      <c r="J133" s="30">
        <v>8000</v>
      </c>
      <c r="K133" s="31">
        <f t="shared" si="0"/>
        <v>3600</v>
      </c>
      <c r="L133" s="31">
        <f t="shared" si="1"/>
        <v>1260</v>
      </c>
      <c r="M133" s="32">
        <v>0.35</v>
      </c>
      <c r="O133" s="33"/>
    </row>
    <row r="134" spans="1:15" ht="15.75" customHeight="1" x14ac:dyDescent="0.2">
      <c r="A134" s="22"/>
      <c r="B134" s="27" t="s">
        <v>30</v>
      </c>
      <c r="C134" s="27">
        <v>1197831</v>
      </c>
      <c r="D134" s="28">
        <v>44470</v>
      </c>
      <c r="E134" s="27" t="s">
        <v>31</v>
      </c>
      <c r="F134" s="27" t="s">
        <v>32</v>
      </c>
      <c r="G134" s="27" t="s">
        <v>33</v>
      </c>
      <c r="H134" s="27" t="s">
        <v>26</v>
      </c>
      <c r="I134" s="29">
        <v>0.5</v>
      </c>
      <c r="J134" s="30">
        <v>7500</v>
      </c>
      <c r="K134" s="31">
        <f t="shared" si="0"/>
        <v>3750</v>
      </c>
      <c r="L134" s="31">
        <f t="shared" si="1"/>
        <v>1312.5</v>
      </c>
      <c r="M134" s="32">
        <v>0.35</v>
      </c>
      <c r="O134" s="33"/>
    </row>
    <row r="135" spans="1:15" ht="15.75" customHeight="1" x14ac:dyDescent="0.2">
      <c r="A135" s="22"/>
      <c r="B135" s="27" t="s">
        <v>30</v>
      </c>
      <c r="C135" s="27">
        <v>1197831</v>
      </c>
      <c r="D135" s="28">
        <v>44470</v>
      </c>
      <c r="E135" s="27" t="s">
        <v>31</v>
      </c>
      <c r="F135" s="27" t="s">
        <v>32</v>
      </c>
      <c r="G135" s="27" t="s">
        <v>33</v>
      </c>
      <c r="H135" s="27" t="s">
        <v>27</v>
      </c>
      <c r="I135" s="29">
        <v>0.5</v>
      </c>
      <c r="J135" s="30">
        <v>6000</v>
      </c>
      <c r="K135" s="31">
        <f t="shared" si="0"/>
        <v>3000</v>
      </c>
      <c r="L135" s="31">
        <f t="shared" si="1"/>
        <v>1350</v>
      </c>
      <c r="M135" s="32">
        <v>0.45</v>
      </c>
      <c r="O135" s="33"/>
    </row>
    <row r="136" spans="1:15" ht="15.75" customHeight="1" x14ac:dyDescent="0.2">
      <c r="A136" s="22"/>
      <c r="B136" s="27" t="s">
        <v>30</v>
      </c>
      <c r="C136" s="27">
        <v>1197831</v>
      </c>
      <c r="D136" s="28">
        <v>44470</v>
      </c>
      <c r="E136" s="27" t="s">
        <v>31</v>
      </c>
      <c r="F136" s="27" t="s">
        <v>32</v>
      </c>
      <c r="G136" s="27" t="s">
        <v>33</v>
      </c>
      <c r="H136" s="27" t="s">
        <v>28</v>
      </c>
      <c r="I136" s="29">
        <v>0.45</v>
      </c>
      <c r="J136" s="30">
        <v>5750</v>
      </c>
      <c r="K136" s="31">
        <f t="shared" si="0"/>
        <v>2587.5</v>
      </c>
      <c r="L136" s="31">
        <f t="shared" si="1"/>
        <v>776.25</v>
      </c>
      <c r="M136" s="32">
        <v>0.3</v>
      </c>
      <c r="O136" s="33"/>
    </row>
    <row r="137" spans="1:15" ht="15.75" customHeight="1" x14ac:dyDescent="0.2">
      <c r="A137" s="22"/>
      <c r="B137" s="27" t="s">
        <v>30</v>
      </c>
      <c r="C137" s="27">
        <v>1197831</v>
      </c>
      <c r="D137" s="28">
        <v>44470</v>
      </c>
      <c r="E137" s="27" t="s">
        <v>31</v>
      </c>
      <c r="F137" s="27" t="s">
        <v>32</v>
      </c>
      <c r="G137" s="27" t="s">
        <v>33</v>
      </c>
      <c r="H137" s="27" t="s">
        <v>29</v>
      </c>
      <c r="I137" s="29">
        <v>0.55000000000000004</v>
      </c>
      <c r="J137" s="30">
        <v>7500</v>
      </c>
      <c r="K137" s="31">
        <f t="shared" si="0"/>
        <v>4125</v>
      </c>
      <c r="L137" s="31">
        <f t="shared" si="1"/>
        <v>2062.5</v>
      </c>
      <c r="M137" s="32">
        <v>0.5</v>
      </c>
      <c r="O137" s="33"/>
    </row>
    <row r="138" spans="1:15" ht="15.75" customHeight="1" x14ac:dyDescent="0.2">
      <c r="A138" s="22"/>
      <c r="B138" s="27" t="s">
        <v>30</v>
      </c>
      <c r="C138" s="27">
        <v>1197831</v>
      </c>
      <c r="D138" s="28">
        <v>44502</v>
      </c>
      <c r="E138" s="27" t="s">
        <v>31</v>
      </c>
      <c r="F138" s="27" t="s">
        <v>32</v>
      </c>
      <c r="G138" s="27" t="s">
        <v>33</v>
      </c>
      <c r="H138" s="27" t="s">
        <v>24</v>
      </c>
      <c r="I138" s="29">
        <v>0.45</v>
      </c>
      <c r="J138" s="30">
        <v>9000</v>
      </c>
      <c r="K138" s="31">
        <f t="shared" si="0"/>
        <v>4050</v>
      </c>
      <c r="L138" s="31">
        <f t="shared" si="1"/>
        <v>1417.5</v>
      </c>
      <c r="M138" s="32">
        <v>0.35</v>
      </c>
      <c r="O138" s="33"/>
    </row>
    <row r="139" spans="1:15" ht="15.75" customHeight="1" x14ac:dyDescent="0.2">
      <c r="A139" s="22"/>
      <c r="B139" s="27" t="s">
        <v>30</v>
      </c>
      <c r="C139" s="27">
        <v>1197831</v>
      </c>
      <c r="D139" s="28">
        <v>44502</v>
      </c>
      <c r="E139" s="27" t="s">
        <v>31</v>
      </c>
      <c r="F139" s="27" t="s">
        <v>32</v>
      </c>
      <c r="G139" s="27" t="s">
        <v>33</v>
      </c>
      <c r="H139" s="27" t="s">
        <v>25</v>
      </c>
      <c r="I139" s="29">
        <v>0.45</v>
      </c>
      <c r="J139" s="30">
        <v>9000</v>
      </c>
      <c r="K139" s="31">
        <f t="shared" si="0"/>
        <v>4050</v>
      </c>
      <c r="L139" s="31">
        <f t="shared" si="1"/>
        <v>1417.5</v>
      </c>
      <c r="M139" s="32">
        <v>0.35</v>
      </c>
      <c r="O139" s="33"/>
    </row>
    <row r="140" spans="1:15" ht="15.75" customHeight="1" x14ac:dyDescent="0.2">
      <c r="A140" s="22"/>
      <c r="B140" s="27" t="s">
        <v>30</v>
      </c>
      <c r="C140" s="27">
        <v>1197831</v>
      </c>
      <c r="D140" s="28">
        <v>44502</v>
      </c>
      <c r="E140" s="27" t="s">
        <v>31</v>
      </c>
      <c r="F140" s="27" t="s">
        <v>32</v>
      </c>
      <c r="G140" s="27" t="s">
        <v>33</v>
      </c>
      <c r="H140" s="27" t="s">
        <v>26</v>
      </c>
      <c r="I140" s="29">
        <v>0.5</v>
      </c>
      <c r="J140" s="30">
        <v>8250</v>
      </c>
      <c r="K140" s="31">
        <f t="shared" si="0"/>
        <v>4125</v>
      </c>
      <c r="L140" s="31">
        <f t="shared" si="1"/>
        <v>1443.75</v>
      </c>
      <c r="M140" s="32">
        <v>0.35</v>
      </c>
      <c r="O140" s="33"/>
    </row>
    <row r="141" spans="1:15" ht="15.75" customHeight="1" x14ac:dyDescent="0.2">
      <c r="A141" s="22"/>
      <c r="B141" s="27" t="s">
        <v>30</v>
      </c>
      <c r="C141" s="27">
        <v>1197831</v>
      </c>
      <c r="D141" s="28">
        <v>44502</v>
      </c>
      <c r="E141" s="27" t="s">
        <v>31</v>
      </c>
      <c r="F141" s="27" t="s">
        <v>32</v>
      </c>
      <c r="G141" s="27" t="s">
        <v>33</v>
      </c>
      <c r="H141" s="27" t="s">
        <v>27</v>
      </c>
      <c r="I141" s="29">
        <v>0.5</v>
      </c>
      <c r="J141" s="30">
        <v>6750</v>
      </c>
      <c r="K141" s="31">
        <f t="shared" si="0"/>
        <v>3375</v>
      </c>
      <c r="L141" s="31">
        <f t="shared" si="1"/>
        <v>1518.75</v>
      </c>
      <c r="M141" s="32">
        <v>0.45</v>
      </c>
      <c r="O141" s="33"/>
    </row>
    <row r="142" spans="1:15" ht="15.75" customHeight="1" x14ac:dyDescent="0.2">
      <c r="A142" s="22"/>
      <c r="B142" s="27" t="s">
        <v>30</v>
      </c>
      <c r="C142" s="27">
        <v>1197831</v>
      </c>
      <c r="D142" s="28">
        <v>44502</v>
      </c>
      <c r="E142" s="27" t="s">
        <v>31</v>
      </c>
      <c r="F142" s="27" t="s">
        <v>32</v>
      </c>
      <c r="G142" s="27" t="s">
        <v>33</v>
      </c>
      <c r="H142" s="27" t="s">
        <v>28</v>
      </c>
      <c r="I142" s="29">
        <v>0.45</v>
      </c>
      <c r="J142" s="30">
        <v>6500</v>
      </c>
      <c r="K142" s="31">
        <f t="shared" si="0"/>
        <v>2925</v>
      </c>
      <c r="L142" s="31">
        <f t="shared" si="1"/>
        <v>877.5</v>
      </c>
      <c r="M142" s="32">
        <v>0.3</v>
      </c>
      <c r="O142" s="33"/>
    </row>
    <row r="143" spans="1:15" ht="15.75" customHeight="1" x14ac:dyDescent="0.2">
      <c r="A143" s="22"/>
      <c r="B143" s="27" t="s">
        <v>30</v>
      </c>
      <c r="C143" s="27">
        <v>1197831</v>
      </c>
      <c r="D143" s="28">
        <v>44502</v>
      </c>
      <c r="E143" s="27" t="s">
        <v>31</v>
      </c>
      <c r="F143" s="27" t="s">
        <v>32</v>
      </c>
      <c r="G143" s="27" t="s">
        <v>33</v>
      </c>
      <c r="H143" s="27" t="s">
        <v>29</v>
      </c>
      <c r="I143" s="29">
        <v>0.55000000000000004</v>
      </c>
      <c r="J143" s="30">
        <v>8500</v>
      </c>
      <c r="K143" s="31">
        <f t="shared" si="0"/>
        <v>4675</v>
      </c>
      <c r="L143" s="31">
        <f t="shared" si="1"/>
        <v>2337.5</v>
      </c>
      <c r="M143" s="32">
        <v>0.5</v>
      </c>
      <c r="O143" s="33"/>
    </row>
    <row r="144" spans="1:15" ht="15.75" customHeight="1" x14ac:dyDescent="0.2">
      <c r="A144" s="22"/>
      <c r="B144" s="27" t="s">
        <v>30</v>
      </c>
      <c r="C144" s="27">
        <v>1197831</v>
      </c>
      <c r="D144" s="28">
        <v>44531</v>
      </c>
      <c r="E144" s="27" t="s">
        <v>31</v>
      </c>
      <c r="F144" s="27" t="s">
        <v>32</v>
      </c>
      <c r="G144" s="27" t="s">
        <v>33</v>
      </c>
      <c r="H144" s="27" t="s">
        <v>24</v>
      </c>
      <c r="I144" s="29">
        <v>0.45</v>
      </c>
      <c r="J144" s="30">
        <v>9500</v>
      </c>
      <c r="K144" s="31">
        <f t="shared" si="0"/>
        <v>4275</v>
      </c>
      <c r="L144" s="31">
        <f t="shared" si="1"/>
        <v>1496.25</v>
      </c>
      <c r="M144" s="32">
        <v>0.35</v>
      </c>
      <c r="O144" s="33"/>
    </row>
    <row r="145" spans="1:15" ht="15.75" customHeight="1" x14ac:dyDescent="0.2">
      <c r="A145" s="22"/>
      <c r="B145" s="27" t="s">
        <v>30</v>
      </c>
      <c r="C145" s="27">
        <v>1197831</v>
      </c>
      <c r="D145" s="28">
        <v>44531</v>
      </c>
      <c r="E145" s="27" t="s">
        <v>31</v>
      </c>
      <c r="F145" s="27" t="s">
        <v>32</v>
      </c>
      <c r="G145" s="27" t="s">
        <v>33</v>
      </c>
      <c r="H145" s="27" t="s">
        <v>25</v>
      </c>
      <c r="I145" s="29">
        <v>0.45</v>
      </c>
      <c r="J145" s="30">
        <v>9500</v>
      </c>
      <c r="K145" s="31">
        <f t="shared" si="0"/>
        <v>4275</v>
      </c>
      <c r="L145" s="31">
        <f t="shared" si="1"/>
        <v>1496.25</v>
      </c>
      <c r="M145" s="32">
        <v>0.35</v>
      </c>
      <c r="O145" s="33"/>
    </row>
    <row r="146" spans="1:15" ht="15.75" customHeight="1" x14ac:dyDescent="0.2">
      <c r="A146" s="22"/>
      <c r="B146" s="27" t="s">
        <v>30</v>
      </c>
      <c r="C146" s="27">
        <v>1197831</v>
      </c>
      <c r="D146" s="28">
        <v>44531</v>
      </c>
      <c r="E146" s="27" t="s">
        <v>31</v>
      </c>
      <c r="F146" s="27" t="s">
        <v>32</v>
      </c>
      <c r="G146" s="27" t="s">
        <v>33</v>
      </c>
      <c r="H146" s="27" t="s">
        <v>26</v>
      </c>
      <c r="I146" s="29">
        <v>0.5</v>
      </c>
      <c r="J146" s="30">
        <v>8500</v>
      </c>
      <c r="K146" s="31">
        <f t="shared" si="0"/>
        <v>4250</v>
      </c>
      <c r="L146" s="31">
        <f t="shared" si="1"/>
        <v>1487.5</v>
      </c>
      <c r="M146" s="32">
        <v>0.35</v>
      </c>
      <c r="O146" s="33"/>
    </row>
    <row r="147" spans="1:15" ht="15.75" customHeight="1" x14ac:dyDescent="0.2">
      <c r="A147" s="22"/>
      <c r="B147" s="27" t="s">
        <v>30</v>
      </c>
      <c r="C147" s="27">
        <v>1197831</v>
      </c>
      <c r="D147" s="28">
        <v>44531</v>
      </c>
      <c r="E147" s="27" t="s">
        <v>31</v>
      </c>
      <c r="F147" s="27" t="s">
        <v>32</v>
      </c>
      <c r="G147" s="27" t="s">
        <v>33</v>
      </c>
      <c r="H147" s="27" t="s">
        <v>27</v>
      </c>
      <c r="I147" s="29">
        <v>0.5</v>
      </c>
      <c r="J147" s="30">
        <v>7000</v>
      </c>
      <c r="K147" s="31">
        <f t="shared" si="0"/>
        <v>3500</v>
      </c>
      <c r="L147" s="31">
        <f t="shared" si="1"/>
        <v>1575</v>
      </c>
      <c r="M147" s="32">
        <v>0.45</v>
      </c>
      <c r="O147" s="33"/>
    </row>
    <row r="148" spans="1:15" ht="15.75" customHeight="1" x14ac:dyDescent="0.2">
      <c r="A148" s="22"/>
      <c r="B148" s="27" t="s">
        <v>30</v>
      </c>
      <c r="C148" s="27">
        <v>1197831</v>
      </c>
      <c r="D148" s="28">
        <v>44531</v>
      </c>
      <c r="E148" s="27" t="s">
        <v>31</v>
      </c>
      <c r="F148" s="27" t="s">
        <v>32</v>
      </c>
      <c r="G148" s="27" t="s">
        <v>33</v>
      </c>
      <c r="H148" s="27" t="s">
        <v>28</v>
      </c>
      <c r="I148" s="29">
        <v>0.45</v>
      </c>
      <c r="J148" s="30">
        <v>6500</v>
      </c>
      <c r="K148" s="31">
        <f t="shared" si="0"/>
        <v>2925</v>
      </c>
      <c r="L148" s="31">
        <f t="shared" si="1"/>
        <v>877.5</v>
      </c>
      <c r="M148" s="32">
        <v>0.3</v>
      </c>
      <c r="O148" s="33"/>
    </row>
    <row r="149" spans="1:15" ht="15.75" customHeight="1" x14ac:dyDescent="0.2">
      <c r="A149" s="22"/>
      <c r="B149" s="27" t="s">
        <v>30</v>
      </c>
      <c r="C149" s="27">
        <v>1197831</v>
      </c>
      <c r="D149" s="28">
        <v>44531</v>
      </c>
      <c r="E149" s="27" t="s">
        <v>31</v>
      </c>
      <c r="F149" s="27" t="s">
        <v>32</v>
      </c>
      <c r="G149" s="27" t="s">
        <v>33</v>
      </c>
      <c r="H149" s="27" t="s">
        <v>29</v>
      </c>
      <c r="I149" s="29">
        <v>0.55000000000000004</v>
      </c>
      <c r="J149" s="30">
        <v>9000</v>
      </c>
      <c r="K149" s="31">
        <f t="shared" si="0"/>
        <v>4950</v>
      </c>
      <c r="L149" s="31">
        <f t="shared" si="1"/>
        <v>2475</v>
      </c>
      <c r="M149" s="32">
        <v>0.5</v>
      </c>
      <c r="O149" s="33"/>
    </row>
    <row r="150" spans="1:15" ht="15.75" customHeight="1" x14ac:dyDescent="0.2">
      <c r="A150" s="22"/>
      <c r="B150" s="27" t="s">
        <v>34</v>
      </c>
      <c r="C150" s="27">
        <v>1128299</v>
      </c>
      <c r="D150" s="28">
        <v>44216</v>
      </c>
      <c r="E150" s="27" t="s">
        <v>35</v>
      </c>
      <c r="F150" s="27" t="s">
        <v>36</v>
      </c>
      <c r="G150" s="27" t="s">
        <v>37</v>
      </c>
      <c r="H150" s="27" t="s">
        <v>24</v>
      </c>
      <c r="I150" s="29">
        <v>0.39999999999999997</v>
      </c>
      <c r="J150" s="30">
        <v>7750</v>
      </c>
      <c r="K150" s="31">
        <f t="shared" si="0"/>
        <v>3099.9999999999995</v>
      </c>
      <c r="L150" s="31">
        <f t="shared" si="1"/>
        <v>1085</v>
      </c>
      <c r="M150" s="32">
        <v>0.35000000000000003</v>
      </c>
      <c r="O150" s="22"/>
    </row>
    <row r="151" spans="1:15" ht="15.75" customHeight="1" x14ac:dyDescent="0.2">
      <c r="A151" s="22"/>
      <c r="B151" s="27" t="s">
        <v>34</v>
      </c>
      <c r="C151" s="27">
        <v>1128299</v>
      </c>
      <c r="D151" s="28">
        <v>44216</v>
      </c>
      <c r="E151" s="27" t="s">
        <v>35</v>
      </c>
      <c r="F151" s="27" t="s">
        <v>36</v>
      </c>
      <c r="G151" s="27" t="s">
        <v>37</v>
      </c>
      <c r="H151" s="27" t="s">
        <v>25</v>
      </c>
      <c r="I151" s="29">
        <v>0.5</v>
      </c>
      <c r="J151" s="30">
        <v>7750</v>
      </c>
      <c r="K151" s="31">
        <f t="shared" si="0"/>
        <v>3875</v>
      </c>
      <c r="L151" s="31">
        <f t="shared" si="1"/>
        <v>775</v>
      </c>
      <c r="M151" s="32">
        <v>0.2</v>
      </c>
      <c r="O151" s="22"/>
    </row>
    <row r="152" spans="1:15" ht="15.75" customHeight="1" x14ac:dyDescent="0.2">
      <c r="A152" s="22"/>
      <c r="B152" s="27" t="s">
        <v>34</v>
      </c>
      <c r="C152" s="27">
        <v>1128299</v>
      </c>
      <c r="D152" s="28">
        <v>44216</v>
      </c>
      <c r="E152" s="27" t="s">
        <v>35</v>
      </c>
      <c r="F152" s="27" t="s">
        <v>36</v>
      </c>
      <c r="G152" s="27" t="s">
        <v>37</v>
      </c>
      <c r="H152" s="27" t="s">
        <v>26</v>
      </c>
      <c r="I152" s="29">
        <v>0.5</v>
      </c>
      <c r="J152" s="30">
        <v>7750</v>
      </c>
      <c r="K152" s="31">
        <f t="shared" si="0"/>
        <v>3875</v>
      </c>
      <c r="L152" s="31">
        <f t="shared" si="1"/>
        <v>1356.2500000000002</v>
      </c>
      <c r="M152" s="32">
        <v>0.35000000000000003</v>
      </c>
      <c r="O152" s="22"/>
    </row>
    <row r="153" spans="1:15" ht="15.75" customHeight="1" x14ac:dyDescent="0.2">
      <c r="A153" s="22"/>
      <c r="B153" s="27" t="s">
        <v>34</v>
      </c>
      <c r="C153" s="27">
        <v>1128299</v>
      </c>
      <c r="D153" s="28">
        <v>44216</v>
      </c>
      <c r="E153" s="27" t="s">
        <v>35</v>
      </c>
      <c r="F153" s="27" t="s">
        <v>36</v>
      </c>
      <c r="G153" s="27" t="s">
        <v>37</v>
      </c>
      <c r="H153" s="27" t="s">
        <v>27</v>
      </c>
      <c r="I153" s="29">
        <v>0.5</v>
      </c>
      <c r="J153" s="30">
        <v>6250</v>
      </c>
      <c r="K153" s="31">
        <f t="shared" si="0"/>
        <v>3125</v>
      </c>
      <c r="L153" s="31">
        <f t="shared" si="1"/>
        <v>937.5</v>
      </c>
      <c r="M153" s="32">
        <v>0.3</v>
      </c>
      <c r="O153" s="22"/>
    </row>
    <row r="154" spans="1:15" ht="15.75" customHeight="1" x14ac:dyDescent="0.2">
      <c r="A154" s="22"/>
      <c r="B154" s="27" t="s">
        <v>34</v>
      </c>
      <c r="C154" s="27">
        <v>1128299</v>
      </c>
      <c r="D154" s="28">
        <v>44216</v>
      </c>
      <c r="E154" s="27" t="s">
        <v>35</v>
      </c>
      <c r="F154" s="27" t="s">
        <v>36</v>
      </c>
      <c r="G154" s="27" t="s">
        <v>37</v>
      </c>
      <c r="H154" s="27" t="s">
        <v>28</v>
      </c>
      <c r="I154" s="29">
        <v>0.55000000000000004</v>
      </c>
      <c r="J154" s="30">
        <v>5750</v>
      </c>
      <c r="K154" s="31">
        <f t="shared" si="0"/>
        <v>3162.5000000000005</v>
      </c>
      <c r="L154" s="31">
        <f t="shared" si="1"/>
        <v>1581.2500000000002</v>
      </c>
      <c r="M154" s="32">
        <v>0.5</v>
      </c>
      <c r="O154" s="22"/>
    </row>
    <row r="155" spans="1:15" ht="15.75" customHeight="1" x14ac:dyDescent="0.2">
      <c r="A155" s="22"/>
      <c r="B155" s="27" t="s">
        <v>34</v>
      </c>
      <c r="C155" s="27">
        <v>1128299</v>
      </c>
      <c r="D155" s="28">
        <v>44216</v>
      </c>
      <c r="E155" s="27" t="s">
        <v>35</v>
      </c>
      <c r="F155" s="27" t="s">
        <v>36</v>
      </c>
      <c r="G155" s="27" t="s">
        <v>37</v>
      </c>
      <c r="H155" s="27" t="s">
        <v>29</v>
      </c>
      <c r="I155" s="29">
        <v>0.5</v>
      </c>
      <c r="J155" s="30">
        <v>7750</v>
      </c>
      <c r="K155" s="31">
        <f t="shared" si="0"/>
        <v>3875</v>
      </c>
      <c r="L155" s="31">
        <f t="shared" si="1"/>
        <v>581.25000000000011</v>
      </c>
      <c r="M155" s="32">
        <v>0.15000000000000002</v>
      </c>
      <c r="O155" s="22"/>
    </row>
    <row r="156" spans="1:15" ht="15.75" customHeight="1" x14ac:dyDescent="0.2">
      <c r="A156" s="22"/>
      <c r="B156" s="27" t="s">
        <v>34</v>
      </c>
      <c r="C156" s="27">
        <v>1128299</v>
      </c>
      <c r="D156" s="28">
        <v>44247</v>
      </c>
      <c r="E156" s="27" t="s">
        <v>35</v>
      </c>
      <c r="F156" s="27" t="s">
        <v>36</v>
      </c>
      <c r="G156" s="27" t="s">
        <v>37</v>
      </c>
      <c r="H156" s="27" t="s">
        <v>24</v>
      </c>
      <c r="I156" s="29">
        <v>0.39999999999999997</v>
      </c>
      <c r="J156" s="30">
        <v>8250</v>
      </c>
      <c r="K156" s="31">
        <f t="shared" si="0"/>
        <v>3299.9999999999995</v>
      </c>
      <c r="L156" s="31">
        <f t="shared" si="1"/>
        <v>1155</v>
      </c>
      <c r="M156" s="32">
        <v>0.35000000000000003</v>
      </c>
      <c r="O156" s="22"/>
    </row>
    <row r="157" spans="1:15" ht="15.75" customHeight="1" x14ac:dyDescent="0.2">
      <c r="A157" s="22"/>
      <c r="B157" s="27" t="s">
        <v>34</v>
      </c>
      <c r="C157" s="27">
        <v>1128299</v>
      </c>
      <c r="D157" s="28">
        <v>44247</v>
      </c>
      <c r="E157" s="27" t="s">
        <v>35</v>
      </c>
      <c r="F157" s="27" t="s">
        <v>36</v>
      </c>
      <c r="G157" s="27" t="s">
        <v>37</v>
      </c>
      <c r="H157" s="27" t="s">
        <v>25</v>
      </c>
      <c r="I157" s="29">
        <v>0.5</v>
      </c>
      <c r="J157" s="30">
        <v>7250</v>
      </c>
      <c r="K157" s="31">
        <f t="shared" si="0"/>
        <v>3625</v>
      </c>
      <c r="L157" s="31">
        <f t="shared" si="1"/>
        <v>725</v>
      </c>
      <c r="M157" s="32">
        <v>0.2</v>
      </c>
      <c r="O157" s="22"/>
    </row>
    <row r="158" spans="1:15" ht="15.75" customHeight="1" x14ac:dyDescent="0.2">
      <c r="A158" s="22"/>
      <c r="B158" s="27" t="s">
        <v>34</v>
      </c>
      <c r="C158" s="27">
        <v>1128299</v>
      </c>
      <c r="D158" s="28">
        <v>44247</v>
      </c>
      <c r="E158" s="27" t="s">
        <v>35</v>
      </c>
      <c r="F158" s="27" t="s">
        <v>36</v>
      </c>
      <c r="G158" s="27" t="s">
        <v>37</v>
      </c>
      <c r="H158" s="27" t="s">
        <v>26</v>
      </c>
      <c r="I158" s="29">
        <v>0.5</v>
      </c>
      <c r="J158" s="30">
        <v>7250</v>
      </c>
      <c r="K158" s="31">
        <f t="shared" si="0"/>
        <v>3625</v>
      </c>
      <c r="L158" s="31">
        <f t="shared" si="1"/>
        <v>1268.7500000000002</v>
      </c>
      <c r="M158" s="32">
        <v>0.35000000000000003</v>
      </c>
      <c r="O158" s="22"/>
    </row>
    <row r="159" spans="1:15" ht="15.75" customHeight="1" x14ac:dyDescent="0.2">
      <c r="A159" s="22"/>
      <c r="B159" s="27" t="s">
        <v>34</v>
      </c>
      <c r="C159" s="27">
        <v>1128299</v>
      </c>
      <c r="D159" s="28">
        <v>44247</v>
      </c>
      <c r="E159" s="27" t="s">
        <v>35</v>
      </c>
      <c r="F159" s="27" t="s">
        <v>36</v>
      </c>
      <c r="G159" s="27" t="s">
        <v>37</v>
      </c>
      <c r="H159" s="27" t="s">
        <v>27</v>
      </c>
      <c r="I159" s="29">
        <v>0.5</v>
      </c>
      <c r="J159" s="30">
        <v>5750</v>
      </c>
      <c r="K159" s="31">
        <f t="shared" si="0"/>
        <v>2875</v>
      </c>
      <c r="L159" s="31">
        <f t="shared" si="1"/>
        <v>862.5</v>
      </c>
      <c r="M159" s="32">
        <v>0.3</v>
      </c>
      <c r="O159" s="22"/>
    </row>
    <row r="160" spans="1:15" ht="15.75" customHeight="1" x14ac:dyDescent="0.2">
      <c r="A160" s="22"/>
      <c r="B160" s="27" t="s">
        <v>34</v>
      </c>
      <c r="C160" s="27">
        <v>1128299</v>
      </c>
      <c r="D160" s="28">
        <v>44247</v>
      </c>
      <c r="E160" s="27" t="s">
        <v>35</v>
      </c>
      <c r="F160" s="27" t="s">
        <v>36</v>
      </c>
      <c r="G160" s="27" t="s">
        <v>37</v>
      </c>
      <c r="H160" s="27" t="s">
        <v>28</v>
      </c>
      <c r="I160" s="29">
        <v>0.55000000000000004</v>
      </c>
      <c r="J160" s="30">
        <v>5000</v>
      </c>
      <c r="K160" s="31">
        <f t="shared" si="0"/>
        <v>2750</v>
      </c>
      <c r="L160" s="31">
        <f t="shared" si="1"/>
        <v>1375</v>
      </c>
      <c r="M160" s="32">
        <v>0.5</v>
      </c>
      <c r="O160" s="22"/>
    </row>
    <row r="161" spans="1:15" ht="15.75" customHeight="1" x14ac:dyDescent="0.2">
      <c r="A161" s="22"/>
      <c r="B161" s="27" t="s">
        <v>34</v>
      </c>
      <c r="C161" s="27">
        <v>1128299</v>
      </c>
      <c r="D161" s="28">
        <v>44247</v>
      </c>
      <c r="E161" s="27" t="s">
        <v>35</v>
      </c>
      <c r="F161" s="27" t="s">
        <v>36</v>
      </c>
      <c r="G161" s="27" t="s">
        <v>37</v>
      </c>
      <c r="H161" s="27" t="s">
        <v>29</v>
      </c>
      <c r="I161" s="29">
        <v>0.5</v>
      </c>
      <c r="J161" s="30">
        <v>7000</v>
      </c>
      <c r="K161" s="31">
        <f t="shared" si="0"/>
        <v>3500</v>
      </c>
      <c r="L161" s="31">
        <f t="shared" si="1"/>
        <v>525.00000000000011</v>
      </c>
      <c r="M161" s="32">
        <v>0.15000000000000002</v>
      </c>
      <c r="O161" s="22"/>
    </row>
    <row r="162" spans="1:15" ht="15.75" customHeight="1" x14ac:dyDescent="0.2">
      <c r="A162" s="22"/>
      <c r="B162" s="27" t="s">
        <v>34</v>
      </c>
      <c r="C162" s="27">
        <v>1128299</v>
      </c>
      <c r="D162" s="28">
        <v>44274</v>
      </c>
      <c r="E162" s="27" t="s">
        <v>35</v>
      </c>
      <c r="F162" s="27" t="s">
        <v>36</v>
      </c>
      <c r="G162" s="27" t="s">
        <v>37</v>
      </c>
      <c r="H162" s="27" t="s">
        <v>24</v>
      </c>
      <c r="I162" s="29">
        <v>0.5</v>
      </c>
      <c r="J162" s="30">
        <v>8500</v>
      </c>
      <c r="K162" s="31">
        <f t="shared" si="0"/>
        <v>4250</v>
      </c>
      <c r="L162" s="31">
        <f t="shared" si="1"/>
        <v>1487.5000000000002</v>
      </c>
      <c r="M162" s="32">
        <v>0.35000000000000003</v>
      </c>
      <c r="O162" s="22"/>
    </row>
    <row r="163" spans="1:15" ht="15.75" customHeight="1" x14ac:dyDescent="0.2">
      <c r="A163" s="22"/>
      <c r="B163" s="27" t="s">
        <v>34</v>
      </c>
      <c r="C163" s="27">
        <v>1128299</v>
      </c>
      <c r="D163" s="28">
        <v>44274</v>
      </c>
      <c r="E163" s="27" t="s">
        <v>35</v>
      </c>
      <c r="F163" s="27" t="s">
        <v>36</v>
      </c>
      <c r="G163" s="27" t="s">
        <v>37</v>
      </c>
      <c r="H163" s="27" t="s">
        <v>25</v>
      </c>
      <c r="I163" s="29">
        <v>0.6</v>
      </c>
      <c r="J163" s="30">
        <v>7000</v>
      </c>
      <c r="K163" s="31">
        <f t="shared" si="0"/>
        <v>4200</v>
      </c>
      <c r="L163" s="31">
        <f t="shared" si="1"/>
        <v>840</v>
      </c>
      <c r="M163" s="32">
        <v>0.2</v>
      </c>
      <c r="O163" s="22"/>
    </row>
    <row r="164" spans="1:15" ht="15.75" customHeight="1" x14ac:dyDescent="0.2">
      <c r="A164" s="22"/>
      <c r="B164" s="27" t="s">
        <v>34</v>
      </c>
      <c r="C164" s="27">
        <v>1128299</v>
      </c>
      <c r="D164" s="28">
        <v>44274</v>
      </c>
      <c r="E164" s="27" t="s">
        <v>35</v>
      </c>
      <c r="F164" s="27" t="s">
        <v>36</v>
      </c>
      <c r="G164" s="27" t="s">
        <v>37</v>
      </c>
      <c r="H164" s="27" t="s">
        <v>26</v>
      </c>
      <c r="I164" s="29">
        <v>0.6</v>
      </c>
      <c r="J164" s="30">
        <v>7000</v>
      </c>
      <c r="K164" s="31">
        <f t="shared" si="0"/>
        <v>4200</v>
      </c>
      <c r="L164" s="31">
        <f t="shared" si="1"/>
        <v>1470.0000000000002</v>
      </c>
      <c r="M164" s="32">
        <v>0.35000000000000003</v>
      </c>
      <c r="O164" s="22"/>
    </row>
    <row r="165" spans="1:15" ht="15.75" customHeight="1" x14ac:dyDescent="0.2">
      <c r="A165" s="22"/>
      <c r="B165" s="27" t="s">
        <v>34</v>
      </c>
      <c r="C165" s="27">
        <v>1128299</v>
      </c>
      <c r="D165" s="28">
        <v>44274</v>
      </c>
      <c r="E165" s="27" t="s">
        <v>35</v>
      </c>
      <c r="F165" s="27" t="s">
        <v>36</v>
      </c>
      <c r="G165" s="27" t="s">
        <v>37</v>
      </c>
      <c r="H165" s="27" t="s">
        <v>27</v>
      </c>
      <c r="I165" s="29">
        <v>0.6</v>
      </c>
      <c r="J165" s="30">
        <v>6000</v>
      </c>
      <c r="K165" s="31">
        <f t="shared" si="0"/>
        <v>3600</v>
      </c>
      <c r="L165" s="31">
        <f t="shared" si="1"/>
        <v>1080</v>
      </c>
      <c r="M165" s="32">
        <v>0.3</v>
      </c>
      <c r="O165" s="22"/>
    </row>
    <row r="166" spans="1:15" ht="15.75" customHeight="1" x14ac:dyDescent="0.2">
      <c r="A166" s="22"/>
      <c r="B166" s="27" t="s">
        <v>34</v>
      </c>
      <c r="C166" s="27">
        <v>1128299</v>
      </c>
      <c r="D166" s="28">
        <v>44274</v>
      </c>
      <c r="E166" s="27" t="s">
        <v>35</v>
      </c>
      <c r="F166" s="27" t="s">
        <v>36</v>
      </c>
      <c r="G166" s="27" t="s">
        <v>37</v>
      </c>
      <c r="H166" s="27" t="s">
        <v>28</v>
      </c>
      <c r="I166" s="29">
        <v>0.65</v>
      </c>
      <c r="J166" s="30">
        <v>5000</v>
      </c>
      <c r="K166" s="31">
        <f t="shared" si="0"/>
        <v>3250</v>
      </c>
      <c r="L166" s="31">
        <f t="shared" si="1"/>
        <v>1625</v>
      </c>
      <c r="M166" s="32">
        <v>0.5</v>
      </c>
      <c r="O166" s="22"/>
    </row>
    <row r="167" spans="1:15" ht="15.75" customHeight="1" x14ac:dyDescent="0.2">
      <c r="A167" s="22"/>
      <c r="B167" s="27" t="s">
        <v>34</v>
      </c>
      <c r="C167" s="27">
        <v>1128299</v>
      </c>
      <c r="D167" s="28">
        <v>44274</v>
      </c>
      <c r="E167" s="27" t="s">
        <v>35</v>
      </c>
      <c r="F167" s="27" t="s">
        <v>36</v>
      </c>
      <c r="G167" s="27" t="s">
        <v>37</v>
      </c>
      <c r="H167" s="27" t="s">
        <v>29</v>
      </c>
      <c r="I167" s="29">
        <v>0.6</v>
      </c>
      <c r="J167" s="30">
        <v>7000</v>
      </c>
      <c r="K167" s="31">
        <f t="shared" si="0"/>
        <v>4200</v>
      </c>
      <c r="L167" s="31">
        <f t="shared" si="1"/>
        <v>630.00000000000011</v>
      </c>
      <c r="M167" s="32">
        <v>0.15000000000000002</v>
      </c>
      <c r="O167" s="22"/>
    </row>
    <row r="168" spans="1:15" ht="15.75" customHeight="1" x14ac:dyDescent="0.2">
      <c r="A168" s="22"/>
      <c r="B168" s="27" t="s">
        <v>34</v>
      </c>
      <c r="C168" s="27">
        <v>1128299</v>
      </c>
      <c r="D168" s="28">
        <v>44306</v>
      </c>
      <c r="E168" s="27" t="s">
        <v>35</v>
      </c>
      <c r="F168" s="27" t="s">
        <v>36</v>
      </c>
      <c r="G168" s="27" t="s">
        <v>37</v>
      </c>
      <c r="H168" s="27" t="s">
        <v>24</v>
      </c>
      <c r="I168" s="29">
        <v>0.6</v>
      </c>
      <c r="J168" s="30">
        <v>8750</v>
      </c>
      <c r="K168" s="31">
        <f t="shared" si="0"/>
        <v>5250</v>
      </c>
      <c r="L168" s="31">
        <f t="shared" si="1"/>
        <v>1837.5000000000002</v>
      </c>
      <c r="M168" s="32">
        <v>0.35000000000000003</v>
      </c>
      <c r="O168" s="22"/>
    </row>
    <row r="169" spans="1:15" ht="15.75" customHeight="1" x14ac:dyDescent="0.2">
      <c r="A169" s="22"/>
      <c r="B169" s="27" t="s">
        <v>34</v>
      </c>
      <c r="C169" s="27">
        <v>1128299</v>
      </c>
      <c r="D169" s="28">
        <v>44306</v>
      </c>
      <c r="E169" s="27" t="s">
        <v>35</v>
      </c>
      <c r="F169" s="27" t="s">
        <v>36</v>
      </c>
      <c r="G169" s="27" t="s">
        <v>37</v>
      </c>
      <c r="H169" s="27" t="s">
        <v>25</v>
      </c>
      <c r="I169" s="29">
        <v>0.65</v>
      </c>
      <c r="J169" s="30">
        <v>6750</v>
      </c>
      <c r="K169" s="31">
        <f t="shared" si="0"/>
        <v>4387.5</v>
      </c>
      <c r="L169" s="31">
        <f t="shared" si="1"/>
        <v>877.5</v>
      </c>
      <c r="M169" s="32">
        <v>0.2</v>
      </c>
      <c r="O169" s="22"/>
    </row>
    <row r="170" spans="1:15" ht="15.75" customHeight="1" x14ac:dyDescent="0.2">
      <c r="A170" s="22"/>
      <c r="B170" s="27" t="s">
        <v>34</v>
      </c>
      <c r="C170" s="27">
        <v>1128299</v>
      </c>
      <c r="D170" s="28">
        <v>44306</v>
      </c>
      <c r="E170" s="27" t="s">
        <v>35</v>
      </c>
      <c r="F170" s="27" t="s">
        <v>36</v>
      </c>
      <c r="G170" s="27" t="s">
        <v>37</v>
      </c>
      <c r="H170" s="27" t="s">
        <v>26</v>
      </c>
      <c r="I170" s="29">
        <v>0.65</v>
      </c>
      <c r="J170" s="30">
        <v>7250</v>
      </c>
      <c r="K170" s="31">
        <f t="shared" si="0"/>
        <v>4712.5</v>
      </c>
      <c r="L170" s="31">
        <f t="shared" si="1"/>
        <v>1649.3750000000002</v>
      </c>
      <c r="M170" s="32">
        <v>0.35000000000000003</v>
      </c>
      <c r="O170" s="22"/>
    </row>
    <row r="171" spans="1:15" ht="15.75" customHeight="1" x14ac:dyDescent="0.2">
      <c r="A171" s="22"/>
      <c r="B171" s="27" t="s">
        <v>34</v>
      </c>
      <c r="C171" s="27">
        <v>1128299</v>
      </c>
      <c r="D171" s="28">
        <v>44306</v>
      </c>
      <c r="E171" s="27" t="s">
        <v>35</v>
      </c>
      <c r="F171" s="27" t="s">
        <v>36</v>
      </c>
      <c r="G171" s="27" t="s">
        <v>37</v>
      </c>
      <c r="H171" s="27" t="s">
        <v>27</v>
      </c>
      <c r="I171" s="29">
        <v>0.6</v>
      </c>
      <c r="J171" s="30">
        <v>6250</v>
      </c>
      <c r="K171" s="31">
        <f t="shared" si="0"/>
        <v>3750</v>
      </c>
      <c r="L171" s="31">
        <f t="shared" si="1"/>
        <v>1125</v>
      </c>
      <c r="M171" s="32">
        <v>0.3</v>
      </c>
      <c r="O171" s="22"/>
    </row>
    <row r="172" spans="1:15" ht="15.75" customHeight="1" x14ac:dyDescent="0.2">
      <c r="A172" s="22"/>
      <c r="B172" s="27" t="s">
        <v>34</v>
      </c>
      <c r="C172" s="27">
        <v>1128299</v>
      </c>
      <c r="D172" s="28">
        <v>44306</v>
      </c>
      <c r="E172" s="27" t="s">
        <v>35</v>
      </c>
      <c r="F172" s="27" t="s">
        <v>36</v>
      </c>
      <c r="G172" s="27" t="s">
        <v>37</v>
      </c>
      <c r="H172" s="27" t="s">
        <v>28</v>
      </c>
      <c r="I172" s="29">
        <v>0.65</v>
      </c>
      <c r="J172" s="30">
        <v>5250</v>
      </c>
      <c r="K172" s="31">
        <f t="shared" si="0"/>
        <v>3412.5</v>
      </c>
      <c r="L172" s="31">
        <f t="shared" si="1"/>
        <v>1706.25</v>
      </c>
      <c r="M172" s="32">
        <v>0.5</v>
      </c>
      <c r="O172" s="22"/>
    </row>
    <row r="173" spans="1:15" ht="15.75" customHeight="1" x14ac:dyDescent="0.2">
      <c r="A173" s="22"/>
      <c r="B173" s="27" t="s">
        <v>34</v>
      </c>
      <c r="C173" s="27">
        <v>1128299</v>
      </c>
      <c r="D173" s="28">
        <v>44306</v>
      </c>
      <c r="E173" s="27" t="s">
        <v>35</v>
      </c>
      <c r="F173" s="27" t="s">
        <v>36</v>
      </c>
      <c r="G173" s="27" t="s">
        <v>37</v>
      </c>
      <c r="H173" s="27" t="s">
        <v>29</v>
      </c>
      <c r="I173" s="29">
        <v>0.8</v>
      </c>
      <c r="J173" s="30">
        <v>7000</v>
      </c>
      <c r="K173" s="31">
        <f t="shared" si="0"/>
        <v>5600</v>
      </c>
      <c r="L173" s="31">
        <f t="shared" si="1"/>
        <v>840.00000000000011</v>
      </c>
      <c r="M173" s="32">
        <v>0.15000000000000002</v>
      </c>
      <c r="O173" s="22"/>
    </row>
    <row r="174" spans="1:15" ht="15.75" customHeight="1" x14ac:dyDescent="0.2">
      <c r="A174" s="22"/>
      <c r="B174" s="27" t="s">
        <v>34</v>
      </c>
      <c r="C174" s="27">
        <v>1128299</v>
      </c>
      <c r="D174" s="28">
        <v>44337</v>
      </c>
      <c r="E174" s="27" t="s">
        <v>35</v>
      </c>
      <c r="F174" s="27" t="s">
        <v>36</v>
      </c>
      <c r="G174" s="27" t="s">
        <v>37</v>
      </c>
      <c r="H174" s="27" t="s">
        <v>24</v>
      </c>
      <c r="I174" s="29">
        <v>0.6</v>
      </c>
      <c r="J174" s="30">
        <v>9000</v>
      </c>
      <c r="K174" s="31">
        <f t="shared" si="0"/>
        <v>5400</v>
      </c>
      <c r="L174" s="31">
        <f t="shared" si="1"/>
        <v>2160</v>
      </c>
      <c r="M174" s="32">
        <v>0.4</v>
      </c>
      <c r="O174" s="22"/>
    </row>
    <row r="175" spans="1:15" ht="15.75" customHeight="1" x14ac:dyDescent="0.2">
      <c r="A175" s="22"/>
      <c r="B175" s="27" t="s">
        <v>34</v>
      </c>
      <c r="C175" s="27">
        <v>1128299</v>
      </c>
      <c r="D175" s="28">
        <v>44337</v>
      </c>
      <c r="E175" s="27" t="s">
        <v>35</v>
      </c>
      <c r="F175" s="27" t="s">
        <v>36</v>
      </c>
      <c r="G175" s="27" t="s">
        <v>37</v>
      </c>
      <c r="H175" s="27" t="s">
        <v>25</v>
      </c>
      <c r="I175" s="29">
        <v>0.65</v>
      </c>
      <c r="J175" s="30">
        <v>7500</v>
      </c>
      <c r="K175" s="31">
        <f t="shared" si="0"/>
        <v>4875</v>
      </c>
      <c r="L175" s="31">
        <f t="shared" si="1"/>
        <v>1218.75</v>
      </c>
      <c r="M175" s="32">
        <v>0.25</v>
      </c>
      <c r="O175" s="22"/>
    </row>
    <row r="176" spans="1:15" ht="15.75" customHeight="1" x14ac:dyDescent="0.2">
      <c r="A176" s="22"/>
      <c r="B176" s="27" t="s">
        <v>34</v>
      </c>
      <c r="C176" s="27">
        <v>1128299</v>
      </c>
      <c r="D176" s="28">
        <v>44337</v>
      </c>
      <c r="E176" s="27" t="s">
        <v>35</v>
      </c>
      <c r="F176" s="27" t="s">
        <v>36</v>
      </c>
      <c r="G176" s="27" t="s">
        <v>37</v>
      </c>
      <c r="H176" s="27" t="s">
        <v>26</v>
      </c>
      <c r="I176" s="29">
        <v>0.65</v>
      </c>
      <c r="J176" s="30">
        <v>7500</v>
      </c>
      <c r="K176" s="31">
        <f t="shared" si="0"/>
        <v>4875</v>
      </c>
      <c r="L176" s="31">
        <f t="shared" si="1"/>
        <v>1950</v>
      </c>
      <c r="M176" s="32">
        <v>0.4</v>
      </c>
      <c r="O176" s="22"/>
    </row>
    <row r="177" spans="1:15" ht="15.75" customHeight="1" x14ac:dyDescent="0.2">
      <c r="A177" s="22"/>
      <c r="B177" s="27" t="s">
        <v>34</v>
      </c>
      <c r="C177" s="27">
        <v>1128299</v>
      </c>
      <c r="D177" s="28">
        <v>44337</v>
      </c>
      <c r="E177" s="27" t="s">
        <v>35</v>
      </c>
      <c r="F177" s="27" t="s">
        <v>36</v>
      </c>
      <c r="G177" s="27" t="s">
        <v>37</v>
      </c>
      <c r="H177" s="27" t="s">
        <v>27</v>
      </c>
      <c r="I177" s="29">
        <v>0.6</v>
      </c>
      <c r="J177" s="30">
        <v>6500</v>
      </c>
      <c r="K177" s="31">
        <f t="shared" si="0"/>
        <v>3900</v>
      </c>
      <c r="L177" s="31">
        <f t="shared" si="1"/>
        <v>1365</v>
      </c>
      <c r="M177" s="32">
        <v>0.35</v>
      </c>
      <c r="O177" s="22"/>
    </row>
    <row r="178" spans="1:15" ht="15.75" customHeight="1" x14ac:dyDescent="0.2">
      <c r="A178" s="22"/>
      <c r="B178" s="27" t="s">
        <v>34</v>
      </c>
      <c r="C178" s="27">
        <v>1128299</v>
      </c>
      <c r="D178" s="28">
        <v>44337</v>
      </c>
      <c r="E178" s="27" t="s">
        <v>35</v>
      </c>
      <c r="F178" s="27" t="s">
        <v>36</v>
      </c>
      <c r="G178" s="27" t="s">
        <v>37</v>
      </c>
      <c r="H178" s="27" t="s">
        <v>28</v>
      </c>
      <c r="I178" s="29">
        <v>0.65</v>
      </c>
      <c r="J178" s="30">
        <v>5500</v>
      </c>
      <c r="K178" s="31">
        <f t="shared" si="0"/>
        <v>3575</v>
      </c>
      <c r="L178" s="31">
        <f t="shared" si="1"/>
        <v>1966.2500000000002</v>
      </c>
      <c r="M178" s="32">
        <v>0.55000000000000004</v>
      </c>
      <c r="O178" s="22"/>
    </row>
    <row r="179" spans="1:15" ht="15.75" customHeight="1" x14ac:dyDescent="0.2">
      <c r="A179" s="22"/>
      <c r="B179" s="27" t="s">
        <v>34</v>
      </c>
      <c r="C179" s="27">
        <v>1128299</v>
      </c>
      <c r="D179" s="28">
        <v>44337</v>
      </c>
      <c r="E179" s="27" t="s">
        <v>35</v>
      </c>
      <c r="F179" s="27" t="s">
        <v>36</v>
      </c>
      <c r="G179" s="27" t="s">
        <v>37</v>
      </c>
      <c r="H179" s="27" t="s">
        <v>29</v>
      </c>
      <c r="I179" s="29">
        <v>0.8</v>
      </c>
      <c r="J179" s="30">
        <v>7250</v>
      </c>
      <c r="K179" s="31">
        <f t="shared" si="0"/>
        <v>5800</v>
      </c>
      <c r="L179" s="31">
        <f t="shared" si="1"/>
        <v>1160</v>
      </c>
      <c r="M179" s="32">
        <v>0.2</v>
      </c>
      <c r="O179" s="22"/>
    </row>
    <row r="180" spans="1:15" ht="15.75" customHeight="1" x14ac:dyDescent="0.2">
      <c r="A180" s="22"/>
      <c r="B180" s="27" t="s">
        <v>34</v>
      </c>
      <c r="C180" s="27">
        <v>1128299</v>
      </c>
      <c r="D180" s="28">
        <v>44367</v>
      </c>
      <c r="E180" s="27" t="s">
        <v>35</v>
      </c>
      <c r="F180" s="27" t="s">
        <v>36</v>
      </c>
      <c r="G180" s="27" t="s">
        <v>37</v>
      </c>
      <c r="H180" s="27" t="s">
        <v>24</v>
      </c>
      <c r="I180" s="29">
        <v>0.6</v>
      </c>
      <c r="J180" s="30">
        <v>9750</v>
      </c>
      <c r="K180" s="31">
        <f t="shared" si="0"/>
        <v>5850</v>
      </c>
      <c r="L180" s="31">
        <f t="shared" si="1"/>
        <v>2340</v>
      </c>
      <c r="M180" s="32">
        <v>0.4</v>
      </c>
      <c r="O180" s="22"/>
    </row>
    <row r="181" spans="1:15" ht="15.75" customHeight="1" x14ac:dyDescent="0.2">
      <c r="A181" s="22"/>
      <c r="B181" s="27" t="s">
        <v>34</v>
      </c>
      <c r="C181" s="27">
        <v>1128299</v>
      </c>
      <c r="D181" s="28">
        <v>44367</v>
      </c>
      <c r="E181" s="27" t="s">
        <v>35</v>
      </c>
      <c r="F181" s="27" t="s">
        <v>36</v>
      </c>
      <c r="G181" s="27" t="s">
        <v>37</v>
      </c>
      <c r="H181" s="27" t="s">
        <v>25</v>
      </c>
      <c r="I181" s="29">
        <v>0.65</v>
      </c>
      <c r="J181" s="30">
        <v>8250</v>
      </c>
      <c r="K181" s="31">
        <f t="shared" si="0"/>
        <v>5362.5</v>
      </c>
      <c r="L181" s="31">
        <f t="shared" si="1"/>
        <v>1340.625</v>
      </c>
      <c r="M181" s="32">
        <v>0.25</v>
      </c>
      <c r="O181" s="22"/>
    </row>
    <row r="182" spans="1:15" ht="15.75" customHeight="1" x14ac:dyDescent="0.2">
      <c r="A182" s="22"/>
      <c r="B182" s="27" t="s">
        <v>34</v>
      </c>
      <c r="C182" s="27">
        <v>1128299</v>
      </c>
      <c r="D182" s="28">
        <v>44367</v>
      </c>
      <c r="E182" s="27" t="s">
        <v>35</v>
      </c>
      <c r="F182" s="27" t="s">
        <v>36</v>
      </c>
      <c r="G182" s="27" t="s">
        <v>37</v>
      </c>
      <c r="H182" s="27" t="s">
        <v>26</v>
      </c>
      <c r="I182" s="29">
        <v>0.65</v>
      </c>
      <c r="J182" s="30">
        <v>8250</v>
      </c>
      <c r="K182" s="31">
        <f t="shared" si="0"/>
        <v>5362.5</v>
      </c>
      <c r="L182" s="31">
        <f t="shared" si="1"/>
        <v>2145</v>
      </c>
      <c r="M182" s="32">
        <v>0.4</v>
      </c>
      <c r="O182" s="22"/>
    </row>
    <row r="183" spans="1:15" ht="15.75" customHeight="1" x14ac:dyDescent="0.2">
      <c r="A183" s="22"/>
      <c r="B183" s="27" t="s">
        <v>34</v>
      </c>
      <c r="C183" s="27">
        <v>1128299</v>
      </c>
      <c r="D183" s="28">
        <v>44367</v>
      </c>
      <c r="E183" s="27" t="s">
        <v>35</v>
      </c>
      <c r="F183" s="27" t="s">
        <v>36</v>
      </c>
      <c r="G183" s="27" t="s">
        <v>37</v>
      </c>
      <c r="H183" s="27" t="s">
        <v>27</v>
      </c>
      <c r="I183" s="29">
        <v>0.6</v>
      </c>
      <c r="J183" s="30">
        <v>7000</v>
      </c>
      <c r="K183" s="31">
        <f t="shared" si="0"/>
        <v>4200</v>
      </c>
      <c r="L183" s="31">
        <f t="shared" si="1"/>
        <v>1470</v>
      </c>
      <c r="M183" s="32">
        <v>0.35</v>
      </c>
      <c r="O183" s="22"/>
    </row>
    <row r="184" spans="1:15" ht="15.75" customHeight="1" x14ac:dyDescent="0.2">
      <c r="A184" s="22"/>
      <c r="B184" s="27" t="s">
        <v>34</v>
      </c>
      <c r="C184" s="27">
        <v>1128299</v>
      </c>
      <c r="D184" s="28">
        <v>44367</v>
      </c>
      <c r="E184" s="27" t="s">
        <v>35</v>
      </c>
      <c r="F184" s="27" t="s">
        <v>36</v>
      </c>
      <c r="G184" s="27" t="s">
        <v>37</v>
      </c>
      <c r="H184" s="27" t="s">
        <v>28</v>
      </c>
      <c r="I184" s="29">
        <v>0.65</v>
      </c>
      <c r="J184" s="30">
        <v>5750</v>
      </c>
      <c r="K184" s="31">
        <f t="shared" si="0"/>
        <v>3737.5</v>
      </c>
      <c r="L184" s="31">
        <f t="shared" si="1"/>
        <v>2055.625</v>
      </c>
      <c r="M184" s="32">
        <v>0.55000000000000004</v>
      </c>
      <c r="O184" s="22"/>
    </row>
    <row r="185" spans="1:15" ht="15.75" customHeight="1" x14ac:dyDescent="0.2">
      <c r="A185" s="22"/>
      <c r="B185" s="27" t="s">
        <v>34</v>
      </c>
      <c r="C185" s="27">
        <v>1128299</v>
      </c>
      <c r="D185" s="28">
        <v>44367</v>
      </c>
      <c r="E185" s="27" t="s">
        <v>35</v>
      </c>
      <c r="F185" s="27" t="s">
        <v>36</v>
      </c>
      <c r="G185" s="27" t="s">
        <v>37</v>
      </c>
      <c r="H185" s="27" t="s">
        <v>29</v>
      </c>
      <c r="I185" s="29">
        <v>0.8</v>
      </c>
      <c r="J185" s="30">
        <v>8750</v>
      </c>
      <c r="K185" s="31">
        <f t="shared" si="0"/>
        <v>7000</v>
      </c>
      <c r="L185" s="31">
        <f t="shared" si="1"/>
        <v>1400</v>
      </c>
      <c r="M185" s="32">
        <v>0.2</v>
      </c>
      <c r="O185" s="22"/>
    </row>
    <row r="186" spans="1:15" ht="15.75" customHeight="1" x14ac:dyDescent="0.2">
      <c r="A186" s="22"/>
      <c r="B186" s="27" t="s">
        <v>34</v>
      </c>
      <c r="C186" s="27">
        <v>1128299</v>
      </c>
      <c r="D186" s="28">
        <v>44396</v>
      </c>
      <c r="E186" s="27" t="s">
        <v>35</v>
      </c>
      <c r="F186" s="27" t="s">
        <v>36</v>
      </c>
      <c r="G186" s="27" t="s">
        <v>37</v>
      </c>
      <c r="H186" s="27" t="s">
        <v>24</v>
      </c>
      <c r="I186" s="29">
        <v>0.6</v>
      </c>
      <c r="J186" s="30">
        <v>10250</v>
      </c>
      <c r="K186" s="31">
        <f t="shared" si="0"/>
        <v>6150</v>
      </c>
      <c r="L186" s="31">
        <f t="shared" si="1"/>
        <v>2152.5</v>
      </c>
      <c r="M186" s="32">
        <v>0.35000000000000003</v>
      </c>
      <c r="O186" s="22"/>
    </row>
    <row r="187" spans="1:15" ht="15.75" customHeight="1" x14ac:dyDescent="0.2">
      <c r="A187" s="22"/>
      <c r="B187" s="27" t="s">
        <v>34</v>
      </c>
      <c r="C187" s="27">
        <v>1128299</v>
      </c>
      <c r="D187" s="28">
        <v>44396</v>
      </c>
      <c r="E187" s="27" t="s">
        <v>35</v>
      </c>
      <c r="F187" s="27" t="s">
        <v>36</v>
      </c>
      <c r="G187" s="27" t="s">
        <v>37</v>
      </c>
      <c r="H187" s="27" t="s">
        <v>25</v>
      </c>
      <c r="I187" s="29">
        <v>0.65</v>
      </c>
      <c r="J187" s="30">
        <v>8750</v>
      </c>
      <c r="K187" s="31">
        <f t="shared" si="0"/>
        <v>5687.5</v>
      </c>
      <c r="L187" s="31">
        <f t="shared" si="1"/>
        <v>1137.5</v>
      </c>
      <c r="M187" s="32">
        <v>0.2</v>
      </c>
      <c r="O187" s="22"/>
    </row>
    <row r="188" spans="1:15" ht="15.75" customHeight="1" x14ac:dyDescent="0.2">
      <c r="A188" s="22"/>
      <c r="B188" s="27" t="s">
        <v>34</v>
      </c>
      <c r="C188" s="27">
        <v>1128299</v>
      </c>
      <c r="D188" s="28">
        <v>44396</v>
      </c>
      <c r="E188" s="27" t="s">
        <v>35</v>
      </c>
      <c r="F188" s="27" t="s">
        <v>36</v>
      </c>
      <c r="G188" s="27" t="s">
        <v>37</v>
      </c>
      <c r="H188" s="27" t="s">
        <v>26</v>
      </c>
      <c r="I188" s="29">
        <v>0.65</v>
      </c>
      <c r="J188" s="30">
        <v>8250</v>
      </c>
      <c r="K188" s="31">
        <f t="shared" si="0"/>
        <v>5362.5</v>
      </c>
      <c r="L188" s="31">
        <f t="shared" si="1"/>
        <v>1876.8750000000002</v>
      </c>
      <c r="M188" s="32">
        <v>0.35000000000000003</v>
      </c>
      <c r="O188" s="22"/>
    </row>
    <row r="189" spans="1:15" ht="15.75" customHeight="1" x14ac:dyDescent="0.2">
      <c r="A189" s="22"/>
      <c r="B189" s="27" t="s">
        <v>34</v>
      </c>
      <c r="C189" s="27">
        <v>1128299</v>
      </c>
      <c r="D189" s="28">
        <v>44396</v>
      </c>
      <c r="E189" s="27" t="s">
        <v>35</v>
      </c>
      <c r="F189" s="27" t="s">
        <v>36</v>
      </c>
      <c r="G189" s="27" t="s">
        <v>37</v>
      </c>
      <c r="H189" s="27" t="s">
        <v>27</v>
      </c>
      <c r="I189" s="29">
        <v>0.6</v>
      </c>
      <c r="J189" s="30">
        <v>7250</v>
      </c>
      <c r="K189" s="31">
        <f t="shared" si="0"/>
        <v>4350</v>
      </c>
      <c r="L189" s="31">
        <f t="shared" si="1"/>
        <v>1305</v>
      </c>
      <c r="M189" s="32">
        <v>0.3</v>
      </c>
      <c r="O189" s="22"/>
    </row>
    <row r="190" spans="1:15" ht="15.75" customHeight="1" x14ac:dyDescent="0.2">
      <c r="A190" s="22"/>
      <c r="B190" s="27" t="s">
        <v>34</v>
      </c>
      <c r="C190" s="27">
        <v>1128299</v>
      </c>
      <c r="D190" s="28">
        <v>44396</v>
      </c>
      <c r="E190" s="27" t="s">
        <v>35</v>
      </c>
      <c r="F190" s="27" t="s">
        <v>36</v>
      </c>
      <c r="G190" s="27" t="s">
        <v>37</v>
      </c>
      <c r="H190" s="27" t="s">
        <v>28</v>
      </c>
      <c r="I190" s="29">
        <v>0.65</v>
      </c>
      <c r="J190" s="30">
        <v>7750</v>
      </c>
      <c r="K190" s="31">
        <f t="shared" si="0"/>
        <v>5037.5</v>
      </c>
      <c r="L190" s="31">
        <f t="shared" si="1"/>
        <v>2518.75</v>
      </c>
      <c r="M190" s="32">
        <v>0.5</v>
      </c>
      <c r="O190" s="22"/>
    </row>
    <row r="191" spans="1:15" ht="15.75" customHeight="1" x14ac:dyDescent="0.2">
      <c r="A191" s="22"/>
      <c r="B191" s="27" t="s">
        <v>34</v>
      </c>
      <c r="C191" s="27">
        <v>1128299</v>
      </c>
      <c r="D191" s="28">
        <v>44396</v>
      </c>
      <c r="E191" s="27" t="s">
        <v>35</v>
      </c>
      <c r="F191" s="27" t="s">
        <v>36</v>
      </c>
      <c r="G191" s="27" t="s">
        <v>37</v>
      </c>
      <c r="H191" s="27" t="s">
        <v>29</v>
      </c>
      <c r="I191" s="29">
        <v>0.8</v>
      </c>
      <c r="J191" s="30">
        <v>7750</v>
      </c>
      <c r="K191" s="31">
        <f t="shared" si="0"/>
        <v>6200</v>
      </c>
      <c r="L191" s="31">
        <f t="shared" si="1"/>
        <v>930.00000000000011</v>
      </c>
      <c r="M191" s="32">
        <v>0.15000000000000002</v>
      </c>
      <c r="O191" s="22"/>
    </row>
    <row r="192" spans="1:15" ht="15.75" customHeight="1" x14ac:dyDescent="0.2">
      <c r="A192" s="22"/>
      <c r="B192" s="27" t="s">
        <v>34</v>
      </c>
      <c r="C192" s="27">
        <v>1128299</v>
      </c>
      <c r="D192" s="28">
        <v>44428</v>
      </c>
      <c r="E192" s="27" t="s">
        <v>35</v>
      </c>
      <c r="F192" s="27" t="s">
        <v>36</v>
      </c>
      <c r="G192" s="27" t="s">
        <v>37</v>
      </c>
      <c r="H192" s="27" t="s">
        <v>24</v>
      </c>
      <c r="I192" s="29">
        <v>0.65</v>
      </c>
      <c r="J192" s="30">
        <v>9750</v>
      </c>
      <c r="K192" s="31">
        <f t="shared" si="0"/>
        <v>6337.5</v>
      </c>
      <c r="L192" s="31">
        <f t="shared" si="1"/>
        <v>2218.125</v>
      </c>
      <c r="M192" s="32">
        <v>0.35000000000000003</v>
      </c>
      <c r="O192" s="22"/>
    </row>
    <row r="193" spans="1:15" ht="15.75" customHeight="1" x14ac:dyDescent="0.2">
      <c r="A193" s="22"/>
      <c r="B193" s="27" t="s">
        <v>34</v>
      </c>
      <c r="C193" s="27">
        <v>1128299</v>
      </c>
      <c r="D193" s="28">
        <v>44428</v>
      </c>
      <c r="E193" s="27" t="s">
        <v>35</v>
      </c>
      <c r="F193" s="27" t="s">
        <v>36</v>
      </c>
      <c r="G193" s="27" t="s">
        <v>37</v>
      </c>
      <c r="H193" s="27" t="s">
        <v>25</v>
      </c>
      <c r="I193" s="29">
        <v>0.70000000000000007</v>
      </c>
      <c r="J193" s="30">
        <v>9250</v>
      </c>
      <c r="K193" s="31">
        <f t="shared" si="0"/>
        <v>6475.0000000000009</v>
      </c>
      <c r="L193" s="31">
        <f t="shared" si="1"/>
        <v>1295.0000000000002</v>
      </c>
      <c r="M193" s="32">
        <v>0.2</v>
      </c>
      <c r="O193" s="22"/>
    </row>
    <row r="194" spans="1:15" ht="15.75" customHeight="1" x14ac:dyDescent="0.2">
      <c r="A194" s="22"/>
      <c r="B194" s="27" t="s">
        <v>34</v>
      </c>
      <c r="C194" s="27">
        <v>1128299</v>
      </c>
      <c r="D194" s="28">
        <v>44428</v>
      </c>
      <c r="E194" s="27" t="s">
        <v>35</v>
      </c>
      <c r="F194" s="27" t="s">
        <v>36</v>
      </c>
      <c r="G194" s="27" t="s">
        <v>37</v>
      </c>
      <c r="H194" s="27" t="s">
        <v>26</v>
      </c>
      <c r="I194" s="29">
        <v>0.65</v>
      </c>
      <c r="J194" s="30">
        <v>8000</v>
      </c>
      <c r="K194" s="31">
        <f t="shared" si="0"/>
        <v>5200</v>
      </c>
      <c r="L194" s="31">
        <f t="shared" si="1"/>
        <v>1820.0000000000002</v>
      </c>
      <c r="M194" s="32">
        <v>0.35000000000000003</v>
      </c>
      <c r="O194" s="22"/>
    </row>
    <row r="195" spans="1:15" ht="15.75" customHeight="1" x14ac:dyDescent="0.2">
      <c r="A195" s="22"/>
      <c r="B195" s="27" t="s">
        <v>34</v>
      </c>
      <c r="C195" s="27">
        <v>1128299</v>
      </c>
      <c r="D195" s="28">
        <v>44428</v>
      </c>
      <c r="E195" s="27" t="s">
        <v>35</v>
      </c>
      <c r="F195" s="27" t="s">
        <v>36</v>
      </c>
      <c r="G195" s="27" t="s">
        <v>37</v>
      </c>
      <c r="H195" s="27" t="s">
        <v>27</v>
      </c>
      <c r="I195" s="29">
        <v>0.65</v>
      </c>
      <c r="J195" s="30">
        <v>7500</v>
      </c>
      <c r="K195" s="31">
        <f t="shared" si="0"/>
        <v>4875</v>
      </c>
      <c r="L195" s="31">
        <f t="shared" si="1"/>
        <v>1462.5</v>
      </c>
      <c r="M195" s="32">
        <v>0.3</v>
      </c>
      <c r="O195" s="22"/>
    </row>
    <row r="196" spans="1:15" ht="15.75" customHeight="1" x14ac:dyDescent="0.2">
      <c r="A196" s="22"/>
      <c r="B196" s="27" t="s">
        <v>34</v>
      </c>
      <c r="C196" s="27">
        <v>1128299</v>
      </c>
      <c r="D196" s="28">
        <v>44428</v>
      </c>
      <c r="E196" s="27" t="s">
        <v>35</v>
      </c>
      <c r="F196" s="27" t="s">
        <v>36</v>
      </c>
      <c r="G196" s="27" t="s">
        <v>37</v>
      </c>
      <c r="H196" s="27" t="s">
        <v>28</v>
      </c>
      <c r="I196" s="29">
        <v>0.75</v>
      </c>
      <c r="J196" s="30">
        <v>7500</v>
      </c>
      <c r="K196" s="31">
        <f t="shared" si="0"/>
        <v>5625</v>
      </c>
      <c r="L196" s="31">
        <f t="shared" si="1"/>
        <v>2812.5</v>
      </c>
      <c r="M196" s="32">
        <v>0.5</v>
      </c>
      <c r="O196" s="22"/>
    </row>
    <row r="197" spans="1:15" ht="15.75" customHeight="1" x14ac:dyDescent="0.2">
      <c r="A197" s="22"/>
      <c r="B197" s="27" t="s">
        <v>34</v>
      </c>
      <c r="C197" s="27">
        <v>1128299</v>
      </c>
      <c r="D197" s="28">
        <v>44428</v>
      </c>
      <c r="E197" s="27" t="s">
        <v>35</v>
      </c>
      <c r="F197" s="27" t="s">
        <v>36</v>
      </c>
      <c r="G197" s="27" t="s">
        <v>37</v>
      </c>
      <c r="H197" s="27" t="s">
        <v>29</v>
      </c>
      <c r="I197" s="29">
        <v>0.8</v>
      </c>
      <c r="J197" s="30">
        <v>7250</v>
      </c>
      <c r="K197" s="31">
        <f t="shared" si="0"/>
        <v>5800</v>
      </c>
      <c r="L197" s="31">
        <f t="shared" si="1"/>
        <v>870.00000000000011</v>
      </c>
      <c r="M197" s="32">
        <v>0.15000000000000002</v>
      </c>
      <c r="O197" s="22"/>
    </row>
    <row r="198" spans="1:15" ht="15.75" customHeight="1" x14ac:dyDescent="0.2">
      <c r="A198" s="22"/>
      <c r="B198" s="27" t="s">
        <v>34</v>
      </c>
      <c r="C198" s="27">
        <v>1128299</v>
      </c>
      <c r="D198" s="28">
        <v>44460</v>
      </c>
      <c r="E198" s="27" t="s">
        <v>35</v>
      </c>
      <c r="F198" s="27" t="s">
        <v>36</v>
      </c>
      <c r="G198" s="27" t="s">
        <v>37</v>
      </c>
      <c r="H198" s="27" t="s">
        <v>24</v>
      </c>
      <c r="I198" s="29">
        <v>0.55000000000000004</v>
      </c>
      <c r="J198" s="30">
        <v>9250</v>
      </c>
      <c r="K198" s="31">
        <f t="shared" si="0"/>
        <v>5087.5</v>
      </c>
      <c r="L198" s="31">
        <f t="shared" si="1"/>
        <v>1526.2500000000002</v>
      </c>
      <c r="M198" s="32">
        <v>0.30000000000000004</v>
      </c>
      <c r="O198" s="22"/>
    </row>
    <row r="199" spans="1:15" ht="15.75" customHeight="1" x14ac:dyDescent="0.2">
      <c r="A199" s="22"/>
      <c r="B199" s="27" t="s">
        <v>34</v>
      </c>
      <c r="C199" s="27">
        <v>1128299</v>
      </c>
      <c r="D199" s="28">
        <v>44460</v>
      </c>
      <c r="E199" s="27" t="s">
        <v>35</v>
      </c>
      <c r="F199" s="27" t="s">
        <v>36</v>
      </c>
      <c r="G199" s="27" t="s">
        <v>37</v>
      </c>
      <c r="H199" s="27" t="s">
        <v>25</v>
      </c>
      <c r="I199" s="29">
        <v>0.60000000000000009</v>
      </c>
      <c r="J199" s="30">
        <v>9250</v>
      </c>
      <c r="K199" s="31">
        <f t="shared" si="0"/>
        <v>5550.0000000000009</v>
      </c>
      <c r="L199" s="31">
        <f t="shared" si="1"/>
        <v>832.50000000000011</v>
      </c>
      <c r="M199" s="32">
        <v>0.15</v>
      </c>
      <c r="O199" s="22"/>
    </row>
    <row r="200" spans="1:15" ht="15.75" customHeight="1" x14ac:dyDescent="0.2">
      <c r="A200" s="22"/>
      <c r="B200" s="27" t="s">
        <v>34</v>
      </c>
      <c r="C200" s="27">
        <v>1128299</v>
      </c>
      <c r="D200" s="28">
        <v>44460</v>
      </c>
      <c r="E200" s="27" t="s">
        <v>35</v>
      </c>
      <c r="F200" s="27" t="s">
        <v>36</v>
      </c>
      <c r="G200" s="27" t="s">
        <v>37</v>
      </c>
      <c r="H200" s="27" t="s">
        <v>26</v>
      </c>
      <c r="I200" s="29">
        <v>0.55000000000000004</v>
      </c>
      <c r="J200" s="30">
        <v>7750</v>
      </c>
      <c r="K200" s="31">
        <f t="shared" si="0"/>
        <v>4262.5</v>
      </c>
      <c r="L200" s="31">
        <f t="shared" si="1"/>
        <v>1278.7500000000002</v>
      </c>
      <c r="M200" s="32">
        <v>0.30000000000000004</v>
      </c>
      <c r="O200" s="22"/>
    </row>
    <row r="201" spans="1:15" ht="15.75" customHeight="1" x14ac:dyDescent="0.2">
      <c r="A201" s="22"/>
      <c r="B201" s="27" t="s">
        <v>34</v>
      </c>
      <c r="C201" s="27">
        <v>1128299</v>
      </c>
      <c r="D201" s="28">
        <v>44460</v>
      </c>
      <c r="E201" s="27" t="s">
        <v>35</v>
      </c>
      <c r="F201" s="27" t="s">
        <v>36</v>
      </c>
      <c r="G201" s="27" t="s">
        <v>37</v>
      </c>
      <c r="H201" s="27" t="s">
        <v>27</v>
      </c>
      <c r="I201" s="29">
        <v>0.55000000000000004</v>
      </c>
      <c r="J201" s="30">
        <v>7250</v>
      </c>
      <c r="K201" s="31">
        <f t="shared" si="0"/>
        <v>3987.5000000000005</v>
      </c>
      <c r="L201" s="31">
        <f t="shared" si="1"/>
        <v>996.875</v>
      </c>
      <c r="M201" s="32">
        <v>0.24999999999999997</v>
      </c>
      <c r="O201" s="22"/>
    </row>
    <row r="202" spans="1:15" ht="15.75" customHeight="1" x14ac:dyDescent="0.2">
      <c r="A202" s="22"/>
      <c r="B202" s="27" t="s">
        <v>34</v>
      </c>
      <c r="C202" s="27">
        <v>1128299</v>
      </c>
      <c r="D202" s="28">
        <v>44460</v>
      </c>
      <c r="E202" s="27" t="s">
        <v>35</v>
      </c>
      <c r="F202" s="27" t="s">
        <v>36</v>
      </c>
      <c r="G202" s="27" t="s">
        <v>37</v>
      </c>
      <c r="H202" s="27" t="s">
        <v>28</v>
      </c>
      <c r="I202" s="29">
        <v>0.65</v>
      </c>
      <c r="J202" s="30">
        <v>7250</v>
      </c>
      <c r="K202" s="31">
        <f t="shared" si="0"/>
        <v>4712.5</v>
      </c>
      <c r="L202" s="31">
        <f t="shared" si="1"/>
        <v>2120.6250000000005</v>
      </c>
      <c r="M202" s="32">
        <v>0.45000000000000007</v>
      </c>
      <c r="O202" s="22"/>
    </row>
    <row r="203" spans="1:15" ht="15.75" customHeight="1" x14ac:dyDescent="0.2">
      <c r="A203" s="22"/>
      <c r="B203" s="27" t="s">
        <v>34</v>
      </c>
      <c r="C203" s="27">
        <v>1128299</v>
      </c>
      <c r="D203" s="28">
        <v>44460</v>
      </c>
      <c r="E203" s="27" t="s">
        <v>35</v>
      </c>
      <c r="F203" s="27" t="s">
        <v>36</v>
      </c>
      <c r="G203" s="27" t="s">
        <v>37</v>
      </c>
      <c r="H203" s="27" t="s">
        <v>29</v>
      </c>
      <c r="I203" s="29">
        <v>0.70000000000000007</v>
      </c>
      <c r="J203" s="30">
        <v>7750</v>
      </c>
      <c r="K203" s="31">
        <f t="shared" si="0"/>
        <v>5425.0000000000009</v>
      </c>
      <c r="L203" s="31">
        <f t="shared" si="1"/>
        <v>542.50000000000011</v>
      </c>
      <c r="M203" s="32">
        <v>0.1</v>
      </c>
      <c r="O203" s="22"/>
    </row>
    <row r="204" spans="1:15" ht="15.75" customHeight="1" x14ac:dyDescent="0.2">
      <c r="A204" s="22"/>
      <c r="B204" s="27" t="s">
        <v>34</v>
      </c>
      <c r="C204" s="27">
        <v>1128299</v>
      </c>
      <c r="D204" s="28">
        <v>44489</v>
      </c>
      <c r="E204" s="27" t="s">
        <v>35</v>
      </c>
      <c r="F204" s="27" t="s">
        <v>36</v>
      </c>
      <c r="G204" s="27" t="s">
        <v>37</v>
      </c>
      <c r="H204" s="27" t="s">
        <v>24</v>
      </c>
      <c r="I204" s="29">
        <v>0.55000000000000004</v>
      </c>
      <c r="J204" s="30">
        <v>8750</v>
      </c>
      <c r="K204" s="31">
        <f t="shared" si="0"/>
        <v>4812.5</v>
      </c>
      <c r="L204" s="31">
        <f t="shared" si="1"/>
        <v>1443.7500000000002</v>
      </c>
      <c r="M204" s="32">
        <v>0.30000000000000004</v>
      </c>
      <c r="O204" s="22"/>
    </row>
    <row r="205" spans="1:15" ht="15.75" customHeight="1" x14ac:dyDescent="0.2">
      <c r="A205" s="22"/>
      <c r="B205" s="27" t="s">
        <v>34</v>
      </c>
      <c r="C205" s="27">
        <v>1128299</v>
      </c>
      <c r="D205" s="28">
        <v>44489</v>
      </c>
      <c r="E205" s="27" t="s">
        <v>35</v>
      </c>
      <c r="F205" s="27" t="s">
        <v>36</v>
      </c>
      <c r="G205" s="27" t="s">
        <v>37</v>
      </c>
      <c r="H205" s="27" t="s">
        <v>25</v>
      </c>
      <c r="I205" s="29">
        <v>0.60000000000000009</v>
      </c>
      <c r="J205" s="30">
        <v>8750</v>
      </c>
      <c r="K205" s="31">
        <f t="shared" si="0"/>
        <v>5250.0000000000009</v>
      </c>
      <c r="L205" s="31">
        <f t="shared" si="1"/>
        <v>787.50000000000011</v>
      </c>
      <c r="M205" s="32">
        <v>0.15</v>
      </c>
      <c r="O205" s="22"/>
    </row>
    <row r="206" spans="1:15" ht="15.75" customHeight="1" x14ac:dyDescent="0.2">
      <c r="A206" s="22"/>
      <c r="B206" s="27" t="s">
        <v>34</v>
      </c>
      <c r="C206" s="27">
        <v>1128299</v>
      </c>
      <c r="D206" s="28">
        <v>44489</v>
      </c>
      <c r="E206" s="27" t="s">
        <v>35</v>
      </c>
      <c r="F206" s="27" t="s">
        <v>36</v>
      </c>
      <c r="G206" s="27" t="s">
        <v>37</v>
      </c>
      <c r="H206" s="27" t="s">
        <v>26</v>
      </c>
      <c r="I206" s="29">
        <v>0.55000000000000004</v>
      </c>
      <c r="J206" s="30">
        <v>7000</v>
      </c>
      <c r="K206" s="31">
        <f t="shared" si="0"/>
        <v>3850.0000000000005</v>
      </c>
      <c r="L206" s="31">
        <f t="shared" si="1"/>
        <v>1155.0000000000002</v>
      </c>
      <c r="M206" s="32">
        <v>0.30000000000000004</v>
      </c>
      <c r="O206" s="22"/>
    </row>
    <row r="207" spans="1:15" ht="15.75" customHeight="1" x14ac:dyDescent="0.2">
      <c r="A207" s="22"/>
      <c r="B207" s="27" t="s">
        <v>34</v>
      </c>
      <c r="C207" s="27">
        <v>1128299</v>
      </c>
      <c r="D207" s="28">
        <v>44489</v>
      </c>
      <c r="E207" s="27" t="s">
        <v>35</v>
      </c>
      <c r="F207" s="27" t="s">
        <v>36</v>
      </c>
      <c r="G207" s="27" t="s">
        <v>37</v>
      </c>
      <c r="H207" s="27" t="s">
        <v>27</v>
      </c>
      <c r="I207" s="29">
        <v>0.55000000000000004</v>
      </c>
      <c r="J207" s="30">
        <v>6750</v>
      </c>
      <c r="K207" s="31">
        <f t="shared" si="0"/>
        <v>3712.5000000000005</v>
      </c>
      <c r="L207" s="31">
        <f t="shared" si="1"/>
        <v>928.125</v>
      </c>
      <c r="M207" s="32">
        <v>0.24999999999999997</v>
      </c>
      <c r="O207" s="22"/>
    </row>
    <row r="208" spans="1:15" ht="15.75" customHeight="1" x14ac:dyDescent="0.2">
      <c r="A208" s="22"/>
      <c r="B208" s="27" t="s">
        <v>34</v>
      </c>
      <c r="C208" s="27">
        <v>1128299</v>
      </c>
      <c r="D208" s="28">
        <v>44489</v>
      </c>
      <c r="E208" s="27" t="s">
        <v>35</v>
      </c>
      <c r="F208" s="27" t="s">
        <v>36</v>
      </c>
      <c r="G208" s="27" t="s">
        <v>37</v>
      </c>
      <c r="H208" s="27" t="s">
        <v>28</v>
      </c>
      <c r="I208" s="29">
        <v>0.65</v>
      </c>
      <c r="J208" s="30">
        <v>6500</v>
      </c>
      <c r="K208" s="31">
        <f t="shared" si="0"/>
        <v>4225</v>
      </c>
      <c r="L208" s="31">
        <f t="shared" si="1"/>
        <v>1901.2500000000002</v>
      </c>
      <c r="M208" s="32">
        <v>0.45000000000000007</v>
      </c>
      <c r="O208" s="22"/>
    </row>
    <row r="209" spans="1:15" ht="15.75" customHeight="1" x14ac:dyDescent="0.2">
      <c r="A209" s="22"/>
      <c r="B209" s="27" t="s">
        <v>34</v>
      </c>
      <c r="C209" s="27">
        <v>1128299</v>
      </c>
      <c r="D209" s="28">
        <v>44489</v>
      </c>
      <c r="E209" s="27" t="s">
        <v>35</v>
      </c>
      <c r="F209" s="27" t="s">
        <v>36</v>
      </c>
      <c r="G209" s="27" t="s">
        <v>37</v>
      </c>
      <c r="H209" s="27" t="s">
        <v>29</v>
      </c>
      <c r="I209" s="29">
        <v>0.70000000000000007</v>
      </c>
      <c r="J209" s="30">
        <v>7000</v>
      </c>
      <c r="K209" s="31">
        <f t="shared" si="0"/>
        <v>4900.0000000000009</v>
      </c>
      <c r="L209" s="31">
        <f t="shared" si="1"/>
        <v>490.00000000000011</v>
      </c>
      <c r="M209" s="32">
        <v>0.1</v>
      </c>
      <c r="O209" s="22"/>
    </row>
    <row r="210" spans="1:15" ht="15.75" customHeight="1" x14ac:dyDescent="0.2">
      <c r="A210" s="22"/>
      <c r="B210" s="27" t="s">
        <v>34</v>
      </c>
      <c r="C210" s="27">
        <v>1128299</v>
      </c>
      <c r="D210" s="28">
        <v>44520</v>
      </c>
      <c r="E210" s="27" t="s">
        <v>35</v>
      </c>
      <c r="F210" s="27" t="s">
        <v>36</v>
      </c>
      <c r="G210" s="27" t="s">
        <v>37</v>
      </c>
      <c r="H210" s="27" t="s">
        <v>24</v>
      </c>
      <c r="I210" s="29">
        <v>0.55000000000000004</v>
      </c>
      <c r="J210" s="30">
        <v>8750</v>
      </c>
      <c r="K210" s="31">
        <f t="shared" si="0"/>
        <v>4812.5</v>
      </c>
      <c r="L210" s="31">
        <f t="shared" si="1"/>
        <v>1443.7500000000002</v>
      </c>
      <c r="M210" s="32">
        <v>0.30000000000000004</v>
      </c>
      <c r="O210" s="22"/>
    </row>
    <row r="211" spans="1:15" ht="15.75" customHeight="1" x14ac:dyDescent="0.2">
      <c r="A211" s="22"/>
      <c r="B211" s="27" t="s">
        <v>34</v>
      </c>
      <c r="C211" s="27">
        <v>1128299</v>
      </c>
      <c r="D211" s="28">
        <v>44520</v>
      </c>
      <c r="E211" s="27" t="s">
        <v>35</v>
      </c>
      <c r="F211" s="27" t="s">
        <v>36</v>
      </c>
      <c r="G211" s="27" t="s">
        <v>37</v>
      </c>
      <c r="H211" s="27" t="s">
        <v>25</v>
      </c>
      <c r="I211" s="29">
        <v>0.60000000000000009</v>
      </c>
      <c r="J211" s="30">
        <v>8750</v>
      </c>
      <c r="K211" s="31">
        <f t="shared" si="0"/>
        <v>5250.0000000000009</v>
      </c>
      <c r="L211" s="31">
        <f t="shared" si="1"/>
        <v>787.50000000000011</v>
      </c>
      <c r="M211" s="32">
        <v>0.15</v>
      </c>
      <c r="O211" s="22"/>
    </row>
    <row r="212" spans="1:15" ht="15.75" customHeight="1" x14ac:dyDescent="0.2">
      <c r="A212" s="22"/>
      <c r="B212" s="27" t="s">
        <v>34</v>
      </c>
      <c r="C212" s="27">
        <v>1128299</v>
      </c>
      <c r="D212" s="28">
        <v>44520</v>
      </c>
      <c r="E212" s="27" t="s">
        <v>35</v>
      </c>
      <c r="F212" s="27" t="s">
        <v>36</v>
      </c>
      <c r="G212" s="27" t="s">
        <v>37</v>
      </c>
      <c r="H212" s="27" t="s">
        <v>26</v>
      </c>
      <c r="I212" s="29">
        <v>0.55000000000000004</v>
      </c>
      <c r="J212" s="30">
        <v>7250</v>
      </c>
      <c r="K212" s="31">
        <f t="shared" si="0"/>
        <v>3987.5000000000005</v>
      </c>
      <c r="L212" s="31">
        <f t="shared" si="1"/>
        <v>1196.2500000000002</v>
      </c>
      <c r="M212" s="32">
        <v>0.30000000000000004</v>
      </c>
      <c r="O212" s="22"/>
    </row>
    <row r="213" spans="1:15" ht="15.75" customHeight="1" x14ac:dyDescent="0.2">
      <c r="A213" s="22"/>
      <c r="B213" s="27" t="s">
        <v>34</v>
      </c>
      <c r="C213" s="27">
        <v>1128299</v>
      </c>
      <c r="D213" s="28">
        <v>44520</v>
      </c>
      <c r="E213" s="27" t="s">
        <v>35</v>
      </c>
      <c r="F213" s="27" t="s">
        <v>36</v>
      </c>
      <c r="G213" s="27" t="s">
        <v>37</v>
      </c>
      <c r="H213" s="27" t="s">
        <v>27</v>
      </c>
      <c r="I213" s="29">
        <v>0.55000000000000004</v>
      </c>
      <c r="J213" s="30">
        <v>7000</v>
      </c>
      <c r="K213" s="31">
        <f t="shared" si="0"/>
        <v>3850.0000000000005</v>
      </c>
      <c r="L213" s="31">
        <f t="shared" si="1"/>
        <v>962.5</v>
      </c>
      <c r="M213" s="32">
        <v>0.24999999999999997</v>
      </c>
      <c r="O213" s="22"/>
    </row>
    <row r="214" spans="1:15" ht="15.75" customHeight="1" x14ac:dyDescent="0.2">
      <c r="A214" s="22"/>
      <c r="B214" s="27" t="s">
        <v>34</v>
      </c>
      <c r="C214" s="27">
        <v>1128299</v>
      </c>
      <c r="D214" s="28">
        <v>44520</v>
      </c>
      <c r="E214" s="27" t="s">
        <v>35</v>
      </c>
      <c r="F214" s="27" t="s">
        <v>36</v>
      </c>
      <c r="G214" s="27" t="s">
        <v>37</v>
      </c>
      <c r="H214" s="27" t="s">
        <v>28</v>
      </c>
      <c r="I214" s="29">
        <v>0.65</v>
      </c>
      <c r="J214" s="30">
        <v>6500</v>
      </c>
      <c r="K214" s="31">
        <f t="shared" si="0"/>
        <v>4225</v>
      </c>
      <c r="L214" s="31">
        <f t="shared" si="1"/>
        <v>1901.2500000000002</v>
      </c>
      <c r="M214" s="32">
        <v>0.45000000000000007</v>
      </c>
      <c r="O214" s="22"/>
    </row>
    <row r="215" spans="1:15" ht="15.75" customHeight="1" x14ac:dyDescent="0.2">
      <c r="A215" s="22"/>
      <c r="B215" s="27" t="s">
        <v>34</v>
      </c>
      <c r="C215" s="27">
        <v>1128299</v>
      </c>
      <c r="D215" s="28">
        <v>44520</v>
      </c>
      <c r="E215" s="27" t="s">
        <v>35</v>
      </c>
      <c r="F215" s="27" t="s">
        <v>36</v>
      </c>
      <c r="G215" s="27" t="s">
        <v>37</v>
      </c>
      <c r="H215" s="27" t="s">
        <v>29</v>
      </c>
      <c r="I215" s="29">
        <v>0.70000000000000007</v>
      </c>
      <c r="J215" s="30">
        <v>7750</v>
      </c>
      <c r="K215" s="31">
        <f t="shared" si="0"/>
        <v>5425.0000000000009</v>
      </c>
      <c r="L215" s="31">
        <f t="shared" si="1"/>
        <v>542.50000000000011</v>
      </c>
      <c r="M215" s="32">
        <v>0.1</v>
      </c>
      <c r="O215" s="22"/>
    </row>
    <row r="216" spans="1:15" ht="15.75" customHeight="1" x14ac:dyDescent="0.2">
      <c r="A216" s="22"/>
      <c r="B216" s="27" t="s">
        <v>34</v>
      </c>
      <c r="C216" s="27">
        <v>1128299</v>
      </c>
      <c r="D216" s="28">
        <v>44549</v>
      </c>
      <c r="E216" s="27" t="s">
        <v>35</v>
      </c>
      <c r="F216" s="27" t="s">
        <v>36</v>
      </c>
      <c r="G216" s="27" t="s">
        <v>37</v>
      </c>
      <c r="H216" s="27" t="s">
        <v>24</v>
      </c>
      <c r="I216" s="29">
        <v>0.55000000000000004</v>
      </c>
      <c r="J216" s="30">
        <v>9750</v>
      </c>
      <c r="K216" s="31">
        <f t="shared" si="0"/>
        <v>5362.5</v>
      </c>
      <c r="L216" s="31">
        <f t="shared" si="1"/>
        <v>1608.7500000000002</v>
      </c>
      <c r="M216" s="32">
        <v>0.30000000000000004</v>
      </c>
      <c r="O216" s="22"/>
    </row>
    <row r="217" spans="1:15" ht="15.75" customHeight="1" x14ac:dyDescent="0.2">
      <c r="A217" s="22"/>
      <c r="B217" s="27" t="s">
        <v>34</v>
      </c>
      <c r="C217" s="27">
        <v>1128299</v>
      </c>
      <c r="D217" s="28">
        <v>44549</v>
      </c>
      <c r="E217" s="27" t="s">
        <v>35</v>
      </c>
      <c r="F217" s="27" t="s">
        <v>36</v>
      </c>
      <c r="G217" s="27" t="s">
        <v>37</v>
      </c>
      <c r="H217" s="27" t="s">
        <v>25</v>
      </c>
      <c r="I217" s="29">
        <v>0.60000000000000009</v>
      </c>
      <c r="J217" s="30">
        <v>9750</v>
      </c>
      <c r="K217" s="31">
        <f t="shared" si="0"/>
        <v>5850.0000000000009</v>
      </c>
      <c r="L217" s="31">
        <f t="shared" si="1"/>
        <v>877.50000000000011</v>
      </c>
      <c r="M217" s="32">
        <v>0.15</v>
      </c>
      <c r="O217" s="22"/>
    </row>
    <row r="218" spans="1:15" ht="15.75" customHeight="1" x14ac:dyDescent="0.2">
      <c r="A218" s="22"/>
      <c r="B218" s="27" t="s">
        <v>34</v>
      </c>
      <c r="C218" s="27">
        <v>1128299</v>
      </c>
      <c r="D218" s="28">
        <v>44549</v>
      </c>
      <c r="E218" s="27" t="s">
        <v>35</v>
      </c>
      <c r="F218" s="27" t="s">
        <v>36</v>
      </c>
      <c r="G218" s="27" t="s">
        <v>37</v>
      </c>
      <c r="H218" s="27" t="s">
        <v>26</v>
      </c>
      <c r="I218" s="29">
        <v>0.55000000000000004</v>
      </c>
      <c r="J218" s="30">
        <v>7750</v>
      </c>
      <c r="K218" s="31">
        <f t="shared" si="0"/>
        <v>4262.5</v>
      </c>
      <c r="L218" s="31">
        <f t="shared" si="1"/>
        <v>1278.7500000000002</v>
      </c>
      <c r="M218" s="32">
        <v>0.30000000000000004</v>
      </c>
      <c r="O218" s="22"/>
    </row>
    <row r="219" spans="1:15" ht="15.75" customHeight="1" x14ac:dyDescent="0.2">
      <c r="A219" s="22"/>
      <c r="B219" s="27" t="s">
        <v>34</v>
      </c>
      <c r="C219" s="27">
        <v>1128299</v>
      </c>
      <c r="D219" s="28">
        <v>44549</v>
      </c>
      <c r="E219" s="27" t="s">
        <v>35</v>
      </c>
      <c r="F219" s="27" t="s">
        <v>36</v>
      </c>
      <c r="G219" s="27" t="s">
        <v>37</v>
      </c>
      <c r="H219" s="27" t="s">
        <v>27</v>
      </c>
      <c r="I219" s="29">
        <v>0.55000000000000004</v>
      </c>
      <c r="J219" s="30">
        <v>7750</v>
      </c>
      <c r="K219" s="31">
        <f t="shared" si="0"/>
        <v>4262.5</v>
      </c>
      <c r="L219" s="31">
        <f t="shared" si="1"/>
        <v>1065.6249999999998</v>
      </c>
      <c r="M219" s="32">
        <v>0.24999999999999997</v>
      </c>
      <c r="O219" s="22"/>
    </row>
    <row r="220" spans="1:15" ht="15.75" customHeight="1" x14ac:dyDescent="0.2">
      <c r="A220" s="22"/>
      <c r="B220" s="27" t="s">
        <v>34</v>
      </c>
      <c r="C220" s="27">
        <v>1128299</v>
      </c>
      <c r="D220" s="28">
        <v>44549</v>
      </c>
      <c r="E220" s="27" t="s">
        <v>35</v>
      </c>
      <c r="F220" s="27" t="s">
        <v>36</v>
      </c>
      <c r="G220" s="27" t="s">
        <v>37</v>
      </c>
      <c r="H220" s="27" t="s">
        <v>28</v>
      </c>
      <c r="I220" s="29">
        <v>0.65</v>
      </c>
      <c r="J220" s="30">
        <v>7000</v>
      </c>
      <c r="K220" s="31">
        <f t="shared" si="0"/>
        <v>4550</v>
      </c>
      <c r="L220" s="31">
        <f t="shared" si="1"/>
        <v>2047.5000000000002</v>
      </c>
      <c r="M220" s="32">
        <v>0.45000000000000007</v>
      </c>
      <c r="O220" s="22"/>
    </row>
    <row r="221" spans="1:15" ht="15.75" customHeight="1" x14ac:dyDescent="0.2">
      <c r="A221" s="22"/>
      <c r="B221" s="27" t="s">
        <v>34</v>
      </c>
      <c r="C221" s="27">
        <v>1128299</v>
      </c>
      <c r="D221" s="28">
        <v>44549</v>
      </c>
      <c r="E221" s="27" t="s">
        <v>35</v>
      </c>
      <c r="F221" s="27" t="s">
        <v>36</v>
      </c>
      <c r="G221" s="27" t="s">
        <v>37</v>
      </c>
      <c r="H221" s="27" t="s">
        <v>29</v>
      </c>
      <c r="I221" s="29">
        <v>0.70000000000000007</v>
      </c>
      <c r="J221" s="30">
        <v>8000</v>
      </c>
      <c r="K221" s="31">
        <f t="shared" si="0"/>
        <v>5600.0000000000009</v>
      </c>
      <c r="L221" s="31">
        <f t="shared" si="1"/>
        <v>560.00000000000011</v>
      </c>
      <c r="M221" s="32">
        <v>0.1</v>
      </c>
      <c r="O221" s="22"/>
    </row>
    <row r="222" spans="1:15" ht="15.75" customHeight="1" x14ac:dyDescent="0.2">
      <c r="A222" s="22"/>
      <c r="B222" s="27" t="s">
        <v>38</v>
      </c>
      <c r="C222" s="27">
        <v>1189833</v>
      </c>
      <c r="D222" s="28">
        <v>44211</v>
      </c>
      <c r="E222" s="27" t="s">
        <v>35</v>
      </c>
      <c r="F222" s="27" t="s">
        <v>36</v>
      </c>
      <c r="G222" s="27" t="s">
        <v>39</v>
      </c>
      <c r="H222" s="27" t="s">
        <v>24</v>
      </c>
      <c r="I222" s="29">
        <v>0.35</v>
      </c>
      <c r="J222" s="30">
        <v>7000</v>
      </c>
      <c r="K222" s="31">
        <f t="shared" si="0"/>
        <v>2450</v>
      </c>
      <c r="L222" s="31">
        <f t="shared" si="1"/>
        <v>980</v>
      </c>
      <c r="M222" s="32">
        <v>0.4</v>
      </c>
      <c r="O222" s="22"/>
    </row>
    <row r="223" spans="1:15" ht="15.75" customHeight="1" x14ac:dyDescent="0.2">
      <c r="A223" s="22"/>
      <c r="B223" s="27" t="s">
        <v>38</v>
      </c>
      <c r="C223" s="27">
        <v>1189833</v>
      </c>
      <c r="D223" s="28">
        <v>44211</v>
      </c>
      <c r="E223" s="27" t="s">
        <v>35</v>
      </c>
      <c r="F223" s="27" t="s">
        <v>36</v>
      </c>
      <c r="G223" s="27" t="s">
        <v>39</v>
      </c>
      <c r="H223" s="27" t="s">
        <v>25</v>
      </c>
      <c r="I223" s="29">
        <v>0.45</v>
      </c>
      <c r="J223" s="30">
        <v>7000</v>
      </c>
      <c r="K223" s="31">
        <f t="shared" si="0"/>
        <v>3150</v>
      </c>
      <c r="L223" s="31">
        <f t="shared" si="1"/>
        <v>787.5</v>
      </c>
      <c r="M223" s="32">
        <v>0.25</v>
      </c>
      <c r="O223" s="22"/>
    </row>
    <row r="224" spans="1:15" ht="15.75" customHeight="1" x14ac:dyDescent="0.2">
      <c r="A224" s="22"/>
      <c r="B224" s="27" t="s">
        <v>38</v>
      </c>
      <c r="C224" s="27">
        <v>1189833</v>
      </c>
      <c r="D224" s="28">
        <v>44211</v>
      </c>
      <c r="E224" s="27" t="s">
        <v>35</v>
      </c>
      <c r="F224" s="27" t="s">
        <v>36</v>
      </c>
      <c r="G224" s="27" t="s">
        <v>39</v>
      </c>
      <c r="H224" s="27" t="s">
        <v>26</v>
      </c>
      <c r="I224" s="29">
        <v>0.45</v>
      </c>
      <c r="J224" s="30">
        <v>7000</v>
      </c>
      <c r="K224" s="31">
        <f t="shared" si="0"/>
        <v>3150</v>
      </c>
      <c r="L224" s="31">
        <f t="shared" si="1"/>
        <v>1260</v>
      </c>
      <c r="M224" s="32">
        <v>0.4</v>
      </c>
      <c r="O224" s="22"/>
    </row>
    <row r="225" spans="1:15" ht="15.75" customHeight="1" x14ac:dyDescent="0.2">
      <c r="A225" s="22"/>
      <c r="B225" s="27" t="s">
        <v>38</v>
      </c>
      <c r="C225" s="27">
        <v>1189833</v>
      </c>
      <c r="D225" s="28">
        <v>44211</v>
      </c>
      <c r="E225" s="27" t="s">
        <v>35</v>
      </c>
      <c r="F225" s="27" t="s">
        <v>36</v>
      </c>
      <c r="G225" s="27" t="s">
        <v>39</v>
      </c>
      <c r="H225" s="27" t="s">
        <v>27</v>
      </c>
      <c r="I225" s="29">
        <v>0.45</v>
      </c>
      <c r="J225" s="30">
        <v>5500</v>
      </c>
      <c r="K225" s="31">
        <f t="shared" si="0"/>
        <v>2475</v>
      </c>
      <c r="L225" s="31">
        <f t="shared" si="1"/>
        <v>866.25</v>
      </c>
      <c r="M225" s="32">
        <v>0.35</v>
      </c>
      <c r="O225" s="22"/>
    </row>
    <row r="226" spans="1:15" ht="15.75" customHeight="1" x14ac:dyDescent="0.2">
      <c r="A226" s="22"/>
      <c r="B226" s="27" t="s">
        <v>38</v>
      </c>
      <c r="C226" s="27">
        <v>1189833</v>
      </c>
      <c r="D226" s="28">
        <v>44211</v>
      </c>
      <c r="E226" s="27" t="s">
        <v>35</v>
      </c>
      <c r="F226" s="27" t="s">
        <v>36</v>
      </c>
      <c r="G226" s="27" t="s">
        <v>39</v>
      </c>
      <c r="H226" s="27" t="s">
        <v>28</v>
      </c>
      <c r="I226" s="29">
        <v>0.5</v>
      </c>
      <c r="J226" s="30">
        <v>5000</v>
      </c>
      <c r="K226" s="31">
        <f t="shared" si="0"/>
        <v>2500</v>
      </c>
      <c r="L226" s="31">
        <f t="shared" si="1"/>
        <v>1375</v>
      </c>
      <c r="M226" s="32">
        <v>0.55000000000000004</v>
      </c>
      <c r="O226" s="22"/>
    </row>
    <row r="227" spans="1:15" ht="15.75" customHeight="1" x14ac:dyDescent="0.2">
      <c r="A227" s="22"/>
      <c r="B227" s="27" t="s">
        <v>38</v>
      </c>
      <c r="C227" s="27">
        <v>1189833</v>
      </c>
      <c r="D227" s="28">
        <v>44211</v>
      </c>
      <c r="E227" s="27" t="s">
        <v>35</v>
      </c>
      <c r="F227" s="27" t="s">
        <v>36</v>
      </c>
      <c r="G227" s="27" t="s">
        <v>39</v>
      </c>
      <c r="H227" s="27" t="s">
        <v>29</v>
      </c>
      <c r="I227" s="29">
        <v>0.45</v>
      </c>
      <c r="J227" s="30">
        <v>7000</v>
      </c>
      <c r="K227" s="31">
        <f t="shared" si="0"/>
        <v>3150</v>
      </c>
      <c r="L227" s="31">
        <f t="shared" si="1"/>
        <v>630</v>
      </c>
      <c r="M227" s="32">
        <v>0.2</v>
      </c>
      <c r="O227" s="22"/>
    </row>
    <row r="228" spans="1:15" ht="15.75" customHeight="1" x14ac:dyDescent="0.2">
      <c r="A228" s="22"/>
      <c r="B228" s="27" t="s">
        <v>38</v>
      </c>
      <c r="C228" s="27">
        <v>1189833</v>
      </c>
      <c r="D228" s="28">
        <v>44242</v>
      </c>
      <c r="E228" s="27" t="s">
        <v>35</v>
      </c>
      <c r="F228" s="27" t="s">
        <v>36</v>
      </c>
      <c r="G228" s="27" t="s">
        <v>39</v>
      </c>
      <c r="H228" s="27" t="s">
        <v>24</v>
      </c>
      <c r="I228" s="29">
        <v>0.35</v>
      </c>
      <c r="J228" s="30">
        <v>7500</v>
      </c>
      <c r="K228" s="31">
        <f t="shared" si="0"/>
        <v>2625</v>
      </c>
      <c r="L228" s="31">
        <f t="shared" si="1"/>
        <v>1050</v>
      </c>
      <c r="M228" s="32">
        <v>0.4</v>
      </c>
      <c r="O228" s="22"/>
    </row>
    <row r="229" spans="1:15" ht="15.75" customHeight="1" x14ac:dyDescent="0.2">
      <c r="A229" s="22"/>
      <c r="B229" s="27" t="s">
        <v>38</v>
      </c>
      <c r="C229" s="27">
        <v>1189833</v>
      </c>
      <c r="D229" s="28">
        <v>44242</v>
      </c>
      <c r="E229" s="27" t="s">
        <v>35</v>
      </c>
      <c r="F229" s="27" t="s">
        <v>36</v>
      </c>
      <c r="G229" s="27" t="s">
        <v>39</v>
      </c>
      <c r="H229" s="27" t="s">
        <v>25</v>
      </c>
      <c r="I229" s="29">
        <v>0.45</v>
      </c>
      <c r="J229" s="30">
        <v>6500</v>
      </c>
      <c r="K229" s="31">
        <f t="shared" si="0"/>
        <v>2925</v>
      </c>
      <c r="L229" s="31">
        <f t="shared" si="1"/>
        <v>731.25</v>
      </c>
      <c r="M229" s="32">
        <v>0.25</v>
      </c>
      <c r="O229" s="22"/>
    </row>
    <row r="230" spans="1:15" ht="15.75" customHeight="1" x14ac:dyDescent="0.2">
      <c r="A230" s="22"/>
      <c r="B230" s="27" t="s">
        <v>38</v>
      </c>
      <c r="C230" s="27">
        <v>1189833</v>
      </c>
      <c r="D230" s="28">
        <v>44242</v>
      </c>
      <c r="E230" s="27" t="s">
        <v>35</v>
      </c>
      <c r="F230" s="27" t="s">
        <v>36</v>
      </c>
      <c r="G230" s="27" t="s">
        <v>39</v>
      </c>
      <c r="H230" s="27" t="s">
        <v>26</v>
      </c>
      <c r="I230" s="29">
        <v>0.45</v>
      </c>
      <c r="J230" s="30">
        <v>6750</v>
      </c>
      <c r="K230" s="31">
        <f t="shared" si="0"/>
        <v>3037.5</v>
      </c>
      <c r="L230" s="31">
        <f t="shared" si="1"/>
        <v>1215</v>
      </c>
      <c r="M230" s="32">
        <v>0.4</v>
      </c>
      <c r="O230" s="22"/>
    </row>
    <row r="231" spans="1:15" ht="15.75" customHeight="1" x14ac:dyDescent="0.2">
      <c r="A231" s="22"/>
      <c r="B231" s="27" t="s">
        <v>38</v>
      </c>
      <c r="C231" s="27">
        <v>1189833</v>
      </c>
      <c r="D231" s="28">
        <v>44242</v>
      </c>
      <c r="E231" s="27" t="s">
        <v>35</v>
      </c>
      <c r="F231" s="27" t="s">
        <v>36</v>
      </c>
      <c r="G231" s="27" t="s">
        <v>39</v>
      </c>
      <c r="H231" s="27" t="s">
        <v>27</v>
      </c>
      <c r="I231" s="29">
        <v>0.45</v>
      </c>
      <c r="J231" s="30">
        <v>5250</v>
      </c>
      <c r="K231" s="31">
        <f t="shared" si="0"/>
        <v>2362.5</v>
      </c>
      <c r="L231" s="31">
        <f t="shared" si="1"/>
        <v>826.875</v>
      </c>
      <c r="M231" s="32">
        <v>0.35</v>
      </c>
      <c r="O231" s="22"/>
    </row>
    <row r="232" spans="1:15" ht="15.75" customHeight="1" x14ac:dyDescent="0.2">
      <c r="A232" s="22"/>
      <c r="B232" s="27" t="s">
        <v>38</v>
      </c>
      <c r="C232" s="27">
        <v>1189833</v>
      </c>
      <c r="D232" s="28">
        <v>44242</v>
      </c>
      <c r="E232" s="27" t="s">
        <v>35</v>
      </c>
      <c r="F232" s="27" t="s">
        <v>36</v>
      </c>
      <c r="G232" s="27" t="s">
        <v>39</v>
      </c>
      <c r="H232" s="27" t="s">
        <v>28</v>
      </c>
      <c r="I232" s="29">
        <v>0.5</v>
      </c>
      <c r="J232" s="30">
        <v>4500</v>
      </c>
      <c r="K232" s="31">
        <f t="shared" si="0"/>
        <v>2250</v>
      </c>
      <c r="L232" s="31">
        <f t="shared" si="1"/>
        <v>1237.5</v>
      </c>
      <c r="M232" s="32">
        <v>0.55000000000000004</v>
      </c>
      <c r="O232" s="22"/>
    </row>
    <row r="233" spans="1:15" ht="15.75" customHeight="1" x14ac:dyDescent="0.2">
      <c r="A233" s="22"/>
      <c r="B233" s="27" t="s">
        <v>38</v>
      </c>
      <c r="C233" s="27">
        <v>1189833</v>
      </c>
      <c r="D233" s="28">
        <v>44242</v>
      </c>
      <c r="E233" s="27" t="s">
        <v>35</v>
      </c>
      <c r="F233" s="27" t="s">
        <v>36</v>
      </c>
      <c r="G233" s="27" t="s">
        <v>39</v>
      </c>
      <c r="H233" s="27" t="s">
        <v>29</v>
      </c>
      <c r="I233" s="29">
        <v>0.45</v>
      </c>
      <c r="J233" s="30">
        <v>6500</v>
      </c>
      <c r="K233" s="31">
        <f t="shared" si="0"/>
        <v>2925</v>
      </c>
      <c r="L233" s="31">
        <f t="shared" si="1"/>
        <v>585</v>
      </c>
      <c r="M233" s="32">
        <v>0.2</v>
      </c>
      <c r="O233" s="22"/>
    </row>
    <row r="234" spans="1:15" ht="15.75" customHeight="1" x14ac:dyDescent="0.2">
      <c r="A234" s="22"/>
      <c r="B234" s="27" t="s">
        <v>38</v>
      </c>
      <c r="C234" s="27">
        <v>1189833</v>
      </c>
      <c r="D234" s="28">
        <v>44269</v>
      </c>
      <c r="E234" s="27" t="s">
        <v>35</v>
      </c>
      <c r="F234" s="27" t="s">
        <v>36</v>
      </c>
      <c r="G234" s="27" t="s">
        <v>39</v>
      </c>
      <c r="H234" s="27" t="s">
        <v>24</v>
      </c>
      <c r="I234" s="29">
        <v>0.35</v>
      </c>
      <c r="J234" s="30">
        <v>8000</v>
      </c>
      <c r="K234" s="31">
        <f t="shared" si="0"/>
        <v>2800</v>
      </c>
      <c r="L234" s="31">
        <f t="shared" si="1"/>
        <v>1120</v>
      </c>
      <c r="M234" s="32">
        <v>0.4</v>
      </c>
      <c r="O234" s="22"/>
    </row>
    <row r="235" spans="1:15" ht="15.75" customHeight="1" x14ac:dyDescent="0.2">
      <c r="A235" s="22"/>
      <c r="B235" s="27" t="s">
        <v>38</v>
      </c>
      <c r="C235" s="27">
        <v>1189833</v>
      </c>
      <c r="D235" s="28">
        <v>44269</v>
      </c>
      <c r="E235" s="27" t="s">
        <v>35</v>
      </c>
      <c r="F235" s="27" t="s">
        <v>36</v>
      </c>
      <c r="G235" s="27" t="s">
        <v>39</v>
      </c>
      <c r="H235" s="27" t="s">
        <v>25</v>
      </c>
      <c r="I235" s="29">
        <v>0.45</v>
      </c>
      <c r="J235" s="30">
        <v>6500</v>
      </c>
      <c r="K235" s="31">
        <f t="shared" si="0"/>
        <v>2925</v>
      </c>
      <c r="L235" s="31">
        <f t="shared" si="1"/>
        <v>731.25</v>
      </c>
      <c r="M235" s="32">
        <v>0.25</v>
      </c>
      <c r="O235" s="22"/>
    </row>
    <row r="236" spans="1:15" ht="15.75" customHeight="1" x14ac:dyDescent="0.2">
      <c r="A236" s="22"/>
      <c r="B236" s="27" t="s">
        <v>38</v>
      </c>
      <c r="C236" s="27">
        <v>1189833</v>
      </c>
      <c r="D236" s="28">
        <v>44269</v>
      </c>
      <c r="E236" s="27" t="s">
        <v>35</v>
      </c>
      <c r="F236" s="27" t="s">
        <v>36</v>
      </c>
      <c r="G236" s="27" t="s">
        <v>39</v>
      </c>
      <c r="H236" s="27" t="s">
        <v>26</v>
      </c>
      <c r="I236" s="29">
        <v>0.45</v>
      </c>
      <c r="J236" s="30">
        <v>6500</v>
      </c>
      <c r="K236" s="31">
        <f t="shared" si="0"/>
        <v>2925</v>
      </c>
      <c r="L236" s="31">
        <f t="shared" si="1"/>
        <v>1170</v>
      </c>
      <c r="M236" s="32">
        <v>0.4</v>
      </c>
      <c r="O236" s="22"/>
    </row>
    <row r="237" spans="1:15" ht="15.75" customHeight="1" x14ac:dyDescent="0.2">
      <c r="A237" s="22"/>
      <c r="B237" s="27" t="s">
        <v>38</v>
      </c>
      <c r="C237" s="27">
        <v>1189833</v>
      </c>
      <c r="D237" s="28">
        <v>44269</v>
      </c>
      <c r="E237" s="27" t="s">
        <v>35</v>
      </c>
      <c r="F237" s="27" t="s">
        <v>36</v>
      </c>
      <c r="G237" s="27" t="s">
        <v>39</v>
      </c>
      <c r="H237" s="27" t="s">
        <v>27</v>
      </c>
      <c r="I237" s="29">
        <v>0.45</v>
      </c>
      <c r="J237" s="30">
        <v>5500</v>
      </c>
      <c r="K237" s="31">
        <f t="shared" si="0"/>
        <v>2475</v>
      </c>
      <c r="L237" s="31">
        <f t="shared" si="1"/>
        <v>866.25</v>
      </c>
      <c r="M237" s="32">
        <v>0.35</v>
      </c>
      <c r="O237" s="22"/>
    </row>
    <row r="238" spans="1:15" ht="15.75" customHeight="1" x14ac:dyDescent="0.2">
      <c r="A238" s="22"/>
      <c r="B238" s="27" t="s">
        <v>38</v>
      </c>
      <c r="C238" s="27">
        <v>1189833</v>
      </c>
      <c r="D238" s="28">
        <v>44269</v>
      </c>
      <c r="E238" s="27" t="s">
        <v>35</v>
      </c>
      <c r="F238" s="27" t="s">
        <v>36</v>
      </c>
      <c r="G238" s="27" t="s">
        <v>39</v>
      </c>
      <c r="H238" s="27" t="s">
        <v>28</v>
      </c>
      <c r="I238" s="29">
        <v>0.5</v>
      </c>
      <c r="J238" s="30">
        <v>4250</v>
      </c>
      <c r="K238" s="31">
        <f t="shared" si="0"/>
        <v>2125</v>
      </c>
      <c r="L238" s="31">
        <f t="shared" si="1"/>
        <v>1168.75</v>
      </c>
      <c r="M238" s="32">
        <v>0.55000000000000004</v>
      </c>
      <c r="O238" s="22"/>
    </row>
    <row r="239" spans="1:15" ht="15.75" customHeight="1" x14ac:dyDescent="0.2">
      <c r="A239" s="22"/>
      <c r="B239" s="27" t="s">
        <v>38</v>
      </c>
      <c r="C239" s="27">
        <v>1189833</v>
      </c>
      <c r="D239" s="28">
        <v>44269</v>
      </c>
      <c r="E239" s="27" t="s">
        <v>35</v>
      </c>
      <c r="F239" s="27" t="s">
        <v>36</v>
      </c>
      <c r="G239" s="27" t="s">
        <v>39</v>
      </c>
      <c r="H239" s="27" t="s">
        <v>29</v>
      </c>
      <c r="I239" s="29">
        <v>0.45</v>
      </c>
      <c r="J239" s="30">
        <v>6250</v>
      </c>
      <c r="K239" s="31">
        <f t="shared" si="0"/>
        <v>2812.5</v>
      </c>
      <c r="L239" s="31">
        <f t="shared" si="1"/>
        <v>562.5</v>
      </c>
      <c r="M239" s="32">
        <v>0.2</v>
      </c>
      <c r="O239" s="22"/>
    </row>
    <row r="240" spans="1:15" ht="15.75" customHeight="1" x14ac:dyDescent="0.2">
      <c r="A240" s="22"/>
      <c r="B240" s="27" t="s">
        <v>38</v>
      </c>
      <c r="C240" s="27">
        <v>1189833</v>
      </c>
      <c r="D240" s="28">
        <v>44301</v>
      </c>
      <c r="E240" s="27" t="s">
        <v>35</v>
      </c>
      <c r="F240" s="27" t="s">
        <v>36</v>
      </c>
      <c r="G240" s="27" t="s">
        <v>39</v>
      </c>
      <c r="H240" s="27" t="s">
        <v>24</v>
      </c>
      <c r="I240" s="29">
        <v>0.45</v>
      </c>
      <c r="J240" s="30">
        <v>8000</v>
      </c>
      <c r="K240" s="31">
        <f t="shared" si="0"/>
        <v>3600</v>
      </c>
      <c r="L240" s="31">
        <f t="shared" si="1"/>
        <v>1440</v>
      </c>
      <c r="M240" s="32">
        <v>0.4</v>
      </c>
      <c r="O240" s="22"/>
    </row>
    <row r="241" spans="1:15" ht="15.75" customHeight="1" x14ac:dyDescent="0.2">
      <c r="A241" s="22"/>
      <c r="B241" s="27" t="s">
        <v>38</v>
      </c>
      <c r="C241" s="27">
        <v>1189833</v>
      </c>
      <c r="D241" s="28">
        <v>44301</v>
      </c>
      <c r="E241" s="27" t="s">
        <v>35</v>
      </c>
      <c r="F241" s="27" t="s">
        <v>36</v>
      </c>
      <c r="G241" s="27" t="s">
        <v>39</v>
      </c>
      <c r="H241" s="27" t="s">
        <v>25</v>
      </c>
      <c r="I241" s="29">
        <v>0.5</v>
      </c>
      <c r="J241" s="30">
        <v>6000</v>
      </c>
      <c r="K241" s="31">
        <f t="shared" si="0"/>
        <v>3000</v>
      </c>
      <c r="L241" s="31">
        <f t="shared" si="1"/>
        <v>750</v>
      </c>
      <c r="M241" s="32">
        <v>0.25</v>
      </c>
      <c r="O241" s="22"/>
    </row>
    <row r="242" spans="1:15" ht="15.75" customHeight="1" x14ac:dyDescent="0.2">
      <c r="A242" s="22"/>
      <c r="B242" s="27" t="s">
        <v>38</v>
      </c>
      <c r="C242" s="27">
        <v>1189833</v>
      </c>
      <c r="D242" s="28">
        <v>44301</v>
      </c>
      <c r="E242" s="27" t="s">
        <v>35</v>
      </c>
      <c r="F242" s="27" t="s">
        <v>36</v>
      </c>
      <c r="G242" s="27" t="s">
        <v>39</v>
      </c>
      <c r="H242" s="27" t="s">
        <v>26</v>
      </c>
      <c r="I242" s="29">
        <v>0.5</v>
      </c>
      <c r="J242" s="30">
        <v>6250</v>
      </c>
      <c r="K242" s="31">
        <f t="shared" si="0"/>
        <v>3125</v>
      </c>
      <c r="L242" s="31">
        <f t="shared" si="1"/>
        <v>1250</v>
      </c>
      <c r="M242" s="32">
        <v>0.4</v>
      </c>
      <c r="O242" s="22"/>
    </row>
    <row r="243" spans="1:15" ht="15.75" customHeight="1" x14ac:dyDescent="0.2">
      <c r="A243" s="22"/>
      <c r="B243" s="27" t="s">
        <v>38</v>
      </c>
      <c r="C243" s="27">
        <v>1189833</v>
      </c>
      <c r="D243" s="28">
        <v>44301</v>
      </c>
      <c r="E243" s="27" t="s">
        <v>35</v>
      </c>
      <c r="F243" s="27" t="s">
        <v>36</v>
      </c>
      <c r="G243" s="27" t="s">
        <v>39</v>
      </c>
      <c r="H243" s="27" t="s">
        <v>27</v>
      </c>
      <c r="I243" s="29">
        <v>0.45</v>
      </c>
      <c r="J243" s="30">
        <v>5250</v>
      </c>
      <c r="K243" s="31">
        <f t="shared" si="0"/>
        <v>2362.5</v>
      </c>
      <c r="L243" s="31">
        <f t="shared" si="1"/>
        <v>826.875</v>
      </c>
      <c r="M243" s="32">
        <v>0.35</v>
      </c>
      <c r="O243" s="22"/>
    </row>
    <row r="244" spans="1:15" ht="15.75" customHeight="1" x14ac:dyDescent="0.2">
      <c r="A244" s="22"/>
      <c r="B244" s="27" t="s">
        <v>38</v>
      </c>
      <c r="C244" s="27">
        <v>1189833</v>
      </c>
      <c r="D244" s="28">
        <v>44301</v>
      </c>
      <c r="E244" s="27" t="s">
        <v>35</v>
      </c>
      <c r="F244" s="27" t="s">
        <v>36</v>
      </c>
      <c r="G244" s="27" t="s">
        <v>39</v>
      </c>
      <c r="H244" s="27" t="s">
        <v>28</v>
      </c>
      <c r="I244" s="29">
        <v>0.5</v>
      </c>
      <c r="J244" s="30">
        <v>4250</v>
      </c>
      <c r="K244" s="31">
        <f t="shared" si="0"/>
        <v>2125</v>
      </c>
      <c r="L244" s="31">
        <f t="shared" si="1"/>
        <v>1168.75</v>
      </c>
      <c r="M244" s="32">
        <v>0.55000000000000004</v>
      </c>
      <c r="O244" s="22"/>
    </row>
    <row r="245" spans="1:15" ht="15.75" customHeight="1" x14ac:dyDescent="0.2">
      <c r="A245" s="22"/>
      <c r="B245" s="27" t="s">
        <v>38</v>
      </c>
      <c r="C245" s="27">
        <v>1189833</v>
      </c>
      <c r="D245" s="28">
        <v>44301</v>
      </c>
      <c r="E245" s="27" t="s">
        <v>35</v>
      </c>
      <c r="F245" s="27" t="s">
        <v>36</v>
      </c>
      <c r="G245" s="27" t="s">
        <v>39</v>
      </c>
      <c r="H245" s="27" t="s">
        <v>29</v>
      </c>
      <c r="I245" s="29">
        <v>0.65</v>
      </c>
      <c r="J245" s="30">
        <v>6000</v>
      </c>
      <c r="K245" s="31">
        <f t="shared" si="0"/>
        <v>3900</v>
      </c>
      <c r="L245" s="31">
        <f t="shared" si="1"/>
        <v>780</v>
      </c>
      <c r="M245" s="32">
        <v>0.2</v>
      </c>
      <c r="O245" s="22"/>
    </row>
    <row r="246" spans="1:15" ht="15.75" customHeight="1" x14ac:dyDescent="0.2">
      <c r="A246" s="22"/>
      <c r="B246" s="27" t="s">
        <v>38</v>
      </c>
      <c r="C246" s="27">
        <v>1189833</v>
      </c>
      <c r="D246" s="28">
        <v>44332</v>
      </c>
      <c r="E246" s="27" t="s">
        <v>35</v>
      </c>
      <c r="F246" s="27" t="s">
        <v>36</v>
      </c>
      <c r="G246" s="27" t="s">
        <v>39</v>
      </c>
      <c r="H246" s="27" t="s">
        <v>24</v>
      </c>
      <c r="I246" s="29">
        <v>0.45</v>
      </c>
      <c r="J246" s="30">
        <v>8000</v>
      </c>
      <c r="K246" s="31">
        <f t="shared" si="0"/>
        <v>3600</v>
      </c>
      <c r="L246" s="31">
        <f t="shared" si="1"/>
        <v>1440</v>
      </c>
      <c r="M246" s="32">
        <v>0.4</v>
      </c>
      <c r="O246" s="22"/>
    </row>
    <row r="247" spans="1:15" ht="15.75" customHeight="1" x14ac:dyDescent="0.2">
      <c r="A247" s="22"/>
      <c r="B247" s="27" t="s">
        <v>38</v>
      </c>
      <c r="C247" s="27">
        <v>1189833</v>
      </c>
      <c r="D247" s="28">
        <v>44332</v>
      </c>
      <c r="E247" s="27" t="s">
        <v>35</v>
      </c>
      <c r="F247" s="27" t="s">
        <v>36</v>
      </c>
      <c r="G247" s="27" t="s">
        <v>39</v>
      </c>
      <c r="H247" s="27" t="s">
        <v>25</v>
      </c>
      <c r="I247" s="29">
        <v>0.5</v>
      </c>
      <c r="J247" s="30">
        <v>6500</v>
      </c>
      <c r="K247" s="31">
        <f t="shared" si="0"/>
        <v>3250</v>
      </c>
      <c r="L247" s="31">
        <f t="shared" si="1"/>
        <v>812.5</v>
      </c>
      <c r="M247" s="32">
        <v>0.25</v>
      </c>
      <c r="O247" s="22"/>
    </row>
    <row r="248" spans="1:15" ht="15.75" customHeight="1" x14ac:dyDescent="0.2">
      <c r="A248" s="22"/>
      <c r="B248" s="27" t="s">
        <v>38</v>
      </c>
      <c r="C248" s="27">
        <v>1189833</v>
      </c>
      <c r="D248" s="28">
        <v>44332</v>
      </c>
      <c r="E248" s="27" t="s">
        <v>35</v>
      </c>
      <c r="F248" s="27" t="s">
        <v>36</v>
      </c>
      <c r="G248" s="27" t="s">
        <v>39</v>
      </c>
      <c r="H248" s="27" t="s">
        <v>26</v>
      </c>
      <c r="I248" s="29">
        <v>0.5</v>
      </c>
      <c r="J248" s="30">
        <v>6500</v>
      </c>
      <c r="K248" s="31">
        <f t="shared" si="0"/>
        <v>3250</v>
      </c>
      <c r="L248" s="31">
        <f t="shared" si="1"/>
        <v>1300</v>
      </c>
      <c r="M248" s="32">
        <v>0.4</v>
      </c>
      <c r="O248" s="22"/>
    </row>
    <row r="249" spans="1:15" ht="15.75" customHeight="1" x14ac:dyDescent="0.2">
      <c r="A249" s="22"/>
      <c r="B249" s="27" t="s">
        <v>38</v>
      </c>
      <c r="C249" s="27">
        <v>1189833</v>
      </c>
      <c r="D249" s="28">
        <v>44332</v>
      </c>
      <c r="E249" s="27" t="s">
        <v>35</v>
      </c>
      <c r="F249" s="27" t="s">
        <v>36</v>
      </c>
      <c r="G249" s="27" t="s">
        <v>39</v>
      </c>
      <c r="H249" s="27" t="s">
        <v>27</v>
      </c>
      <c r="I249" s="29">
        <v>0.45</v>
      </c>
      <c r="J249" s="30">
        <v>5500</v>
      </c>
      <c r="K249" s="31">
        <f t="shared" si="0"/>
        <v>2475</v>
      </c>
      <c r="L249" s="31">
        <f t="shared" si="1"/>
        <v>866.25</v>
      </c>
      <c r="M249" s="32">
        <v>0.35</v>
      </c>
      <c r="O249" s="22"/>
    </row>
    <row r="250" spans="1:15" ht="15.75" customHeight="1" x14ac:dyDescent="0.2">
      <c r="A250" s="22"/>
      <c r="B250" s="27" t="s">
        <v>38</v>
      </c>
      <c r="C250" s="27">
        <v>1189833</v>
      </c>
      <c r="D250" s="28">
        <v>44332</v>
      </c>
      <c r="E250" s="27" t="s">
        <v>35</v>
      </c>
      <c r="F250" s="27" t="s">
        <v>36</v>
      </c>
      <c r="G250" s="27" t="s">
        <v>39</v>
      </c>
      <c r="H250" s="27" t="s">
        <v>28</v>
      </c>
      <c r="I250" s="29">
        <v>0.5</v>
      </c>
      <c r="J250" s="30">
        <v>4500</v>
      </c>
      <c r="K250" s="31">
        <f t="shared" si="0"/>
        <v>2250</v>
      </c>
      <c r="L250" s="31">
        <f t="shared" si="1"/>
        <v>1237.5</v>
      </c>
      <c r="M250" s="32">
        <v>0.55000000000000004</v>
      </c>
      <c r="O250" s="22"/>
    </row>
    <row r="251" spans="1:15" ht="15.75" customHeight="1" x14ac:dyDescent="0.2">
      <c r="A251" s="22"/>
      <c r="B251" s="27" t="s">
        <v>38</v>
      </c>
      <c r="C251" s="27">
        <v>1189833</v>
      </c>
      <c r="D251" s="28">
        <v>44332</v>
      </c>
      <c r="E251" s="27" t="s">
        <v>35</v>
      </c>
      <c r="F251" s="27" t="s">
        <v>36</v>
      </c>
      <c r="G251" s="27" t="s">
        <v>39</v>
      </c>
      <c r="H251" s="27" t="s">
        <v>29</v>
      </c>
      <c r="I251" s="29">
        <v>0.65</v>
      </c>
      <c r="J251" s="30">
        <v>6250</v>
      </c>
      <c r="K251" s="31">
        <f t="shared" si="0"/>
        <v>4062.5</v>
      </c>
      <c r="L251" s="31">
        <f t="shared" si="1"/>
        <v>812.5</v>
      </c>
      <c r="M251" s="32">
        <v>0.2</v>
      </c>
      <c r="O251" s="22"/>
    </row>
    <row r="252" spans="1:15" ht="15.75" customHeight="1" x14ac:dyDescent="0.2">
      <c r="A252" s="22"/>
      <c r="B252" s="27" t="s">
        <v>38</v>
      </c>
      <c r="C252" s="27">
        <v>1189833</v>
      </c>
      <c r="D252" s="28">
        <v>44362</v>
      </c>
      <c r="E252" s="27" t="s">
        <v>35</v>
      </c>
      <c r="F252" s="27" t="s">
        <v>36</v>
      </c>
      <c r="G252" s="27" t="s">
        <v>39</v>
      </c>
      <c r="H252" s="27" t="s">
        <v>24</v>
      </c>
      <c r="I252" s="29">
        <v>0.45</v>
      </c>
      <c r="J252" s="30">
        <v>9000</v>
      </c>
      <c r="K252" s="31">
        <f t="shared" si="0"/>
        <v>4050</v>
      </c>
      <c r="L252" s="31">
        <f t="shared" si="1"/>
        <v>1620</v>
      </c>
      <c r="M252" s="32">
        <v>0.4</v>
      </c>
      <c r="O252" s="22"/>
    </row>
    <row r="253" spans="1:15" ht="15.75" customHeight="1" x14ac:dyDescent="0.2">
      <c r="A253" s="22"/>
      <c r="B253" s="27" t="s">
        <v>38</v>
      </c>
      <c r="C253" s="27">
        <v>1189833</v>
      </c>
      <c r="D253" s="28">
        <v>44362</v>
      </c>
      <c r="E253" s="27" t="s">
        <v>35</v>
      </c>
      <c r="F253" s="27" t="s">
        <v>36</v>
      </c>
      <c r="G253" s="27" t="s">
        <v>39</v>
      </c>
      <c r="H253" s="27" t="s">
        <v>25</v>
      </c>
      <c r="I253" s="29">
        <v>0.5</v>
      </c>
      <c r="J253" s="30">
        <v>7500</v>
      </c>
      <c r="K253" s="31">
        <f t="shared" si="0"/>
        <v>3750</v>
      </c>
      <c r="L253" s="31">
        <f t="shared" si="1"/>
        <v>937.5</v>
      </c>
      <c r="M253" s="32">
        <v>0.25</v>
      </c>
      <c r="O253" s="22"/>
    </row>
    <row r="254" spans="1:15" ht="15.75" customHeight="1" x14ac:dyDescent="0.2">
      <c r="A254" s="22"/>
      <c r="B254" s="27" t="s">
        <v>38</v>
      </c>
      <c r="C254" s="27">
        <v>1189833</v>
      </c>
      <c r="D254" s="28">
        <v>44362</v>
      </c>
      <c r="E254" s="27" t="s">
        <v>35</v>
      </c>
      <c r="F254" s="27" t="s">
        <v>36</v>
      </c>
      <c r="G254" s="27" t="s">
        <v>39</v>
      </c>
      <c r="H254" s="27" t="s">
        <v>26</v>
      </c>
      <c r="I254" s="29">
        <v>0.5</v>
      </c>
      <c r="J254" s="30">
        <v>7500</v>
      </c>
      <c r="K254" s="31">
        <f t="shared" si="0"/>
        <v>3750</v>
      </c>
      <c r="L254" s="31">
        <f t="shared" si="1"/>
        <v>1500</v>
      </c>
      <c r="M254" s="32">
        <v>0.4</v>
      </c>
      <c r="O254" s="22"/>
    </row>
    <row r="255" spans="1:15" ht="15.75" customHeight="1" x14ac:dyDescent="0.2">
      <c r="A255" s="22"/>
      <c r="B255" s="27" t="s">
        <v>38</v>
      </c>
      <c r="C255" s="27">
        <v>1189833</v>
      </c>
      <c r="D255" s="28">
        <v>44362</v>
      </c>
      <c r="E255" s="27" t="s">
        <v>35</v>
      </c>
      <c r="F255" s="27" t="s">
        <v>36</v>
      </c>
      <c r="G255" s="27" t="s">
        <v>39</v>
      </c>
      <c r="H255" s="27" t="s">
        <v>27</v>
      </c>
      <c r="I255" s="29">
        <v>0.45</v>
      </c>
      <c r="J255" s="30">
        <v>6250</v>
      </c>
      <c r="K255" s="31">
        <f t="shared" si="0"/>
        <v>2812.5</v>
      </c>
      <c r="L255" s="31">
        <f t="shared" si="1"/>
        <v>984.37499999999989</v>
      </c>
      <c r="M255" s="32">
        <v>0.35</v>
      </c>
      <c r="O255" s="22"/>
    </row>
    <row r="256" spans="1:15" ht="15.75" customHeight="1" x14ac:dyDescent="0.2">
      <c r="A256" s="22"/>
      <c r="B256" s="27" t="s">
        <v>38</v>
      </c>
      <c r="C256" s="27">
        <v>1189833</v>
      </c>
      <c r="D256" s="28">
        <v>44362</v>
      </c>
      <c r="E256" s="27" t="s">
        <v>35</v>
      </c>
      <c r="F256" s="27" t="s">
        <v>36</v>
      </c>
      <c r="G256" s="27" t="s">
        <v>39</v>
      </c>
      <c r="H256" s="27" t="s">
        <v>28</v>
      </c>
      <c r="I256" s="29">
        <v>0.5</v>
      </c>
      <c r="J256" s="30">
        <v>5000</v>
      </c>
      <c r="K256" s="31">
        <f t="shared" si="0"/>
        <v>2500</v>
      </c>
      <c r="L256" s="31">
        <f t="shared" si="1"/>
        <v>1375</v>
      </c>
      <c r="M256" s="32">
        <v>0.55000000000000004</v>
      </c>
      <c r="O256" s="22"/>
    </row>
    <row r="257" spans="1:15" ht="15.75" customHeight="1" x14ac:dyDescent="0.2">
      <c r="A257" s="22"/>
      <c r="B257" s="27" t="s">
        <v>38</v>
      </c>
      <c r="C257" s="27">
        <v>1189833</v>
      </c>
      <c r="D257" s="28">
        <v>44362</v>
      </c>
      <c r="E257" s="27" t="s">
        <v>35</v>
      </c>
      <c r="F257" s="27" t="s">
        <v>36</v>
      </c>
      <c r="G257" s="27" t="s">
        <v>39</v>
      </c>
      <c r="H257" s="27" t="s">
        <v>29</v>
      </c>
      <c r="I257" s="29">
        <v>0.65</v>
      </c>
      <c r="J257" s="30">
        <v>8000</v>
      </c>
      <c r="K257" s="31">
        <f t="shared" si="0"/>
        <v>5200</v>
      </c>
      <c r="L257" s="31">
        <f t="shared" si="1"/>
        <v>1040</v>
      </c>
      <c r="M257" s="32">
        <v>0.2</v>
      </c>
      <c r="O257" s="22"/>
    </row>
    <row r="258" spans="1:15" ht="15.75" customHeight="1" x14ac:dyDescent="0.2">
      <c r="A258" s="22"/>
      <c r="B258" s="27" t="s">
        <v>38</v>
      </c>
      <c r="C258" s="27">
        <v>1189833</v>
      </c>
      <c r="D258" s="28">
        <v>44391</v>
      </c>
      <c r="E258" s="27" t="s">
        <v>35</v>
      </c>
      <c r="F258" s="27" t="s">
        <v>36</v>
      </c>
      <c r="G258" s="27" t="s">
        <v>39</v>
      </c>
      <c r="H258" s="27" t="s">
        <v>24</v>
      </c>
      <c r="I258" s="29">
        <v>0.45</v>
      </c>
      <c r="J258" s="30">
        <v>9500</v>
      </c>
      <c r="K258" s="31">
        <f t="shared" si="0"/>
        <v>4275</v>
      </c>
      <c r="L258" s="31">
        <f t="shared" si="1"/>
        <v>1710</v>
      </c>
      <c r="M258" s="32">
        <v>0.4</v>
      </c>
      <c r="O258" s="22"/>
    </row>
    <row r="259" spans="1:15" ht="15.75" customHeight="1" x14ac:dyDescent="0.2">
      <c r="A259" s="22"/>
      <c r="B259" s="27" t="s">
        <v>38</v>
      </c>
      <c r="C259" s="27">
        <v>1189833</v>
      </c>
      <c r="D259" s="28">
        <v>44391</v>
      </c>
      <c r="E259" s="27" t="s">
        <v>35</v>
      </c>
      <c r="F259" s="27" t="s">
        <v>36</v>
      </c>
      <c r="G259" s="27" t="s">
        <v>39</v>
      </c>
      <c r="H259" s="27" t="s">
        <v>25</v>
      </c>
      <c r="I259" s="29">
        <v>0.5</v>
      </c>
      <c r="J259" s="30">
        <v>8000</v>
      </c>
      <c r="K259" s="31">
        <f t="shared" si="0"/>
        <v>4000</v>
      </c>
      <c r="L259" s="31">
        <f t="shared" si="1"/>
        <v>1000</v>
      </c>
      <c r="M259" s="32">
        <v>0.25</v>
      </c>
      <c r="O259" s="22"/>
    </row>
    <row r="260" spans="1:15" ht="15.75" customHeight="1" x14ac:dyDescent="0.2">
      <c r="A260" s="22"/>
      <c r="B260" s="27" t="s">
        <v>38</v>
      </c>
      <c r="C260" s="27">
        <v>1189833</v>
      </c>
      <c r="D260" s="28">
        <v>44391</v>
      </c>
      <c r="E260" s="27" t="s">
        <v>35</v>
      </c>
      <c r="F260" s="27" t="s">
        <v>36</v>
      </c>
      <c r="G260" s="27" t="s">
        <v>39</v>
      </c>
      <c r="H260" s="27" t="s">
        <v>26</v>
      </c>
      <c r="I260" s="29">
        <v>0.5</v>
      </c>
      <c r="J260" s="30">
        <v>7500</v>
      </c>
      <c r="K260" s="31">
        <f t="shared" si="0"/>
        <v>3750</v>
      </c>
      <c r="L260" s="31">
        <f t="shared" si="1"/>
        <v>1500</v>
      </c>
      <c r="M260" s="32">
        <v>0.4</v>
      </c>
      <c r="O260" s="22"/>
    </row>
    <row r="261" spans="1:15" ht="15.75" customHeight="1" x14ac:dyDescent="0.2">
      <c r="A261" s="22"/>
      <c r="B261" s="27" t="s">
        <v>38</v>
      </c>
      <c r="C261" s="27">
        <v>1189833</v>
      </c>
      <c r="D261" s="28">
        <v>44391</v>
      </c>
      <c r="E261" s="27" t="s">
        <v>35</v>
      </c>
      <c r="F261" s="27" t="s">
        <v>36</v>
      </c>
      <c r="G261" s="27" t="s">
        <v>39</v>
      </c>
      <c r="H261" s="27" t="s">
        <v>27</v>
      </c>
      <c r="I261" s="29">
        <v>0.45</v>
      </c>
      <c r="J261" s="30">
        <v>6500</v>
      </c>
      <c r="K261" s="31">
        <f t="shared" ref="K261:K515" si="2">I261*J261</f>
        <v>2925</v>
      </c>
      <c r="L261" s="31">
        <f t="shared" ref="L261:L515" si="3">K261*M261</f>
        <v>1023.7499999999999</v>
      </c>
      <c r="M261" s="32">
        <v>0.35</v>
      </c>
      <c r="O261" s="22"/>
    </row>
    <row r="262" spans="1:15" ht="15.75" customHeight="1" x14ac:dyDescent="0.2">
      <c r="A262" s="22"/>
      <c r="B262" s="27" t="s">
        <v>38</v>
      </c>
      <c r="C262" s="27">
        <v>1189833</v>
      </c>
      <c r="D262" s="28">
        <v>44391</v>
      </c>
      <c r="E262" s="27" t="s">
        <v>35</v>
      </c>
      <c r="F262" s="27" t="s">
        <v>36</v>
      </c>
      <c r="G262" s="27" t="s">
        <v>39</v>
      </c>
      <c r="H262" s="27" t="s">
        <v>28</v>
      </c>
      <c r="I262" s="29">
        <v>0.5</v>
      </c>
      <c r="J262" s="30">
        <v>7000</v>
      </c>
      <c r="K262" s="31">
        <f t="shared" si="2"/>
        <v>3500</v>
      </c>
      <c r="L262" s="31">
        <f t="shared" si="3"/>
        <v>1925.0000000000002</v>
      </c>
      <c r="M262" s="32">
        <v>0.55000000000000004</v>
      </c>
      <c r="O262" s="22"/>
    </row>
    <row r="263" spans="1:15" ht="15.75" customHeight="1" x14ac:dyDescent="0.2">
      <c r="A263" s="22"/>
      <c r="B263" s="27" t="s">
        <v>38</v>
      </c>
      <c r="C263" s="27">
        <v>1189833</v>
      </c>
      <c r="D263" s="28">
        <v>44391</v>
      </c>
      <c r="E263" s="27" t="s">
        <v>35</v>
      </c>
      <c r="F263" s="27" t="s">
        <v>36</v>
      </c>
      <c r="G263" s="27" t="s">
        <v>39</v>
      </c>
      <c r="H263" s="27" t="s">
        <v>29</v>
      </c>
      <c r="I263" s="29">
        <v>0.65</v>
      </c>
      <c r="J263" s="30">
        <v>7000</v>
      </c>
      <c r="K263" s="31">
        <f t="shared" si="2"/>
        <v>4550</v>
      </c>
      <c r="L263" s="31">
        <f t="shared" si="3"/>
        <v>910</v>
      </c>
      <c r="M263" s="32">
        <v>0.2</v>
      </c>
      <c r="O263" s="22"/>
    </row>
    <row r="264" spans="1:15" ht="15.75" customHeight="1" x14ac:dyDescent="0.2">
      <c r="A264" s="22"/>
      <c r="B264" s="27" t="s">
        <v>38</v>
      </c>
      <c r="C264" s="27">
        <v>1189833</v>
      </c>
      <c r="D264" s="28">
        <v>44423</v>
      </c>
      <c r="E264" s="27" t="s">
        <v>35</v>
      </c>
      <c r="F264" s="27" t="s">
        <v>36</v>
      </c>
      <c r="G264" s="27" t="s">
        <v>39</v>
      </c>
      <c r="H264" s="27" t="s">
        <v>24</v>
      </c>
      <c r="I264" s="29">
        <v>0.5</v>
      </c>
      <c r="J264" s="30">
        <v>9000</v>
      </c>
      <c r="K264" s="31">
        <f t="shared" si="2"/>
        <v>4500</v>
      </c>
      <c r="L264" s="31">
        <f t="shared" si="3"/>
        <v>1800</v>
      </c>
      <c r="M264" s="32">
        <v>0.4</v>
      </c>
      <c r="O264" s="22"/>
    </row>
    <row r="265" spans="1:15" ht="15.75" customHeight="1" x14ac:dyDescent="0.2">
      <c r="A265" s="22"/>
      <c r="B265" s="27" t="s">
        <v>38</v>
      </c>
      <c r="C265" s="27">
        <v>1189833</v>
      </c>
      <c r="D265" s="28">
        <v>44423</v>
      </c>
      <c r="E265" s="27" t="s">
        <v>35</v>
      </c>
      <c r="F265" s="27" t="s">
        <v>36</v>
      </c>
      <c r="G265" s="27" t="s">
        <v>39</v>
      </c>
      <c r="H265" s="27" t="s">
        <v>25</v>
      </c>
      <c r="I265" s="29">
        <v>0.55000000000000004</v>
      </c>
      <c r="J265" s="30">
        <v>8500</v>
      </c>
      <c r="K265" s="31">
        <f t="shared" si="2"/>
        <v>4675</v>
      </c>
      <c r="L265" s="31">
        <f t="shared" si="3"/>
        <v>1168.75</v>
      </c>
      <c r="M265" s="32">
        <v>0.25</v>
      </c>
      <c r="O265" s="22"/>
    </row>
    <row r="266" spans="1:15" ht="15.75" customHeight="1" x14ac:dyDescent="0.2">
      <c r="A266" s="22"/>
      <c r="B266" s="27" t="s">
        <v>38</v>
      </c>
      <c r="C266" s="27">
        <v>1189833</v>
      </c>
      <c r="D266" s="28">
        <v>44423</v>
      </c>
      <c r="E266" s="27" t="s">
        <v>35</v>
      </c>
      <c r="F266" s="27" t="s">
        <v>36</v>
      </c>
      <c r="G266" s="27" t="s">
        <v>39</v>
      </c>
      <c r="H266" s="27" t="s">
        <v>26</v>
      </c>
      <c r="I266" s="29">
        <v>0.5</v>
      </c>
      <c r="J266" s="30">
        <v>7250</v>
      </c>
      <c r="K266" s="31">
        <f t="shared" si="2"/>
        <v>3625</v>
      </c>
      <c r="L266" s="31">
        <f t="shared" si="3"/>
        <v>1450</v>
      </c>
      <c r="M266" s="32">
        <v>0.4</v>
      </c>
      <c r="O266" s="22"/>
    </row>
    <row r="267" spans="1:15" ht="15.75" customHeight="1" x14ac:dyDescent="0.2">
      <c r="A267" s="22"/>
      <c r="B267" s="27" t="s">
        <v>38</v>
      </c>
      <c r="C267" s="27">
        <v>1189833</v>
      </c>
      <c r="D267" s="28">
        <v>44423</v>
      </c>
      <c r="E267" s="27" t="s">
        <v>35</v>
      </c>
      <c r="F267" s="27" t="s">
        <v>36</v>
      </c>
      <c r="G267" s="27" t="s">
        <v>39</v>
      </c>
      <c r="H267" s="27" t="s">
        <v>27</v>
      </c>
      <c r="I267" s="29">
        <v>0.5</v>
      </c>
      <c r="J267" s="30">
        <v>6750</v>
      </c>
      <c r="K267" s="31">
        <f t="shared" si="2"/>
        <v>3375</v>
      </c>
      <c r="L267" s="31">
        <f t="shared" si="3"/>
        <v>1181.25</v>
      </c>
      <c r="M267" s="32">
        <v>0.35</v>
      </c>
      <c r="O267" s="22"/>
    </row>
    <row r="268" spans="1:15" ht="15.75" customHeight="1" x14ac:dyDescent="0.2">
      <c r="A268" s="22"/>
      <c r="B268" s="27" t="s">
        <v>38</v>
      </c>
      <c r="C268" s="27">
        <v>1189833</v>
      </c>
      <c r="D268" s="28">
        <v>44423</v>
      </c>
      <c r="E268" s="27" t="s">
        <v>35</v>
      </c>
      <c r="F268" s="27" t="s">
        <v>36</v>
      </c>
      <c r="G268" s="27" t="s">
        <v>39</v>
      </c>
      <c r="H268" s="27" t="s">
        <v>28</v>
      </c>
      <c r="I268" s="29">
        <v>0.6</v>
      </c>
      <c r="J268" s="30">
        <v>6750</v>
      </c>
      <c r="K268" s="31">
        <f t="shared" si="2"/>
        <v>4050</v>
      </c>
      <c r="L268" s="31">
        <f t="shared" si="3"/>
        <v>2227.5</v>
      </c>
      <c r="M268" s="32">
        <v>0.55000000000000004</v>
      </c>
      <c r="O268" s="22"/>
    </row>
    <row r="269" spans="1:15" ht="15.75" customHeight="1" x14ac:dyDescent="0.2">
      <c r="A269" s="22"/>
      <c r="B269" s="27" t="s">
        <v>38</v>
      </c>
      <c r="C269" s="27">
        <v>1189833</v>
      </c>
      <c r="D269" s="28">
        <v>44423</v>
      </c>
      <c r="E269" s="27" t="s">
        <v>35</v>
      </c>
      <c r="F269" s="27" t="s">
        <v>36</v>
      </c>
      <c r="G269" s="27" t="s">
        <v>39</v>
      </c>
      <c r="H269" s="27" t="s">
        <v>29</v>
      </c>
      <c r="I269" s="29">
        <v>0.65</v>
      </c>
      <c r="J269" s="30">
        <v>6500</v>
      </c>
      <c r="K269" s="31">
        <f t="shared" si="2"/>
        <v>4225</v>
      </c>
      <c r="L269" s="31">
        <f t="shared" si="3"/>
        <v>845</v>
      </c>
      <c r="M269" s="32">
        <v>0.2</v>
      </c>
      <c r="O269" s="22"/>
    </row>
    <row r="270" spans="1:15" ht="15.75" customHeight="1" x14ac:dyDescent="0.2">
      <c r="A270" s="22"/>
      <c r="B270" s="27" t="s">
        <v>38</v>
      </c>
      <c r="C270" s="27">
        <v>1189833</v>
      </c>
      <c r="D270" s="28">
        <v>44455</v>
      </c>
      <c r="E270" s="27" t="s">
        <v>35</v>
      </c>
      <c r="F270" s="27" t="s">
        <v>36</v>
      </c>
      <c r="G270" s="27" t="s">
        <v>39</v>
      </c>
      <c r="H270" s="27" t="s">
        <v>24</v>
      </c>
      <c r="I270" s="29">
        <v>0.5</v>
      </c>
      <c r="J270" s="30">
        <v>8500</v>
      </c>
      <c r="K270" s="31">
        <f t="shared" si="2"/>
        <v>4250</v>
      </c>
      <c r="L270" s="31">
        <f t="shared" si="3"/>
        <v>1700</v>
      </c>
      <c r="M270" s="32">
        <v>0.4</v>
      </c>
      <c r="O270" s="22"/>
    </row>
    <row r="271" spans="1:15" ht="15.75" customHeight="1" x14ac:dyDescent="0.2">
      <c r="A271" s="22"/>
      <c r="B271" s="27" t="s">
        <v>38</v>
      </c>
      <c r="C271" s="27">
        <v>1189833</v>
      </c>
      <c r="D271" s="28">
        <v>44455</v>
      </c>
      <c r="E271" s="27" t="s">
        <v>35</v>
      </c>
      <c r="F271" s="27" t="s">
        <v>36</v>
      </c>
      <c r="G271" s="27" t="s">
        <v>39</v>
      </c>
      <c r="H271" s="27" t="s">
        <v>25</v>
      </c>
      <c r="I271" s="29">
        <v>0.55000000000000004</v>
      </c>
      <c r="J271" s="30">
        <v>8500</v>
      </c>
      <c r="K271" s="31">
        <f t="shared" si="2"/>
        <v>4675</v>
      </c>
      <c r="L271" s="31">
        <f t="shared" si="3"/>
        <v>1168.75</v>
      </c>
      <c r="M271" s="32">
        <v>0.25</v>
      </c>
      <c r="O271" s="22"/>
    </row>
    <row r="272" spans="1:15" ht="15.75" customHeight="1" x14ac:dyDescent="0.2">
      <c r="A272" s="22"/>
      <c r="B272" s="27" t="s">
        <v>38</v>
      </c>
      <c r="C272" s="27">
        <v>1189833</v>
      </c>
      <c r="D272" s="28">
        <v>44455</v>
      </c>
      <c r="E272" s="27" t="s">
        <v>35</v>
      </c>
      <c r="F272" s="27" t="s">
        <v>36</v>
      </c>
      <c r="G272" s="27" t="s">
        <v>39</v>
      </c>
      <c r="H272" s="27" t="s">
        <v>26</v>
      </c>
      <c r="I272" s="29">
        <v>0.5</v>
      </c>
      <c r="J272" s="30">
        <v>7000</v>
      </c>
      <c r="K272" s="31">
        <f t="shared" si="2"/>
        <v>3500</v>
      </c>
      <c r="L272" s="31">
        <f t="shared" si="3"/>
        <v>1400</v>
      </c>
      <c r="M272" s="32">
        <v>0.4</v>
      </c>
      <c r="O272" s="22"/>
    </row>
    <row r="273" spans="1:15" ht="15.75" customHeight="1" x14ac:dyDescent="0.2">
      <c r="A273" s="22"/>
      <c r="B273" s="27" t="s">
        <v>38</v>
      </c>
      <c r="C273" s="27">
        <v>1189833</v>
      </c>
      <c r="D273" s="28">
        <v>44455</v>
      </c>
      <c r="E273" s="27" t="s">
        <v>35</v>
      </c>
      <c r="F273" s="27" t="s">
        <v>36</v>
      </c>
      <c r="G273" s="27" t="s">
        <v>39</v>
      </c>
      <c r="H273" s="27" t="s">
        <v>27</v>
      </c>
      <c r="I273" s="29">
        <v>0.5</v>
      </c>
      <c r="J273" s="30">
        <v>6500</v>
      </c>
      <c r="K273" s="31">
        <f t="shared" si="2"/>
        <v>3250</v>
      </c>
      <c r="L273" s="31">
        <f t="shared" si="3"/>
        <v>1137.5</v>
      </c>
      <c r="M273" s="32">
        <v>0.35</v>
      </c>
      <c r="O273" s="22"/>
    </row>
    <row r="274" spans="1:15" ht="15.75" customHeight="1" x14ac:dyDescent="0.2">
      <c r="A274" s="22"/>
      <c r="B274" s="27" t="s">
        <v>38</v>
      </c>
      <c r="C274" s="27">
        <v>1189833</v>
      </c>
      <c r="D274" s="28">
        <v>44455</v>
      </c>
      <c r="E274" s="27" t="s">
        <v>35</v>
      </c>
      <c r="F274" s="27" t="s">
        <v>36</v>
      </c>
      <c r="G274" s="27" t="s">
        <v>39</v>
      </c>
      <c r="H274" s="27" t="s">
        <v>28</v>
      </c>
      <c r="I274" s="29">
        <v>0.6</v>
      </c>
      <c r="J274" s="30">
        <v>6500</v>
      </c>
      <c r="K274" s="31">
        <f t="shared" si="2"/>
        <v>3900</v>
      </c>
      <c r="L274" s="31">
        <f t="shared" si="3"/>
        <v>2145</v>
      </c>
      <c r="M274" s="32">
        <v>0.55000000000000004</v>
      </c>
      <c r="O274" s="22"/>
    </row>
    <row r="275" spans="1:15" ht="15.75" customHeight="1" x14ac:dyDescent="0.2">
      <c r="A275" s="22"/>
      <c r="B275" s="27" t="s">
        <v>38</v>
      </c>
      <c r="C275" s="27">
        <v>1189833</v>
      </c>
      <c r="D275" s="28">
        <v>44455</v>
      </c>
      <c r="E275" s="27" t="s">
        <v>35</v>
      </c>
      <c r="F275" s="27" t="s">
        <v>36</v>
      </c>
      <c r="G275" s="27" t="s">
        <v>39</v>
      </c>
      <c r="H275" s="27" t="s">
        <v>29</v>
      </c>
      <c r="I275" s="29">
        <v>0.65</v>
      </c>
      <c r="J275" s="30">
        <v>7000</v>
      </c>
      <c r="K275" s="31">
        <f t="shared" si="2"/>
        <v>4550</v>
      </c>
      <c r="L275" s="31">
        <f t="shared" si="3"/>
        <v>910</v>
      </c>
      <c r="M275" s="32">
        <v>0.2</v>
      </c>
      <c r="O275" s="22"/>
    </row>
    <row r="276" spans="1:15" ht="15.75" customHeight="1" x14ac:dyDescent="0.2">
      <c r="A276" s="22"/>
      <c r="B276" s="27" t="s">
        <v>38</v>
      </c>
      <c r="C276" s="27">
        <v>1189833</v>
      </c>
      <c r="D276" s="28">
        <v>44484</v>
      </c>
      <c r="E276" s="27" t="s">
        <v>35</v>
      </c>
      <c r="F276" s="27" t="s">
        <v>36</v>
      </c>
      <c r="G276" s="27" t="s">
        <v>39</v>
      </c>
      <c r="H276" s="27" t="s">
        <v>24</v>
      </c>
      <c r="I276" s="29">
        <v>0.5</v>
      </c>
      <c r="J276" s="30">
        <v>8000</v>
      </c>
      <c r="K276" s="31">
        <f t="shared" si="2"/>
        <v>4000</v>
      </c>
      <c r="L276" s="31">
        <f t="shared" si="3"/>
        <v>1600</v>
      </c>
      <c r="M276" s="32">
        <v>0.4</v>
      </c>
      <c r="O276" s="22"/>
    </row>
    <row r="277" spans="1:15" ht="15.75" customHeight="1" x14ac:dyDescent="0.2">
      <c r="A277" s="22"/>
      <c r="B277" s="27" t="s">
        <v>38</v>
      </c>
      <c r="C277" s="27">
        <v>1189833</v>
      </c>
      <c r="D277" s="28">
        <v>44484</v>
      </c>
      <c r="E277" s="27" t="s">
        <v>35</v>
      </c>
      <c r="F277" s="27" t="s">
        <v>36</v>
      </c>
      <c r="G277" s="27" t="s">
        <v>39</v>
      </c>
      <c r="H277" s="27" t="s">
        <v>25</v>
      </c>
      <c r="I277" s="29">
        <v>0.55000000000000004</v>
      </c>
      <c r="J277" s="30">
        <v>8000</v>
      </c>
      <c r="K277" s="31">
        <f t="shared" si="2"/>
        <v>4400</v>
      </c>
      <c r="L277" s="31">
        <f t="shared" si="3"/>
        <v>1100</v>
      </c>
      <c r="M277" s="32">
        <v>0.25</v>
      </c>
      <c r="O277" s="22"/>
    </row>
    <row r="278" spans="1:15" ht="15.75" customHeight="1" x14ac:dyDescent="0.2">
      <c r="A278" s="22"/>
      <c r="B278" s="27" t="s">
        <v>38</v>
      </c>
      <c r="C278" s="27">
        <v>1189833</v>
      </c>
      <c r="D278" s="28">
        <v>44484</v>
      </c>
      <c r="E278" s="27" t="s">
        <v>35</v>
      </c>
      <c r="F278" s="27" t="s">
        <v>36</v>
      </c>
      <c r="G278" s="27" t="s">
        <v>39</v>
      </c>
      <c r="H278" s="27" t="s">
        <v>26</v>
      </c>
      <c r="I278" s="29">
        <v>0.5</v>
      </c>
      <c r="J278" s="30">
        <v>6500</v>
      </c>
      <c r="K278" s="31">
        <f t="shared" si="2"/>
        <v>3250</v>
      </c>
      <c r="L278" s="31">
        <f t="shared" si="3"/>
        <v>1300</v>
      </c>
      <c r="M278" s="32">
        <v>0.4</v>
      </c>
      <c r="O278" s="22"/>
    </row>
    <row r="279" spans="1:15" ht="15.75" customHeight="1" x14ac:dyDescent="0.2">
      <c r="A279" s="22"/>
      <c r="B279" s="27" t="s">
        <v>38</v>
      </c>
      <c r="C279" s="27">
        <v>1189833</v>
      </c>
      <c r="D279" s="28">
        <v>44484</v>
      </c>
      <c r="E279" s="27" t="s">
        <v>35</v>
      </c>
      <c r="F279" s="27" t="s">
        <v>36</v>
      </c>
      <c r="G279" s="27" t="s">
        <v>39</v>
      </c>
      <c r="H279" s="27" t="s">
        <v>27</v>
      </c>
      <c r="I279" s="29">
        <v>0.5</v>
      </c>
      <c r="J279" s="30">
        <v>6250</v>
      </c>
      <c r="K279" s="31">
        <f t="shared" si="2"/>
        <v>3125</v>
      </c>
      <c r="L279" s="31">
        <f t="shared" si="3"/>
        <v>1093.75</v>
      </c>
      <c r="M279" s="32">
        <v>0.35</v>
      </c>
      <c r="O279" s="22"/>
    </row>
    <row r="280" spans="1:15" ht="15.75" customHeight="1" x14ac:dyDescent="0.2">
      <c r="A280" s="22"/>
      <c r="B280" s="27" t="s">
        <v>38</v>
      </c>
      <c r="C280" s="27">
        <v>1189833</v>
      </c>
      <c r="D280" s="28">
        <v>44484</v>
      </c>
      <c r="E280" s="27" t="s">
        <v>35</v>
      </c>
      <c r="F280" s="27" t="s">
        <v>36</v>
      </c>
      <c r="G280" s="27" t="s">
        <v>39</v>
      </c>
      <c r="H280" s="27" t="s">
        <v>28</v>
      </c>
      <c r="I280" s="29">
        <v>0.6</v>
      </c>
      <c r="J280" s="30">
        <v>6000</v>
      </c>
      <c r="K280" s="31">
        <f t="shared" si="2"/>
        <v>3600</v>
      </c>
      <c r="L280" s="31">
        <f t="shared" si="3"/>
        <v>1980.0000000000002</v>
      </c>
      <c r="M280" s="32">
        <v>0.55000000000000004</v>
      </c>
      <c r="O280" s="22"/>
    </row>
    <row r="281" spans="1:15" ht="15.75" customHeight="1" x14ac:dyDescent="0.2">
      <c r="A281" s="22"/>
      <c r="B281" s="27" t="s">
        <v>38</v>
      </c>
      <c r="C281" s="27">
        <v>1189833</v>
      </c>
      <c r="D281" s="28">
        <v>44484</v>
      </c>
      <c r="E281" s="27" t="s">
        <v>35</v>
      </c>
      <c r="F281" s="27" t="s">
        <v>36</v>
      </c>
      <c r="G281" s="27" t="s">
        <v>39</v>
      </c>
      <c r="H281" s="27" t="s">
        <v>29</v>
      </c>
      <c r="I281" s="29">
        <v>0.65</v>
      </c>
      <c r="J281" s="30">
        <v>6500</v>
      </c>
      <c r="K281" s="31">
        <f t="shared" si="2"/>
        <v>4225</v>
      </c>
      <c r="L281" s="31">
        <f t="shared" si="3"/>
        <v>845</v>
      </c>
      <c r="M281" s="32">
        <v>0.2</v>
      </c>
      <c r="O281" s="22"/>
    </row>
    <row r="282" spans="1:15" ht="15.75" customHeight="1" x14ac:dyDescent="0.2">
      <c r="A282" s="22"/>
      <c r="B282" s="27" t="s">
        <v>38</v>
      </c>
      <c r="C282" s="27">
        <v>1189833</v>
      </c>
      <c r="D282" s="28">
        <v>44515</v>
      </c>
      <c r="E282" s="27" t="s">
        <v>35</v>
      </c>
      <c r="F282" s="27" t="s">
        <v>36</v>
      </c>
      <c r="G282" s="27" t="s">
        <v>39</v>
      </c>
      <c r="H282" s="27" t="s">
        <v>24</v>
      </c>
      <c r="I282" s="29">
        <v>0.5</v>
      </c>
      <c r="J282" s="30">
        <v>8250</v>
      </c>
      <c r="K282" s="31">
        <f t="shared" si="2"/>
        <v>4125</v>
      </c>
      <c r="L282" s="31">
        <f t="shared" si="3"/>
        <v>1650</v>
      </c>
      <c r="M282" s="32">
        <v>0.4</v>
      </c>
      <c r="O282" s="22"/>
    </row>
    <row r="283" spans="1:15" ht="15.75" customHeight="1" x14ac:dyDescent="0.2">
      <c r="A283" s="22"/>
      <c r="B283" s="27" t="s">
        <v>38</v>
      </c>
      <c r="C283" s="27">
        <v>1189833</v>
      </c>
      <c r="D283" s="28">
        <v>44515</v>
      </c>
      <c r="E283" s="27" t="s">
        <v>35</v>
      </c>
      <c r="F283" s="27" t="s">
        <v>36</v>
      </c>
      <c r="G283" s="27" t="s">
        <v>39</v>
      </c>
      <c r="H283" s="27" t="s">
        <v>25</v>
      </c>
      <c r="I283" s="29">
        <v>0.55000000000000004</v>
      </c>
      <c r="J283" s="30">
        <v>8250</v>
      </c>
      <c r="K283" s="31">
        <f t="shared" si="2"/>
        <v>4537.5</v>
      </c>
      <c r="L283" s="31">
        <f t="shared" si="3"/>
        <v>1134.375</v>
      </c>
      <c r="M283" s="32">
        <v>0.25</v>
      </c>
      <c r="O283" s="22"/>
    </row>
    <row r="284" spans="1:15" ht="15.75" customHeight="1" x14ac:dyDescent="0.2">
      <c r="A284" s="22"/>
      <c r="B284" s="27" t="s">
        <v>38</v>
      </c>
      <c r="C284" s="27">
        <v>1189833</v>
      </c>
      <c r="D284" s="28">
        <v>44515</v>
      </c>
      <c r="E284" s="27" t="s">
        <v>35</v>
      </c>
      <c r="F284" s="27" t="s">
        <v>36</v>
      </c>
      <c r="G284" s="27" t="s">
        <v>39</v>
      </c>
      <c r="H284" s="27" t="s">
        <v>26</v>
      </c>
      <c r="I284" s="29">
        <v>0.5</v>
      </c>
      <c r="J284" s="30">
        <v>6750</v>
      </c>
      <c r="K284" s="31">
        <f t="shared" si="2"/>
        <v>3375</v>
      </c>
      <c r="L284" s="31">
        <f t="shared" si="3"/>
        <v>1350</v>
      </c>
      <c r="M284" s="32">
        <v>0.4</v>
      </c>
      <c r="O284" s="22"/>
    </row>
    <row r="285" spans="1:15" ht="15.75" customHeight="1" x14ac:dyDescent="0.2">
      <c r="A285" s="22"/>
      <c r="B285" s="27" t="s">
        <v>38</v>
      </c>
      <c r="C285" s="27">
        <v>1189833</v>
      </c>
      <c r="D285" s="28">
        <v>44515</v>
      </c>
      <c r="E285" s="27" t="s">
        <v>35</v>
      </c>
      <c r="F285" s="27" t="s">
        <v>36</v>
      </c>
      <c r="G285" s="27" t="s">
        <v>39</v>
      </c>
      <c r="H285" s="27" t="s">
        <v>27</v>
      </c>
      <c r="I285" s="29">
        <v>0.5</v>
      </c>
      <c r="J285" s="30">
        <v>6500</v>
      </c>
      <c r="K285" s="31">
        <f t="shared" si="2"/>
        <v>3250</v>
      </c>
      <c r="L285" s="31">
        <f t="shared" si="3"/>
        <v>1137.5</v>
      </c>
      <c r="M285" s="32">
        <v>0.35</v>
      </c>
      <c r="O285" s="22"/>
    </row>
    <row r="286" spans="1:15" ht="15.75" customHeight="1" x14ac:dyDescent="0.2">
      <c r="A286" s="22"/>
      <c r="B286" s="27" t="s">
        <v>38</v>
      </c>
      <c r="C286" s="27">
        <v>1189833</v>
      </c>
      <c r="D286" s="28">
        <v>44515</v>
      </c>
      <c r="E286" s="27" t="s">
        <v>35</v>
      </c>
      <c r="F286" s="27" t="s">
        <v>36</v>
      </c>
      <c r="G286" s="27" t="s">
        <v>39</v>
      </c>
      <c r="H286" s="27" t="s">
        <v>28</v>
      </c>
      <c r="I286" s="29">
        <v>0.6</v>
      </c>
      <c r="J286" s="30">
        <v>6000</v>
      </c>
      <c r="K286" s="31">
        <f t="shared" si="2"/>
        <v>3600</v>
      </c>
      <c r="L286" s="31">
        <f t="shared" si="3"/>
        <v>1980.0000000000002</v>
      </c>
      <c r="M286" s="32">
        <v>0.55000000000000004</v>
      </c>
      <c r="O286" s="22"/>
    </row>
    <row r="287" spans="1:15" ht="15.75" customHeight="1" x14ac:dyDescent="0.2">
      <c r="A287" s="22"/>
      <c r="B287" s="27" t="s">
        <v>38</v>
      </c>
      <c r="C287" s="27">
        <v>1189833</v>
      </c>
      <c r="D287" s="28">
        <v>44515</v>
      </c>
      <c r="E287" s="27" t="s">
        <v>35</v>
      </c>
      <c r="F287" s="27" t="s">
        <v>36</v>
      </c>
      <c r="G287" s="27" t="s">
        <v>39</v>
      </c>
      <c r="H287" s="27" t="s">
        <v>29</v>
      </c>
      <c r="I287" s="29">
        <v>0.65</v>
      </c>
      <c r="J287" s="30">
        <v>7000</v>
      </c>
      <c r="K287" s="31">
        <f t="shared" si="2"/>
        <v>4550</v>
      </c>
      <c r="L287" s="31">
        <f t="shared" si="3"/>
        <v>910</v>
      </c>
      <c r="M287" s="32">
        <v>0.2</v>
      </c>
      <c r="O287" s="22"/>
    </row>
    <row r="288" spans="1:15" ht="15.75" customHeight="1" x14ac:dyDescent="0.2">
      <c r="A288" s="22"/>
      <c r="B288" s="27" t="s">
        <v>38</v>
      </c>
      <c r="C288" s="27">
        <v>1189833</v>
      </c>
      <c r="D288" s="28">
        <v>44544</v>
      </c>
      <c r="E288" s="27" t="s">
        <v>35</v>
      </c>
      <c r="F288" s="27" t="s">
        <v>36</v>
      </c>
      <c r="G288" s="27" t="s">
        <v>39</v>
      </c>
      <c r="H288" s="27" t="s">
        <v>24</v>
      </c>
      <c r="I288" s="29">
        <v>0.5</v>
      </c>
      <c r="J288" s="30">
        <v>9000</v>
      </c>
      <c r="K288" s="31">
        <f t="shared" si="2"/>
        <v>4500</v>
      </c>
      <c r="L288" s="31">
        <f t="shared" si="3"/>
        <v>1800</v>
      </c>
      <c r="M288" s="32">
        <v>0.4</v>
      </c>
      <c r="O288" s="22"/>
    </row>
    <row r="289" spans="1:16" ht="15.75" customHeight="1" x14ac:dyDescent="0.2">
      <c r="A289" s="22"/>
      <c r="B289" s="27" t="s">
        <v>38</v>
      </c>
      <c r="C289" s="27">
        <v>1189833</v>
      </c>
      <c r="D289" s="28">
        <v>44544</v>
      </c>
      <c r="E289" s="27" t="s">
        <v>35</v>
      </c>
      <c r="F289" s="27" t="s">
        <v>36</v>
      </c>
      <c r="G289" s="27" t="s">
        <v>39</v>
      </c>
      <c r="H289" s="27" t="s">
        <v>25</v>
      </c>
      <c r="I289" s="29">
        <v>0.55000000000000004</v>
      </c>
      <c r="J289" s="30">
        <v>9000</v>
      </c>
      <c r="K289" s="31">
        <f t="shared" si="2"/>
        <v>4950</v>
      </c>
      <c r="L289" s="31">
        <f t="shared" si="3"/>
        <v>1237.5</v>
      </c>
      <c r="M289" s="32">
        <v>0.25</v>
      </c>
      <c r="O289" s="22"/>
    </row>
    <row r="290" spans="1:16" ht="15.75" customHeight="1" x14ac:dyDescent="0.2">
      <c r="A290" s="22"/>
      <c r="B290" s="27" t="s">
        <v>38</v>
      </c>
      <c r="C290" s="27">
        <v>1189833</v>
      </c>
      <c r="D290" s="28">
        <v>44544</v>
      </c>
      <c r="E290" s="27" t="s">
        <v>35</v>
      </c>
      <c r="F290" s="27" t="s">
        <v>36</v>
      </c>
      <c r="G290" s="27" t="s">
        <v>39</v>
      </c>
      <c r="H290" s="27" t="s">
        <v>26</v>
      </c>
      <c r="I290" s="29">
        <v>0.5</v>
      </c>
      <c r="J290" s="30">
        <v>7000</v>
      </c>
      <c r="K290" s="31">
        <f t="shared" si="2"/>
        <v>3500</v>
      </c>
      <c r="L290" s="31">
        <f t="shared" si="3"/>
        <v>1400</v>
      </c>
      <c r="M290" s="32">
        <v>0.4</v>
      </c>
      <c r="O290" s="22"/>
    </row>
    <row r="291" spans="1:16" ht="15.75" customHeight="1" x14ac:dyDescent="0.2">
      <c r="A291" s="22"/>
      <c r="B291" s="27" t="s">
        <v>38</v>
      </c>
      <c r="C291" s="27">
        <v>1189833</v>
      </c>
      <c r="D291" s="28">
        <v>44544</v>
      </c>
      <c r="E291" s="27" t="s">
        <v>35</v>
      </c>
      <c r="F291" s="27" t="s">
        <v>36</v>
      </c>
      <c r="G291" s="27" t="s">
        <v>39</v>
      </c>
      <c r="H291" s="27" t="s">
        <v>27</v>
      </c>
      <c r="I291" s="29">
        <v>0.5</v>
      </c>
      <c r="J291" s="30">
        <v>7000</v>
      </c>
      <c r="K291" s="31">
        <f t="shared" si="2"/>
        <v>3500</v>
      </c>
      <c r="L291" s="31">
        <f t="shared" si="3"/>
        <v>1225</v>
      </c>
      <c r="M291" s="32">
        <v>0.35</v>
      </c>
      <c r="O291" s="22"/>
    </row>
    <row r="292" spans="1:16" ht="15.75" customHeight="1" x14ac:dyDescent="0.2">
      <c r="A292" s="22"/>
      <c r="B292" s="27" t="s">
        <v>38</v>
      </c>
      <c r="C292" s="27">
        <v>1189833</v>
      </c>
      <c r="D292" s="28">
        <v>44544</v>
      </c>
      <c r="E292" s="27" t="s">
        <v>35</v>
      </c>
      <c r="F292" s="27" t="s">
        <v>36</v>
      </c>
      <c r="G292" s="27" t="s">
        <v>39</v>
      </c>
      <c r="H292" s="27" t="s">
        <v>28</v>
      </c>
      <c r="I292" s="29">
        <v>0.6</v>
      </c>
      <c r="J292" s="30">
        <v>6250</v>
      </c>
      <c r="K292" s="31">
        <f t="shared" si="2"/>
        <v>3750</v>
      </c>
      <c r="L292" s="31">
        <f t="shared" si="3"/>
        <v>2062.5</v>
      </c>
      <c r="M292" s="32">
        <v>0.55000000000000004</v>
      </c>
      <c r="O292" s="22"/>
    </row>
    <row r="293" spans="1:16" ht="15.75" customHeight="1" x14ac:dyDescent="0.2">
      <c r="A293" s="22"/>
      <c r="B293" s="27" t="s">
        <v>38</v>
      </c>
      <c r="C293" s="27">
        <v>1189833</v>
      </c>
      <c r="D293" s="28">
        <v>44544</v>
      </c>
      <c r="E293" s="27" t="s">
        <v>35</v>
      </c>
      <c r="F293" s="27" t="s">
        <v>36</v>
      </c>
      <c r="G293" s="27" t="s">
        <v>39</v>
      </c>
      <c r="H293" s="27" t="s">
        <v>29</v>
      </c>
      <c r="I293" s="29">
        <v>0.65</v>
      </c>
      <c r="J293" s="30">
        <v>7250</v>
      </c>
      <c r="K293" s="31">
        <f t="shared" si="2"/>
        <v>4712.5</v>
      </c>
      <c r="L293" s="31">
        <f t="shared" si="3"/>
        <v>942.5</v>
      </c>
      <c r="M293" s="32">
        <v>0.2</v>
      </c>
      <c r="O293" s="22"/>
    </row>
    <row r="294" spans="1:16" ht="15.75" customHeight="1" x14ac:dyDescent="0.2">
      <c r="A294" s="22"/>
      <c r="B294" s="27" t="s">
        <v>21</v>
      </c>
      <c r="C294" s="27">
        <v>1185732</v>
      </c>
      <c r="D294" s="28">
        <v>44211</v>
      </c>
      <c r="E294" s="27" t="s">
        <v>40</v>
      </c>
      <c r="F294" s="27" t="s">
        <v>41</v>
      </c>
      <c r="G294" s="27" t="s">
        <v>42</v>
      </c>
      <c r="H294" s="27" t="s">
        <v>24</v>
      </c>
      <c r="I294" s="29">
        <v>0.45</v>
      </c>
      <c r="J294" s="30">
        <v>4750</v>
      </c>
      <c r="K294" s="31">
        <f t="shared" si="2"/>
        <v>2137.5</v>
      </c>
      <c r="L294" s="31">
        <f t="shared" si="3"/>
        <v>855</v>
      </c>
      <c r="M294" s="32">
        <v>0.4</v>
      </c>
      <c r="O294" s="34"/>
      <c r="P294" s="33"/>
    </row>
    <row r="295" spans="1:16" ht="15.75" customHeight="1" x14ac:dyDescent="0.2">
      <c r="A295" s="22"/>
      <c r="B295" s="27" t="s">
        <v>21</v>
      </c>
      <c r="C295" s="27">
        <v>1185732</v>
      </c>
      <c r="D295" s="28">
        <v>44211</v>
      </c>
      <c r="E295" s="27" t="s">
        <v>40</v>
      </c>
      <c r="F295" s="27" t="s">
        <v>41</v>
      </c>
      <c r="G295" s="27" t="s">
        <v>42</v>
      </c>
      <c r="H295" s="27" t="s">
        <v>25</v>
      </c>
      <c r="I295" s="29">
        <v>0.45</v>
      </c>
      <c r="J295" s="30">
        <v>2750</v>
      </c>
      <c r="K295" s="31">
        <f t="shared" si="2"/>
        <v>1237.5</v>
      </c>
      <c r="L295" s="31">
        <f t="shared" si="3"/>
        <v>433.125</v>
      </c>
      <c r="M295" s="32">
        <v>0.35</v>
      </c>
      <c r="O295" s="34"/>
      <c r="P295" s="33"/>
    </row>
    <row r="296" spans="1:16" ht="15.75" customHeight="1" x14ac:dyDescent="0.2">
      <c r="A296" s="22"/>
      <c r="B296" s="27" t="s">
        <v>21</v>
      </c>
      <c r="C296" s="27">
        <v>1185732</v>
      </c>
      <c r="D296" s="28">
        <v>44211</v>
      </c>
      <c r="E296" s="27" t="s">
        <v>40</v>
      </c>
      <c r="F296" s="27" t="s">
        <v>41</v>
      </c>
      <c r="G296" s="27" t="s">
        <v>42</v>
      </c>
      <c r="H296" s="27" t="s">
        <v>26</v>
      </c>
      <c r="I296" s="29">
        <v>0.35000000000000003</v>
      </c>
      <c r="J296" s="30">
        <v>2750</v>
      </c>
      <c r="K296" s="31">
        <f t="shared" si="2"/>
        <v>962.50000000000011</v>
      </c>
      <c r="L296" s="31">
        <f t="shared" si="3"/>
        <v>336.875</v>
      </c>
      <c r="M296" s="32">
        <v>0.35</v>
      </c>
      <c r="O296" s="34"/>
      <c r="P296" s="33"/>
    </row>
    <row r="297" spans="1:16" ht="15.75" customHeight="1" x14ac:dyDescent="0.2">
      <c r="A297" s="22"/>
      <c r="B297" s="27" t="s">
        <v>21</v>
      </c>
      <c r="C297" s="27">
        <v>1185732</v>
      </c>
      <c r="D297" s="28">
        <v>44211</v>
      </c>
      <c r="E297" s="27" t="s">
        <v>40</v>
      </c>
      <c r="F297" s="27" t="s">
        <v>41</v>
      </c>
      <c r="G297" s="27" t="s">
        <v>42</v>
      </c>
      <c r="H297" s="27" t="s">
        <v>27</v>
      </c>
      <c r="I297" s="29">
        <v>0.4</v>
      </c>
      <c r="J297" s="30">
        <v>1250</v>
      </c>
      <c r="K297" s="31">
        <f t="shared" si="2"/>
        <v>500</v>
      </c>
      <c r="L297" s="31">
        <f t="shared" si="3"/>
        <v>200</v>
      </c>
      <c r="M297" s="32">
        <v>0.4</v>
      </c>
      <c r="O297" s="35"/>
      <c r="P297" s="33"/>
    </row>
    <row r="298" spans="1:16" ht="15.75" customHeight="1" x14ac:dyDescent="0.2">
      <c r="A298" s="22"/>
      <c r="B298" s="27" t="s">
        <v>21</v>
      </c>
      <c r="C298" s="27">
        <v>1185732</v>
      </c>
      <c r="D298" s="28">
        <v>44211</v>
      </c>
      <c r="E298" s="27" t="s">
        <v>40</v>
      </c>
      <c r="F298" s="27" t="s">
        <v>41</v>
      </c>
      <c r="G298" s="27" t="s">
        <v>42</v>
      </c>
      <c r="H298" s="27" t="s">
        <v>28</v>
      </c>
      <c r="I298" s="29">
        <v>0.54999999999999993</v>
      </c>
      <c r="J298" s="30">
        <v>1750</v>
      </c>
      <c r="K298" s="31">
        <f t="shared" si="2"/>
        <v>962.49999999999989</v>
      </c>
      <c r="L298" s="31">
        <f t="shared" si="3"/>
        <v>336.87499999999994</v>
      </c>
      <c r="M298" s="32">
        <v>0.35</v>
      </c>
      <c r="O298" s="35"/>
      <c r="P298" s="33"/>
    </row>
    <row r="299" spans="1:16" ht="15.75" customHeight="1" x14ac:dyDescent="0.2">
      <c r="A299" s="22"/>
      <c r="B299" s="27" t="s">
        <v>21</v>
      </c>
      <c r="C299" s="27">
        <v>1185732</v>
      </c>
      <c r="D299" s="28">
        <v>44211</v>
      </c>
      <c r="E299" s="27" t="s">
        <v>40</v>
      </c>
      <c r="F299" s="27" t="s">
        <v>41</v>
      </c>
      <c r="G299" s="27" t="s">
        <v>42</v>
      </c>
      <c r="H299" s="27" t="s">
        <v>29</v>
      </c>
      <c r="I299" s="29">
        <v>0.45</v>
      </c>
      <c r="J299" s="30">
        <v>2750</v>
      </c>
      <c r="K299" s="31">
        <f t="shared" si="2"/>
        <v>1237.5</v>
      </c>
      <c r="L299" s="31">
        <f t="shared" si="3"/>
        <v>618.75</v>
      </c>
      <c r="M299" s="32">
        <v>0.5</v>
      </c>
      <c r="O299" s="35"/>
      <c r="P299" s="33"/>
    </row>
    <row r="300" spans="1:16" ht="15.75" customHeight="1" x14ac:dyDescent="0.2">
      <c r="A300" s="22"/>
      <c r="B300" s="27" t="s">
        <v>21</v>
      </c>
      <c r="C300" s="27">
        <v>1185732</v>
      </c>
      <c r="D300" s="28">
        <v>44242</v>
      </c>
      <c r="E300" s="27" t="s">
        <v>40</v>
      </c>
      <c r="F300" s="27" t="s">
        <v>41</v>
      </c>
      <c r="G300" s="27" t="s">
        <v>42</v>
      </c>
      <c r="H300" s="27" t="s">
        <v>24</v>
      </c>
      <c r="I300" s="29">
        <v>0.45</v>
      </c>
      <c r="J300" s="30">
        <v>5250</v>
      </c>
      <c r="K300" s="31">
        <f t="shared" si="2"/>
        <v>2362.5</v>
      </c>
      <c r="L300" s="31">
        <f t="shared" si="3"/>
        <v>945</v>
      </c>
      <c r="M300" s="32">
        <v>0.4</v>
      </c>
      <c r="O300" s="35"/>
      <c r="P300" s="33"/>
    </row>
    <row r="301" spans="1:16" ht="15.75" customHeight="1" x14ac:dyDescent="0.2">
      <c r="A301" s="22"/>
      <c r="B301" s="27" t="s">
        <v>21</v>
      </c>
      <c r="C301" s="27">
        <v>1185732</v>
      </c>
      <c r="D301" s="28">
        <v>44242</v>
      </c>
      <c r="E301" s="27" t="s">
        <v>40</v>
      </c>
      <c r="F301" s="27" t="s">
        <v>41</v>
      </c>
      <c r="G301" s="27" t="s">
        <v>42</v>
      </c>
      <c r="H301" s="27" t="s">
        <v>25</v>
      </c>
      <c r="I301" s="29">
        <v>0.45</v>
      </c>
      <c r="J301" s="30">
        <v>1750</v>
      </c>
      <c r="K301" s="31">
        <f t="shared" si="2"/>
        <v>787.5</v>
      </c>
      <c r="L301" s="31">
        <f t="shared" si="3"/>
        <v>275.625</v>
      </c>
      <c r="M301" s="32">
        <v>0.35</v>
      </c>
      <c r="O301" s="35"/>
      <c r="P301" s="33"/>
    </row>
    <row r="302" spans="1:16" ht="15.75" customHeight="1" x14ac:dyDescent="0.2">
      <c r="A302" s="22"/>
      <c r="B302" s="27" t="s">
        <v>21</v>
      </c>
      <c r="C302" s="27">
        <v>1185732</v>
      </c>
      <c r="D302" s="28">
        <v>44242</v>
      </c>
      <c r="E302" s="27" t="s">
        <v>40</v>
      </c>
      <c r="F302" s="27" t="s">
        <v>41</v>
      </c>
      <c r="G302" s="27" t="s">
        <v>42</v>
      </c>
      <c r="H302" s="27" t="s">
        <v>26</v>
      </c>
      <c r="I302" s="29">
        <v>0.35000000000000003</v>
      </c>
      <c r="J302" s="30">
        <v>2250</v>
      </c>
      <c r="K302" s="31">
        <f t="shared" si="2"/>
        <v>787.50000000000011</v>
      </c>
      <c r="L302" s="31">
        <f t="shared" si="3"/>
        <v>275.625</v>
      </c>
      <c r="M302" s="32">
        <v>0.35</v>
      </c>
      <c r="O302" s="35"/>
      <c r="P302" s="33"/>
    </row>
    <row r="303" spans="1:16" ht="15.75" customHeight="1" x14ac:dyDescent="0.2">
      <c r="A303" s="22"/>
      <c r="B303" s="27" t="s">
        <v>21</v>
      </c>
      <c r="C303" s="27">
        <v>1185732</v>
      </c>
      <c r="D303" s="28">
        <v>44242</v>
      </c>
      <c r="E303" s="27" t="s">
        <v>40</v>
      </c>
      <c r="F303" s="27" t="s">
        <v>41</v>
      </c>
      <c r="G303" s="27" t="s">
        <v>42</v>
      </c>
      <c r="H303" s="27" t="s">
        <v>27</v>
      </c>
      <c r="I303" s="29">
        <v>0.4</v>
      </c>
      <c r="J303" s="30">
        <v>1000</v>
      </c>
      <c r="K303" s="31">
        <f t="shared" si="2"/>
        <v>400</v>
      </c>
      <c r="L303" s="31">
        <f t="shared" si="3"/>
        <v>160</v>
      </c>
      <c r="M303" s="32">
        <v>0.4</v>
      </c>
      <c r="O303" s="35"/>
      <c r="P303" s="33"/>
    </row>
    <row r="304" spans="1:16" ht="15.75" customHeight="1" x14ac:dyDescent="0.2">
      <c r="A304" s="22"/>
      <c r="B304" s="27" t="s">
        <v>21</v>
      </c>
      <c r="C304" s="27">
        <v>1185732</v>
      </c>
      <c r="D304" s="28">
        <v>44242</v>
      </c>
      <c r="E304" s="27" t="s">
        <v>40</v>
      </c>
      <c r="F304" s="27" t="s">
        <v>41</v>
      </c>
      <c r="G304" s="27" t="s">
        <v>42</v>
      </c>
      <c r="H304" s="27" t="s">
        <v>28</v>
      </c>
      <c r="I304" s="29">
        <v>0.54999999999999993</v>
      </c>
      <c r="J304" s="30">
        <v>1750</v>
      </c>
      <c r="K304" s="31">
        <f t="shared" si="2"/>
        <v>962.49999999999989</v>
      </c>
      <c r="L304" s="31">
        <f t="shared" si="3"/>
        <v>336.87499999999994</v>
      </c>
      <c r="M304" s="32">
        <v>0.35</v>
      </c>
      <c r="O304" s="35"/>
      <c r="P304" s="33"/>
    </row>
    <row r="305" spans="1:16" ht="15.75" customHeight="1" x14ac:dyDescent="0.2">
      <c r="A305" s="22"/>
      <c r="B305" s="27" t="s">
        <v>21</v>
      </c>
      <c r="C305" s="27">
        <v>1185732</v>
      </c>
      <c r="D305" s="28">
        <v>44242</v>
      </c>
      <c r="E305" s="27" t="s">
        <v>40</v>
      </c>
      <c r="F305" s="27" t="s">
        <v>41</v>
      </c>
      <c r="G305" s="27" t="s">
        <v>42</v>
      </c>
      <c r="H305" s="27" t="s">
        <v>29</v>
      </c>
      <c r="I305" s="29">
        <v>0.45</v>
      </c>
      <c r="J305" s="30">
        <v>2750</v>
      </c>
      <c r="K305" s="31">
        <f t="shared" si="2"/>
        <v>1237.5</v>
      </c>
      <c r="L305" s="31">
        <f t="shared" si="3"/>
        <v>618.75</v>
      </c>
      <c r="M305" s="32">
        <v>0.5</v>
      </c>
      <c r="O305" s="35"/>
      <c r="P305" s="33"/>
    </row>
    <row r="306" spans="1:16" ht="15.75" customHeight="1" x14ac:dyDescent="0.2">
      <c r="A306" s="22"/>
      <c r="B306" s="27" t="s">
        <v>21</v>
      </c>
      <c r="C306" s="27">
        <v>1185732</v>
      </c>
      <c r="D306" s="28">
        <v>44269</v>
      </c>
      <c r="E306" s="27" t="s">
        <v>40</v>
      </c>
      <c r="F306" s="27" t="s">
        <v>41</v>
      </c>
      <c r="G306" s="27" t="s">
        <v>42</v>
      </c>
      <c r="H306" s="27" t="s">
        <v>24</v>
      </c>
      <c r="I306" s="29">
        <v>0.5</v>
      </c>
      <c r="J306" s="30">
        <v>4950</v>
      </c>
      <c r="K306" s="31">
        <f t="shared" si="2"/>
        <v>2475</v>
      </c>
      <c r="L306" s="31">
        <f t="shared" si="3"/>
        <v>990</v>
      </c>
      <c r="M306" s="32">
        <v>0.4</v>
      </c>
      <c r="O306" s="35"/>
      <c r="P306" s="33"/>
    </row>
    <row r="307" spans="1:16" ht="15.75" customHeight="1" x14ac:dyDescent="0.2">
      <c r="A307" s="22"/>
      <c r="B307" s="27" t="s">
        <v>21</v>
      </c>
      <c r="C307" s="27">
        <v>1185732</v>
      </c>
      <c r="D307" s="28">
        <v>44269</v>
      </c>
      <c r="E307" s="27" t="s">
        <v>40</v>
      </c>
      <c r="F307" s="27" t="s">
        <v>41</v>
      </c>
      <c r="G307" s="27" t="s">
        <v>42</v>
      </c>
      <c r="H307" s="27" t="s">
        <v>25</v>
      </c>
      <c r="I307" s="29">
        <v>0.5</v>
      </c>
      <c r="J307" s="30">
        <v>2000</v>
      </c>
      <c r="K307" s="31">
        <f t="shared" si="2"/>
        <v>1000</v>
      </c>
      <c r="L307" s="31">
        <f t="shared" si="3"/>
        <v>350</v>
      </c>
      <c r="M307" s="32">
        <v>0.35</v>
      </c>
      <c r="O307" s="35"/>
      <c r="P307" s="33"/>
    </row>
    <row r="308" spans="1:16" ht="15.75" customHeight="1" x14ac:dyDescent="0.2">
      <c r="A308" s="22"/>
      <c r="B308" s="27" t="s">
        <v>21</v>
      </c>
      <c r="C308" s="27">
        <v>1185732</v>
      </c>
      <c r="D308" s="28">
        <v>44269</v>
      </c>
      <c r="E308" s="27" t="s">
        <v>40</v>
      </c>
      <c r="F308" s="27" t="s">
        <v>41</v>
      </c>
      <c r="G308" s="27" t="s">
        <v>42</v>
      </c>
      <c r="H308" s="27" t="s">
        <v>26</v>
      </c>
      <c r="I308" s="29">
        <v>0.4</v>
      </c>
      <c r="J308" s="30">
        <v>2250</v>
      </c>
      <c r="K308" s="31">
        <f t="shared" si="2"/>
        <v>900</v>
      </c>
      <c r="L308" s="31">
        <f t="shared" si="3"/>
        <v>315</v>
      </c>
      <c r="M308" s="32">
        <v>0.35</v>
      </c>
      <c r="O308" s="35"/>
      <c r="P308" s="33"/>
    </row>
    <row r="309" spans="1:16" ht="15.75" customHeight="1" x14ac:dyDescent="0.2">
      <c r="A309" s="22"/>
      <c r="B309" s="27" t="s">
        <v>21</v>
      </c>
      <c r="C309" s="27">
        <v>1185732</v>
      </c>
      <c r="D309" s="28">
        <v>44269</v>
      </c>
      <c r="E309" s="27" t="s">
        <v>40</v>
      </c>
      <c r="F309" s="27" t="s">
        <v>41</v>
      </c>
      <c r="G309" s="27" t="s">
        <v>42</v>
      </c>
      <c r="H309" s="27" t="s">
        <v>27</v>
      </c>
      <c r="I309" s="29">
        <v>0.45</v>
      </c>
      <c r="J309" s="30">
        <v>750</v>
      </c>
      <c r="K309" s="31">
        <f t="shared" si="2"/>
        <v>337.5</v>
      </c>
      <c r="L309" s="31">
        <f t="shared" si="3"/>
        <v>135</v>
      </c>
      <c r="M309" s="32">
        <v>0.4</v>
      </c>
      <c r="O309" s="35"/>
      <c r="P309" s="33"/>
    </row>
    <row r="310" spans="1:16" ht="15.75" customHeight="1" x14ac:dyDescent="0.2">
      <c r="A310" s="22"/>
      <c r="B310" s="27" t="s">
        <v>21</v>
      </c>
      <c r="C310" s="27">
        <v>1185732</v>
      </c>
      <c r="D310" s="28">
        <v>44269</v>
      </c>
      <c r="E310" s="27" t="s">
        <v>40</v>
      </c>
      <c r="F310" s="27" t="s">
        <v>41</v>
      </c>
      <c r="G310" s="27" t="s">
        <v>42</v>
      </c>
      <c r="H310" s="27" t="s">
        <v>28</v>
      </c>
      <c r="I310" s="29">
        <v>0.6</v>
      </c>
      <c r="J310" s="30">
        <v>1250</v>
      </c>
      <c r="K310" s="31">
        <f t="shared" si="2"/>
        <v>750</v>
      </c>
      <c r="L310" s="31">
        <f t="shared" si="3"/>
        <v>262.5</v>
      </c>
      <c r="M310" s="32">
        <v>0.35</v>
      </c>
      <c r="O310" s="35"/>
      <c r="P310" s="33"/>
    </row>
    <row r="311" spans="1:16" ht="15.75" customHeight="1" x14ac:dyDescent="0.2">
      <c r="A311" s="22"/>
      <c r="B311" s="27" t="s">
        <v>21</v>
      </c>
      <c r="C311" s="27">
        <v>1185732</v>
      </c>
      <c r="D311" s="28">
        <v>44269</v>
      </c>
      <c r="E311" s="27" t="s">
        <v>40</v>
      </c>
      <c r="F311" s="27" t="s">
        <v>41</v>
      </c>
      <c r="G311" s="27" t="s">
        <v>42</v>
      </c>
      <c r="H311" s="27" t="s">
        <v>29</v>
      </c>
      <c r="I311" s="29">
        <v>0.5</v>
      </c>
      <c r="J311" s="30">
        <v>2250</v>
      </c>
      <c r="K311" s="31">
        <f t="shared" si="2"/>
        <v>1125</v>
      </c>
      <c r="L311" s="31">
        <f t="shared" si="3"/>
        <v>562.5</v>
      </c>
      <c r="M311" s="32">
        <v>0.5</v>
      </c>
      <c r="O311" s="35"/>
      <c r="P311" s="33"/>
    </row>
    <row r="312" spans="1:16" ht="15.75" customHeight="1" x14ac:dyDescent="0.2">
      <c r="A312" s="22"/>
      <c r="B312" s="27" t="s">
        <v>21</v>
      </c>
      <c r="C312" s="27">
        <v>1185732</v>
      </c>
      <c r="D312" s="28">
        <v>44301</v>
      </c>
      <c r="E312" s="27" t="s">
        <v>40</v>
      </c>
      <c r="F312" s="27" t="s">
        <v>41</v>
      </c>
      <c r="G312" s="27" t="s">
        <v>42</v>
      </c>
      <c r="H312" s="27" t="s">
        <v>24</v>
      </c>
      <c r="I312" s="29">
        <v>0.5</v>
      </c>
      <c r="J312" s="30">
        <v>4500</v>
      </c>
      <c r="K312" s="31">
        <f t="shared" si="2"/>
        <v>2250</v>
      </c>
      <c r="L312" s="31">
        <f t="shared" si="3"/>
        <v>900</v>
      </c>
      <c r="M312" s="32">
        <v>0.4</v>
      </c>
      <c r="O312" s="35"/>
      <c r="P312" s="33"/>
    </row>
    <row r="313" spans="1:16" ht="15.75" customHeight="1" x14ac:dyDescent="0.2">
      <c r="A313" s="22"/>
      <c r="B313" s="27" t="s">
        <v>21</v>
      </c>
      <c r="C313" s="27">
        <v>1185732</v>
      </c>
      <c r="D313" s="28">
        <v>44301</v>
      </c>
      <c r="E313" s="27" t="s">
        <v>40</v>
      </c>
      <c r="F313" s="27" t="s">
        <v>41</v>
      </c>
      <c r="G313" s="27" t="s">
        <v>42</v>
      </c>
      <c r="H313" s="27" t="s">
        <v>25</v>
      </c>
      <c r="I313" s="29">
        <v>0.5</v>
      </c>
      <c r="J313" s="30">
        <v>1500</v>
      </c>
      <c r="K313" s="31">
        <f t="shared" si="2"/>
        <v>750</v>
      </c>
      <c r="L313" s="31">
        <f t="shared" si="3"/>
        <v>262.5</v>
      </c>
      <c r="M313" s="32">
        <v>0.35</v>
      </c>
      <c r="O313" s="35"/>
      <c r="P313" s="33"/>
    </row>
    <row r="314" spans="1:16" ht="15.75" customHeight="1" x14ac:dyDescent="0.2">
      <c r="A314" s="22"/>
      <c r="B314" s="27" t="s">
        <v>21</v>
      </c>
      <c r="C314" s="27">
        <v>1185732</v>
      </c>
      <c r="D314" s="28">
        <v>44301</v>
      </c>
      <c r="E314" s="27" t="s">
        <v>40</v>
      </c>
      <c r="F314" s="27" t="s">
        <v>41</v>
      </c>
      <c r="G314" s="27" t="s">
        <v>42</v>
      </c>
      <c r="H314" s="27" t="s">
        <v>26</v>
      </c>
      <c r="I314" s="29">
        <v>0.4</v>
      </c>
      <c r="J314" s="30">
        <v>1500</v>
      </c>
      <c r="K314" s="31">
        <f t="shared" si="2"/>
        <v>600</v>
      </c>
      <c r="L314" s="31">
        <f t="shared" si="3"/>
        <v>210</v>
      </c>
      <c r="M314" s="32">
        <v>0.35</v>
      </c>
      <c r="O314" s="35"/>
      <c r="P314" s="33"/>
    </row>
    <row r="315" spans="1:16" ht="15.75" customHeight="1" x14ac:dyDescent="0.2">
      <c r="A315" s="22"/>
      <c r="B315" s="27" t="s">
        <v>21</v>
      </c>
      <c r="C315" s="27">
        <v>1185732</v>
      </c>
      <c r="D315" s="28">
        <v>44301</v>
      </c>
      <c r="E315" s="27" t="s">
        <v>40</v>
      </c>
      <c r="F315" s="27" t="s">
        <v>41</v>
      </c>
      <c r="G315" s="27" t="s">
        <v>42</v>
      </c>
      <c r="H315" s="27" t="s">
        <v>27</v>
      </c>
      <c r="I315" s="29">
        <v>0.45</v>
      </c>
      <c r="J315" s="30">
        <v>750</v>
      </c>
      <c r="K315" s="31">
        <f t="shared" si="2"/>
        <v>337.5</v>
      </c>
      <c r="L315" s="31">
        <f t="shared" si="3"/>
        <v>135</v>
      </c>
      <c r="M315" s="32">
        <v>0.4</v>
      </c>
      <c r="O315" s="35"/>
      <c r="P315" s="33"/>
    </row>
    <row r="316" spans="1:16" ht="15.75" customHeight="1" x14ac:dyDescent="0.2">
      <c r="A316" s="22"/>
      <c r="B316" s="27" t="s">
        <v>21</v>
      </c>
      <c r="C316" s="27">
        <v>1185732</v>
      </c>
      <c r="D316" s="28">
        <v>44301</v>
      </c>
      <c r="E316" s="27" t="s">
        <v>40</v>
      </c>
      <c r="F316" s="27" t="s">
        <v>41</v>
      </c>
      <c r="G316" s="27" t="s">
        <v>42</v>
      </c>
      <c r="H316" s="27" t="s">
        <v>28</v>
      </c>
      <c r="I316" s="29">
        <v>0.6</v>
      </c>
      <c r="J316" s="30">
        <v>1000</v>
      </c>
      <c r="K316" s="31">
        <f t="shared" si="2"/>
        <v>600</v>
      </c>
      <c r="L316" s="31">
        <f t="shared" si="3"/>
        <v>210</v>
      </c>
      <c r="M316" s="32">
        <v>0.35</v>
      </c>
      <c r="O316" s="35"/>
      <c r="P316" s="33"/>
    </row>
    <row r="317" spans="1:16" ht="15.75" customHeight="1" x14ac:dyDescent="0.2">
      <c r="A317" s="22"/>
      <c r="B317" s="27" t="s">
        <v>21</v>
      </c>
      <c r="C317" s="27">
        <v>1185732</v>
      </c>
      <c r="D317" s="28">
        <v>44301</v>
      </c>
      <c r="E317" s="27" t="s">
        <v>40</v>
      </c>
      <c r="F317" s="27" t="s">
        <v>41</v>
      </c>
      <c r="G317" s="27" t="s">
        <v>42</v>
      </c>
      <c r="H317" s="27" t="s">
        <v>29</v>
      </c>
      <c r="I317" s="29">
        <v>0.5</v>
      </c>
      <c r="J317" s="30">
        <v>2250</v>
      </c>
      <c r="K317" s="31">
        <f t="shared" si="2"/>
        <v>1125</v>
      </c>
      <c r="L317" s="31">
        <f t="shared" si="3"/>
        <v>562.5</v>
      </c>
      <c r="M317" s="32">
        <v>0.5</v>
      </c>
      <c r="O317" s="35"/>
      <c r="P317" s="33"/>
    </row>
    <row r="318" spans="1:16" ht="15.75" customHeight="1" x14ac:dyDescent="0.2">
      <c r="A318" s="22"/>
      <c r="B318" s="27" t="s">
        <v>21</v>
      </c>
      <c r="C318" s="27">
        <v>1185732</v>
      </c>
      <c r="D318" s="28">
        <v>44332</v>
      </c>
      <c r="E318" s="27" t="s">
        <v>40</v>
      </c>
      <c r="F318" s="27" t="s">
        <v>41</v>
      </c>
      <c r="G318" s="27" t="s">
        <v>42</v>
      </c>
      <c r="H318" s="27" t="s">
        <v>24</v>
      </c>
      <c r="I318" s="29">
        <v>0.6</v>
      </c>
      <c r="J318" s="30">
        <v>4950</v>
      </c>
      <c r="K318" s="31">
        <f t="shared" si="2"/>
        <v>2970</v>
      </c>
      <c r="L318" s="31">
        <f t="shared" si="3"/>
        <v>1188</v>
      </c>
      <c r="M318" s="32">
        <v>0.4</v>
      </c>
      <c r="O318" s="35"/>
      <c r="P318" s="33"/>
    </row>
    <row r="319" spans="1:16" ht="15.75" customHeight="1" x14ac:dyDescent="0.2">
      <c r="A319" s="22"/>
      <c r="B319" s="27" t="s">
        <v>21</v>
      </c>
      <c r="C319" s="27">
        <v>1185732</v>
      </c>
      <c r="D319" s="28">
        <v>44332</v>
      </c>
      <c r="E319" s="27" t="s">
        <v>40</v>
      </c>
      <c r="F319" s="27" t="s">
        <v>41</v>
      </c>
      <c r="G319" s="27" t="s">
        <v>42</v>
      </c>
      <c r="H319" s="27" t="s">
        <v>25</v>
      </c>
      <c r="I319" s="29">
        <v>0.55000000000000004</v>
      </c>
      <c r="J319" s="30">
        <v>2000</v>
      </c>
      <c r="K319" s="31">
        <f t="shared" si="2"/>
        <v>1100</v>
      </c>
      <c r="L319" s="31">
        <f t="shared" si="3"/>
        <v>385</v>
      </c>
      <c r="M319" s="32">
        <v>0.35</v>
      </c>
      <c r="O319" s="35"/>
      <c r="P319" s="33"/>
    </row>
    <row r="320" spans="1:16" ht="15.75" customHeight="1" x14ac:dyDescent="0.2">
      <c r="A320" s="22"/>
      <c r="B320" s="27" t="s">
        <v>21</v>
      </c>
      <c r="C320" s="27">
        <v>1185732</v>
      </c>
      <c r="D320" s="28">
        <v>44332</v>
      </c>
      <c r="E320" s="27" t="s">
        <v>40</v>
      </c>
      <c r="F320" s="27" t="s">
        <v>41</v>
      </c>
      <c r="G320" s="27" t="s">
        <v>42</v>
      </c>
      <c r="H320" s="27" t="s">
        <v>26</v>
      </c>
      <c r="I320" s="29">
        <v>0.5</v>
      </c>
      <c r="J320" s="30">
        <v>1750</v>
      </c>
      <c r="K320" s="31">
        <f t="shared" si="2"/>
        <v>875</v>
      </c>
      <c r="L320" s="31">
        <f t="shared" si="3"/>
        <v>306.25</v>
      </c>
      <c r="M320" s="32">
        <v>0.35</v>
      </c>
      <c r="O320" s="35"/>
      <c r="P320" s="33"/>
    </row>
    <row r="321" spans="1:16" ht="15.75" customHeight="1" x14ac:dyDescent="0.2">
      <c r="A321" s="22"/>
      <c r="B321" s="27" t="s">
        <v>21</v>
      </c>
      <c r="C321" s="27">
        <v>1185732</v>
      </c>
      <c r="D321" s="28">
        <v>44332</v>
      </c>
      <c r="E321" s="27" t="s">
        <v>40</v>
      </c>
      <c r="F321" s="27" t="s">
        <v>41</v>
      </c>
      <c r="G321" s="27" t="s">
        <v>42</v>
      </c>
      <c r="H321" s="27" t="s">
        <v>27</v>
      </c>
      <c r="I321" s="29">
        <v>0.5</v>
      </c>
      <c r="J321" s="30">
        <v>1000</v>
      </c>
      <c r="K321" s="31">
        <f t="shared" si="2"/>
        <v>500</v>
      </c>
      <c r="L321" s="31">
        <f t="shared" si="3"/>
        <v>200</v>
      </c>
      <c r="M321" s="32">
        <v>0.4</v>
      </c>
      <c r="O321" s="35"/>
      <c r="P321" s="33"/>
    </row>
    <row r="322" spans="1:16" ht="15.75" customHeight="1" x14ac:dyDescent="0.2">
      <c r="A322" s="22"/>
      <c r="B322" s="27" t="s">
        <v>21</v>
      </c>
      <c r="C322" s="27">
        <v>1185732</v>
      </c>
      <c r="D322" s="28">
        <v>44332</v>
      </c>
      <c r="E322" s="27" t="s">
        <v>40</v>
      </c>
      <c r="F322" s="27" t="s">
        <v>41</v>
      </c>
      <c r="G322" s="27" t="s">
        <v>42</v>
      </c>
      <c r="H322" s="27" t="s">
        <v>28</v>
      </c>
      <c r="I322" s="29">
        <v>0.6</v>
      </c>
      <c r="J322" s="30">
        <v>1250</v>
      </c>
      <c r="K322" s="31">
        <f t="shared" si="2"/>
        <v>750</v>
      </c>
      <c r="L322" s="31">
        <f t="shared" si="3"/>
        <v>262.5</v>
      </c>
      <c r="M322" s="32">
        <v>0.35</v>
      </c>
      <c r="O322" s="35"/>
      <c r="P322" s="33"/>
    </row>
    <row r="323" spans="1:16" ht="15.75" customHeight="1" x14ac:dyDescent="0.2">
      <c r="A323" s="22"/>
      <c r="B323" s="27" t="s">
        <v>21</v>
      </c>
      <c r="C323" s="27">
        <v>1185732</v>
      </c>
      <c r="D323" s="28">
        <v>44332</v>
      </c>
      <c r="E323" s="27" t="s">
        <v>40</v>
      </c>
      <c r="F323" s="27" t="s">
        <v>41</v>
      </c>
      <c r="G323" s="27" t="s">
        <v>42</v>
      </c>
      <c r="H323" s="27" t="s">
        <v>29</v>
      </c>
      <c r="I323" s="29">
        <v>0.65</v>
      </c>
      <c r="J323" s="30">
        <v>2500</v>
      </c>
      <c r="K323" s="31">
        <f t="shared" si="2"/>
        <v>1625</v>
      </c>
      <c r="L323" s="31">
        <f t="shared" si="3"/>
        <v>812.5</v>
      </c>
      <c r="M323" s="32">
        <v>0.5</v>
      </c>
      <c r="O323" s="35"/>
      <c r="P323" s="33"/>
    </row>
    <row r="324" spans="1:16" ht="15.75" customHeight="1" x14ac:dyDescent="0.2">
      <c r="A324" s="22"/>
      <c r="B324" s="27" t="s">
        <v>21</v>
      </c>
      <c r="C324" s="27">
        <v>1185732</v>
      </c>
      <c r="D324" s="28">
        <v>44362</v>
      </c>
      <c r="E324" s="27" t="s">
        <v>40</v>
      </c>
      <c r="F324" s="27" t="s">
        <v>41</v>
      </c>
      <c r="G324" s="27" t="s">
        <v>42</v>
      </c>
      <c r="H324" s="27" t="s">
        <v>24</v>
      </c>
      <c r="I324" s="29">
        <v>0.5</v>
      </c>
      <c r="J324" s="30">
        <v>5000</v>
      </c>
      <c r="K324" s="31">
        <f t="shared" si="2"/>
        <v>2500</v>
      </c>
      <c r="L324" s="31">
        <f t="shared" si="3"/>
        <v>1000</v>
      </c>
      <c r="M324" s="32">
        <v>0.4</v>
      </c>
      <c r="O324" s="35"/>
      <c r="P324" s="33"/>
    </row>
    <row r="325" spans="1:16" ht="15.75" customHeight="1" x14ac:dyDescent="0.2">
      <c r="A325" s="22"/>
      <c r="B325" s="27" t="s">
        <v>21</v>
      </c>
      <c r="C325" s="27">
        <v>1185732</v>
      </c>
      <c r="D325" s="28">
        <v>44362</v>
      </c>
      <c r="E325" s="27" t="s">
        <v>40</v>
      </c>
      <c r="F325" s="27" t="s">
        <v>41</v>
      </c>
      <c r="G325" s="27" t="s">
        <v>42</v>
      </c>
      <c r="H325" s="27" t="s">
        <v>25</v>
      </c>
      <c r="I325" s="29">
        <v>0.45000000000000007</v>
      </c>
      <c r="J325" s="30">
        <v>2500</v>
      </c>
      <c r="K325" s="31">
        <f t="shared" si="2"/>
        <v>1125.0000000000002</v>
      </c>
      <c r="L325" s="31">
        <f t="shared" si="3"/>
        <v>393.75000000000006</v>
      </c>
      <c r="M325" s="32">
        <v>0.35</v>
      </c>
      <c r="O325" s="35"/>
      <c r="P325" s="33"/>
    </row>
    <row r="326" spans="1:16" ht="15.75" customHeight="1" x14ac:dyDescent="0.2">
      <c r="A326" s="22"/>
      <c r="B326" s="27" t="s">
        <v>21</v>
      </c>
      <c r="C326" s="27">
        <v>1185732</v>
      </c>
      <c r="D326" s="28">
        <v>44362</v>
      </c>
      <c r="E326" s="27" t="s">
        <v>40</v>
      </c>
      <c r="F326" s="27" t="s">
        <v>41</v>
      </c>
      <c r="G326" s="27" t="s">
        <v>42</v>
      </c>
      <c r="H326" s="27" t="s">
        <v>26</v>
      </c>
      <c r="I326" s="29">
        <v>0.4</v>
      </c>
      <c r="J326" s="30">
        <v>2000</v>
      </c>
      <c r="K326" s="31">
        <f t="shared" si="2"/>
        <v>800</v>
      </c>
      <c r="L326" s="31">
        <f t="shared" si="3"/>
        <v>280</v>
      </c>
      <c r="M326" s="32">
        <v>0.35</v>
      </c>
      <c r="O326" s="35"/>
      <c r="P326" s="33"/>
    </row>
    <row r="327" spans="1:16" ht="15.75" customHeight="1" x14ac:dyDescent="0.2">
      <c r="A327" s="22"/>
      <c r="B327" s="27" t="s">
        <v>21</v>
      </c>
      <c r="C327" s="27">
        <v>1185732</v>
      </c>
      <c r="D327" s="28">
        <v>44362</v>
      </c>
      <c r="E327" s="27" t="s">
        <v>40</v>
      </c>
      <c r="F327" s="27" t="s">
        <v>41</v>
      </c>
      <c r="G327" s="27" t="s">
        <v>42</v>
      </c>
      <c r="H327" s="27" t="s">
        <v>27</v>
      </c>
      <c r="I327" s="29">
        <v>0.4</v>
      </c>
      <c r="J327" s="30">
        <v>1750</v>
      </c>
      <c r="K327" s="31">
        <f t="shared" si="2"/>
        <v>700</v>
      </c>
      <c r="L327" s="31">
        <f t="shared" si="3"/>
        <v>280</v>
      </c>
      <c r="M327" s="32">
        <v>0.4</v>
      </c>
      <c r="O327" s="35"/>
      <c r="P327" s="33"/>
    </row>
    <row r="328" spans="1:16" ht="15.75" customHeight="1" x14ac:dyDescent="0.2">
      <c r="A328" s="22"/>
      <c r="B328" s="27" t="s">
        <v>21</v>
      </c>
      <c r="C328" s="27">
        <v>1185732</v>
      </c>
      <c r="D328" s="28">
        <v>44362</v>
      </c>
      <c r="E328" s="27" t="s">
        <v>40</v>
      </c>
      <c r="F328" s="27" t="s">
        <v>41</v>
      </c>
      <c r="G328" s="27" t="s">
        <v>42</v>
      </c>
      <c r="H328" s="27" t="s">
        <v>28</v>
      </c>
      <c r="I328" s="29">
        <v>0.5</v>
      </c>
      <c r="J328" s="30">
        <v>1750</v>
      </c>
      <c r="K328" s="31">
        <f t="shared" si="2"/>
        <v>875</v>
      </c>
      <c r="L328" s="31">
        <f t="shared" si="3"/>
        <v>306.25</v>
      </c>
      <c r="M328" s="32">
        <v>0.35</v>
      </c>
      <c r="O328" s="35"/>
      <c r="P328" s="33"/>
    </row>
    <row r="329" spans="1:16" ht="15.75" customHeight="1" x14ac:dyDescent="0.2">
      <c r="A329" s="22"/>
      <c r="B329" s="27" t="s">
        <v>21</v>
      </c>
      <c r="C329" s="27">
        <v>1185732</v>
      </c>
      <c r="D329" s="28">
        <v>44362</v>
      </c>
      <c r="E329" s="27" t="s">
        <v>40</v>
      </c>
      <c r="F329" s="27" t="s">
        <v>41</v>
      </c>
      <c r="G329" s="27" t="s">
        <v>42</v>
      </c>
      <c r="H329" s="27" t="s">
        <v>29</v>
      </c>
      <c r="I329" s="29">
        <v>0.55000000000000004</v>
      </c>
      <c r="J329" s="30">
        <v>3500</v>
      </c>
      <c r="K329" s="31">
        <f t="shared" si="2"/>
        <v>1925.0000000000002</v>
      </c>
      <c r="L329" s="31">
        <f t="shared" si="3"/>
        <v>962.50000000000011</v>
      </c>
      <c r="M329" s="32">
        <v>0.5</v>
      </c>
      <c r="O329" s="35"/>
      <c r="P329" s="33"/>
    </row>
    <row r="330" spans="1:16" ht="15.75" customHeight="1" x14ac:dyDescent="0.2">
      <c r="A330" s="22"/>
      <c r="B330" s="27" t="s">
        <v>21</v>
      </c>
      <c r="C330" s="27">
        <v>1185732</v>
      </c>
      <c r="D330" s="28">
        <v>44391</v>
      </c>
      <c r="E330" s="27" t="s">
        <v>40</v>
      </c>
      <c r="F330" s="27" t="s">
        <v>41</v>
      </c>
      <c r="G330" s="27" t="s">
        <v>42</v>
      </c>
      <c r="H330" s="27" t="s">
        <v>24</v>
      </c>
      <c r="I330" s="29">
        <v>0.5</v>
      </c>
      <c r="J330" s="30">
        <v>5750</v>
      </c>
      <c r="K330" s="31">
        <f t="shared" si="2"/>
        <v>2875</v>
      </c>
      <c r="L330" s="31">
        <f t="shared" si="3"/>
        <v>1150</v>
      </c>
      <c r="M330" s="32">
        <v>0.4</v>
      </c>
      <c r="O330" s="35"/>
      <c r="P330" s="33"/>
    </row>
    <row r="331" spans="1:16" ht="15.75" customHeight="1" x14ac:dyDescent="0.2">
      <c r="A331" s="22"/>
      <c r="B331" s="27" t="s">
        <v>21</v>
      </c>
      <c r="C331" s="27">
        <v>1185732</v>
      </c>
      <c r="D331" s="28">
        <v>44391</v>
      </c>
      <c r="E331" s="27" t="s">
        <v>40</v>
      </c>
      <c r="F331" s="27" t="s">
        <v>41</v>
      </c>
      <c r="G331" s="27" t="s">
        <v>42</v>
      </c>
      <c r="H331" s="27" t="s">
        <v>25</v>
      </c>
      <c r="I331" s="29">
        <v>0.45000000000000007</v>
      </c>
      <c r="J331" s="30">
        <v>3250</v>
      </c>
      <c r="K331" s="31">
        <f t="shared" si="2"/>
        <v>1462.5000000000002</v>
      </c>
      <c r="L331" s="31">
        <f t="shared" si="3"/>
        <v>511.87500000000006</v>
      </c>
      <c r="M331" s="32">
        <v>0.35</v>
      </c>
      <c r="O331" s="35"/>
      <c r="P331" s="33"/>
    </row>
    <row r="332" spans="1:16" ht="15.75" customHeight="1" x14ac:dyDescent="0.2">
      <c r="A332" s="22"/>
      <c r="B332" s="27" t="s">
        <v>21</v>
      </c>
      <c r="C332" s="27">
        <v>1185732</v>
      </c>
      <c r="D332" s="28">
        <v>44391</v>
      </c>
      <c r="E332" s="27" t="s">
        <v>40</v>
      </c>
      <c r="F332" s="27" t="s">
        <v>41</v>
      </c>
      <c r="G332" s="27" t="s">
        <v>42</v>
      </c>
      <c r="H332" s="27" t="s">
        <v>26</v>
      </c>
      <c r="I332" s="29">
        <v>0.4</v>
      </c>
      <c r="J332" s="30">
        <v>2500</v>
      </c>
      <c r="K332" s="31">
        <f t="shared" si="2"/>
        <v>1000</v>
      </c>
      <c r="L332" s="31">
        <f t="shared" si="3"/>
        <v>350</v>
      </c>
      <c r="M332" s="32">
        <v>0.35</v>
      </c>
      <c r="O332" s="35"/>
      <c r="P332" s="33"/>
    </row>
    <row r="333" spans="1:16" ht="15.75" customHeight="1" x14ac:dyDescent="0.2">
      <c r="A333" s="22"/>
      <c r="B333" s="27" t="s">
        <v>21</v>
      </c>
      <c r="C333" s="27">
        <v>1185732</v>
      </c>
      <c r="D333" s="28">
        <v>44391</v>
      </c>
      <c r="E333" s="27" t="s">
        <v>40</v>
      </c>
      <c r="F333" s="27" t="s">
        <v>41</v>
      </c>
      <c r="G333" s="27" t="s">
        <v>42</v>
      </c>
      <c r="H333" s="27" t="s">
        <v>27</v>
      </c>
      <c r="I333" s="29">
        <v>0.4</v>
      </c>
      <c r="J333" s="30">
        <v>2000</v>
      </c>
      <c r="K333" s="31">
        <f t="shared" si="2"/>
        <v>800</v>
      </c>
      <c r="L333" s="31">
        <f t="shared" si="3"/>
        <v>320</v>
      </c>
      <c r="M333" s="32">
        <v>0.4</v>
      </c>
      <c r="O333" s="35"/>
      <c r="P333" s="33"/>
    </row>
    <row r="334" spans="1:16" ht="15.75" customHeight="1" x14ac:dyDescent="0.2">
      <c r="A334" s="22"/>
      <c r="B334" s="27" t="s">
        <v>21</v>
      </c>
      <c r="C334" s="27">
        <v>1185732</v>
      </c>
      <c r="D334" s="28">
        <v>44391</v>
      </c>
      <c r="E334" s="27" t="s">
        <v>40</v>
      </c>
      <c r="F334" s="27" t="s">
        <v>41</v>
      </c>
      <c r="G334" s="27" t="s">
        <v>42</v>
      </c>
      <c r="H334" s="27" t="s">
        <v>28</v>
      </c>
      <c r="I334" s="29">
        <v>0.5</v>
      </c>
      <c r="J334" s="30">
        <v>2250</v>
      </c>
      <c r="K334" s="31">
        <f t="shared" si="2"/>
        <v>1125</v>
      </c>
      <c r="L334" s="31">
        <f t="shared" si="3"/>
        <v>393.75</v>
      </c>
      <c r="M334" s="32">
        <v>0.35</v>
      </c>
      <c r="O334" s="35"/>
      <c r="P334" s="33"/>
    </row>
    <row r="335" spans="1:16" ht="15.75" customHeight="1" x14ac:dyDescent="0.2">
      <c r="A335" s="22"/>
      <c r="B335" s="27" t="s">
        <v>21</v>
      </c>
      <c r="C335" s="27">
        <v>1185732</v>
      </c>
      <c r="D335" s="28">
        <v>44391</v>
      </c>
      <c r="E335" s="27" t="s">
        <v>40</v>
      </c>
      <c r="F335" s="27" t="s">
        <v>41</v>
      </c>
      <c r="G335" s="27" t="s">
        <v>42</v>
      </c>
      <c r="H335" s="27" t="s">
        <v>29</v>
      </c>
      <c r="I335" s="29">
        <v>0.55000000000000004</v>
      </c>
      <c r="J335" s="30">
        <v>4000</v>
      </c>
      <c r="K335" s="31">
        <f t="shared" si="2"/>
        <v>2200</v>
      </c>
      <c r="L335" s="31">
        <f t="shared" si="3"/>
        <v>1100</v>
      </c>
      <c r="M335" s="32">
        <v>0.5</v>
      </c>
      <c r="O335" s="35"/>
      <c r="P335" s="33"/>
    </row>
    <row r="336" spans="1:16" ht="15.75" customHeight="1" x14ac:dyDescent="0.2">
      <c r="A336" s="22"/>
      <c r="B336" s="27" t="s">
        <v>21</v>
      </c>
      <c r="C336" s="27">
        <v>1185732</v>
      </c>
      <c r="D336" s="28">
        <v>44423</v>
      </c>
      <c r="E336" s="27" t="s">
        <v>40</v>
      </c>
      <c r="F336" s="27" t="s">
        <v>41</v>
      </c>
      <c r="G336" s="27" t="s">
        <v>42</v>
      </c>
      <c r="H336" s="27" t="s">
        <v>24</v>
      </c>
      <c r="I336" s="29">
        <v>0.5</v>
      </c>
      <c r="J336" s="30">
        <v>5500</v>
      </c>
      <c r="K336" s="31">
        <f t="shared" si="2"/>
        <v>2750</v>
      </c>
      <c r="L336" s="31">
        <f t="shared" si="3"/>
        <v>1100</v>
      </c>
      <c r="M336" s="32">
        <v>0.4</v>
      </c>
      <c r="O336" s="35"/>
      <c r="P336" s="33"/>
    </row>
    <row r="337" spans="1:16" ht="15.75" customHeight="1" x14ac:dyDescent="0.2">
      <c r="A337" s="22"/>
      <c r="B337" s="27" t="s">
        <v>21</v>
      </c>
      <c r="C337" s="27">
        <v>1185732</v>
      </c>
      <c r="D337" s="28">
        <v>44423</v>
      </c>
      <c r="E337" s="27" t="s">
        <v>40</v>
      </c>
      <c r="F337" s="27" t="s">
        <v>41</v>
      </c>
      <c r="G337" s="27" t="s">
        <v>42</v>
      </c>
      <c r="H337" s="27" t="s">
        <v>25</v>
      </c>
      <c r="I337" s="29">
        <v>0.45000000000000007</v>
      </c>
      <c r="J337" s="30">
        <v>3250</v>
      </c>
      <c r="K337" s="31">
        <f t="shared" si="2"/>
        <v>1462.5000000000002</v>
      </c>
      <c r="L337" s="31">
        <f t="shared" si="3"/>
        <v>511.87500000000006</v>
      </c>
      <c r="M337" s="32">
        <v>0.35</v>
      </c>
      <c r="O337" s="35"/>
      <c r="P337" s="33"/>
    </row>
    <row r="338" spans="1:16" ht="15.75" customHeight="1" x14ac:dyDescent="0.2">
      <c r="A338" s="22"/>
      <c r="B338" s="27" t="s">
        <v>21</v>
      </c>
      <c r="C338" s="27">
        <v>1185732</v>
      </c>
      <c r="D338" s="28">
        <v>44423</v>
      </c>
      <c r="E338" s="27" t="s">
        <v>40</v>
      </c>
      <c r="F338" s="27" t="s">
        <v>41</v>
      </c>
      <c r="G338" s="27" t="s">
        <v>42</v>
      </c>
      <c r="H338" s="27" t="s">
        <v>26</v>
      </c>
      <c r="I338" s="29">
        <v>0.4</v>
      </c>
      <c r="J338" s="30">
        <v>2500</v>
      </c>
      <c r="K338" s="31">
        <f t="shared" si="2"/>
        <v>1000</v>
      </c>
      <c r="L338" s="31">
        <f t="shared" si="3"/>
        <v>350</v>
      </c>
      <c r="M338" s="32">
        <v>0.35</v>
      </c>
      <c r="O338" s="35"/>
      <c r="P338" s="33"/>
    </row>
    <row r="339" spans="1:16" ht="15.75" customHeight="1" x14ac:dyDescent="0.2">
      <c r="A339" s="22"/>
      <c r="B339" s="27" t="s">
        <v>21</v>
      </c>
      <c r="C339" s="27">
        <v>1185732</v>
      </c>
      <c r="D339" s="28">
        <v>44423</v>
      </c>
      <c r="E339" s="27" t="s">
        <v>40</v>
      </c>
      <c r="F339" s="27" t="s">
        <v>41</v>
      </c>
      <c r="G339" s="27" t="s">
        <v>42</v>
      </c>
      <c r="H339" s="27" t="s">
        <v>27</v>
      </c>
      <c r="I339" s="29">
        <v>0.4</v>
      </c>
      <c r="J339" s="30">
        <v>2250</v>
      </c>
      <c r="K339" s="31">
        <f t="shared" si="2"/>
        <v>900</v>
      </c>
      <c r="L339" s="31">
        <f t="shared" si="3"/>
        <v>360</v>
      </c>
      <c r="M339" s="32">
        <v>0.4</v>
      </c>
      <c r="O339" s="35"/>
      <c r="P339" s="33"/>
    </row>
    <row r="340" spans="1:16" ht="15.75" customHeight="1" x14ac:dyDescent="0.2">
      <c r="A340" s="22"/>
      <c r="B340" s="27" t="s">
        <v>21</v>
      </c>
      <c r="C340" s="27">
        <v>1185732</v>
      </c>
      <c r="D340" s="28">
        <v>44423</v>
      </c>
      <c r="E340" s="27" t="s">
        <v>40</v>
      </c>
      <c r="F340" s="27" t="s">
        <v>41</v>
      </c>
      <c r="G340" s="27" t="s">
        <v>42</v>
      </c>
      <c r="H340" s="27" t="s">
        <v>28</v>
      </c>
      <c r="I340" s="29">
        <v>0.5</v>
      </c>
      <c r="J340" s="30">
        <v>2000</v>
      </c>
      <c r="K340" s="31">
        <f t="shared" si="2"/>
        <v>1000</v>
      </c>
      <c r="L340" s="31">
        <f t="shared" si="3"/>
        <v>350</v>
      </c>
      <c r="M340" s="32">
        <v>0.35</v>
      </c>
      <c r="O340" s="35"/>
      <c r="P340" s="33"/>
    </row>
    <row r="341" spans="1:16" ht="15.75" customHeight="1" x14ac:dyDescent="0.2">
      <c r="A341" s="22"/>
      <c r="B341" s="27" t="s">
        <v>21</v>
      </c>
      <c r="C341" s="27">
        <v>1185732</v>
      </c>
      <c r="D341" s="28">
        <v>44423</v>
      </c>
      <c r="E341" s="27" t="s">
        <v>40</v>
      </c>
      <c r="F341" s="27" t="s">
        <v>41</v>
      </c>
      <c r="G341" s="27" t="s">
        <v>42</v>
      </c>
      <c r="H341" s="27" t="s">
        <v>29</v>
      </c>
      <c r="I341" s="29">
        <v>0.55000000000000004</v>
      </c>
      <c r="J341" s="30">
        <v>3750</v>
      </c>
      <c r="K341" s="31">
        <f t="shared" si="2"/>
        <v>2062.5</v>
      </c>
      <c r="L341" s="31">
        <f t="shared" si="3"/>
        <v>1031.25</v>
      </c>
      <c r="M341" s="32">
        <v>0.5</v>
      </c>
      <c r="O341" s="35"/>
      <c r="P341" s="33"/>
    </row>
    <row r="342" spans="1:16" ht="15.75" customHeight="1" x14ac:dyDescent="0.2">
      <c r="A342" s="22"/>
      <c r="B342" s="27" t="s">
        <v>21</v>
      </c>
      <c r="C342" s="27">
        <v>1185732</v>
      </c>
      <c r="D342" s="28">
        <v>44455</v>
      </c>
      <c r="E342" s="27" t="s">
        <v>40</v>
      </c>
      <c r="F342" s="27" t="s">
        <v>41</v>
      </c>
      <c r="G342" s="27" t="s">
        <v>42</v>
      </c>
      <c r="H342" s="27" t="s">
        <v>24</v>
      </c>
      <c r="I342" s="29">
        <v>0.5</v>
      </c>
      <c r="J342" s="30">
        <v>5000</v>
      </c>
      <c r="K342" s="31">
        <f t="shared" si="2"/>
        <v>2500</v>
      </c>
      <c r="L342" s="31">
        <f t="shared" si="3"/>
        <v>1000</v>
      </c>
      <c r="M342" s="32">
        <v>0.4</v>
      </c>
      <c r="O342" s="35"/>
      <c r="P342" s="33"/>
    </row>
    <row r="343" spans="1:16" ht="15.75" customHeight="1" x14ac:dyDescent="0.2">
      <c r="A343" s="22"/>
      <c r="B343" s="27" t="s">
        <v>21</v>
      </c>
      <c r="C343" s="27">
        <v>1185732</v>
      </c>
      <c r="D343" s="28">
        <v>44455</v>
      </c>
      <c r="E343" s="27" t="s">
        <v>40</v>
      </c>
      <c r="F343" s="27" t="s">
        <v>41</v>
      </c>
      <c r="G343" s="27" t="s">
        <v>42</v>
      </c>
      <c r="H343" s="27" t="s">
        <v>25</v>
      </c>
      <c r="I343" s="29">
        <v>0.45000000000000007</v>
      </c>
      <c r="J343" s="30">
        <v>3000</v>
      </c>
      <c r="K343" s="31">
        <f t="shared" si="2"/>
        <v>1350.0000000000002</v>
      </c>
      <c r="L343" s="31">
        <f t="shared" si="3"/>
        <v>472.50000000000006</v>
      </c>
      <c r="M343" s="32">
        <v>0.35</v>
      </c>
      <c r="O343" s="35"/>
      <c r="P343" s="33"/>
    </row>
    <row r="344" spans="1:16" ht="15.75" customHeight="1" x14ac:dyDescent="0.2">
      <c r="A344" s="22"/>
      <c r="B344" s="27" t="s">
        <v>21</v>
      </c>
      <c r="C344" s="27">
        <v>1185732</v>
      </c>
      <c r="D344" s="28">
        <v>44455</v>
      </c>
      <c r="E344" s="27" t="s">
        <v>40</v>
      </c>
      <c r="F344" s="27" t="s">
        <v>41</v>
      </c>
      <c r="G344" s="27" t="s">
        <v>42</v>
      </c>
      <c r="H344" s="27" t="s">
        <v>26</v>
      </c>
      <c r="I344" s="29">
        <v>0.4</v>
      </c>
      <c r="J344" s="30">
        <v>2000</v>
      </c>
      <c r="K344" s="31">
        <f t="shared" si="2"/>
        <v>800</v>
      </c>
      <c r="L344" s="31">
        <f t="shared" si="3"/>
        <v>280</v>
      </c>
      <c r="M344" s="32">
        <v>0.35</v>
      </c>
      <c r="O344" s="35"/>
      <c r="P344" s="33"/>
    </row>
    <row r="345" spans="1:16" ht="15.75" customHeight="1" x14ac:dyDescent="0.2">
      <c r="A345" s="22"/>
      <c r="B345" s="27" t="s">
        <v>21</v>
      </c>
      <c r="C345" s="27">
        <v>1185732</v>
      </c>
      <c r="D345" s="28">
        <v>44455</v>
      </c>
      <c r="E345" s="27" t="s">
        <v>40</v>
      </c>
      <c r="F345" s="27" t="s">
        <v>41</v>
      </c>
      <c r="G345" s="27" t="s">
        <v>42</v>
      </c>
      <c r="H345" s="27" t="s">
        <v>27</v>
      </c>
      <c r="I345" s="29">
        <v>0.4</v>
      </c>
      <c r="J345" s="30">
        <v>1750</v>
      </c>
      <c r="K345" s="31">
        <f t="shared" si="2"/>
        <v>700</v>
      </c>
      <c r="L345" s="31">
        <f t="shared" si="3"/>
        <v>280</v>
      </c>
      <c r="M345" s="32">
        <v>0.4</v>
      </c>
      <c r="O345" s="35"/>
      <c r="P345" s="33"/>
    </row>
    <row r="346" spans="1:16" ht="15.75" customHeight="1" x14ac:dyDescent="0.2">
      <c r="A346" s="22"/>
      <c r="B346" s="27" t="s">
        <v>21</v>
      </c>
      <c r="C346" s="27">
        <v>1185732</v>
      </c>
      <c r="D346" s="28">
        <v>44455</v>
      </c>
      <c r="E346" s="27" t="s">
        <v>40</v>
      </c>
      <c r="F346" s="27" t="s">
        <v>41</v>
      </c>
      <c r="G346" s="27" t="s">
        <v>42</v>
      </c>
      <c r="H346" s="27" t="s">
        <v>28</v>
      </c>
      <c r="I346" s="29">
        <v>0.5</v>
      </c>
      <c r="J346" s="30">
        <v>1750</v>
      </c>
      <c r="K346" s="31">
        <f t="shared" si="2"/>
        <v>875</v>
      </c>
      <c r="L346" s="31">
        <f t="shared" si="3"/>
        <v>306.25</v>
      </c>
      <c r="M346" s="32">
        <v>0.35</v>
      </c>
      <c r="O346" s="35"/>
      <c r="P346" s="33"/>
    </row>
    <row r="347" spans="1:16" ht="15.75" customHeight="1" x14ac:dyDescent="0.2">
      <c r="A347" s="22"/>
      <c r="B347" s="27" t="s">
        <v>21</v>
      </c>
      <c r="C347" s="27">
        <v>1185732</v>
      </c>
      <c r="D347" s="28">
        <v>44455</v>
      </c>
      <c r="E347" s="27" t="s">
        <v>40</v>
      </c>
      <c r="F347" s="27" t="s">
        <v>41</v>
      </c>
      <c r="G347" s="27" t="s">
        <v>42</v>
      </c>
      <c r="H347" s="27" t="s">
        <v>29</v>
      </c>
      <c r="I347" s="29">
        <v>0.55000000000000004</v>
      </c>
      <c r="J347" s="30">
        <v>2500</v>
      </c>
      <c r="K347" s="31">
        <f t="shared" si="2"/>
        <v>1375</v>
      </c>
      <c r="L347" s="31">
        <f t="shared" si="3"/>
        <v>687.5</v>
      </c>
      <c r="M347" s="32">
        <v>0.5</v>
      </c>
      <c r="O347" s="35"/>
      <c r="P347" s="33"/>
    </row>
    <row r="348" spans="1:16" ht="15.75" customHeight="1" x14ac:dyDescent="0.2">
      <c r="A348" s="22"/>
      <c r="B348" s="27" t="s">
        <v>21</v>
      </c>
      <c r="C348" s="27">
        <v>1185732</v>
      </c>
      <c r="D348" s="28">
        <v>44484</v>
      </c>
      <c r="E348" s="27" t="s">
        <v>40</v>
      </c>
      <c r="F348" s="27" t="s">
        <v>41</v>
      </c>
      <c r="G348" s="27" t="s">
        <v>42</v>
      </c>
      <c r="H348" s="27" t="s">
        <v>24</v>
      </c>
      <c r="I348" s="29">
        <v>0.6</v>
      </c>
      <c r="J348" s="30">
        <v>4250</v>
      </c>
      <c r="K348" s="31">
        <f t="shared" si="2"/>
        <v>2550</v>
      </c>
      <c r="L348" s="31">
        <f t="shared" si="3"/>
        <v>1020</v>
      </c>
      <c r="M348" s="32">
        <v>0.4</v>
      </c>
      <c r="O348" s="35"/>
      <c r="P348" s="33"/>
    </row>
    <row r="349" spans="1:16" ht="15.75" customHeight="1" x14ac:dyDescent="0.2">
      <c r="A349" s="22"/>
      <c r="B349" s="27" t="s">
        <v>21</v>
      </c>
      <c r="C349" s="27">
        <v>1185732</v>
      </c>
      <c r="D349" s="28">
        <v>44484</v>
      </c>
      <c r="E349" s="27" t="s">
        <v>40</v>
      </c>
      <c r="F349" s="27" t="s">
        <v>41</v>
      </c>
      <c r="G349" s="27" t="s">
        <v>42</v>
      </c>
      <c r="H349" s="27" t="s">
        <v>25</v>
      </c>
      <c r="I349" s="29">
        <v>0.5</v>
      </c>
      <c r="J349" s="30">
        <v>2500</v>
      </c>
      <c r="K349" s="31">
        <f t="shared" si="2"/>
        <v>1250</v>
      </c>
      <c r="L349" s="31">
        <f t="shared" si="3"/>
        <v>437.5</v>
      </c>
      <c r="M349" s="32">
        <v>0.35</v>
      </c>
      <c r="O349" s="35"/>
      <c r="P349" s="33"/>
    </row>
    <row r="350" spans="1:16" ht="15.75" customHeight="1" x14ac:dyDescent="0.2">
      <c r="A350" s="22"/>
      <c r="B350" s="27" t="s">
        <v>21</v>
      </c>
      <c r="C350" s="27">
        <v>1185732</v>
      </c>
      <c r="D350" s="28">
        <v>44484</v>
      </c>
      <c r="E350" s="27" t="s">
        <v>40</v>
      </c>
      <c r="F350" s="27" t="s">
        <v>41</v>
      </c>
      <c r="G350" s="27" t="s">
        <v>42</v>
      </c>
      <c r="H350" s="27" t="s">
        <v>26</v>
      </c>
      <c r="I350" s="29">
        <v>0.5</v>
      </c>
      <c r="J350" s="30">
        <v>1500</v>
      </c>
      <c r="K350" s="31">
        <f t="shared" si="2"/>
        <v>750</v>
      </c>
      <c r="L350" s="31">
        <f t="shared" si="3"/>
        <v>262.5</v>
      </c>
      <c r="M350" s="32">
        <v>0.35</v>
      </c>
      <c r="O350" s="35"/>
      <c r="P350" s="33"/>
    </row>
    <row r="351" spans="1:16" ht="15.75" customHeight="1" x14ac:dyDescent="0.2">
      <c r="A351" s="22"/>
      <c r="B351" s="27" t="s">
        <v>21</v>
      </c>
      <c r="C351" s="27">
        <v>1185732</v>
      </c>
      <c r="D351" s="28">
        <v>44484</v>
      </c>
      <c r="E351" s="27" t="s">
        <v>40</v>
      </c>
      <c r="F351" s="27" t="s">
        <v>41</v>
      </c>
      <c r="G351" s="27" t="s">
        <v>42</v>
      </c>
      <c r="H351" s="27" t="s">
        <v>27</v>
      </c>
      <c r="I351" s="29">
        <v>0.5</v>
      </c>
      <c r="J351" s="30">
        <v>1250</v>
      </c>
      <c r="K351" s="31">
        <f t="shared" si="2"/>
        <v>625</v>
      </c>
      <c r="L351" s="31">
        <f t="shared" si="3"/>
        <v>250</v>
      </c>
      <c r="M351" s="32">
        <v>0.4</v>
      </c>
      <c r="O351" s="35"/>
      <c r="P351" s="33"/>
    </row>
    <row r="352" spans="1:16" ht="15.75" customHeight="1" x14ac:dyDescent="0.2">
      <c r="A352" s="22"/>
      <c r="B352" s="27" t="s">
        <v>21</v>
      </c>
      <c r="C352" s="27">
        <v>1185732</v>
      </c>
      <c r="D352" s="28">
        <v>44484</v>
      </c>
      <c r="E352" s="27" t="s">
        <v>40</v>
      </c>
      <c r="F352" s="27" t="s">
        <v>41</v>
      </c>
      <c r="G352" s="27" t="s">
        <v>42</v>
      </c>
      <c r="H352" s="27" t="s">
        <v>28</v>
      </c>
      <c r="I352" s="29">
        <v>0.6</v>
      </c>
      <c r="J352" s="30">
        <v>1250</v>
      </c>
      <c r="K352" s="31">
        <f t="shared" si="2"/>
        <v>750</v>
      </c>
      <c r="L352" s="31">
        <f t="shared" si="3"/>
        <v>262.5</v>
      </c>
      <c r="M352" s="32">
        <v>0.35</v>
      </c>
      <c r="O352" s="35"/>
      <c r="P352" s="33"/>
    </row>
    <row r="353" spans="1:16" ht="15.75" customHeight="1" x14ac:dyDescent="0.2">
      <c r="A353" s="22"/>
      <c r="B353" s="27" t="s">
        <v>21</v>
      </c>
      <c r="C353" s="27">
        <v>1185732</v>
      </c>
      <c r="D353" s="28">
        <v>44484</v>
      </c>
      <c r="E353" s="27" t="s">
        <v>40</v>
      </c>
      <c r="F353" s="27" t="s">
        <v>41</v>
      </c>
      <c r="G353" s="27" t="s">
        <v>42</v>
      </c>
      <c r="H353" s="27" t="s">
        <v>29</v>
      </c>
      <c r="I353" s="29">
        <v>0.64999999999999991</v>
      </c>
      <c r="J353" s="30">
        <v>2500</v>
      </c>
      <c r="K353" s="31">
        <f t="shared" si="2"/>
        <v>1624.9999999999998</v>
      </c>
      <c r="L353" s="31">
        <f t="shared" si="3"/>
        <v>812.49999999999989</v>
      </c>
      <c r="M353" s="32">
        <v>0.5</v>
      </c>
      <c r="O353" s="35"/>
      <c r="P353" s="33"/>
    </row>
    <row r="354" spans="1:16" ht="15.75" customHeight="1" x14ac:dyDescent="0.2">
      <c r="A354" s="22"/>
      <c r="B354" s="27" t="s">
        <v>21</v>
      </c>
      <c r="C354" s="27">
        <v>1185732</v>
      </c>
      <c r="D354" s="28">
        <v>44515</v>
      </c>
      <c r="E354" s="27" t="s">
        <v>40</v>
      </c>
      <c r="F354" s="27" t="s">
        <v>41</v>
      </c>
      <c r="G354" s="27" t="s">
        <v>42</v>
      </c>
      <c r="H354" s="27" t="s">
        <v>24</v>
      </c>
      <c r="I354" s="29">
        <v>0.6</v>
      </c>
      <c r="J354" s="30">
        <v>4000</v>
      </c>
      <c r="K354" s="31">
        <f t="shared" si="2"/>
        <v>2400</v>
      </c>
      <c r="L354" s="31">
        <f t="shared" si="3"/>
        <v>960</v>
      </c>
      <c r="M354" s="32">
        <v>0.4</v>
      </c>
      <c r="O354" s="35"/>
      <c r="P354" s="33"/>
    </row>
    <row r="355" spans="1:16" ht="15.75" customHeight="1" x14ac:dyDescent="0.2">
      <c r="A355" s="22"/>
      <c r="B355" s="27" t="s">
        <v>21</v>
      </c>
      <c r="C355" s="27">
        <v>1185732</v>
      </c>
      <c r="D355" s="28">
        <v>44515</v>
      </c>
      <c r="E355" s="27" t="s">
        <v>40</v>
      </c>
      <c r="F355" s="27" t="s">
        <v>41</v>
      </c>
      <c r="G355" s="27" t="s">
        <v>42</v>
      </c>
      <c r="H355" s="27" t="s">
        <v>25</v>
      </c>
      <c r="I355" s="29">
        <v>0.5</v>
      </c>
      <c r="J355" s="30">
        <v>2500</v>
      </c>
      <c r="K355" s="31">
        <f t="shared" si="2"/>
        <v>1250</v>
      </c>
      <c r="L355" s="31">
        <f t="shared" si="3"/>
        <v>437.5</v>
      </c>
      <c r="M355" s="32">
        <v>0.35</v>
      </c>
      <c r="O355" s="35"/>
      <c r="P355" s="33"/>
    </row>
    <row r="356" spans="1:16" ht="15.75" customHeight="1" x14ac:dyDescent="0.2">
      <c r="A356" s="22"/>
      <c r="B356" s="27" t="s">
        <v>21</v>
      </c>
      <c r="C356" s="27">
        <v>1185732</v>
      </c>
      <c r="D356" s="28">
        <v>44515</v>
      </c>
      <c r="E356" s="27" t="s">
        <v>40</v>
      </c>
      <c r="F356" s="27" t="s">
        <v>41</v>
      </c>
      <c r="G356" s="27" t="s">
        <v>42</v>
      </c>
      <c r="H356" s="27" t="s">
        <v>26</v>
      </c>
      <c r="I356" s="29">
        <v>0.5</v>
      </c>
      <c r="J356" s="30">
        <v>1950</v>
      </c>
      <c r="K356" s="31">
        <f t="shared" si="2"/>
        <v>975</v>
      </c>
      <c r="L356" s="31">
        <f t="shared" si="3"/>
        <v>341.25</v>
      </c>
      <c r="M356" s="32">
        <v>0.35</v>
      </c>
      <c r="O356" s="35"/>
      <c r="P356" s="33"/>
    </row>
    <row r="357" spans="1:16" ht="15.75" customHeight="1" x14ac:dyDescent="0.2">
      <c r="A357" s="22"/>
      <c r="B357" s="27" t="s">
        <v>21</v>
      </c>
      <c r="C357" s="27">
        <v>1185732</v>
      </c>
      <c r="D357" s="28">
        <v>44515</v>
      </c>
      <c r="E357" s="27" t="s">
        <v>40</v>
      </c>
      <c r="F357" s="27" t="s">
        <v>41</v>
      </c>
      <c r="G357" s="27" t="s">
        <v>42</v>
      </c>
      <c r="H357" s="27" t="s">
        <v>27</v>
      </c>
      <c r="I357" s="29">
        <v>0.5</v>
      </c>
      <c r="J357" s="30">
        <v>1750</v>
      </c>
      <c r="K357" s="31">
        <f t="shared" si="2"/>
        <v>875</v>
      </c>
      <c r="L357" s="31">
        <f t="shared" si="3"/>
        <v>350</v>
      </c>
      <c r="M357" s="32">
        <v>0.4</v>
      </c>
      <c r="O357" s="35"/>
      <c r="P357" s="33"/>
    </row>
    <row r="358" spans="1:16" ht="15.75" customHeight="1" x14ac:dyDescent="0.2">
      <c r="A358" s="22"/>
      <c r="B358" s="27" t="s">
        <v>21</v>
      </c>
      <c r="C358" s="27">
        <v>1185732</v>
      </c>
      <c r="D358" s="28">
        <v>44515</v>
      </c>
      <c r="E358" s="27" t="s">
        <v>40</v>
      </c>
      <c r="F358" s="27" t="s">
        <v>41</v>
      </c>
      <c r="G358" s="27" t="s">
        <v>42</v>
      </c>
      <c r="H358" s="27" t="s">
        <v>28</v>
      </c>
      <c r="I358" s="29">
        <v>0.6</v>
      </c>
      <c r="J358" s="30">
        <v>1500</v>
      </c>
      <c r="K358" s="31">
        <f t="shared" si="2"/>
        <v>900</v>
      </c>
      <c r="L358" s="31">
        <f t="shared" si="3"/>
        <v>315</v>
      </c>
      <c r="M358" s="32">
        <v>0.35</v>
      </c>
      <c r="O358" s="35"/>
      <c r="P358" s="33"/>
    </row>
    <row r="359" spans="1:16" ht="15.75" customHeight="1" x14ac:dyDescent="0.2">
      <c r="A359" s="22"/>
      <c r="B359" s="27" t="s">
        <v>21</v>
      </c>
      <c r="C359" s="27">
        <v>1185732</v>
      </c>
      <c r="D359" s="28">
        <v>44515</v>
      </c>
      <c r="E359" s="27" t="s">
        <v>40</v>
      </c>
      <c r="F359" s="27" t="s">
        <v>41</v>
      </c>
      <c r="G359" s="27" t="s">
        <v>42</v>
      </c>
      <c r="H359" s="27" t="s">
        <v>29</v>
      </c>
      <c r="I359" s="29">
        <v>0.64999999999999991</v>
      </c>
      <c r="J359" s="30">
        <v>2500</v>
      </c>
      <c r="K359" s="31">
        <f t="shared" si="2"/>
        <v>1624.9999999999998</v>
      </c>
      <c r="L359" s="31">
        <f t="shared" si="3"/>
        <v>812.49999999999989</v>
      </c>
      <c r="M359" s="32">
        <v>0.5</v>
      </c>
      <c r="O359" s="35"/>
      <c r="P359" s="33"/>
    </row>
    <row r="360" spans="1:16" ht="15.75" customHeight="1" x14ac:dyDescent="0.2">
      <c r="A360" s="22"/>
      <c r="B360" s="27" t="s">
        <v>21</v>
      </c>
      <c r="C360" s="27">
        <v>1185732</v>
      </c>
      <c r="D360" s="28">
        <v>44544</v>
      </c>
      <c r="E360" s="27" t="s">
        <v>40</v>
      </c>
      <c r="F360" s="27" t="s">
        <v>41</v>
      </c>
      <c r="G360" s="27" t="s">
        <v>42</v>
      </c>
      <c r="H360" s="27" t="s">
        <v>24</v>
      </c>
      <c r="I360" s="29">
        <v>0.6</v>
      </c>
      <c r="J360" s="30">
        <v>5000</v>
      </c>
      <c r="K360" s="31">
        <f t="shared" si="2"/>
        <v>3000</v>
      </c>
      <c r="L360" s="31">
        <f t="shared" si="3"/>
        <v>1200</v>
      </c>
      <c r="M360" s="32">
        <v>0.4</v>
      </c>
      <c r="O360" s="35"/>
      <c r="P360" s="33"/>
    </row>
    <row r="361" spans="1:16" ht="15.75" customHeight="1" x14ac:dyDescent="0.2">
      <c r="A361" s="22"/>
      <c r="B361" s="27" t="s">
        <v>21</v>
      </c>
      <c r="C361" s="27">
        <v>1185732</v>
      </c>
      <c r="D361" s="28">
        <v>44544</v>
      </c>
      <c r="E361" s="27" t="s">
        <v>40</v>
      </c>
      <c r="F361" s="27" t="s">
        <v>41</v>
      </c>
      <c r="G361" s="27" t="s">
        <v>42</v>
      </c>
      <c r="H361" s="27" t="s">
        <v>25</v>
      </c>
      <c r="I361" s="29">
        <v>0.5</v>
      </c>
      <c r="J361" s="30">
        <v>3000</v>
      </c>
      <c r="K361" s="31">
        <f t="shared" si="2"/>
        <v>1500</v>
      </c>
      <c r="L361" s="31">
        <f t="shared" si="3"/>
        <v>525</v>
      </c>
      <c r="M361" s="32">
        <v>0.35</v>
      </c>
      <c r="O361" s="35"/>
      <c r="P361" s="33"/>
    </row>
    <row r="362" spans="1:16" ht="15.75" customHeight="1" x14ac:dyDescent="0.2">
      <c r="A362" s="22"/>
      <c r="B362" s="27" t="s">
        <v>21</v>
      </c>
      <c r="C362" s="27">
        <v>1185732</v>
      </c>
      <c r="D362" s="28">
        <v>44544</v>
      </c>
      <c r="E362" s="27" t="s">
        <v>40</v>
      </c>
      <c r="F362" s="27" t="s">
        <v>41</v>
      </c>
      <c r="G362" s="27" t="s">
        <v>42</v>
      </c>
      <c r="H362" s="27" t="s">
        <v>26</v>
      </c>
      <c r="I362" s="29">
        <v>0.5</v>
      </c>
      <c r="J362" s="30">
        <v>2500</v>
      </c>
      <c r="K362" s="31">
        <f t="shared" si="2"/>
        <v>1250</v>
      </c>
      <c r="L362" s="31">
        <f t="shared" si="3"/>
        <v>437.5</v>
      </c>
      <c r="M362" s="32">
        <v>0.35</v>
      </c>
      <c r="O362" s="35"/>
      <c r="P362" s="33"/>
    </row>
    <row r="363" spans="1:16" ht="15.75" customHeight="1" x14ac:dyDescent="0.2">
      <c r="A363" s="22"/>
      <c r="B363" s="27" t="s">
        <v>21</v>
      </c>
      <c r="C363" s="27">
        <v>1185732</v>
      </c>
      <c r="D363" s="28">
        <v>44544</v>
      </c>
      <c r="E363" s="27" t="s">
        <v>40</v>
      </c>
      <c r="F363" s="27" t="s">
        <v>41</v>
      </c>
      <c r="G363" s="27" t="s">
        <v>42</v>
      </c>
      <c r="H363" s="27" t="s">
        <v>27</v>
      </c>
      <c r="I363" s="29">
        <v>0.5</v>
      </c>
      <c r="J363" s="30">
        <v>2000</v>
      </c>
      <c r="K363" s="31">
        <f t="shared" si="2"/>
        <v>1000</v>
      </c>
      <c r="L363" s="31">
        <f t="shared" si="3"/>
        <v>400</v>
      </c>
      <c r="M363" s="32">
        <v>0.4</v>
      </c>
      <c r="O363" s="35"/>
      <c r="P363" s="33"/>
    </row>
    <row r="364" spans="1:16" ht="15.75" customHeight="1" x14ac:dyDescent="0.2">
      <c r="A364" s="22"/>
      <c r="B364" s="27" t="s">
        <v>21</v>
      </c>
      <c r="C364" s="27">
        <v>1185732</v>
      </c>
      <c r="D364" s="28">
        <v>44544</v>
      </c>
      <c r="E364" s="27" t="s">
        <v>40</v>
      </c>
      <c r="F364" s="27" t="s">
        <v>41</v>
      </c>
      <c r="G364" s="27" t="s">
        <v>42</v>
      </c>
      <c r="H364" s="27" t="s">
        <v>28</v>
      </c>
      <c r="I364" s="29">
        <v>0.6</v>
      </c>
      <c r="J364" s="30">
        <v>2000</v>
      </c>
      <c r="K364" s="31">
        <f t="shared" si="2"/>
        <v>1200</v>
      </c>
      <c r="L364" s="31">
        <f t="shared" si="3"/>
        <v>420</v>
      </c>
      <c r="M364" s="32">
        <v>0.35</v>
      </c>
      <c r="O364" s="35"/>
      <c r="P364" s="33"/>
    </row>
    <row r="365" spans="1:16" ht="15.75" customHeight="1" x14ac:dyDescent="0.2">
      <c r="A365" s="22"/>
      <c r="B365" s="27" t="s">
        <v>21</v>
      </c>
      <c r="C365" s="27">
        <v>1185732</v>
      </c>
      <c r="D365" s="28">
        <v>44544</v>
      </c>
      <c r="E365" s="27" t="s">
        <v>40</v>
      </c>
      <c r="F365" s="27" t="s">
        <v>41</v>
      </c>
      <c r="G365" s="27" t="s">
        <v>42</v>
      </c>
      <c r="H365" s="27" t="s">
        <v>29</v>
      </c>
      <c r="I365" s="29">
        <v>0.64999999999999991</v>
      </c>
      <c r="J365" s="30">
        <v>3000</v>
      </c>
      <c r="K365" s="31">
        <f t="shared" si="2"/>
        <v>1949.9999999999998</v>
      </c>
      <c r="L365" s="31">
        <f t="shared" si="3"/>
        <v>974.99999999999989</v>
      </c>
      <c r="M365" s="32">
        <v>0.5</v>
      </c>
      <c r="O365" s="35"/>
      <c r="P365" s="33"/>
    </row>
    <row r="366" spans="1:16" ht="15.75" customHeight="1" x14ac:dyDescent="0.2">
      <c r="A366" s="22"/>
      <c r="B366" s="27" t="s">
        <v>30</v>
      </c>
      <c r="C366" s="27">
        <v>1197831</v>
      </c>
      <c r="D366" s="28">
        <v>44198</v>
      </c>
      <c r="E366" s="27" t="s">
        <v>31</v>
      </c>
      <c r="F366" s="27" t="s">
        <v>32</v>
      </c>
      <c r="G366" s="27" t="s">
        <v>43</v>
      </c>
      <c r="H366" s="27" t="s">
        <v>24</v>
      </c>
      <c r="I366" s="29">
        <v>0.2</v>
      </c>
      <c r="J366" s="30">
        <v>7250</v>
      </c>
      <c r="K366" s="31">
        <f t="shared" si="2"/>
        <v>1450</v>
      </c>
      <c r="L366" s="31">
        <f t="shared" si="3"/>
        <v>435</v>
      </c>
      <c r="M366" s="32">
        <v>0.3</v>
      </c>
      <c r="O366" s="34"/>
      <c r="P366" s="33"/>
    </row>
    <row r="367" spans="1:16" ht="15.75" customHeight="1" x14ac:dyDescent="0.2">
      <c r="A367" s="22"/>
      <c r="B367" s="27" t="s">
        <v>30</v>
      </c>
      <c r="C367" s="27">
        <v>1197831</v>
      </c>
      <c r="D367" s="28">
        <v>44198</v>
      </c>
      <c r="E367" s="27" t="s">
        <v>31</v>
      </c>
      <c r="F367" s="27" t="s">
        <v>32</v>
      </c>
      <c r="G367" s="27" t="s">
        <v>43</v>
      </c>
      <c r="H367" s="27" t="s">
        <v>25</v>
      </c>
      <c r="I367" s="29">
        <v>0.3</v>
      </c>
      <c r="J367" s="30">
        <v>7250</v>
      </c>
      <c r="K367" s="31">
        <f t="shared" si="2"/>
        <v>2175</v>
      </c>
      <c r="L367" s="31">
        <f t="shared" si="3"/>
        <v>652.5</v>
      </c>
      <c r="M367" s="32">
        <v>0.3</v>
      </c>
      <c r="O367" s="34"/>
      <c r="P367" s="33"/>
    </row>
    <row r="368" spans="1:16" ht="15.75" customHeight="1" x14ac:dyDescent="0.2">
      <c r="A368" s="22"/>
      <c r="B368" s="27" t="s">
        <v>30</v>
      </c>
      <c r="C368" s="27">
        <v>1197831</v>
      </c>
      <c r="D368" s="28">
        <v>44198</v>
      </c>
      <c r="E368" s="27" t="s">
        <v>31</v>
      </c>
      <c r="F368" s="27" t="s">
        <v>32</v>
      </c>
      <c r="G368" s="27" t="s">
        <v>43</v>
      </c>
      <c r="H368" s="27" t="s">
        <v>26</v>
      </c>
      <c r="I368" s="29">
        <v>0.3</v>
      </c>
      <c r="J368" s="30">
        <v>5250</v>
      </c>
      <c r="K368" s="31">
        <f t="shared" si="2"/>
        <v>1575</v>
      </c>
      <c r="L368" s="31">
        <f t="shared" si="3"/>
        <v>472.5</v>
      </c>
      <c r="M368" s="32">
        <v>0.3</v>
      </c>
      <c r="O368" s="34"/>
      <c r="P368" s="33"/>
    </row>
    <row r="369" spans="1:16" ht="15.75" customHeight="1" x14ac:dyDescent="0.2">
      <c r="A369" s="22"/>
      <c r="B369" s="27" t="s">
        <v>30</v>
      </c>
      <c r="C369" s="27">
        <v>1197831</v>
      </c>
      <c r="D369" s="28">
        <v>44198</v>
      </c>
      <c r="E369" s="27" t="s">
        <v>31</v>
      </c>
      <c r="F369" s="27" t="s">
        <v>32</v>
      </c>
      <c r="G369" s="27" t="s">
        <v>43</v>
      </c>
      <c r="H369" s="27" t="s">
        <v>27</v>
      </c>
      <c r="I369" s="29">
        <v>0.35</v>
      </c>
      <c r="J369" s="30">
        <v>5250</v>
      </c>
      <c r="K369" s="31">
        <f t="shared" si="2"/>
        <v>1837.4999999999998</v>
      </c>
      <c r="L369" s="31">
        <f t="shared" si="3"/>
        <v>735</v>
      </c>
      <c r="M369" s="32">
        <v>0.4</v>
      </c>
      <c r="O369" s="34"/>
      <c r="P369" s="33"/>
    </row>
    <row r="370" spans="1:16" ht="15.75" customHeight="1" x14ac:dyDescent="0.2">
      <c r="A370" s="22"/>
      <c r="B370" s="27" t="s">
        <v>30</v>
      </c>
      <c r="C370" s="27">
        <v>1197831</v>
      </c>
      <c r="D370" s="28">
        <v>44198</v>
      </c>
      <c r="E370" s="27" t="s">
        <v>31</v>
      </c>
      <c r="F370" s="27" t="s">
        <v>32</v>
      </c>
      <c r="G370" s="27" t="s">
        <v>43</v>
      </c>
      <c r="H370" s="27" t="s">
        <v>28</v>
      </c>
      <c r="I370" s="29">
        <v>0.4</v>
      </c>
      <c r="J370" s="30">
        <v>3750</v>
      </c>
      <c r="K370" s="31">
        <f t="shared" si="2"/>
        <v>1500</v>
      </c>
      <c r="L370" s="31">
        <f t="shared" si="3"/>
        <v>375</v>
      </c>
      <c r="M370" s="32">
        <v>0.25</v>
      </c>
      <c r="O370" s="34"/>
      <c r="P370" s="33"/>
    </row>
    <row r="371" spans="1:16" ht="15.75" customHeight="1" x14ac:dyDescent="0.2">
      <c r="A371" s="22"/>
      <c r="B371" s="27" t="s">
        <v>30</v>
      </c>
      <c r="C371" s="27">
        <v>1197831</v>
      </c>
      <c r="D371" s="28">
        <v>44198</v>
      </c>
      <c r="E371" s="27" t="s">
        <v>31</v>
      </c>
      <c r="F371" s="27" t="s">
        <v>32</v>
      </c>
      <c r="G371" s="27" t="s">
        <v>43</v>
      </c>
      <c r="H371" s="27" t="s">
        <v>29</v>
      </c>
      <c r="I371" s="29">
        <v>0.35</v>
      </c>
      <c r="J371" s="30">
        <v>5250</v>
      </c>
      <c r="K371" s="31">
        <f t="shared" si="2"/>
        <v>1837.4999999999998</v>
      </c>
      <c r="L371" s="31">
        <f t="shared" si="3"/>
        <v>826.87499999999989</v>
      </c>
      <c r="M371" s="32">
        <v>0.45</v>
      </c>
      <c r="O371" s="34"/>
      <c r="P371" s="33"/>
    </row>
    <row r="372" spans="1:16" ht="15.75" customHeight="1" x14ac:dyDescent="0.2">
      <c r="A372" s="22"/>
      <c r="B372" s="27" t="s">
        <v>30</v>
      </c>
      <c r="C372" s="27">
        <v>1197831</v>
      </c>
      <c r="D372" s="28">
        <v>44228</v>
      </c>
      <c r="E372" s="27" t="s">
        <v>31</v>
      </c>
      <c r="F372" s="27" t="s">
        <v>32</v>
      </c>
      <c r="G372" s="27" t="s">
        <v>43</v>
      </c>
      <c r="H372" s="27" t="s">
        <v>24</v>
      </c>
      <c r="I372" s="29">
        <v>0.25</v>
      </c>
      <c r="J372" s="30">
        <v>6750</v>
      </c>
      <c r="K372" s="31">
        <f t="shared" si="2"/>
        <v>1687.5</v>
      </c>
      <c r="L372" s="31">
        <f t="shared" si="3"/>
        <v>506.25</v>
      </c>
      <c r="M372" s="32">
        <v>0.3</v>
      </c>
      <c r="O372" s="34"/>
      <c r="P372" s="33"/>
    </row>
    <row r="373" spans="1:16" ht="15.75" customHeight="1" x14ac:dyDescent="0.2">
      <c r="A373" s="22"/>
      <c r="B373" s="27" t="s">
        <v>30</v>
      </c>
      <c r="C373" s="27">
        <v>1197831</v>
      </c>
      <c r="D373" s="28">
        <v>44228</v>
      </c>
      <c r="E373" s="27" t="s">
        <v>31</v>
      </c>
      <c r="F373" s="27" t="s">
        <v>32</v>
      </c>
      <c r="G373" s="27" t="s">
        <v>43</v>
      </c>
      <c r="H373" s="27" t="s">
        <v>25</v>
      </c>
      <c r="I373" s="29">
        <v>0.35</v>
      </c>
      <c r="J373" s="30">
        <v>6500</v>
      </c>
      <c r="K373" s="31">
        <f t="shared" si="2"/>
        <v>2275</v>
      </c>
      <c r="L373" s="31">
        <f t="shared" si="3"/>
        <v>682.5</v>
      </c>
      <c r="M373" s="32">
        <v>0.3</v>
      </c>
      <c r="O373" s="34"/>
      <c r="P373" s="33"/>
    </row>
    <row r="374" spans="1:16" ht="15.75" customHeight="1" x14ac:dyDescent="0.2">
      <c r="A374" s="22"/>
      <c r="B374" s="27" t="s">
        <v>30</v>
      </c>
      <c r="C374" s="27">
        <v>1197831</v>
      </c>
      <c r="D374" s="28">
        <v>44228</v>
      </c>
      <c r="E374" s="27" t="s">
        <v>31</v>
      </c>
      <c r="F374" s="27" t="s">
        <v>32</v>
      </c>
      <c r="G374" s="27" t="s">
        <v>43</v>
      </c>
      <c r="H374" s="27" t="s">
        <v>26</v>
      </c>
      <c r="I374" s="29">
        <v>0.35</v>
      </c>
      <c r="J374" s="30">
        <v>4750</v>
      </c>
      <c r="K374" s="31">
        <f t="shared" si="2"/>
        <v>1662.5</v>
      </c>
      <c r="L374" s="31">
        <f t="shared" si="3"/>
        <v>498.75</v>
      </c>
      <c r="M374" s="32">
        <v>0.3</v>
      </c>
      <c r="O374" s="34"/>
      <c r="P374" s="33"/>
    </row>
    <row r="375" spans="1:16" ht="15.75" customHeight="1" x14ac:dyDescent="0.2">
      <c r="A375" s="22"/>
      <c r="B375" s="27" t="s">
        <v>30</v>
      </c>
      <c r="C375" s="27">
        <v>1197831</v>
      </c>
      <c r="D375" s="28">
        <v>44228</v>
      </c>
      <c r="E375" s="27" t="s">
        <v>31</v>
      </c>
      <c r="F375" s="27" t="s">
        <v>32</v>
      </c>
      <c r="G375" s="27" t="s">
        <v>43</v>
      </c>
      <c r="H375" s="27" t="s">
        <v>27</v>
      </c>
      <c r="I375" s="29">
        <v>0.35</v>
      </c>
      <c r="J375" s="30">
        <v>4250</v>
      </c>
      <c r="K375" s="31">
        <f t="shared" si="2"/>
        <v>1487.5</v>
      </c>
      <c r="L375" s="31">
        <f t="shared" si="3"/>
        <v>595</v>
      </c>
      <c r="M375" s="32">
        <v>0.4</v>
      </c>
      <c r="O375" s="34"/>
      <c r="P375" s="33"/>
    </row>
    <row r="376" spans="1:16" ht="15.75" customHeight="1" x14ac:dyDescent="0.2">
      <c r="A376" s="22"/>
      <c r="B376" s="27" t="s">
        <v>30</v>
      </c>
      <c r="C376" s="27">
        <v>1197831</v>
      </c>
      <c r="D376" s="28">
        <v>44228</v>
      </c>
      <c r="E376" s="27" t="s">
        <v>31</v>
      </c>
      <c r="F376" s="27" t="s">
        <v>32</v>
      </c>
      <c r="G376" s="27" t="s">
        <v>43</v>
      </c>
      <c r="H376" s="27" t="s">
        <v>28</v>
      </c>
      <c r="I376" s="29">
        <v>0.4</v>
      </c>
      <c r="J376" s="30">
        <v>3000</v>
      </c>
      <c r="K376" s="31">
        <f t="shared" si="2"/>
        <v>1200</v>
      </c>
      <c r="L376" s="31">
        <f t="shared" si="3"/>
        <v>300</v>
      </c>
      <c r="M376" s="32">
        <v>0.25</v>
      </c>
      <c r="O376" s="34"/>
      <c r="P376" s="33"/>
    </row>
    <row r="377" spans="1:16" ht="15.75" customHeight="1" x14ac:dyDescent="0.2">
      <c r="A377" s="22"/>
      <c r="B377" s="27" t="s">
        <v>30</v>
      </c>
      <c r="C377" s="27">
        <v>1197831</v>
      </c>
      <c r="D377" s="28">
        <v>44228</v>
      </c>
      <c r="E377" s="27" t="s">
        <v>31</v>
      </c>
      <c r="F377" s="27" t="s">
        <v>32</v>
      </c>
      <c r="G377" s="27" t="s">
        <v>43</v>
      </c>
      <c r="H377" s="27" t="s">
        <v>29</v>
      </c>
      <c r="I377" s="29">
        <v>0.35</v>
      </c>
      <c r="J377" s="30">
        <v>5000</v>
      </c>
      <c r="K377" s="31">
        <f t="shared" si="2"/>
        <v>1750</v>
      </c>
      <c r="L377" s="31">
        <f t="shared" si="3"/>
        <v>787.5</v>
      </c>
      <c r="M377" s="32">
        <v>0.45</v>
      </c>
      <c r="O377" s="34"/>
      <c r="P377" s="33"/>
    </row>
    <row r="378" spans="1:16" ht="15.75" customHeight="1" x14ac:dyDescent="0.2">
      <c r="A378" s="22"/>
      <c r="B378" s="27" t="s">
        <v>30</v>
      </c>
      <c r="C378" s="27">
        <v>1197831</v>
      </c>
      <c r="D378" s="28">
        <v>44258</v>
      </c>
      <c r="E378" s="27" t="s">
        <v>31</v>
      </c>
      <c r="F378" s="27" t="s">
        <v>32</v>
      </c>
      <c r="G378" s="27" t="s">
        <v>43</v>
      </c>
      <c r="H378" s="27" t="s">
        <v>24</v>
      </c>
      <c r="I378" s="29">
        <v>0.3</v>
      </c>
      <c r="J378" s="30">
        <v>6750</v>
      </c>
      <c r="K378" s="31">
        <f t="shared" si="2"/>
        <v>2025</v>
      </c>
      <c r="L378" s="31">
        <f t="shared" si="3"/>
        <v>708.75</v>
      </c>
      <c r="M378" s="32">
        <v>0.35</v>
      </c>
      <c r="O378" s="34"/>
      <c r="P378" s="33"/>
    </row>
    <row r="379" spans="1:16" ht="15.75" customHeight="1" x14ac:dyDescent="0.2">
      <c r="A379" s="22"/>
      <c r="B379" s="27" t="s">
        <v>30</v>
      </c>
      <c r="C379" s="27">
        <v>1197831</v>
      </c>
      <c r="D379" s="28">
        <v>44258</v>
      </c>
      <c r="E379" s="27" t="s">
        <v>31</v>
      </c>
      <c r="F379" s="27" t="s">
        <v>32</v>
      </c>
      <c r="G379" s="27" t="s">
        <v>43</v>
      </c>
      <c r="H379" s="27" t="s">
        <v>25</v>
      </c>
      <c r="I379" s="29">
        <v>0.4</v>
      </c>
      <c r="J379" s="30">
        <v>6750</v>
      </c>
      <c r="K379" s="31">
        <f t="shared" si="2"/>
        <v>2700</v>
      </c>
      <c r="L379" s="31">
        <f t="shared" si="3"/>
        <v>944.99999999999989</v>
      </c>
      <c r="M379" s="32">
        <v>0.35</v>
      </c>
      <c r="O379" s="34"/>
      <c r="P379" s="33"/>
    </row>
    <row r="380" spans="1:16" ht="15.75" customHeight="1" x14ac:dyDescent="0.2">
      <c r="A380" s="22"/>
      <c r="B380" s="27" t="s">
        <v>30</v>
      </c>
      <c r="C380" s="27">
        <v>1197831</v>
      </c>
      <c r="D380" s="28">
        <v>44258</v>
      </c>
      <c r="E380" s="27" t="s">
        <v>31</v>
      </c>
      <c r="F380" s="27" t="s">
        <v>32</v>
      </c>
      <c r="G380" s="27" t="s">
        <v>43</v>
      </c>
      <c r="H380" s="27" t="s">
        <v>26</v>
      </c>
      <c r="I380" s="29">
        <v>0.3</v>
      </c>
      <c r="J380" s="30">
        <v>5000</v>
      </c>
      <c r="K380" s="31">
        <f t="shared" si="2"/>
        <v>1500</v>
      </c>
      <c r="L380" s="31">
        <f t="shared" si="3"/>
        <v>525</v>
      </c>
      <c r="M380" s="32">
        <v>0.35</v>
      </c>
      <c r="O380" s="34"/>
      <c r="P380" s="33"/>
    </row>
    <row r="381" spans="1:16" ht="15.75" customHeight="1" x14ac:dyDescent="0.2">
      <c r="A381" s="22"/>
      <c r="B381" s="27" t="s">
        <v>30</v>
      </c>
      <c r="C381" s="27">
        <v>1197831</v>
      </c>
      <c r="D381" s="28">
        <v>44258</v>
      </c>
      <c r="E381" s="27" t="s">
        <v>31</v>
      </c>
      <c r="F381" s="27" t="s">
        <v>32</v>
      </c>
      <c r="G381" s="27" t="s">
        <v>43</v>
      </c>
      <c r="H381" s="27" t="s">
        <v>27</v>
      </c>
      <c r="I381" s="29">
        <v>0.35000000000000003</v>
      </c>
      <c r="J381" s="30">
        <v>4000</v>
      </c>
      <c r="K381" s="31">
        <f t="shared" si="2"/>
        <v>1400.0000000000002</v>
      </c>
      <c r="L381" s="31">
        <f t="shared" si="3"/>
        <v>630.00000000000011</v>
      </c>
      <c r="M381" s="32">
        <v>0.45</v>
      </c>
      <c r="O381" s="34"/>
      <c r="P381" s="33"/>
    </row>
    <row r="382" spans="1:16" ht="15.75" customHeight="1" x14ac:dyDescent="0.2">
      <c r="A382" s="22"/>
      <c r="B382" s="27" t="s">
        <v>30</v>
      </c>
      <c r="C382" s="27">
        <v>1197831</v>
      </c>
      <c r="D382" s="28">
        <v>44258</v>
      </c>
      <c r="E382" s="27" t="s">
        <v>31</v>
      </c>
      <c r="F382" s="27" t="s">
        <v>32</v>
      </c>
      <c r="G382" s="27" t="s">
        <v>43</v>
      </c>
      <c r="H382" s="27" t="s">
        <v>28</v>
      </c>
      <c r="I382" s="29">
        <v>0.4</v>
      </c>
      <c r="J382" s="30">
        <v>3000</v>
      </c>
      <c r="K382" s="31">
        <f t="shared" si="2"/>
        <v>1200</v>
      </c>
      <c r="L382" s="31">
        <f t="shared" si="3"/>
        <v>360</v>
      </c>
      <c r="M382" s="32">
        <v>0.3</v>
      </c>
      <c r="O382" s="34"/>
      <c r="P382" s="33"/>
    </row>
    <row r="383" spans="1:16" ht="15.75" customHeight="1" x14ac:dyDescent="0.2">
      <c r="A383" s="22"/>
      <c r="B383" s="27" t="s">
        <v>30</v>
      </c>
      <c r="C383" s="27">
        <v>1197831</v>
      </c>
      <c r="D383" s="28">
        <v>44258</v>
      </c>
      <c r="E383" s="27" t="s">
        <v>31</v>
      </c>
      <c r="F383" s="27" t="s">
        <v>32</v>
      </c>
      <c r="G383" s="27" t="s">
        <v>43</v>
      </c>
      <c r="H383" s="27" t="s">
        <v>29</v>
      </c>
      <c r="I383" s="29">
        <v>0.35000000000000003</v>
      </c>
      <c r="J383" s="30">
        <v>4500</v>
      </c>
      <c r="K383" s="31">
        <f t="shared" si="2"/>
        <v>1575.0000000000002</v>
      </c>
      <c r="L383" s="31">
        <f t="shared" si="3"/>
        <v>787.50000000000011</v>
      </c>
      <c r="M383" s="32">
        <v>0.5</v>
      </c>
      <c r="O383" s="34"/>
      <c r="P383" s="33"/>
    </row>
    <row r="384" spans="1:16" ht="15.75" customHeight="1" x14ac:dyDescent="0.2">
      <c r="A384" s="22"/>
      <c r="B384" s="27" t="s">
        <v>30</v>
      </c>
      <c r="C384" s="27">
        <v>1197831</v>
      </c>
      <c r="D384" s="28">
        <v>44288</v>
      </c>
      <c r="E384" s="27" t="s">
        <v>31</v>
      </c>
      <c r="F384" s="27" t="s">
        <v>32</v>
      </c>
      <c r="G384" s="27" t="s">
        <v>43</v>
      </c>
      <c r="H384" s="27" t="s">
        <v>24</v>
      </c>
      <c r="I384" s="29">
        <v>0.19999999999999998</v>
      </c>
      <c r="J384" s="30">
        <v>7000</v>
      </c>
      <c r="K384" s="31">
        <f t="shared" si="2"/>
        <v>1399.9999999999998</v>
      </c>
      <c r="L384" s="31">
        <f t="shared" si="3"/>
        <v>489.99999999999989</v>
      </c>
      <c r="M384" s="32">
        <v>0.35</v>
      </c>
      <c r="O384" s="34"/>
      <c r="P384" s="33"/>
    </row>
    <row r="385" spans="1:16" ht="15.75" customHeight="1" x14ac:dyDescent="0.2">
      <c r="A385" s="22"/>
      <c r="B385" s="27" t="s">
        <v>30</v>
      </c>
      <c r="C385" s="27">
        <v>1197831</v>
      </c>
      <c r="D385" s="28">
        <v>44288</v>
      </c>
      <c r="E385" s="27" t="s">
        <v>31</v>
      </c>
      <c r="F385" s="27" t="s">
        <v>32</v>
      </c>
      <c r="G385" s="27" t="s">
        <v>43</v>
      </c>
      <c r="H385" s="27" t="s">
        <v>25</v>
      </c>
      <c r="I385" s="29">
        <v>0.30000000000000004</v>
      </c>
      <c r="J385" s="30">
        <v>7000</v>
      </c>
      <c r="K385" s="31">
        <f t="shared" si="2"/>
        <v>2100.0000000000005</v>
      </c>
      <c r="L385" s="31">
        <f t="shared" si="3"/>
        <v>735.00000000000011</v>
      </c>
      <c r="M385" s="32">
        <v>0.35</v>
      </c>
      <c r="O385" s="34"/>
      <c r="P385" s="33"/>
    </row>
    <row r="386" spans="1:16" ht="15.75" customHeight="1" x14ac:dyDescent="0.2">
      <c r="A386" s="22"/>
      <c r="B386" s="27" t="s">
        <v>30</v>
      </c>
      <c r="C386" s="27">
        <v>1197831</v>
      </c>
      <c r="D386" s="28">
        <v>44288</v>
      </c>
      <c r="E386" s="27" t="s">
        <v>31</v>
      </c>
      <c r="F386" s="27" t="s">
        <v>32</v>
      </c>
      <c r="G386" s="27" t="s">
        <v>43</v>
      </c>
      <c r="H386" s="27" t="s">
        <v>26</v>
      </c>
      <c r="I386" s="29">
        <v>0.24999999999999997</v>
      </c>
      <c r="J386" s="30">
        <v>5250</v>
      </c>
      <c r="K386" s="31">
        <f t="shared" si="2"/>
        <v>1312.4999999999998</v>
      </c>
      <c r="L386" s="31">
        <f t="shared" si="3"/>
        <v>459.37499999999989</v>
      </c>
      <c r="M386" s="32">
        <v>0.35</v>
      </c>
      <c r="O386" s="34"/>
      <c r="P386" s="33"/>
    </row>
    <row r="387" spans="1:16" ht="15.75" customHeight="1" x14ac:dyDescent="0.2">
      <c r="A387" s="22"/>
      <c r="B387" s="27" t="s">
        <v>30</v>
      </c>
      <c r="C387" s="27">
        <v>1197831</v>
      </c>
      <c r="D387" s="28">
        <v>44288</v>
      </c>
      <c r="E387" s="27" t="s">
        <v>31</v>
      </c>
      <c r="F387" s="27" t="s">
        <v>32</v>
      </c>
      <c r="G387" s="27" t="s">
        <v>43</v>
      </c>
      <c r="H387" s="27" t="s">
        <v>27</v>
      </c>
      <c r="I387" s="29">
        <v>0.30000000000000004</v>
      </c>
      <c r="J387" s="30">
        <v>4250</v>
      </c>
      <c r="K387" s="31">
        <f t="shared" si="2"/>
        <v>1275.0000000000002</v>
      </c>
      <c r="L387" s="31">
        <f t="shared" si="3"/>
        <v>573.75000000000011</v>
      </c>
      <c r="M387" s="32">
        <v>0.45</v>
      </c>
      <c r="O387" s="34"/>
      <c r="P387" s="33"/>
    </row>
    <row r="388" spans="1:16" ht="15.75" customHeight="1" x14ac:dyDescent="0.2">
      <c r="A388" s="22"/>
      <c r="B388" s="27" t="s">
        <v>30</v>
      </c>
      <c r="C388" s="27">
        <v>1197831</v>
      </c>
      <c r="D388" s="28">
        <v>44288</v>
      </c>
      <c r="E388" s="27" t="s">
        <v>31</v>
      </c>
      <c r="F388" s="27" t="s">
        <v>32</v>
      </c>
      <c r="G388" s="27" t="s">
        <v>43</v>
      </c>
      <c r="H388" s="27" t="s">
        <v>28</v>
      </c>
      <c r="I388" s="29">
        <v>0.35</v>
      </c>
      <c r="J388" s="30">
        <v>3250</v>
      </c>
      <c r="K388" s="31">
        <f t="shared" si="2"/>
        <v>1137.5</v>
      </c>
      <c r="L388" s="31">
        <f t="shared" si="3"/>
        <v>341.25</v>
      </c>
      <c r="M388" s="32">
        <v>0.3</v>
      </c>
      <c r="O388" s="34"/>
      <c r="P388" s="33"/>
    </row>
    <row r="389" spans="1:16" ht="15.75" customHeight="1" x14ac:dyDescent="0.2">
      <c r="A389" s="22"/>
      <c r="B389" s="27" t="s">
        <v>30</v>
      </c>
      <c r="C389" s="27">
        <v>1197831</v>
      </c>
      <c r="D389" s="28">
        <v>44288</v>
      </c>
      <c r="E389" s="27" t="s">
        <v>31</v>
      </c>
      <c r="F389" s="27" t="s">
        <v>32</v>
      </c>
      <c r="G389" s="27" t="s">
        <v>43</v>
      </c>
      <c r="H389" s="27" t="s">
        <v>29</v>
      </c>
      <c r="I389" s="29">
        <v>0.30000000000000004</v>
      </c>
      <c r="J389" s="30">
        <v>6000</v>
      </c>
      <c r="K389" s="31">
        <f t="shared" si="2"/>
        <v>1800.0000000000002</v>
      </c>
      <c r="L389" s="31">
        <f t="shared" si="3"/>
        <v>900.00000000000011</v>
      </c>
      <c r="M389" s="32">
        <v>0.5</v>
      </c>
      <c r="O389" s="34"/>
      <c r="P389" s="33"/>
    </row>
    <row r="390" spans="1:16" ht="15.75" customHeight="1" x14ac:dyDescent="0.2">
      <c r="A390" s="22"/>
      <c r="B390" s="27" t="s">
        <v>30</v>
      </c>
      <c r="C390" s="27">
        <v>1197831</v>
      </c>
      <c r="D390" s="28">
        <v>44318</v>
      </c>
      <c r="E390" s="27" t="s">
        <v>31</v>
      </c>
      <c r="F390" s="27" t="s">
        <v>32</v>
      </c>
      <c r="G390" s="27" t="s">
        <v>43</v>
      </c>
      <c r="H390" s="27" t="s">
        <v>24</v>
      </c>
      <c r="I390" s="29">
        <v>0.19999999999999998</v>
      </c>
      <c r="J390" s="30">
        <v>7500</v>
      </c>
      <c r="K390" s="31">
        <f t="shared" si="2"/>
        <v>1499.9999999999998</v>
      </c>
      <c r="L390" s="31">
        <f t="shared" si="3"/>
        <v>524.99999999999989</v>
      </c>
      <c r="M390" s="32">
        <v>0.35</v>
      </c>
      <c r="O390" s="34"/>
      <c r="P390" s="33"/>
    </row>
    <row r="391" spans="1:16" ht="15.75" customHeight="1" x14ac:dyDescent="0.2">
      <c r="A391" s="22"/>
      <c r="B391" s="27" t="s">
        <v>30</v>
      </c>
      <c r="C391" s="27">
        <v>1197831</v>
      </c>
      <c r="D391" s="28">
        <v>44318</v>
      </c>
      <c r="E391" s="27" t="s">
        <v>31</v>
      </c>
      <c r="F391" s="27" t="s">
        <v>32</v>
      </c>
      <c r="G391" s="27" t="s">
        <v>43</v>
      </c>
      <c r="H391" s="27" t="s">
        <v>25</v>
      </c>
      <c r="I391" s="29">
        <v>0.30000000000000004</v>
      </c>
      <c r="J391" s="30">
        <v>7750</v>
      </c>
      <c r="K391" s="31">
        <f t="shared" si="2"/>
        <v>2325.0000000000005</v>
      </c>
      <c r="L391" s="31">
        <f t="shared" si="3"/>
        <v>813.75000000000011</v>
      </c>
      <c r="M391" s="32">
        <v>0.35</v>
      </c>
      <c r="O391" s="34"/>
      <c r="P391" s="33"/>
    </row>
    <row r="392" spans="1:16" ht="15.75" customHeight="1" x14ac:dyDescent="0.2">
      <c r="A392" s="22"/>
      <c r="B392" s="27" t="s">
        <v>30</v>
      </c>
      <c r="C392" s="27">
        <v>1197831</v>
      </c>
      <c r="D392" s="28">
        <v>44318</v>
      </c>
      <c r="E392" s="27" t="s">
        <v>31</v>
      </c>
      <c r="F392" s="27" t="s">
        <v>32</v>
      </c>
      <c r="G392" s="27" t="s">
        <v>43</v>
      </c>
      <c r="H392" s="27" t="s">
        <v>26</v>
      </c>
      <c r="I392" s="29">
        <v>0.24999999999999997</v>
      </c>
      <c r="J392" s="30">
        <v>6250</v>
      </c>
      <c r="K392" s="31">
        <f t="shared" si="2"/>
        <v>1562.4999999999998</v>
      </c>
      <c r="L392" s="31">
        <f t="shared" si="3"/>
        <v>546.87499999999989</v>
      </c>
      <c r="M392" s="32">
        <v>0.35</v>
      </c>
      <c r="O392" s="34"/>
      <c r="P392" s="33"/>
    </row>
    <row r="393" spans="1:16" ht="15.75" customHeight="1" x14ac:dyDescent="0.2">
      <c r="A393" s="22"/>
      <c r="B393" s="27" t="s">
        <v>30</v>
      </c>
      <c r="C393" s="27">
        <v>1197831</v>
      </c>
      <c r="D393" s="28">
        <v>44318</v>
      </c>
      <c r="E393" s="27" t="s">
        <v>31</v>
      </c>
      <c r="F393" s="27" t="s">
        <v>32</v>
      </c>
      <c r="G393" s="27" t="s">
        <v>43</v>
      </c>
      <c r="H393" s="27" t="s">
        <v>27</v>
      </c>
      <c r="I393" s="29">
        <v>0.35000000000000003</v>
      </c>
      <c r="J393" s="30">
        <v>5500</v>
      </c>
      <c r="K393" s="31">
        <f t="shared" si="2"/>
        <v>1925.0000000000002</v>
      </c>
      <c r="L393" s="31">
        <f t="shared" si="3"/>
        <v>866.25000000000011</v>
      </c>
      <c r="M393" s="32">
        <v>0.45</v>
      </c>
      <c r="O393" s="34"/>
      <c r="P393" s="33"/>
    </row>
    <row r="394" spans="1:16" ht="15.75" customHeight="1" x14ac:dyDescent="0.2">
      <c r="A394" s="22"/>
      <c r="B394" s="27" t="s">
        <v>30</v>
      </c>
      <c r="C394" s="27">
        <v>1197831</v>
      </c>
      <c r="D394" s="28">
        <v>44318</v>
      </c>
      <c r="E394" s="27" t="s">
        <v>31</v>
      </c>
      <c r="F394" s="27" t="s">
        <v>32</v>
      </c>
      <c r="G394" s="27" t="s">
        <v>43</v>
      </c>
      <c r="H394" s="27" t="s">
        <v>28</v>
      </c>
      <c r="I394" s="29">
        <v>0.5</v>
      </c>
      <c r="J394" s="30">
        <v>4500</v>
      </c>
      <c r="K394" s="31">
        <f t="shared" si="2"/>
        <v>2250</v>
      </c>
      <c r="L394" s="31">
        <f t="shared" si="3"/>
        <v>675</v>
      </c>
      <c r="M394" s="32">
        <v>0.3</v>
      </c>
      <c r="O394" s="34"/>
      <c r="P394" s="33"/>
    </row>
    <row r="395" spans="1:16" ht="15.75" customHeight="1" x14ac:dyDescent="0.2">
      <c r="A395" s="22"/>
      <c r="B395" s="27" t="s">
        <v>30</v>
      </c>
      <c r="C395" s="27">
        <v>1197831</v>
      </c>
      <c r="D395" s="28">
        <v>44318</v>
      </c>
      <c r="E395" s="27" t="s">
        <v>31</v>
      </c>
      <c r="F395" s="27" t="s">
        <v>32</v>
      </c>
      <c r="G395" s="27" t="s">
        <v>43</v>
      </c>
      <c r="H395" s="27" t="s">
        <v>29</v>
      </c>
      <c r="I395" s="29">
        <v>0.45</v>
      </c>
      <c r="J395" s="30">
        <v>8000</v>
      </c>
      <c r="K395" s="31">
        <f t="shared" si="2"/>
        <v>3600</v>
      </c>
      <c r="L395" s="31">
        <f t="shared" si="3"/>
        <v>1800</v>
      </c>
      <c r="M395" s="32">
        <v>0.5</v>
      </c>
      <c r="O395" s="34"/>
      <c r="P395" s="33"/>
    </row>
    <row r="396" spans="1:16" ht="15.75" customHeight="1" x14ac:dyDescent="0.2">
      <c r="A396" s="22"/>
      <c r="B396" s="27" t="s">
        <v>30</v>
      </c>
      <c r="C396" s="27">
        <v>1197831</v>
      </c>
      <c r="D396" s="28">
        <v>44348</v>
      </c>
      <c r="E396" s="27" t="s">
        <v>31</v>
      </c>
      <c r="F396" s="27" t="s">
        <v>32</v>
      </c>
      <c r="G396" s="27" t="s">
        <v>43</v>
      </c>
      <c r="H396" s="27" t="s">
        <v>24</v>
      </c>
      <c r="I396" s="29">
        <v>0.45</v>
      </c>
      <c r="J396" s="30">
        <v>8000</v>
      </c>
      <c r="K396" s="31">
        <f t="shared" si="2"/>
        <v>3600</v>
      </c>
      <c r="L396" s="31">
        <f t="shared" si="3"/>
        <v>1260</v>
      </c>
      <c r="M396" s="32">
        <v>0.35</v>
      </c>
      <c r="O396" s="34"/>
      <c r="P396" s="33"/>
    </row>
    <row r="397" spans="1:16" ht="15.75" customHeight="1" x14ac:dyDescent="0.2">
      <c r="A397" s="22"/>
      <c r="B397" s="27" t="s">
        <v>30</v>
      </c>
      <c r="C397" s="27">
        <v>1197831</v>
      </c>
      <c r="D397" s="28">
        <v>44348</v>
      </c>
      <c r="E397" s="27" t="s">
        <v>31</v>
      </c>
      <c r="F397" s="27" t="s">
        <v>32</v>
      </c>
      <c r="G397" s="27" t="s">
        <v>43</v>
      </c>
      <c r="H397" s="27" t="s">
        <v>25</v>
      </c>
      <c r="I397" s="29">
        <v>0.5</v>
      </c>
      <c r="J397" s="30">
        <v>8000</v>
      </c>
      <c r="K397" s="31">
        <f t="shared" si="2"/>
        <v>4000</v>
      </c>
      <c r="L397" s="31">
        <f t="shared" si="3"/>
        <v>1400</v>
      </c>
      <c r="M397" s="32">
        <v>0.35</v>
      </c>
      <c r="O397" s="34"/>
      <c r="P397" s="33"/>
    </row>
    <row r="398" spans="1:16" ht="15.75" customHeight="1" x14ac:dyDescent="0.2">
      <c r="A398" s="22"/>
      <c r="B398" s="27" t="s">
        <v>30</v>
      </c>
      <c r="C398" s="27">
        <v>1197831</v>
      </c>
      <c r="D398" s="28">
        <v>44348</v>
      </c>
      <c r="E398" s="27" t="s">
        <v>31</v>
      </c>
      <c r="F398" s="27" t="s">
        <v>32</v>
      </c>
      <c r="G398" s="27" t="s">
        <v>43</v>
      </c>
      <c r="H398" s="27" t="s">
        <v>26</v>
      </c>
      <c r="I398" s="29">
        <v>0.45</v>
      </c>
      <c r="J398" s="30">
        <v>6500</v>
      </c>
      <c r="K398" s="31">
        <f t="shared" si="2"/>
        <v>2925</v>
      </c>
      <c r="L398" s="31">
        <f t="shared" si="3"/>
        <v>1023.7499999999999</v>
      </c>
      <c r="M398" s="32">
        <v>0.35</v>
      </c>
      <c r="O398" s="34"/>
      <c r="P398" s="33"/>
    </row>
    <row r="399" spans="1:16" ht="15.75" customHeight="1" x14ac:dyDescent="0.2">
      <c r="A399" s="22"/>
      <c r="B399" s="27" t="s">
        <v>30</v>
      </c>
      <c r="C399" s="27">
        <v>1197831</v>
      </c>
      <c r="D399" s="28">
        <v>44348</v>
      </c>
      <c r="E399" s="27" t="s">
        <v>31</v>
      </c>
      <c r="F399" s="27" t="s">
        <v>32</v>
      </c>
      <c r="G399" s="27" t="s">
        <v>43</v>
      </c>
      <c r="H399" s="27" t="s">
        <v>27</v>
      </c>
      <c r="I399" s="29">
        <v>0.45</v>
      </c>
      <c r="J399" s="30">
        <v>6000</v>
      </c>
      <c r="K399" s="31">
        <f t="shared" si="2"/>
        <v>2700</v>
      </c>
      <c r="L399" s="31">
        <f t="shared" si="3"/>
        <v>1215</v>
      </c>
      <c r="M399" s="32">
        <v>0.45</v>
      </c>
      <c r="O399" s="34"/>
      <c r="P399" s="33"/>
    </row>
    <row r="400" spans="1:16" ht="15.75" customHeight="1" x14ac:dyDescent="0.2">
      <c r="A400" s="22"/>
      <c r="B400" s="27" t="s">
        <v>30</v>
      </c>
      <c r="C400" s="27">
        <v>1197831</v>
      </c>
      <c r="D400" s="28">
        <v>44348</v>
      </c>
      <c r="E400" s="27" t="s">
        <v>31</v>
      </c>
      <c r="F400" s="27" t="s">
        <v>32</v>
      </c>
      <c r="G400" s="27" t="s">
        <v>43</v>
      </c>
      <c r="H400" s="27" t="s">
        <v>28</v>
      </c>
      <c r="I400" s="29">
        <v>0.5</v>
      </c>
      <c r="J400" s="30">
        <v>5000</v>
      </c>
      <c r="K400" s="31">
        <f t="shared" si="2"/>
        <v>2500</v>
      </c>
      <c r="L400" s="31">
        <f t="shared" si="3"/>
        <v>750</v>
      </c>
      <c r="M400" s="32">
        <v>0.3</v>
      </c>
      <c r="O400" s="34"/>
      <c r="P400" s="33"/>
    </row>
    <row r="401" spans="1:16" ht="15.75" customHeight="1" x14ac:dyDescent="0.2">
      <c r="A401" s="22"/>
      <c r="B401" s="27" t="s">
        <v>30</v>
      </c>
      <c r="C401" s="27">
        <v>1197831</v>
      </c>
      <c r="D401" s="28">
        <v>44348</v>
      </c>
      <c r="E401" s="27" t="s">
        <v>31</v>
      </c>
      <c r="F401" s="27" t="s">
        <v>32</v>
      </c>
      <c r="G401" s="27" t="s">
        <v>43</v>
      </c>
      <c r="H401" s="27" t="s">
        <v>29</v>
      </c>
      <c r="I401" s="29">
        <v>0.55000000000000004</v>
      </c>
      <c r="J401" s="30">
        <v>8750</v>
      </c>
      <c r="K401" s="31">
        <f t="shared" si="2"/>
        <v>4812.5</v>
      </c>
      <c r="L401" s="31">
        <f t="shared" si="3"/>
        <v>2406.25</v>
      </c>
      <c r="M401" s="32">
        <v>0.5</v>
      </c>
      <c r="O401" s="34"/>
      <c r="P401" s="33"/>
    </row>
    <row r="402" spans="1:16" ht="15.75" customHeight="1" x14ac:dyDescent="0.2">
      <c r="A402" s="22"/>
      <c r="B402" s="27" t="s">
        <v>30</v>
      </c>
      <c r="C402" s="27">
        <v>1197831</v>
      </c>
      <c r="D402" s="28">
        <v>44380</v>
      </c>
      <c r="E402" s="27" t="s">
        <v>31</v>
      </c>
      <c r="F402" s="27" t="s">
        <v>32</v>
      </c>
      <c r="G402" s="27" t="s">
        <v>43</v>
      </c>
      <c r="H402" s="27" t="s">
        <v>24</v>
      </c>
      <c r="I402" s="29">
        <v>0.45</v>
      </c>
      <c r="J402" s="30">
        <v>8250</v>
      </c>
      <c r="K402" s="31">
        <f t="shared" si="2"/>
        <v>3712.5</v>
      </c>
      <c r="L402" s="31">
        <f t="shared" si="3"/>
        <v>1484.9999999999998</v>
      </c>
      <c r="M402" s="32">
        <v>0.39999999999999997</v>
      </c>
      <c r="O402" s="34"/>
      <c r="P402" s="33"/>
    </row>
    <row r="403" spans="1:16" ht="15.75" customHeight="1" x14ac:dyDescent="0.2">
      <c r="A403" s="22"/>
      <c r="B403" s="27" t="s">
        <v>30</v>
      </c>
      <c r="C403" s="27">
        <v>1197831</v>
      </c>
      <c r="D403" s="28">
        <v>44380</v>
      </c>
      <c r="E403" s="27" t="s">
        <v>31</v>
      </c>
      <c r="F403" s="27" t="s">
        <v>32</v>
      </c>
      <c r="G403" s="27" t="s">
        <v>43</v>
      </c>
      <c r="H403" s="27" t="s">
        <v>25</v>
      </c>
      <c r="I403" s="29">
        <v>0.5</v>
      </c>
      <c r="J403" s="30">
        <v>8250</v>
      </c>
      <c r="K403" s="31">
        <f t="shared" si="2"/>
        <v>4125</v>
      </c>
      <c r="L403" s="31">
        <f t="shared" si="3"/>
        <v>1649.9999999999998</v>
      </c>
      <c r="M403" s="32">
        <v>0.39999999999999997</v>
      </c>
      <c r="O403" s="34"/>
      <c r="P403" s="33"/>
    </row>
    <row r="404" spans="1:16" ht="15.75" customHeight="1" x14ac:dyDescent="0.2">
      <c r="A404" s="22"/>
      <c r="B404" s="27" t="s">
        <v>30</v>
      </c>
      <c r="C404" s="27">
        <v>1197831</v>
      </c>
      <c r="D404" s="28">
        <v>44380</v>
      </c>
      <c r="E404" s="27" t="s">
        <v>31</v>
      </c>
      <c r="F404" s="27" t="s">
        <v>32</v>
      </c>
      <c r="G404" s="27" t="s">
        <v>43</v>
      </c>
      <c r="H404" s="27" t="s">
        <v>26</v>
      </c>
      <c r="I404" s="29">
        <v>0.45</v>
      </c>
      <c r="J404" s="30">
        <v>9750</v>
      </c>
      <c r="K404" s="31">
        <f t="shared" si="2"/>
        <v>4387.5</v>
      </c>
      <c r="L404" s="31">
        <f t="shared" si="3"/>
        <v>1754.9999999999998</v>
      </c>
      <c r="M404" s="32">
        <v>0.39999999999999997</v>
      </c>
      <c r="O404" s="34"/>
      <c r="P404" s="33"/>
    </row>
    <row r="405" spans="1:16" ht="15.75" customHeight="1" x14ac:dyDescent="0.2">
      <c r="A405" s="22"/>
      <c r="B405" s="27" t="s">
        <v>30</v>
      </c>
      <c r="C405" s="27">
        <v>1197831</v>
      </c>
      <c r="D405" s="28">
        <v>44380</v>
      </c>
      <c r="E405" s="27" t="s">
        <v>31</v>
      </c>
      <c r="F405" s="27" t="s">
        <v>32</v>
      </c>
      <c r="G405" s="27" t="s">
        <v>43</v>
      </c>
      <c r="H405" s="27" t="s">
        <v>27</v>
      </c>
      <c r="I405" s="29">
        <v>0.45</v>
      </c>
      <c r="J405" s="30">
        <v>5750</v>
      </c>
      <c r="K405" s="31">
        <f t="shared" si="2"/>
        <v>2587.5</v>
      </c>
      <c r="L405" s="31">
        <f t="shared" si="3"/>
        <v>1293.75</v>
      </c>
      <c r="M405" s="32">
        <v>0.5</v>
      </c>
      <c r="O405" s="34"/>
      <c r="P405" s="33"/>
    </row>
    <row r="406" spans="1:16" ht="15.75" customHeight="1" x14ac:dyDescent="0.2">
      <c r="A406" s="22"/>
      <c r="B406" s="27" t="s">
        <v>30</v>
      </c>
      <c r="C406" s="27">
        <v>1197831</v>
      </c>
      <c r="D406" s="28">
        <v>44380</v>
      </c>
      <c r="E406" s="27" t="s">
        <v>31</v>
      </c>
      <c r="F406" s="27" t="s">
        <v>32</v>
      </c>
      <c r="G406" s="27" t="s">
        <v>43</v>
      </c>
      <c r="H406" s="27" t="s">
        <v>28</v>
      </c>
      <c r="I406" s="29">
        <v>0.5</v>
      </c>
      <c r="J406" s="30">
        <v>5750</v>
      </c>
      <c r="K406" s="31">
        <f t="shared" si="2"/>
        <v>2875</v>
      </c>
      <c r="L406" s="31">
        <f t="shared" si="3"/>
        <v>1006.2499999999999</v>
      </c>
      <c r="M406" s="32">
        <v>0.35</v>
      </c>
      <c r="O406" s="34"/>
      <c r="P406" s="33"/>
    </row>
    <row r="407" spans="1:16" ht="15.75" customHeight="1" x14ac:dyDescent="0.2">
      <c r="A407" s="22"/>
      <c r="B407" s="27" t="s">
        <v>30</v>
      </c>
      <c r="C407" s="27">
        <v>1197831</v>
      </c>
      <c r="D407" s="28">
        <v>44380</v>
      </c>
      <c r="E407" s="27" t="s">
        <v>31</v>
      </c>
      <c r="F407" s="27" t="s">
        <v>32</v>
      </c>
      <c r="G407" s="27" t="s">
        <v>43</v>
      </c>
      <c r="H407" s="27" t="s">
        <v>29</v>
      </c>
      <c r="I407" s="29">
        <v>0.6</v>
      </c>
      <c r="J407" s="30">
        <v>8500</v>
      </c>
      <c r="K407" s="31">
        <f t="shared" si="2"/>
        <v>5100</v>
      </c>
      <c r="L407" s="31">
        <f t="shared" si="3"/>
        <v>2805</v>
      </c>
      <c r="M407" s="32">
        <v>0.55000000000000004</v>
      </c>
      <c r="O407" s="34"/>
      <c r="P407" s="33"/>
    </row>
    <row r="408" spans="1:16" ht="15.75" customHeight="1" x14ac:dyDescent="0.2">
      <c r="A408" s="22"/>
      <c r="B408" s="27" t="s">
        <v>30</v>
      </c>
      <c r="C408" s="27">
        <v>1197831</v>
      </c>
      <c r="D408" s="28">
        <v>44413</v>
      </c>
      <c r="E408" s="27" t="s">
        <v>31</v>
      </c>
      <c r="F408" s="27" t="s">
        <v>32</v>
      </c>
      <c r="G408" s="27" t="s">
        <v>43</v>
      </c>
      <c r="H408" s="27" t="s">
        <v>24</v>
      </c>
      <c r="I408" s="29">
        <v>0.5</v>
      </c>
      <c r="J408" s="30">
        <v>8000</v>
      </c>
      <c r="K408" s="31">
        <f t="shared" si="2"/>
        <v>4000</v>
      </c>
      <c r="L408" s="31">
        <f t="shared" si="3"/>
        <v>1599.9999999999998</v>
      </c>
      <c r="M408" s="32">
        <v>0.39999999999999997</v>
      </c>
      <c r="O408" s="34"/>
      <c r="P408" s="33"/>
    </row>
    <row r="409" spans="1:16" ht="15.75" customHeight="1" x14ac:dyDescent="0.2">
      <c r="A409" s="22"/>
      <c r="B409" s="27" t="s">
        <v>30</v>
      </c>
      <c r="C409" s="27">
        <v>1197831</v>
      </c>
      <c r="D409" s="28">
        <v>44413</v>
      </c>
      <c r="E409" s="27" t="s">
        <v>31</v>
      </c>
      <c r="F409" s="27" t="s">
        <v>32</v>
      </c>
      <c r="G409" s="27" t="s">
        <v>43</v>
      </c>
      <c r="H409" s="27" t="s">
        <v>25</v>
      </c>
      <c r="I409" s="29">
        <v>0.55000000000000004</v>
      </c>
      <c r="J409" s="30">
        <v>8000</v>
      </c>
      <c r="K409" s="31">
        <f t="shared" si="2"/>
        <v>4400</v>
      </c>
      <c r="L409" s="31">
        <f t="shared" si="3"/>
        <v>1759.9999999999998</v>
      </c>
      <c r="M409" s="32">
        <v>0.39999999999999997</v>
      </c>
      <c r="O409" s="34"/>
      <c r="P409" s="33"/>
    </row>
    <row r="410" spans="1:16" ht="15.75" customHeight="1" x14ac:dyDescent="0.2">
      <c r="A410" s="22"/>
      <c r="B410" s="27" t="s">
        <v>30</v>
      </c>
      <c r="C410" s="27">
        <v>1197831</v>
      </c>
      <c r="D410" s="28">
        <v>44413</v>
      </c>
      <c r="E410" s="27" t="s">
        <v>31</v>
      </c>
      <c r="F410" s="27" t="s">
        <v>32</v>
      </c>
      <c r="G410" s="27" t="s">
        <v>43</v>
      </c>
      <c r="H410" s="27" t="s">
        <v>26</v>
      </c>
      <c r="I410" s="29">
        <v>0.5</v>
      </c>
      <c r="J410" s="30">
        <v>9750</v>
      </c>
      <c r="K410" s="31">
        <f t="shared" si="2"/>
        <v>4875</v>
      </c>
      <c r="L410" s="31">
        <f t="shared" si="3"/>
        <v>1949.9999999999998</v>
      </c>
      <c r="M410" s="32">
        <v>0.39999999999999997</v>
      </c>
      <c r="O410" s="34"/>
      <c r="P410" s="33"/>
    </row>
    <row r="411" spans="1:16" ht="15.75" customHeight="1" x14ac:dyDescent="0.2">
      <c r="A411" s="22"/>
      <c r="B411" s="27" t="s">
        <v>30</v>
      </c>
      <c r="C411" s="27">
        <v>1197831</v>
      </c>
      <c r="D411" s="28">
        <v>44413</v>
      </c>
      <c r="E411" s="27" t="s">
        <v>31</v>
      </c>
      <c r="F411" s="27" t="s">
        <v>32</v>
      </c>
      <c r="G411" s="27" t="s">
        <v>43</v>
      </c>
      <c r="H411" s="27" t="s">
        <v>27</v>
      </c>
      <c r="I411" s="29">
        <v>0.5</v>
      </c>
      <c r="J411" s="30">
        <v>5250</v>
      </c>
      <c r="K411" s="31">
        <f t="shared" si="2"/>
        <v>2625</v>
      </c>
      <c r="L411" s="31">
        <f t="shared" si="3"/>
        <v>1312.5</v>
      </c>
      <c r="M411" s="32">
        <v>0.5</v>
      </c>
      <c r="O411" s="34"/>
      <c r="P411" s="33"/>
    </row>
    <row r="412" spans="1:16" ht="15.75" customHeight="1" x14ac:dyDescent="0.2">
      <c r="A412" s="22"/>
      <c r="B412" s="27" t="s">
        <v>30</v>
      </c>
      <c r="C412" s="27">
        <v>1197831</v>
      </c>
      <c r="D412" s="28">
        <v>44413</v>
      </c>
      <c r="E412" s="27" t="s">
        <v>31</v>
      </c>
      <c r="F412" s="27" t="s">
        <v>32</v>
      </c>
      <c r="G412" s="27" t="s">
        <v>43</v>
      </c>
      <c r="H412" s="27" t="s">
        <v>28</v>
      </c>
      <c r="I412" s="29">
        <v>0.55000000000000004</v>
      </c>
      <c r="J412" s="30">
        <v>5250</v>
      </c>
      <c r="K412" s="31">
        <f t="shared" si="2"/>
        <v>2887.5000000000005</v>
      </c>
      <c r="L412" s="31">
        <f t="shared" si="3"/>
        <v>1010.6250000000001</v>
      </c>
      <c r="M412" s="32">
        <v>0.35</v>
      </c>
      <c r="O412" s="34"/>
      <c r="P412" s="33"/>
    </row>
    <row r="413" spans="1:16" ht="15.75" customHeight="1" x14ac:dyDescent="0.2">
      <c r="A413" s="22"/>
      <c r="B413" s="27" t="s">
        <v>30</v>
      </c>
      <c r="C413" s="27">
        <v>1197831</v>
      </c>
      <c r="D413" s="28">
        <v>44413</v>
      </c>
      <c r="E413" s="27" t="s">
        <v>31</v>
      </c>
      <c r="F413" s="27" t="s">
        <v>32</v>
      </c>
      <c r="G413" s="27" t="s">
        <v>43</v>
      </c>
      <c r="H413" s="27" t="s">
        <v>29</v>
      </c>
      <c r="I413" s="29">
        <v>0.6</v>
      </c>
      <c r="J413" s="30">
        <v>7750</v>
      </c>
      <c r="K413" s="31">
        <f t="shared" si="2"/>
        <v>4650</v>
      </c>
      <c r="L413" s="31">
        <f t="shared" si="3"/>
        <v>2557.5</v>
      </c>
      <c r="M413" s="32">
        <v>0.55000000000000004</v>
      </c>
      <c r="O413" s="34"/>
      <c r="P413" s="33"/>
    </row>
    <row r="414" spans="1:16" ht="15.75" customHeight="1" x14ac:dyDescent="0.2">
      <c r="A414" s="22"/>
      <c r="B414" s="27" t="s">
        <v>30</v>
      </c>
      <c r="C414" s="27">
        <v>1197831</v>
      </c>
      <c r="D414" s="28">
        <v>44441</v>
      </c>
      <c r="E414" s="27" t="s">
        <v>31</v>
      </c>
      <c r="F414" s="27" t="s">
        <v>32</v>
      </c>
      <c r="G414" s="27" t="s">
        <v>43</v>
      </c>
      <c r="H414" s="27" t="s">
        <v>24</v>
      </c>
      <c r="I414" s="29">
        <v>0.55000000000000004</v>
      </c>
      <c r="J414" s="30">
        <v>7250</v>
      </c>
      <c r="K414" s="31">
        <f t="shared" si="2"/>
        <v>3987.5000000000005</v>
      </c>
      <c r="L414" s="31">
        <f t="shared" si="3"/>
        <v>1595</v>
      </c>
      <c r="M414" s="32">
        <v>0.39999999999999997</v>
      </c>
      <c r="O414" s="34"/>
      <c r="P414" s="33"/>
    </row>
    <row r="415" spans="1:16" ht="15.75" customHeight="1" x14ac:dyDescent="0.2">
      <c r="A415" s="22"/>
      <c r="B415" s="27" t="s">
        <v>30</v>
      </c>
      <c r="C415" s="27">
        <v>1197831</v>
      </c>
      <c r="D415" s="28">
        <v>44441</v>
      </c>
      <c r="E415" s="27" t="s">
        <v>31</v>
      </c>
      <c r="F415" s="27" t="s">
        <v>32</v>
      </c>
      <c r="G415" s="27" t="s">
        <v>43</v>
      </c>
      <c r="H415" s="27" t="s">
        <v>25</v>
      </c>
      <c r="I415" s="29">
        <v>0.55000000000000004</v>
      </c>
      <c r="J415" s="30">
        <v>6750</v>
      </c>
      <c r="K415" s="31">
        <f t="shared" si="2"/>
        <v>3712.5000000000005</v>
      </c>
      <c r="L415" s="31">
        <f t="shared" si="3"/>
        <v>1485</v>
      </c>
      <c r="M415" s="32">
        <v>0.39999999999999997</v>
      </c>
      <c r="O415" s="34"/>
      <c r="P415" s="33"/>
    </row>
    <row r="416" spans="1:16" ht="15.75" customHeight="1" x14ac:dyDescent="0.2">
      <c r="A416" s="22"/>
      <c r="B416" s="27" t="s">
        <v>30</v>
      </c>
      <c r="C416" s="27">
        <v>1197831</v>
      </c>
      <c r="D416" s="28">
        <v>44441</v>
      </c>
      <c r="E416" s="27" t="s">
        <v>31</v>
      </c>
      <c r="F416" s="27" t="s">
        <v>32</v>
      </c>
      <c r="G416" s="27" t="s">
        <v>43</v>
      </c>
      <c r="H416" s="27" t="s">
        <v>26</v>
      </c>
      <c r="I416" s="29">
        <v>0.6</v>
      </c>
      <c r="J416" s="30">
        <v>7250</v>
      </c>
      <c r="K416" s="31">
        <f t="shared" si="2"/>
        <v>4350</v>
      </c>
      <c r="L416" s="31">
        <f t="shared" si="3"/>
        <v>1739.9999999999998</v>
      </c>
      <c r="M416" s="32">
        <v>0.39999999999999997</v>
      </c>
      <c r="O416" s="34"/>
      <c r="P416" s="33"/>
    </row>
    <row r="417" spans="1:16" ht="15.75" customHeight="1" x14ac:dyDescent="0.2">
      <c r="A417" s="22"/>
      <c r="B417" s="27" t="s">
        <v>30</v>
      </c>
      <c r="C417" s="27">
        <v>1197831</v>
      </c>
      <c r="D417" s="28">
        <v>44441</v>
      </c>
      <c r="E417" s="27" t="s">
        <v>31</v>
      </c>
      <c r="F417" s="27" t="s">
        <v>32</v>
      </c>
      <c r="G417" s="27" t="s">
        <v>43</v>
      </c>
      <c r="H417" s="27" t="s">
        <v>27</v>
      </c>
      <c r="I417" s="29">
        <v>0.6</v>
      </c>
      <c r="J417" s="30">
        <v>4500</v>
      </c>
      <c r="K417" s="31">
        <f t="shared" si="2"/>
        <v>2700</v>
      </c>
      <c r="L417" s="31">
        <f t="shared" si="3"/>
        <v>1350</v>
      </c>
      <c r="M417" s="32">
        <v>0.5</v>
      </c>
      <c r="O417" s="34"/>
      <c r="P417" s="33"/>
    </row>
    <row r="418" spans="1:16" ht="15.75" customHeight="1" x14ac:dyDescent="0.2">
      <c r="A418" s="22"/>
      <c r="B418" s="27" t="s">
        <v>30</v>
      </c>
      <c r="C418" s="27">
        <v>1197831</v>
      </c>
      <c r="D418" s="28">
        <v>44441</v>
      </c>
      <c r="E418" s="27" t="s">
        <v>31</v>
      </c>
      <c r="F418" s="27" t="s">
        <v>32</v>
      </c>
      <c r="G418" s="27" t="s">
        <v>43</v>
      </c>
      <c r="H418" s="27" t="s">
        <v>28</v>
      </c>
      <c r="I418" s="29">
        <v>0.55000000000000004</v>
      </c>
      <c r="J418" s="30">
        <v>4500</v>
      </c>
      <c r="K418" s="31">
        <f t="shared" si="2"/>
        <v>2475</v>
      </c>
      <c r="L418" s="31">
        <f t="shared" si="3"/>
        <v>866.25</v>
      </c>
      <c r="M418" s="32">
        <v>0.35</v>
      </c>
      <c r="O418" s="34"/>
      <c r="P418" s="33"/>
    </row>
    <row r="419" spans="1:16" ht="15.75" customHeight="1" x14ac:dyDescent="0.2">
      <c r="A419" s="22"/>
      <c r="B419" s="27" t="s">
        <v>30</v>
      </c>
      <c r="C419" s="27">
        <v>1197831</v>
      </c>
      <c r="D419" s="28">
        <v>44441</v>
      </c>
      <c r="E419" s="27" t="s">
        <v>31</v>
      </c>
      <c r="F419" s="27" t="s">
        <v>32</v>
      </c>
      <c r="G419" s="27" t="s">
        <v>43</v>
      </c>
      <c r="H419" s="27" t="s">
        <v>29</v>
      </c>
      <c r="I419" s="29">
        <v>0.5</v>
      </c>
      <c r="J419" s="30">
        <v>6750</v>
      </c>
      <c r="K419" s="31">
        <f t="shared" si="2"/>
        <v>3375</v>
      </c>
      <c r="L419" s="31">
        <f t="shared" si="3"/>
        <v>1856.2500000000002</v>
      </c>
      <c r="M419" s="32">
        <v>0.55000000000000004</v>
      </c>
      <c r="O419" s="34"/>
      <c r="P419" s="33"/>
    </row>
    <row r="420" spans="1:16" ht="15.75" customHeight="1" x14ac:dyDescent="0.2">
      <c r="A420" s="22"/>
      <c r="B420" s="27" t="s">
        <v>30</v>
      </c>
      <c r="C420" s="27">
        <v>1197831</v>
      </c>
      <c r="D420" s="28">
        <v>44470</v>
      </c>
      <c r="E420" s="27" t="s">
        <v>31</v>
      </c>
      <c r="F420" s="27" t="s">
        <v>32</v>
      </c>
      <c r="G420" s="27" t="s">
        <v>43</v>
      </c>
      <c r="H420" s="27" t="s">
        <v>24</v>
      </c>
      <c r="I420" s="29">
        <v>0.4</v>
      </c>
      <c r="J420" s="30">
        <v>6250</v>
      </c>
      <c r="K420" s="31">
        <f t="shared" si="2"/>
        <v>2500</v>
      </c>
      <c r="L420" s="31">
        <f t="shared" si="3"/>
        <v>999.99999999999989</v>
      </c>
      <c r="M420" s="32">
        <v>0.39999999999999997</v>
      </c>
      <c r="O420" s="34"/>
      <c r="P420" s="33"/>
    </row>
    <row r="421" spans="1:16" ht="15.75" customHeight="1" x14ac:dyDescent="0.2">
      <c r="A421" s="22"/>
      <c r="B421" s="27" t="s">
        <v>30</v>
      </c>
      <c r="C421" s="27">
        <v>1197831</v>
      </c>
      <c r="D421" s="28">
        <v>44470</v>
      </c>
      <c r="E421" s="27" t="s">
        <v>31</v>
      </c>
      <c r="F421" s="27" t="s">
        <v>32</v>
      </c>
      <c r="G421" s="27" t="s">
        <v>43</v>
      </c>
      <c r="H421" s="27" t="s">
        <v>25</v>
      </c>
      <c r="I421" s="29">
        <v>0.4</v>
      </c>
      <c r="J421" s="30">
        <v>6250</v>
      </c>
      <c r="K421" s="31">
        <f t="shared" si="2"/>
        <v>2500</v>
      </c>
      <c r="L421" s="31">
        <f t="shared" si="3"/>
        <v>999.99999999999989</v>
      </c>
      <c r="M421" s="32">
        <v>0.39999999999999997</v>
      </c>
      <c r="O421" s="34"/>
      <c r="P421" s="33"/>
    </row>
    <row r="422" spans="1:16" ht="15.75" customHeight="1" x14ac:dyDescent="0.2">
      <c r="A422" s="22"/>
      <c r="B422" s="27" t="s">
        <v>30</v>
      </c>
      <c r="C422" s="27">
        <v>1197831</v>
      </c>
      <c r="D422" s="28">
        <v>44470</v>
      </c>
      <c r="E422" s="27" t="s">
        <v>31</v>
      </c>
      <c r="F422" s="27" t="s">
        <v>32</v>
      </c>
      <c r="G422" s="27" t="s">
        <v>43</v>
      </c>
      <c r="H422" s="27" t="s">
        <v>26</v>
      </c>
      <c r="I422" s="29">
        <v>0.45</v>
      </c>
      <c r="J422" s="30">
        <v>5750</v>
      </c>
      <c r="K422" s="31">
        <f t="shared" si="2"/>
        <v>2587.5</v>
      </c>
      <c r="L422" s="31">
        <f t="shared" si="3"/>
        <v>1035</v>
      </c>
      <c r="M422" s="32">
        <v>0.39999999999999997</v>
      </c>
      <c r="O422" s="34"/>
      <c r="P422" s="33"/>
    </row>
    <row r="423" spans="1:16" ht="15.75" customHeight="1" x14ac:dyDescent="0.2">
      <c r="A423" s="22"/>
      <c r="B423" s="27" t="s">
        <v>30</v>
      </c>
      <c r="C423" s="27">
        <v>1197831</v>
      </c>
      <c r="D423" s="28">
        <v>44470</v>
      </c>
      <c r="E423" s="27" t="s">
        <v>31</v>
      </c>
      <c r="F423" s="27" t="s">
        <v>32</v>
      </c>
      <c r="G423" s="27" t="s">
        <v>43</v>
      </c>
      <c r="H423" s="27" t="s">
        <v>27</v>
      </c>
      <c r="I423" s="29">
        <v>0.45</v>
      </c>
      <c r="J423" s="30">
        <v>4250</v>
      </c>
      <c r="K423" s="31">
        <f t="shared" si="2"/>
        <v>1912.5</v>
      </c>
      <c r="L423" s="31">
        <f t="shared" si="3"/>
        <v>956.25</v>
      </c>
      <c r="M423" s="32">
        <v>0.5</v>
      </c>
      <c r="O423" s="34"/>
      <c r="P423" s="33"/>
    </row>
    <row r="424" spans="1:16" ht="15.75" customHeight="1" x14ac:dyDescent="0.2">
      <c r="A424" s="22"/>
      <c r="B424" s="27" t="s">
        <v>30</v>
      </c>
      <c r="C424" s="27">
        <v>1197831</v>
      </c>
      <c r="D424" s="28">
        <v>44470</v>
      </c>
      <c r="E424" s="27" t="s">
        <v>31</v>
      </c>
      <c r="F424" s="27" t="s">
        <v>32</v>
      </c>
      <c r="G424" s="27" t="s">
        <v>43</v>
      </c>
      <c r="H424" s="27" t="s">
        <v>28</v>
      </c>
      <c r="I424" s="29">
        <v>0.4</v>
      </c>
      <c r="J424" s="30">
        <v>4000</v>
      </c>
      <c r="K424" s="31">
        <f t="shared" si="2"/>
        <v>1600</v>
      </c>
      <c r="L424" s="31">
        <f t="shared" si="3"/>
        <v>560</v>
      </c>
      <c r="M424" s="32">
        <v>0.35</v>
      </c>
      <c r="O424" s="34"/>
      <c r="P424" s="33"/>
    </row>
    <row r="425" spans="1:16" ht="15.75" customHeight="1" x14ac:dyDescent="0.2">
      <c r="A425" s="22"/>
      <c r="B425" s="27" t="s">
        <v>30</v>
      </c>
      <c r="C425" s="27">
        <v>1197831</v>
      </c>
      <c r="D425" s="28">
        <v>44470</v>
      </c>
      <c r="E425" s="27" t="s">
        <v>31</v>
      </c>
      <c r="F425" s="27" t="s">
        <v>32</v>
      </c>
      <c r="G425" s="27" t="s">
        <v>43</v>
      </c>
      <c r="H425" s="27" t="s">
        <v>29</v>
      </c>
      <c r="I425" s="29">
        <v>0.5</v>
      </c>
      <c r="J425" s="30">
        <v>5750</v>
      </c>
      <c r="K425" s="31">
        <f t="shared" si="2"/>
        <v>2875</v>
      </c>
      <c r="L425" s="31">
        <f t="shared" si="3"/>
        <v>1581.2500000000002</v>
      </c>
      <c r="M425" s="32">
        <v>0.55000000000000004</v>
      </c>
      <c r="O425" s="34"/>
      <c r="P425" s="33"/>
    </row>
    <row r="426" spans="1:16" ht="15.75" customHeight="1" x14ac:dyDescent="0.2">
      <c r="A426" s="22"/>
      <c r="B426" s="27" t="s">
        <v>30</v>
      </c>
      <c r="C426" s="27">
        <v>1197831</v>
      </c>
      <c r="D426" s="28">
        <v>44502</v>
      </c>
      <c r="E426" s="27" t="s">
        <v>31</v>
      </c>
      <c r="F426" s="27" t="s">
        <v>32</v>
      </c>
      <c r="G426" s="27" t="s">
        <v>43</v>
      </c>
      <c r="H426" s="27" t="s">
        <v>24</v>
      </c>
      <c r="I426" s="29">
        <v>0.4</v>
      </c>
      <c r="J426" s="30">
        <v>7250</v>
      </c>
      <c r="K426" s="31">
        <f t="shared" si="2"/>
        <v>2900</v>
      </c>
      <c r="L426" s="31">
        <f t="shared" si="3"/>
        <v>1160</v>
      </c>
      <c r="M426" s="32">
        <v>0.39999999999999997</v>
      </c>
      <c r="O426" s="34"/>
      <c r="P426" s="33"/>
    </row>
    <row r="427" spans="1:16" ht="15.75" customHeight="1" x14ac:dyDescent="0.2">
      <c r="A427" s="22"/>
      <c r="B427" s="27" t="s">
        <v>30</v>
      </c>
      <c r="C427" s="27">
        <v>1197831</v>
      </c>
      <c r="D427" s="28">
        <v>44502</v>
      </c>
      <c r="E427" s="27" t="s">
        <v>31</v>
      </c>
      <c r="F427" s="27" t="s">
        <v>32</v>
      </c>
      <c r="G427" s="27" t="s">
        <v>43</v>
      </c>
      <c r="H427" s="27" t="s">
        <v>25</v>
      </c>
      <c r="I427" s="29">
        <v>0.4</v>
      </c>
      <c r="J427" s="30">
        <v>7250</v>
      </c>
      <c r="K427" s="31">
        <f t="shared" si="2"/>
        <v>2900</v>
      </c>
      <c r="L427" s="31">
        <f t="shared" si="3"/>
        <v>1160</v>
      </c>
      <c r="M427" s="32">
        <v>0.39999999999999997</v>
      </c>
      <c r="O427" s="34"/>
      <c r="P427" s="33"/>
    </row>
    <row r="428" spans="1:16" ht="15.75" customHeight="1" x14ac:dyDescent="0.2">
      <c r="A428" s="22"/>
      <c r="B428" s="27" t="s">
        <v>30</v>
      </c>
      <c r="C428" s="27">
        <v>1197831</v>
      </c>
      <c r="D428" s="28">
        <v>44502</v>
      </c>
      <c r="E428" s="27" t="s">
        <v>31</v>
      </c>
      <c r="F428" s="27" t="s">
        <v>32</v>
      </c>
      <c r="G428" s="27" t="s">
        <v>43</v>
      </c>
      <c r="H428" s="27" t="s">
        <v>26</v>
      </c>
      <c r="I428" s="29">
        <v>0.65</v>
      </c>
      <c r="J428" s="30">
        <v>6500</v>
      </c>
      <c r="K428" s="31">
        <f t="shared" si="2"/>
        <v>4225</v>
      </c>
      <c r="L428" s="31">
        <f t="shared" si="3"/>
        <v>1689.9999999999998</v>
      </c>
      <c r="M428" s="32">
        <v>0.39999999999999997</v>
      </c>
      <c r="O428" s="34"/>
      <c r="P428" s="33"/>
    </row>
    <row r="429" spans="1:16" ht="15.75" customHeight="1" x14ac:dyDescent="0.2">
      <c r="A429" s="22"/>
      <c r="B429" s="27" t="s">
        <v>30</v>
      </c>
      <c r="C429" s="27">
        <v>1197831</v>
      </c>
      <c r="D429" s="28">
        <v>44502</v>
      </c>
      <c r="E429" s="27" t="s">
        <v>31</v>
      </c>
      <c r="F429" s="27" t="s">
        <v>32</v>
      </c>
      <c r="G429" s="27" t="s">
        <v>43</v>
      </c>
      <c r="H429" s="27" t="s">
        <v>27</v>
      </c>
      <c r="I429" s="29">
        <v>0.65</v>
      </c>
      <c r="J429" s="30">
        <v>5000</v>
      </c>
      <c r="K429" s="31">
        <f t="shared" si="2"/>
        <v>3250</v>
      </c>
      <c r="L429" s="31">
        <f t="shared" si="3"/>
        <v>1625</v>
      </c>
      <c r="M429" s="32">
        <v>0.5</v>
      </c>
      <c r="O429" s="34"/>
      <c r="P429" s="33"/>
    </row>
    <row r="430" spans="1:16" ht="15.75" customHeight="1" x14ac:dyDescent="0.2">
      <c r="A430" s="22"/>
      <c r="B430" s="27" t="s">
        <v>30</v>
      </c>
      <c r="C430" s="27">
        <v>1197831</v>
      </c>
      <c r="D430" s="28">
        <v>44502</v>
      </c>
      <c r="E430" s="27" t="s">
        <v>31</v>
      </c>
      <c r="F430" s="27" t="s">
        <v>32</v>
      </c>
      <c r="G430" s="27" t="s">
        <v>43</v>
      </c>
      <c r="H430" s="27" t="s">
        <v>28</v>
      </c>
      <c r="I430" s="29">
        <v>0.6</v>
      </c>
      <c r="J430" s="30">
        <v>4750</v>
      </c>
      <c r="K430" s="31">
        <f t="shared" si="2"/>
        <v>2850</v>
      </c>
      <c r="L430" s="31">
        <f t="shared" si="3"/>
        <v>997.49999999999989</v>
      </c>
      <c r="M430" s="32">
        <v>0.35</v>
      </c>
      <c r="O430" s="34"/>
      <c r="P430" s="33"/>
    </row>
    <row r="431" spans="1:16" ht="15.75" customHeight="1" x14ac:dyDescent="0.2">
      <c r="A431" s="22"/>
      <c r="B431" s="27" t="s">
        <v>30</v>
      </c>
      <c r="C431" s="27">
        <v>1197831</v>
      </c>
      <c r="D431" s="28">
        <v>44502</v>
      </c>
      <c r="E431" s="27" t="s">
        <v>31</v>
      </c>
      <c r="F431" s="27" t="s">
        <v>32</v>
      </c>
      <c r="G431" s="27" t="s">
        <v>43</v>
      </c>
      <c r="H431" s="27" t="s">
        <v>29</v>
      </c>
      <c r="I431" s="29">
        <v>0.70000000000000007</v>
      </c>
      <c r="J431" s="30">
        <v>6750</v>
      </c>
      <c r="K431" s="31">
        <f t="shared" si="2"/>
        <v>4725</v>
      </c>
      <c r="L431" s="31">
        <f t="shared" si="3"/>
        <v>2598.75</v>
      </c>
      <c r="M431" s="32">
        <v>0.55000000000000004</v>
      </c>
      <c r="O431" s="34"/>
      <c r="P431" s="33"/>
    </row>
    <row r="432" spans="1:16" ht="15.75" customHeight="1" x14ac:dyDescent="0.2">
      <c r="A432" s="22"/>
      <c r="B432" s="27" t="s">
        <v>30</v>
      </c>
      <c r="C432" s="27">
        <v>1197831</v>
      </c>
      <c r="D432" s="28">
        <v>44531</v>
      </c>
      <c r="E432" s="27" t="s">
        <v>31</v>
      </c>
      <c r="F432" s="27" t="s">
        <v>32</v>
      </c>
      <c r="G432" s="27" t="s">
        <v>43</v>
      </c>
      <c r="H432" s="27" t="s">
        <v>24</v>
      </c>
      <c r="I432" s="29">
        <v>0.6</v>
      </c>
      <c r="J432" s="30">
        <v>8250</v>
      </c>
      <c r="K432" s="31">
        <f t="shared" si="2"/>
        <v>4950</v>
      </c>
      <c r="L432" s="31">
        <f t="shared" si="3"/>
        <v>1979.9999999999998</v>
      </c>
      <c r="M432" s="32">
        <v>0.39999999999999997</v>
      </c>
      <c r="O432" s="34"/>
      <c r="P432" s="33"/>
    </row>
    <row r="433" spans="1:17" ht="15.75" customHeight="1" x14ac:dyDescent="0.2">
      <c r="A433" s="22"/>
      <c r="B433" s="27" t="s">
        <v>30</v>
      </c>
      <c r="C433" s="27">
        <v>1197831</v>
      </c>
      <c r="D433" s="28">
        <v>44531</v>
      </c>
      <c r="E433" s="27" t="s">
        <v>31</v>
      </c>
      <c r="F433" s="27" t="s">
        <v>32</v>
      </c>
      <c r="G433" s="27" t="s">
        <v>43</v>
      </c>
      <c r="H433" s="27" t="s">
        <v>25</v>
      </c>
      <c r="I433" s="29">
        <v>0.6</v>
      </c>
      <c r="J433" s="30">
        <v>8250</v>
      </c>
      <c r="K433" s="31">
        <f t="shared" si="2"/>
        <v>4950</v>
      </c>
      <c r="L433" s="31">
        <f t="shared" si="3"/>
        <v>1979.9999999999998</v>
      </c>
      <c r="M433" s="32">
        <v>0.39999999999999997</v>
      </c>
      <c r="O433" s="34"/>
      <c r="P433" s="33"/>
    </row>
    <row r="434" spans="1:17" ht="15.75" customHeight="1" x14ac:dyDescent="0.2">
      <c r="A434" s="22"/>
      <c r="B434" s="27" t="s">
        <v>30</v>
      </c>
      <c r="C434" s="27">
        <v>1197831</v>
      </c>
      <c r="D434" s="28">
        <v>44531</v>
      </c>
      <c r="E434" s="27" t="s">
        <v>31</v>
      </c>
      <c r="F434" s="27" t="s">
        <v>32</v>
      </c>
      <c r="G434" s="27" t="s">
        <v>43</v>
      </c>
      <c r="H434" s="27" t="s">
        <v>26</v>
      </c>
      <c r="I434" s="29">
        <v>0.65</v>
      </c>
      <c r="J434" s="30">
        <v>7250</v>
      </c>
      <c r="K434" s="31">
        <f t="shared" si="2"/>
        <v>4712.5</v>
      </c>
      <c r="L434" s="31">
        <f t="shared" si="3"/>
        <v>1884.9999999999998</v>
      </c>
      <c r="M434" s="32">
        <v>0.39999999999999997</v>
      </c>
      <c r="O434" s="34"/>
      <c r="P434" s="33"/>
    </row>
    <row r="435" spans="1:17" ht="15.75" customHeight="1" x14ac:dyDescent="0.2">
      <c r="A435" s="22"/>
      <c r="B435" s="27" t="s">
        <v>30</v>
      </c>
      <c r="C435" s="27">
        <v>1197831</v>
      </c>
      <c r="D435" s="28">
        <v>44531</v>
      </c>
      <c r="E435" s="27" t="s">
        <v>31</v>
      </c>
      <c r="F435" s="27" t="s">
        <v>32</v>
      </c>
      <c r="G435" s="27" t="s">
        <v>43</v>
      </c>
      <c r="H435" s="27" t="s">
        <v>27</v>
      </c>
      <c r="I435" s="29">
        <v>0.65</v>
      </c>
      <c r="J435" s="30">
        <v>5750</v>
      </c>
      <c r="K435" s="31">
        <f t="shared" si="2"/>
        <v>3737.5</v>
      </c>
      <c r="L435" s="31">
        <f t="shared" si="3"/>
        <v>1868.75</v>
      </c>
      <c r="M435" s="32">
        <v>0.5</v>
      </c>
      <c r="O435" s="34"/>
      <c r="P435" s="33"/>
    </row>
    <row r="436" spans="1:17" ht="15.75" customHeight="1" x14ac:dyDescent="0.2">
      <c r="A436" s="22"/>
      <c r="B436" s="27" t="s">
        <v>30</v>
      </c>
      <c r="C436" s="27">
        <v>1197831</v>
      </c>
      <c r="D436" s="28">
        <v>44531</v>
      </c>
      <c r="E436" s="27" t="s">
        <v>31</v>
      </c>
      <c r="F436" s="27" t="s">
        <v>32</v>
      </c>
      <c r="G436" s="27" t="s">
        <v>43</v>
      </c>
      <c r="H436" s="27" t="s">
        <v>28</v>
      </c>
      <c r="I436" s="29">
        <v>0.6</v>
      </c>
      <c r="J436" s="30">
        <v>5250</v>
      </c>
      <c r="K436" s="31">
        <f t="shared" si="2"/>
        <v>3150</v>
      </c>
      <c r="L436" s="31">
        <f t="shared" si="3"/>
        <v>1102.5</v>
      </c>
      <c r="M436" s="32">
        <v>0.35</v>
      </c>
      <c r="O436" s="34"/>
      <c r="P436" s="33"/>
    </row>
    <row r="437" spans="1:17" ht="15.75" customHeight="1" x14ac:dyDescent="0.2">
      <c r="A437" s="22"/>
      <c r="B437" s="27" t="s">
        <v>30</v>
      </c>
      <c r="C437" s="27">
        <v>1197831</v>
      </c>
      <c r="D437" s="28">
        <v>44531</v>
      </c>
      <c r="E437" s="27" t="s">
        <v>31</v>
      </c>
      <c r="F437" s="27" t="s">
        <v>32</v>
      </c>
      <c r="G437" s="27" t="s">
        <v>43</v>
      </c>
      <c r="H437" s="27" t="s">
        <v>29</v>
      </c>
      <c r="I437" s="29">
        <v>0.70000000000000007</v>
      </c>
      <c r="J437" s="30">
        <v>7750</v>
      </c>
      <c r="K437" s="31">
        <f t="shared" si="2"/>
        <v>5425.0000000000009</v>
      </c>
      <c r="L437" s="31">
        <f t="shared" si="3"/>
        <v>2983.7500000000009</v>
      </c>
      <c r="M437" s="32">
        <v>0.55000000000000004</v>
      </c>
      <c r="O437" s="34"/>
      <c r="P437" s="33"/>
    </row>
    <row r="438" spans="1:17" ht="15.75" customHeight="1" x14ac:dyDescent="0.2">
      <c r="A438" s="22"/>
      <c r="B438" s="27" t="s">
        <v>21</v>
      </c>
      <c r="C438" s="27">
        <v>1185732</v>
      </c>
      <c r="D438" s="28">
        <v>44203</v>
      </c>
      <c r="E438" s="27" t="s">
        <v>22</v>
      </c>
      <c r="F438" s="27" t="s">
        <v>44</v>
      </c>
      <c r="G438" s="27" t="s">
        <v>45</v>
      </c>
      <c r="H438" s="27" t="s">
        <v>24</v>
      </c>
      <c r="I438" s="29">
        <v>0.45</v>
      </c>
      <c r="J438" s="30">
        <v>4250</v>
      </c>
      <c r="K438" s="31">
        <f t="shared" si="2"/>
        <v>1912.5</v>
      </c>
      <c r="L438" s="31">
        <f t="shared" si="3"/>
        <v>1051.875</v>
      </c>
      <c r="M438" s="32">
        <v>0.55000000000000004</v>
      </c>
      <c r="O438" s="35"/>
      <c r="P438" s="33"/>
      <c r="Q438" s="36"/>
    </row>
    <row r="439" spans="1:17" ht="15.75" customHeight="1" x14ac:dyDescent="0.2">
      <c r="A439" s="22"/>
      <c r="B439" s="27" t="s">
        <v>21</v>
      </c>
      <c r="C439" s="27">
        <v>1185732</v>
      </c>
      <c r="D439" s="28">
        <v>44203</v>
      </c>
      <c r="E439" s="27" t="s">
        <v>22</v>
      </c>
      <c r="F439" s="27" t="s">
        <v>44</v>
      </c>
      <c r="G439" s="27" t="s">
        <v>45</v>
      </c>
      <c r="H439" s="27" t="s">
        <v>25</v>
      </c>
      <c r="I439" s="29">
        <v>0.45</v>
      </c>
      <c r="J439" s="30">
        <v>2250</v>
      </c>
      <c r="K439" s="31">
        <f t="shared" si="2"/>
        <v>1012.5</v>
      </c>
      <c r="L439" s="31">
        <f t="shared" si="3"/>
        <v>354.375</v>
      </c>
      <c r="M439" s="32">
        <v>0.35</v>
      </c>
      <c r="O439" s="35"/>
      <c r="P439" s="33"/>
      <c r="Q439" s="36"/>
    </row>
    <row r="440" spans="1:17" ht="15.75" customHeight="1" x14ac:dyDescent="0.2">
      <c r="A440" s="22"/>
      <c r="B440" s="27" t="s">
        <v>21</v>
      </c>
      <c r="C440" s="27">
        <v>1185732</v>
      </c>
      <c r="D440" s="28">
        <v>44203</v>
      </c>
      <c r="E440" s="27" t="s">
        <v>22</v>
      </c>
      <c r="F440" s="27" t="s">
        <v>44</v>
      </c>
      <c r="G440" s="27" t="s">
        <v>45</v>
      </c>
      <c r="H440" s="27" t="s">
        <v>26</v>
      </c>
      <c r="I440" s="29">
        <v>0.35000000000000003</v>
      </c>
      <c r="J440" s="30">
        <v>2250</v>
      </c>
      <c r="K440" s="31">
        <f t="shared" si="2"/>
        <v>787.50000000000011</v>
      </c>
      <c r="L440" s="31">
        <f t="shared" si="3"/>
        <v>315</v>
      </c>
      <c r="M440" s="32">
        <v>0.39999999999999997</v>
      </c>
      <c r="O440" s="35"/>
      <c r="P440" s="33"/>
      <c r="Q440" s="36"/>
    </row>
    <row r="441" spans="1:17" ht="15.75" customHeight="1" x14ac:dyDescent="0.2">
      <c r="A441" s="22"/>
      <c r="B441" s="27" t="s">
        <v>21</v>
      </c>
      <c r="C441" s="27">
        <v>1185732</v>
      </c>
      <c r="D441" s="28">
        <v>44203</v>
      </c>
      <c r="E441" s="27" t="s">
        <v>22</v>
      </c>
      <c r="F441" s="27" t="s">
        <v>44</v>
      </c>
      <c r="G441" s="27" t="s">
        <v>45</v>
      </c>
      <c r="H441" s="27" t="s">
        <v>27</v>
      </c>
      <c r="I441" s="29">
        <v>0.4</v>
      </c>
      <c r="J441" s="30">
        <v>750</v>
      </c>
      <c r="K441" s="31">
        <f t="shared" si="2"/>
        <v>300</v>
      </c>
      <c r="L441" s="31">
        <f t="shared" si="3"/>
        <v>119.99999999999999</v>
      </c>
      <c r="M441" s="32">
        <v>0.39999999999999997</v>
      </c>
      <c r="O441" s="35"/>
      <c r="P441" s="33"/>
      <c r="Q441" s="36"/>
    </row>
    <row r="442" spans="1:17" ht="15.75" customHeight="1" x14ac:dyDescent="0.2">
      <c r="A442" s="22"/>
      <c r="B442" s="27" t="s">
        <v>21</v>
      </c>
      <c r="C442" s="27">
        <v>1185732</v>
      </c>
      <c r="D442" s="28">
        <v>44203</v>
      </c>
      <c r="E442" s="27" t="s">
        <v>22</v>
      </c>
      <c r="F442" s="27" t="s">
        <v>44</v>
      </c>
      <c r="G442" s="27" t="s">
        <v>45</v>
      </c>
      <c r="H442" s="27" t="s">
        <v>28</v>
      </c>
      <c r="I442" s="29">
        <v>0.54999999999999993</v>
      </c>
      <c r="J442" s="30">
        <v>1250</v>
      </c>
      <c r="K442" s="31">
        <f t="shared" si="2"/>
        <v>687.49999999999989</v>
      </c>
      <c r="L442" s="31">
        <f t="shared" si="3"/>
        <v>240.62499999999994</v>
      </c>
      <c r="M442" s="32">
        <v>0.35</v>
      </c>
      <c r="O442" s="35"/>
      <c r="P442" s="33"/>
      <c r="Q442" s="36"/>
    </row>
    <row r="443" spans="1:17" ht="15.75" customHeight="1" x14ac:dyDescent="0.2">
      <c r="A443" s="22"/>
      <c r="B443" s="27" t="s">
        <v>21</v>
      </c>
      <c r="C443" s="27">
        <v>1185732</v>
      </c>
      <c r="D443" s="28">
        <v>44203</v>
      </c>
      <c r="E443" s="27" t="s">
        <v>22</v>
      </c>
      <c r="F443" s="27" t="s">
        <v>44</v>
      </c>
      <c r="G443" s="27" t="s">
        <v>45</v>
      </c>
      <c r="H443" s="27" t="s">
        <v>29</v>
      </c>
      <c r="I443" s="29">
        <v>0.45</v>
      </c>
      <c r="J443" s="30">
        <v>2250</v>
      </c>
      <c r="K443" s="31">
        <f t="shared" si="2"/>
        <v>1012.5</v>
      </c>
      <c r="L443" s="31">
        <f t="shared" si="3"/>
        <v>303.75</v>
      </c>
      <c r="M443" s="32">
        <v>0.3</v>
      </c>
      <c r="O443" s="35"/>
      <c r="P443" s="33"/>
      <c r="Q443" s="36"/>
    </row>
    <row r="444" spans="1:17" ht="15.75" customHeight="1" x14ac:dyDescent="0.2">
      <c r="A444" s="22"/>
      <c r="B444" s="27" t="s">
        <v>21</v>
      </c>
      <c r="C444" s="27">
        <v>1185732</v>
      </c>
      <c r="D444" s="28">
        <v>44232</v>
      </c>
      <c r="E444" s="27" t="s">
        <v>22</v>
      </c>
      <c r="F444" s="27" t="s">
        <v>44</v>
      </c>
      <c r="G444" s="27" t="s">
        <v>45</v>
      </c>
      <c r="H444" s="27" t="s">
        <v>24</v>
      </c>
      <c r="I444" s="29">
        <v>0.45</v>
      </c>
      <c r="J444" s="30">
        <v>4750</v>
      </c>
      <c r="K444" s="31">
        <f t="shared" si="2"/>
        <v>2137.5</v>
      </c>
      <c r="L444" s="31">
        <f t="shared" si="3"/>
        <v>1175.625</v>
      </c>
      <c r="M444" s="32">
        <v>0.55000000000000004</v>
      </c>
      <c r="O444" s="35"/>
      <c r="P444" s="33"/>
      <c r="Q444" s="36"/>
    </row>
    <row r="445" spans="1:17" ht="15.75" customHeight="1" x14ac:dyDescent="0.2">
      <c r="A445" s="22"/>
      <c r="B445" s="27" t="s">
        <v>21</v>
      </c>
      <c r="C445" s="27">
        <v>1185732</v>
      </c>
      <c r="D445" s="28">
        <v>44232</v>
      </c>
      <c r="E445" s="27" t="s">
        <v>22</v>
      </c>
      <c r="F445" s="27" t="s">
        <v>44</v>
      </c>
      <c r="G445" s="27" t="s">
        <v>45</v>
      </c>
      <c r="H445" s="27" t="s">
        <v>25</v>
      </c>
      <c r="I445" s="29">
        <v>0.45</v>
      </c>
      <c r="J445" s="30">
        <v>1250</v>
      </c>
      <c r="K445" s="31">
        <f t="shared" si="2"/>
        <v>562.5</v>
      </c>
      <c r="L445" s="31">
        <f t="shared" si="3"/>
        <v>196.875</v>
      </c>
      <c r="M445" s="32">
        <v>0.35</v>
      </c>
      <c r="O445" s="35"/>
      <c r="P445" s="33"/>
      <c r="Q445" s="36"/>
    </row>
    <row r="446" spans="1:17" ht="15.75" customHeight="1" x14ac:dyDescent="0.2">
      <c r="A446" s="22"/>
      <c r="B446" s="27" t="s">
        <v>21</v>
      </c>
      <c r="C446" s="27">
        <v>1185732</v>
      </c>
      <c r="D446" s="28">
        <v>44232</v>
      </c>
      <c r="E446" s="27" t="s">
        <v>22</v>
      </c>
      <c r="F446" s="27" t="s">
        <v>44</v>
      </c>
      <c r="G446" s="27" t="s">
        <v>45</v>
      </c>
      <c r="H446" s="27" t="s">
        <v>26</v>
      </c>
      <c r="I446" s="29">
        <v>0.35000000000000003</v>
      </c>
      <c r="J446" s="30">
        <v>1750</v>
      </c>
      <c r="K446" s="31">
        <f t="shared" si="2"/>
        <v>612.50000000000011</v>
      </c>
      <c r="L446" s="31">
        <f t="shared" si="3"/>
        <v>245.00000000000003</v>
      </c>
      <c r="M446" s="32">
        <v>0.39999999999999997</v>
      </c>
      <c r="O446" s="35"/>
      <c r="P446" s="33"/>
      <c r="Q446" s="36"/>
    </row>
    <row r="447" spans="1:17" ht="15.75" customHeight="1" x14ac:dyDescent="0.2">
      <c r="A447" s="22"/>
      <c r="B447" s="27" t="s">
        <v>21</v>
      </c>
      <c r="C447" s="27">
        <v>1185732</v>
      </c>
      <c r="D447" s="28">
        <v>44232</v>
      </c>
      <c r="E447" s="27" t="s">
        <v>22</v>
      </c>
      <c r="F447" s="27" t="s">
        <v>44</v>
      </c>
      <c r="G447" s="27" t="s">
        <v>45</v>
      </c>
      <c r="H447" s="27" t="s">
        <v>27</v>
      </c>
      <c r="I447" s="29">
        <v>0.4</v>
      </c>
      <c r="J447" s="30">
        <v>500</v>
      </c>
      <c r="K447" s="31">
        <f t="shared" si="2"/>
        <v>200</v>
      </c>
      <c r="L447" s="31">
        <f t="shared" si="3"/>
        <v>80</v>
      </c>
      <c r="M447" s="32">
        <v>0.39999999999999997</v>
      </c>
      <c r="O447" s="35"/>
      <c r="P447" s="33"/>
      <c r="Q447" s="36"/>
    </row>
    <row r="448" spans="1:17" ht="15.75" customHeight="1" x14ac:dyDescent="0.2">
      <c r="A448" s="22"/>
      <c r="B448" s="27" t="s">
        <v>21</v>
      </c>
      <c r="C448" s="27">
        <v>1185732</v>
      </c>
      <c r="D448" s="28">
        <v>44232</v>
      </c>
      <c r="E448" s="27" t="s">
        <v>22</v>
      </c>
      <c r="F448" s="27" t="s">
        <v>44</v>
      </c>
      <c r="G448" s="27" t="s">
        <v>45</v>
      </c>
      <c r="H448" s="27" t="s">
        <v>28</v>
      </c>
      <c r="I448" s="29">
        <v>0.54999999999999993</v>
      </c>
      <c r="J448" s="30">
        <v>1250</v>
      </c>
      <c r="K448" s="31">
        <f t="shared" si="2"/>
        <v>687.49999999999989</v>
      </c>
      <c r="L448" s="31">
        <f t="shared" si="3"/>
        <v>240.62499999999994</v>
      </c>
      <c r="M448" s="32">
        <v>0.35</v>
      </c>
      <c r="O448" s="35"/>
      <c r="P448" s="33"/>
      <c r="Q448" s="36"/>
    </row>
    <row r="449" spans="1:17" ht="15.75" customHeight="1" x14ac:dyDescent="0.2">
      <c r="A449" s="22"/>
      <c r="B449" s="27" t="s">
        <v>21</v>
      </c>
      <c r="C449" s="27">
        <v>1185732</v>
      </c>
      <c r="D449" s="28">
        <v>44232</v>
      </c>
      <c r="E449" s="27" t="s">
        <v>22</v>
      </c>
      <c r="F449" s="27" t="s">
        <v>44</v>
      </c>
      <c r="G449" s="27" t="s">
        <v>45</v>
      </c>
      <c r="H449" s="27" t="s">
        <v>29</v>
      </c>
      <c r="I449" s="29">
        <v>0.45</v>
      </c>
      <c r="J449" s="30">
        <v>2250</v>
      </c>
      <c r="K449" s="31">
        <f t="shared" si="2"/>
        <v>1012.5</v>
      </c>
      <c r="L449" s="31">
        <f t="shared" si="3"/>
        <v>303.75</v>
      </c>
      <c r="M449" s="32">
        <v>0.3</v>
      </c>
      <c r="O449" s="35"/>
      <c r="P449" s="33"/>
      <c r="Q449" s="36"/>
    </row>
    <row r="450" spans="1:17" ht="15.75" customHeight="1" x14ac:dyDescent="0.2">
      <c r="A450" s="22"/>
      <c r="B450" s="27" t="s">
        <v>21</v>
      </c>
      <c r="C450" s="27">
        <v>1185732</v>
      </c>
      <c r="D450" s="28">
        <v>44258</v>
      </c>
      <c r="E450" s="27" t="s">
        <v>22</v>
      </c>
      <c r="F450" s="27" t="s">
        <v>44</v>
      </c>
      <c r="G450" s="27" t="s">
        <v>45</v>
      </c>
      <c r="H450" s="27" t="s">
        <v>24</v>
      </c>
      <c r="I450" s="29">
        <v>0.5</v>
      </c>
      <c r="J450" s="30">
        <v>4450</v>
      </c>
      <c r="K450" s="31">
        <f t="shared" si="2"/>
        <v>2225</v>
      </c>
      <c r="L450" s="31">
        <f t="shared" si="3"/>
        <v>1223.75</v>
      </c>
      <c r="M450" s="32">
        <v>0.55000000000000004</v>
      </c>
      <c r="O450" s="35"/>
      <c r="P450" s="33"/>
      <c r="Q450" s="36"/>
    </row>
    <row r="451" spans="1:17" ht="15.75" customHeight="1" x14ac:dyDescent="0.2">
      <c r="A451" s="22"/>
      <c r="B451" s="27" t="s">
        <v>21</v>
      </c>
      <c r="C451" s="27">
        <v>1185732</v>
      </c>
      <c r="D451" s="28">
        <v>44258</v>
      </c>
      <c r="E451" s="27" t="s">
        <v>22</v>
      </c>
      <c r="F451" s="27" t="s">
        <v>44</v>
      </c>
      <c r="G451" s="27" t="s">
        <v>45</v>
      </c>
      <c r="H451" s="27" t="s">
        <v>25</v>
      </c>
      <c r="I451" s="29">
        <v>0.5</v>
      </c>
      <c r="J451" s="30">
        <v>1500</v>
      </c>
      <c r="K451" s="31">
        <f t="shared" si="2"/>
        <v>750</v>
      </c>
      <c r="L451" s="31">
        <f t="shared" si="3"/>
        <v>262.5</v>
      </c>
      <c r="M451" s="32">
        <v>0.35</v>
      </c>
      <c r="O451" s="35"/>
      <c r="P451" s="33"/>
      <c r="Q451" s="36"/>
    </row>
    <row r="452" spans="1:17" ht="15.75" customHeight="1" x14ac:dyDescent="0.2">
      <c r="A452" s="22"/>
      <c r="B452" s="27" t="s">
        <v>21</v>
      </c>
      <c r="C452" s="27">
        <v>1185732</v>
      </c>
      <c r="D452" s="28">
        <v>44258</v>
      </c>
      <c r="E452" s="27" t="s">
        <v>22</v>
      </c>
      <c r="F452" s="27" t="s">
        <v>44</v>
      </c>
      <c r="G452" s="27" t="s">
        <v>45</v>
      </c>
      <c r="H452" s="27" t="s">
        <v>26</v>
      </c>
      <c r="I452" s="29">
        <v>0.4</v>
      </c>
      <c r="J452" s="30">
        <v>1750</v>
      </c>
      <c r="K452" s="31">
        <f t="shared" si="2"/>
        <v>700</v>
      </c>
      <c r="L452" s="31">
        <f t="shared" si="3"/>
        <v>280</v>
      </c>
      <c r="M452" s="32">
        <v>0.39999999999999997</v>
      </c>
      <c r="O452" s="35"/>
      <c r="P452" s="33"/>
      <c r="Q452" s="36"/>
    </row>
    <row r="453" spans="1:17" ht="15.75" customHeight="1" x14ac:dyDescent="0.2">
      <c r="A453" s="22"/>
      <c r="B453" s="27" t="s">
        <v>21</v>
      </c>
      <c r="C453" s="27">
        <v>1185732</v>
      </c>
      <c r="D453" s="28">
        <v>44258</v>
      </c>
      <c r="E453" s="27" t="s">
        <v>22</v>
      </c>
      <c r="F453" s="27" t="s">
        <v>44</v>
      </c>
      <c r="G453" s="27" t="s">
        <v>45</v>
      </c>
      <c r="H453" s="27" t="s">
        <v>27</v>
      </c>
      <c r="I453" s="29">
        <v>0.45</v>
      </c>
      <c r="J453" s="30">
        <v>250</v>
      </c>
      <c r="K453" s="31">
        <f t="shared" si="2"/>
        <v>112.5</v>
      </c>
      <c r="L453" s="31">
        <f t="shared" si="3"/>
        <v>44.999999999999993</v>
      </c>
      <c r="M453" s="32">
        <v>0.39999999999999997</v>
      </c>
      <c r="O453" s="35"/>
      <c r="P453" s="33"/>
      <c r="Q453" s="36"/>
    </row>
    <row r="454" spans="1:17" ht="15.75" customHeight="1" x14ac:dyDescent="0.2">
      <c r="A454" s="22"/>
      <c r="B454" s="27" t="s">
        <v>21</v>
      </c>
      <c r="C454" s="27">
        <v>1185732</v>
      </c>
      <c r="D454" s="28">
        <v>44258</v>
      </c>
      <c r="E454" s="27" t="s">
        <v>22</v>
      </c>
      <c r="F454" s="27" t="s">
        <v>44</v>
      </c>
      <c r="G454" s="27" t="s">
        <v>45</v>
      </c>
      <c r="H454" s="27" t="s">
        <v>28</v>
      </c>
      <c r="I454" s="29">
        <v>0.6</v>
      </c>
      <c r="J454" s="30">
        <v>750</v>
      </c>
      <c r="K454" s="31">
        <f t="shared" si="2"/>
        <v>450</v>
      </c>
      <c r="L454" s="31">
        <f t="shared" si="3"/>
        <v>135</v>
      </c>
      <c r="M454" s="32">
        <v>0.3</v>
      </c>
      <c r="O454" s="35"/>
      <c r="P454" s="33"/>
      <c r="Q454" s="36"/>
    </row>
    <row r="455" spans="1:17" ht="15.75" customHeight="1" x14ac:dyDescent="0.2">
      <c r="A455" s="22"/>
      <c r="B455" s="27" t="s">
        <v>21</v>
      </c>
      <c r="C455" s="27">
        <v>1185732</v>
      </c>
      <c r="D455" s="28">
        <v>44258</v>
      </c>
      <c r="E455" s="27" t="s">
        <v>22</v>
      </c>
      <c r="F455" s="27" t="s">
        <v>44</v>
      </c>
      <c r="G455" s="27" t="s">
        <v>45</v>
      </c>
      <c r="H455" s="27" t="s">
        <v>29</v>
      </c>
      <c r="I455" s="29">
        <v>0.5</v>
      </c>
      <c r="J455" s="30">
        <v>1750</v>
      </c>
      <c r="K455" s="31">
        <f t="shared" si="2"/>
        <v>875</v>
      </c>
      <c r="L455" s="31">
        <f t="shared" si="3"/>
        <v>218.75</v>
      </c>
      <c r="M455" s="32">
        <v>0.25</v>
      </c>
      <c r="O455" s="35"/>
      <c r="P455" s="33"/>
      <c r="Q455" s="36"/>
    </row>
    <row r="456" spans="1:17" ht="15.75" customHeight="1" x14ac:dyDescent="0.2">
      <c r="A456" s="22"/>
      <c r="B456" s="27" t="s">
        <v>21</v>
      </c>
      <c r="C456" s="27">
        <v>1185732</v>
      </c>
      <c r="D456" s="28">
        <v>44290</v>
      </c>
      <c r="E456" s="27" t="s">
        <v>22</v>
      </c>
      <c r="F456" s="27" t="s">
        <v>44</v>
      </c>
      <c r="G456" s="27" t="s">
        <v>45</v>
      </c>
      <c r="H456" s="27" t="s">
        <v>24</v>
      </c>
      <c r="I456" s="29">
        <v>0.5</v>
      </c>
      <c r="J456" s="30">
        <v>4500</v>
      </c>
      <c r="K456" s="31">
        <f t="shared" si="2"/>
        <v>2250</v>
      </c>
      <c r="L456" s="31">
        <f t="shared" si="3"/>
        <v>1125</v>
      </c>
      <c r="M456" s="32">
        <v>0.5</v>
      </c>
      <c r="O456" s="35"/>
      <c r="P456" s="33"/>
      <c r="Q456" s="36"/>
    </row>
    <row r="457" spans="1:17" ht="15.75" customHeight="1" x14ac:dyDescent="0.2">
      <c r="A457" s="22"/>
      <c r="B457" s="27" t="s">
        <v>21</v>
      </c>
      <c r="C457" s="27">
        <v>1185732</v>
      </c>
      <c r="D457" s="28">
        <v>44290</v>
      </c>
      <c r="E457" s="27" t="s">
        <v>22</v>
      </c>
      <c r="F457" s="27" t="s">
        <v>44</v>
      </c>
      <c r="G457" s="27" t="s">
        <v>45</v>
      </c>
      <c r="H457" s="27" t="s">
        <v>25</v>
      </c>
      <c r="I457" s="29">
        <v>0.5</v>
      </c>
      <c r="J457" s="30">
        <v>1500</v>
      </c>
      <c r="K457" s="31">
        <f t="shared" si="2"/>
        <v>750</v>
      </c>
      <c r="L457" s="31">
        <f t="shared" si="3"/>
        <v>225</v>
      </c>
      <c r="M457" s="32">
        <v>0.3</v>
      </c>
      <c r="O457" s="35"/>
      <c r="P457" s="33"/>
      <c r="Q457" s="36"/>
    </row>
    <row r="458" spans="1:17" ht="15.75" customHeight="1" x14ac:dyDescent="0.2">
      <c r="A458" s="22"/>
      <c r="B458" s="27" t="s">
        <v>21</v>
      </c>
      <c r="C458" s="27">
        <v>1185732</v>
      </c>
      <c r="D458" s="28">
        <v>44290</v>
      </c>
      <c r="E458" s="27" t="s">
        <v>22</v>
      </c>
      <c r="F458" s="27" t="s">
        <v>44</v>
      </c>
      <c r="G458" s="27" t="s">
        <v>45</v>
      </c>
      <c r="H458" s="27" t="s">
        <v>26</v>
      </c>
      <c r="I458" s="29">
        <v>0.4</v>
      </c>
      <c r="J458" s="30">
        <v>1500</v>
      </c>
      <c r="K458" s="31">
        <f t="shared" si="2"/>
        <v>600</v>
      </c>
      <c r="L458" s="31">
        <f t="shared" si="3"/>
        <v>210</v>
      </c>
      <c r="M458" s="32">
        <v>0.35</v>
      </c>
      <c r="O458" s="35"/>
      <c r="P458" s="33"/>
      <c r="Q458" s="36"/>
    </row>
    <row r="459" spans="1:17" ht="15.75" customHeight="1" x14ac:dyDescent="0.2">
      <c r="A459" s="22"/>
      <c r="B459" s="27" t="s">
        <v>21</v>
      </c>
      <c r="C459" s="27">
        <v>1185732</v>
      </c>
      <c r="D459" s="28">
        <v>44290</v>
      </c>
      <c r="E459" s="27" t="s">
        <v>22</v>
      </c>
      <c r="F459" s="27" t="s">
        <v>44</v>
      </c>
      <c r="G459" s="27" t="s">
        <v>45</v>
      </c>
      <c r="H459" s="27" t="s">
        <v>27</v>
      </c>
      <c r="I459" s="29">
        <v>0.45</v>
      </c>
      <c r="J459" s="30">
        <v>750</v>
      </c>
      <c r="K459" s="31">
        <f t="shared" si="2"/>
        <v>337.5</v>
      </c>
      <c r="L459" s="31">
        <f t="shared" si="3"/>
        <v>118.12499999999999</v>
      </c>
      <c r="M459" s="32">
        <v>0.35</v>
      </c>
      <c r="O459" s="35"/>
      <c r="P459" s="33"/>
      <c r="Q459" s="36"/>
    </row>
    <row r="460" spans="1:17" ht="15.75" customHeight="1" x14ac:dyDescent="0.2">
      <c r="A460" s="22"/>
      <c r="B460" s="27" t="s">
        <v>21</v>
      </c>
      <c r="C460" s="27">
        <v>1185732</v>
      </c>
      <c r="D460" s="28">
        <v>44290</v>
      </c>
      <c r="E460" s="27" t="s">
        <v>22</v>
      </c>
      <c r="F460" s="27" t="s">
        <v>44</v>
      </c>
      <c r="G460" s="27" t="s">
        <v>45</v>
      </c>
      <c r="H460" s="27" t="s">
        <v>28</v>
      </c>
      <c r="I460" s="29">
        <v>0.6</v>
      </c>
      <c r="J460" s="30">
        <v>750</v>
      </c>
      <c r="K460" s="31">
        <f t="shared" si="2"/>
        <v>450</v>
      </c>
      <c r="L460" s="31">
        <f t="shared" si="3"/>
        <v>135</v>
      </c>
      <c r="M460" s="32">
        <v>0.3</v>
      </c>
      <c r="O460" s="35"/>
      <c r="P460" s="33"/>
      <c r="Q460" s="36"/>
    </row>
    <row r="461" spans="1:17" ht="15.75" customHeight="1" x14ac:dyDescent="0.2">
      <c r="A461" s="22"/>
      <c r="B461" s="27" t="s">
        <v>21</v>
      </c>
      <c r="C461" s="27">
        <v>1185732</v>
      </c>
      <c r="D461" s="28">
        <v>44290</v>
      </c>
      <c r="E461" s="27" t="s">
        <v>22</v>
      </c>
      <c r="F461" s="27" t="s">
        <v>44</v>
      </c>
      <c r="G461" s="27" t="s">
        <v>45</v>
      </c>
      <c r="H461" s="27" t="s">
        <v>29</v>
      </c>
      <c r="I461" s="29">
        <v>0.5</v>
      </c>
      <c r="J461" s="30">
        <v>2000</v>
      </c>
      <c r="K461" s="31">
        <f t="shared" si="2"/>
        <v>1000</v>
      </c>
      <c r="L461" s="31">
        <f t="shared" si="3"/>
        <v>250</v>
      </c>
      <c r="M461" s="32">
        <v>0.25</v>
      </c>
      <c r="O461" s="35"/>
      <c r="P461" s="33"/>
      <c r="Q461" s="36"/>
    </row>
    <row r="462" spans="1:17" ht="15.75" customHeight="1" x14ac:dyDescent="0.2">
      <c r="A462" s="22"/>
      <c r="B462" s="27" t="s">
        <v>21</v>
      </c>
      <c r="C462" s="27">
        <v>1185732</v>
      </c>
      <c r="D462" s="28">
        <v>44319</v>
      </c>
      <c r="E462" s="27" t="s">
        <v>22</v>
      </c>
      <c r="F462" s="27" t="s">
        <v>44</v>
      </c>
      <c r="G462" s="27" t="s">
        <v>45</v>
      </c>
      <c r="H462" s="27" t="s">
        <v>24</v>
      </c>
      <c r="I462" s="29">
        <v>0.6</v>
      </c>
      <c r="J462" s="30">
        <v>4700</v>
      </c>
      <c r="K462" s="31">
        <f t="shared" si="2"/>
        <v>2820</v>
      </c>
      <c r="L462" s="31">
        <f t="shared" si="3"/>
        <v>1410</v>
      </c>
      <c r="M462" s="32">
        <v>0.5</v>
      </c>
      <c r="O462" s="35"/>
      <c r="P462" s="33"/>
      <c r="Q462" s="36"/>
    </row>
    <row r="463" spans="1:17" ht="15.75" customHeight="1" x14ac:dyDescent="0.2">
      <c r="A463" s="22"/>
      <c r="B463" s="27" t="s">
        <v>21</v>
      </c>
      <c r="C463" s="27">
        <v>1185732</v>
      </c>
      <c r="D463" s="28">
        <v>44319</v>
      </c>
      <c r="E463" s="27" t="s">
        <v>22</v>
      </c>
      <c r="F463" s="27" t="s">
        <v>44</v>
      </c>
      <c r="G463" s="27" t="s">
        <v>45</v>
      </c>
      <c r="H463" s="27" t="s">
        <v>25</v>
      </c>
      <c r="I463" s="29">
        <v>0.60000000000000009</v>
      </c>
      <c r="J463" s="30">
        <v>1750</v>
      </c>
      <c r="K463" s="31">
        <f t="shared" si="2"/>
        <v>1050.0000000000002</v>
      </c>
      <c r="L463" s="31">
        <f t="shared" si="3"/>
        <v>315.00000000000006</v>
      </c>
      <c r="M463" s="32">
        <v>0.3</v>
      </c>
      <c r="O463" s="35"/>
      <c r="P463" s="33"/>
      <c r="Q463" s="36"/>
    </row>
    <row r="464" spans="1:17" ht="15.75" customHeight="1" x14ac:dyDescent="0.2">
      <c r="A464" s="22"/>
      <c r="B464" s="27" t="s">
        <v>21</v>
      </c>
      <c r="C464" s="27">
        <v>1185732</v>
      </c>
      <c r="D464" s="28">
        <v>44319</v>
      </c>
      <c r="E464" s="27" t="s">
        <v>22</v>
      </c>
      <c r="F464" s="27" t="s">
        <v>44</v>
      </c>
      <c r="G464" s="27" t="s">
        <v>45</v>
      </c>
      <c r="H464" s="27" t="s">
        <v>26</v>
      </c>
      <c r="I464" s="29">
        <v>0.55000000000000004</v>
      </c>
      <c r="J464" s="30">
        <v>1500</v>
      </c>
      <c r="K464" s="31">
        <f t="shared" si="2"/>
        <v>825.00000000000011</v>
      </c>
      <c r="L464" s="31">
        <f t="shared" si="3"/>
        <v>288.75</v>
      </c>
      <c r="M464" s="32">
        <v>0.35</v>
      </c>
      <c r="O464" s="35"/>
      <c r="P464" s="33"/>
      <c r="Q464" s="36"/>
    </row>
    <row r="465" spans="1:17" ht="15.75" customHeight="1" x14ac:dyDescent="0.2">
      <c r="A465" s="22"/>
      <c r="B465" s="27" t="s">
        <v>21</v>
      </c>
      <c r="C465" s="27">
        <v>1185732</v>
      </c>
      <c r="D465" s="28">
        <v>44319</v>
      </c>
      <c r="E465" s="27" t="s">
        <v>22</v>
      </c>
      <c r="F465" s="27" t="s">
        <v>44</v>
      </c>
      <c r="G465" s="27" t="s">
        <v>45</v>
      </c>
      <c r="H465" s="27" t="s">
        <v>27</v>
      </c>
      <c r="I465" s="29">
        <v>0.55000000000000004</v>
      </c>
      <c r="J465" s="30">
        <v>1000</v>
      </c>
      <c r="K465" s="31">
        <f t="shared" si="2"/>
        <v>550</v>
      </c>
      <c r="L465" s="31">
        <f t="shared" si="3"/>
        <v>192.5</v>
      </c>
      <c r="M465" s="32">
        <v>0.35</v>
      </c>
      <c r="O465" s="35"/>
      <c r="P465" s="33"/>
      <c r="Q465" s="36"/>
    </row>
    <row r="466" spans="1:17" ht="15.75" customHeight="1" x14ac:dyDescent="0.2">
      <c r="A466" s="22"/>
      <c r="B466" s="27" t="s">
        <v>21</v>
      </c>
      <c r="C466" s="27">
        <v>1185732</v>
      </c>
      <c r="D466" s="28">
        <v>44319</v>
      </c>
      <c r="E466" s="27" t="s">
        <v>22</v>
      </c>
      <c r="F466" s="27" t="s">
        <v>44</v>
      </c>
      <c r="G466" s="27" t="s">
        <v>45</v>
      </c>
      <c r="H466" s="27" t="s">
        <v>28</v>
      </c>
      <c r="I466" s="29">
        <v>0.65</v>
      </c>
      <c r="J466" s="30">
        <v>1250</v>
      </c>
      <c r="K466" s="31">
        <f t="shared" si="2"/>
        <v>812.5</v>
      </c>
      <c r="L466" s="31">
        <f t="shared" si="3"/>
        <v>243.75</v>
      </c>
      <c r="M466" s="32">
        <v>0.3</v>
      </c>
      <c r="O466" s="35"/>
      <c r="P466" s="33"/>
      <c r="Q466" s="36"/>
    </row>
    <row r="467" spans="1:17" ht="15.75" customHeight="1" x14ac:dyDescent="0.2">
      <c r="A467" s="22"/>
      <c r="B467" s="27" t="s">
        <v>21</v>
      </c>
      <c r="C467" s="27">
        <v>1185732</v>
      </c>
      <c r="D467" s="28">
        <v>44319</v>
      </c>
      <c r="E467" s="27" t="s">
        <v>22</v>
      </c>
      <c r="F467" s="27" t="s">
        <v>44</v>
      </c>
      <c r="G467" s="27" t="s">
        <v>45</v>
      </c>
      <c r="H467" s="27" t="s">
        <v>29</v>
      </c>
      <c r="I467" s="29">
        <v>0.70000000000000007</v>
      </c>
      <c r="J467" s="30">
        <v>2500</v>
      </c>
      <c r="K467" s="31">
        <f t="shared" si="2"/>
        <v>1750.0000000000002</v>
      </c>
      <c r="L467" s="31">
        <f t="shared" si="3"/>
        <v>525</v>
      </c>
      <c r="M467" s="32">
        <v>0.3</v>
      </c>
      <c r="O467" s="35"/>
      <c r="P467" s="33"/>
      <c r="Q467" s="36"/>
    </row>
    <row r="468" spans="1:17" ht="15.75" customHeight="1" x14ac:dyDescent="0.2">
      <c r="A468" s="22"/>
      <c r="B468" s="27" t="s">
        <v>21</v>
      </c>
      <c r="C468" s="27">
        <v>1185732</v>
      </c>
      <c r="D468" s="28">
        <v>44352</v>
      </c>
      <c r="E468" s="27" t="s">
        <v>22</v>
      </c>
      <c r="F468" s="27" t="s">
        <v>44</v>
      </c>
      <c r="G468" s="27" t="s">
        <v>45</v>
      </c>
      <c r="H468" s="27" t="s">
        <v>24</v>
      </c>
      <c r="I468" s="29">
        <v>0.65</v>
      </c>
      <c r="J468" s="30">
        <v>5000</v>
      </c>
      <c r="K468" s="31">
        <f t="shared" si="2"/>
        <v>3250</v>
      </c>
      <c r="L468" s="31">
        <f t="shared" si="3"/>
        <v>1787.5000000000002</v>
      </c>
      <c r="M468" s="32">
        <v>0.55000000000000004</v>
      </c>
      <c r="O468" s="35"/>
      <c r="P468" s="33"/>
      <c r="Q468" s="36"/>
    </row>
    <row r="469" spans="1:17" ht="15.75" customHeight="1" x14ac:dyDescent="0.2">
      <c r="A469" s="22"/>
      <c r="B469" s="27" t="s">
        <v>21</v>
      </c>
      <c r="C469" s="27">
        <v>1185732</v>
      </c>
      <c r="D469" s="28">
        <v>44352</v>
      </c>
      <c r="E469" s="27" t="s">
        <v>22</v>
      </c>
      <c r="F469" s="27" t="s">
        <v>44</v>
      </c>
      <c r="G469" s="27" t="s">
        <v>45</v>
      </c>
      <c r="H469" s="27" t="s">
        <v>25</v>
      </c>
      <c r="I469" s="29">
        <v>0.60000000000000009</v>
      </c>
      <c r="J469" s="30">
        <v>2500</v>
      </c>
      <c r="K469" s="31">
        <f t="shared" si="2"/>
        <v>1500.0000000000002</v>
      </c>
      <c r="L469" s="31">
        <f t="shared" si="3"/>
        <v>525</v>
      </c>
      <c r="M469" s="32">
        <v>0.35</v>
      </c>
      <c r="O469" s="35"/>
      <c r="P469" s="33"/>
      <c r="Q469" s="36"/>
    </row>
    <row r="470" spans="1:17" ht="15.75" customHeight="1" x14ac:dyDescent="0.2">
      <c r="A470" s="22"/>
      <c r="B470" s="27" t="s">
        <v>21</v>
      </c>
      <c r="C470" s="27">
        <v>1185732</v>
      </c>
      <c r="D470" s="28">
        <v>44352</v>
      </c>
      <c r="E470" s="27" t="s">
        <v>22</v>
      </c>
      <c r="F470" s="27" t="s">
        <v>44</v>
      </c>
      <c r="G470" s="27" t="s">
        <v>45</v>
      </c>
      <c r="H470" s="27" t="s">
        <v>26</v>
      </c>
      <c r="I470" s="29">
        <v>0.55000000000000004</v>
      </c>
      <c r="J470" s="30">
        <v>1750</v>
      </c>
      <c r="K470" s="31">
        <f t="shared" si="2"/>
        <v>962.50000000000011</v>
      </c>
      <c r="L470" s="31">
        <f t="shared" si="3"/>
        <v>385</v>
      </c>
      <c r="M470" s="32">
        <v>0.39999999999999997</v>
      </c>
      <c r="O470" s="35"/>
      <c r="P470" s="33"/>
      <c r="Q470" s="36"/>
    </row>
    <row r="471" spans="1:17" ht="15.75" customHeight="1" x14ac:dyDescent="0.2">
      <c r="A471" s="22"/>
      <c r="B471" s="27" t="s">
        <v>21</v>
      </c>
      <c r="C471" s="27">
        <v>1185732</v>
      </c>
      <c r="D471" s="28">
        <v>44352</v>
      </c>
      <c r="E471" s="27" t="s">
        <v>22</v>
      </c>
      <c r="F471" s="27" t="s">
        <v>44</v>
      </c>
      <c r="G471" s="27" t="s">
        <v>45</v>
      </c>
      <c r="H471" s="27" t="s">
        <v>27</v>
      </c>
      <c r="I471" s="29">
        <v>0.55000000000000004</v>
      </c>
      <c r="J471" s="30">
        <v>1500</v>
      </c>
      <c r="K471" s="31">
        <f t="shared" si="2"/>
        <v>825.00000000000011</v>
      </c>
      <c r="L471" s="31">
        <f t="shared" si="3"/>
        <v>330</v>
      </c>
      <c r="M471" s="32">
        <v>0.39999999999999997</v>
      </c>
      <c r="O471" s="35"/>
      <c r="P471" s="33"/>
      <c r="Q471" s="36"/>
    </row>
    <row r="472" spans="1:17" ht="15.75" customHeight="1" x14ac:dyDescent="0.2">
      <c r="A472" s="22"/>
      <c r="B472" s="27" t="s">
        <v>21</v>
      </c>
      <c r="C472" s="27">
        <v>1185732</v>
      </c>
      <c r="D472" s="28">
        <v>44352</v>
      </c>
      <c r="E472" s="27" t="s">
        <v>22</v>
      </c>
      <c r="F472" s="27" t="s">
        <v>44</v>
      </c>
      <c r="G472" s="27" t="s">
        <v>45</v>
      </c>
      <c r="H472" s="27" t="s">
        <v>28</v>
      </c>
      <c r="I472" s="29">
        <v>0.65</v>
      </c>
      <c r="J472" s="30">
        <v>1500</v>
      </c>
      <c r="K472" s="31">
        <f t="shared" si="2"/>
        <v>975</v>
      </c>
      <c r="L472" s="31">
        <f t="shared" si="3"/>
        <v>341.25</v>
      </c>
      <c r="M472" s="32">
        <v>0.35</v>
      </c>
      <c r="O472" s="35"/>
      <c r="P472" s="33"/>
      <c r="Q472" s="36"/>
    </row>
    <row r="473" spans="1:17" ht="15.75" customHeight="1" x14ac:dyDescent="0.2">
      <c r="A473" s="22"/>
      <c r="B473" s="27" t="s">
        <v>21</v>
      </c>
      <c r="C473" s="27">
        <v>1185732</v>
      </c>
      <c r="D473" s="28">
        <v>44352</v>
      </c>
      <c r="E473" s="27" t="s">
        <v>22</v>
      </c>
      <c r="F473" s="27" t="s">
        <v>44</v>
      </c>
      <c r="G473" s="27" t="s">
        <v>45</v>
      </c>
      <c r="H473" s="27" t="s">
        <v>29</v>
      </c>
      <c r="I473" s="29">
        <v>0.70000000000000007</v>
      </c>
      <c r="J473" s="30">
        <v>3000</v>
      </c>
      <c r="K473" s="31">
        <f t="shared" si="2"/>
        <v>2100</v>
      </c>
      <c r="L473" s="31">
        <f t="shared" si="3"/>
        <v>630</v>
      </c>
      <c r="M473" s="32">
        <v>0.3</v>
      </c>
      <c r="O473" s="35"/>
      <c r="P473" s="33"/>
      <c r="Q473" s="36"/>
    </row>
    <row r="474" spans="1:17" ht="15.75" customHeight="1" x14ac:dyDescent="0.2">
      <c r="A474" s="22"/>
      <c r="B474" s="27" t="s">
        <v>21</v>
      </c>
      <c r="C474" s="27">
        <v>1185732</v>
      </c>
      <c r="D474" s="28">
        <v>44380</v>
      </c>
      <c r="E474" s="27" t="s">
        <v>22</v>
      </c>
      <c r="F474" s="27" t="s">
        <v>44</v>
      </c>
      <c r="G474" s="27" t="s">
        <v>45</v>
      </c>
      <c r="H474" s="27" t="s">
        <v>24</v>
      </c>
      <c r="I474" s="29">
        <v>0.65</v>
      </c>
      <c r="J474" s="30">
        <v>5000</v>
      </c>
      <c r="K474" s="31">
        <f t="shared" si="2"/>
        <v>3250</v>
      </c>
      <c r="L474" s="31">
        <f t="shared" si="3"/>
        <v>1787.5000000000002</v>
      </c>
      <c r="M474" s="32">
        <v>0.55000000000000004</v>
      </c>
      <c r="O474" s="35"/>
      <c r="P474" s="33"/>
      <c r="Q474" s="36"/>
    </row>
    <row r="475" spans="1:17" ht="15.75" customHeight="1" x14ac:dyDescent="0.2">
      <c r="A475" s="22"/>
      <c r="B475" s="27" t="s">
        <v>21</v>
      </c>
      <c r="C475" s="27">
        <v>1185732</v>
      </c>
      <c r="D475" s="28">
        <v>44380</v>
      </c>
      <c r="E475" s="27" t="s">
        <v>22</v>
      </c>
      <c r="F475" s="27" t="s">
        <v>44</v>
      </c>
      <c r="G475" s="27" t="s">
        <v>45</v>
      </c>
      <c r="H475" s="27" t="s">
        <v>25</v>
      </c>
      <c r="I475" s="29">
        <v>0.60000000000000009</v>
      </c>
      <c r="J475" s="30">
        <v>3000</v>
      </c>
      <c r="K475" s="31">
        <f t="shared" si="2"/>
        <v>1800.0000000000002</v>
      </c>
      <c r="L475" s="31">
        <f t="shared" si="3"/>
        <v>630</v>
      </c>
      <c r="M475" s="32">
        <v>0.35</v>
      </c>
      <c r="O475" s="35"/>
      <c r="P475" s="33"/>
      <c r="Q475" s="36"/>
    </row>
    <row r="476" spans="1:17" ht="15.75" customHeight="1" x14ac:dyDescent="0.2">
      <c r="A476" s="22"/>
      <c r="B476" s="27" t="s">
        <v>21</v>
      </c>
      <c r="C476" s="27">
        <v>1185732</v>
      </c>
      <c r="D476" s="28">
        <v>44380</v>
      </c>
      <c r="E476" s="27" t="s">
        <v>22</v>
      </c>
      <c r="F476" s="27" t="s">
        <v>44</v>
      </c>
      <c r="G476" s="27" t="s">
        <v>45</v>
      </c>
      <c r="H476" s="27" t="s">
        <v>26</v>
      </c>
      <c r="I476" s="29">
        <v>0.55000000000000004</v>
      </c>
      <c r="J476" s="30">
        <v>2250</v>
      </c>
      <c r="K476" s="31">
        <f t="shared" si="2"/>
        <v>1237.5</v>
      </c>
      <c r="L476" s="31">
        <f t="shared" si="3"/>
        <v>494.99999999999994</v>
      </c>
      <c r="M476" s="32">
        <v>0.39999999999999997</v>
      </c>
      <c r="O476" s="35"/>
      <c r="P476" s="33"/>
      <c r="Q476" s="36"/>
    </row>
    <row r="477" spans="1:17" ht="15.75" customHeight="1" x14ac:dyDescent="0.2">
      <c r="A477" s="22"/>
      <c r="B477" s="27" t="s">
        <v>21</v>
      </c>
      <c r="C477" s="27">
        <v>1185732</v>
      </c>
      <c r="D477" s="28">
        <v>44380</v>
      </c>
      <c r="E477" s="27" t="s">
        <v>22</v>
      </c>
      <c r="F477" s="27" t="s">
        <v>44</v>
      </c>
      <c r="G477" s="27" t="s">
        <v>45</v>
      </c>
      <c r="H477" s="27" t="s">
        <v>27</v>
      </c>
      <c r="I477" s="29">
        <v>0.55000000000000004</v>
      </c>
      <c r="J477" s="30">
        <v>1750</v>
      </c>
      <c r="K477" s="31">
        <f t="shared" si="2"/>
        <v>962.50000000000011</v>
      </c>
      <c r="L477" s="31">
        <f t="shared" si="3"/>
        <v>385</v>
      </c>
      <c r="M477" s="32">
        <v>0.39999999999999997</v>
      </c>
      <c r="O477" s="35"/>
      <c r="P477" s="33"/>
      <c r="Q477" s="36"/>
    </row>
    <row r="478" spans="1:17" ht="15.75" customHeight="1" x14ac:dyDescent="0.2">
      <c r="A478" s="22"/>
      <c r="B478" s="27" t="s">
        <v>21</v>
      </c>
      <c r="C478" s="27">
        <v>1185732</v>
      </c>
      <c r="D478" s="28">
        <v>44380</v>
      </c>
      <c r="E478" s="27" t="s">
        <v>22</v>
      </c>
      <c r="F478" s="27" t="s">
        <v>44</v>
      </c>
      <c r="G478" s="27" t="s">
        <v>45</v>
      </c>
      <c r="H478" s="27" t="s">
        <v>28</v>
      </c>
      <c r="I478" s="29">
        <v>0.65</v>
      </c>
      <c r="J478" s="30">
        <v>2000</v>
      </c>
      <c r="K478" s="31">
        <f t="shared" si="2"/>
        <v>1300</v>
      </c>
      <c r="L478" s="31">
        <f t="shared" si="3"/>
        <v>454.99999999999994</v>
      </c>
      <c r="M478" s="32">
        <v>0.35</v>
      </c>
      <c r="O478" s="35"/>
      <c r="P478" s="33"/>
      <c r="Q478" s="36"/>
    </row>
    <row r="479" spans="1:17" ht="15.75" customHeight="1" x14ac:dyDescent="0.2">
      <c r="A479" s="22"/>
      <c r="B479" s="27" t="s">
        <v>21</v>
      </c>
      <c r="C479" s="27">
        <v>1185732</v>
      </c>
      <c r="D479" s="28">
        <v>44380</v>
      </c>
      <c r="E479" s="27" t="s">
        <v>22</v>
      </c>
      <c r="F479" s="27" t="s">
        <v>44</v>
      </c>
      <c r="G479" s="27" t="s">
        <v>45</v>
      </c>
      <c r="H479" s="27" t="s">
        <v>29</v>
      </c>
      <c r="I479" s="29">
        <v>0.70000000000000007</v>
      </c>
      <c r="J479" s="30">
        <v>3750</v>
      </c>
      <c r="K479" s="31">
        <f t="shared" si="2"/>
        <v>2625.0000000000005</v>
      </c>
      <c r="L479" s="31">
        <f t="shared" si="3"/>
        <v>787.50000000000011</v>
      </c>
      <c r="M479" s="32">
        <v>0.3</v>
      </c>
      <c r="O479" s="35"/>
      <c r="P479" s="33"/>
      <c r="Q479" s="36"/>
    </row>
    <row r="480" spans="1:17" ht="15.75" customHeight="1" x14ac:dyDescent="0.2">
      <c r="A480" s="22"/>
      <c r="B480" s="27" t="s">
        <v>21</v>
      </c>
      <c r="C480" s="27">
        <v>1185732</v>
      </c>
      <c r="D480" s="28">
        <v>44412</v>
      </c>
      <c r="E480" s="27" t="s">
        <v>22</v>
      </c>
      <c r="F480" s="27" t="s">
        <v>44</v>
      </c>
      <c r="G480" s="27" t="s">
        <v>45</v>
      </c>
      <c r="H480" s="27" t="s">
        <v>24</v>
      </c>
      <c r="I480" s="29">
        <v>0.65</v>
      </c>
      <c r="J480" s="30">
        <v>5250</v>
      </c>
      <c r="K480" s="31">
        <f t="shared" si="2"/>
        <v>3412.5</v>
      </c>
      <c r="L480" s="31">
        <f t="shared" si="3"/>
        <v>1876.8750000000002</v>
      </c>
      <c r="M480" s="32">
        <v>0.55000000000000004</v>
      </c>
      <c r="O480" s="35"/>
      <c r="P480" s="33"/>
      <c r="Q480" s="36"/>
    </row>
    <row r="481" spans="1:17" ht="15.75" customHeight="1" x14ac:dyDescent="0.2">
      <c r="A481" s="22"/>
      <c r="B481" s="27" t="s">
        <v>21</v>
      </c>
      <c r="C481" s="27">
        <v>1185732</v>
      </c>
      <c r="D481" s="28">
        <v>44412</v>
      </c>
      <c r="E481" s="27" t="s">
        <v>22</v>
      </c>
      <c r="F481" s="27" t="s">
        <v>44</v>
      </c>
      <c r="G481" s="27" t="s">
        <v>45</v>
      </c>
      <c r="H481" s="27" t="s">
        <v>25</v>
      </c>
      <c r="I481" s="29">
        <v>0.60000000000000009</v>
      </c>
      <c r="J481" s="30">
        <v>3000</v>
      </c>
      <c r="K481" s="31">
        <f t="shared" si="2"/>
        <v>1800.0000000000002</v>
      </c>
      <c r="L481" s="31">
        <f t="shared" si="3"/>
        <v>630</v>
      </c>
      <c r="M481" s="32">
        <v>0.35</v>
      </c>
      <c r="O481" s="35"/>
      <c r="P481" s="33"/>
      <c r="Q481" s="36"/>
    </row>
    <row r="482" spans="1:17" ht="15.75" customHeight="1" x14ac:dyDescent="0.2">
      <c r="A482" s="22"/>
      <c r="B482" s="27" t="s">
        <v>21</v>
      </c>
      <c r="C482" s="27">
        <v>1185732</v>
      </c>
      <c r="D482" s="28">
        <v>44412</v>
      </c>
      <c r="E482" s="27" t="s">
        <v>22</v>
      </c>
      <c r="F482" s="27" t="s">
        <v>44</v>
      </c>
      <c r="G482" s="27" t="s">
        <v>45</v>
      </c>
      <c r="H482" s="27" t="s">
        <v>26</v>
      </c>
      <c r="I482" s="29">
        <v>0.55000000000000004</v>
      </c>
      <c r="J482" s="30">
        <v>2250</v>
      </c>
      <c r="K482" s="31">
        <f t="shared" si="2"/>
        <v>1237.5</v>
      </c>
      <c r="L482" s="31">
        <f t="shared" si="3"/>
        <v>494.99999999999994</v>
      </c>
      <c r="M482" s="32">
        <v>0.39999999999999997</v>
      </c>
      <c r="O482" s="35"/>
      <c r="P482" s="33"/>
      <c r="Q482" s="36"/>
    </row>
    <row r="483" spans="1:17" ht="15.75" customHeight="1" x14ac:dyDescent="0.2">
      <c r="A483" s="22"/>
      <c r="B483" s="27" t="s">
        <v>21</v>
      </c>
      <c r="C483" s="27">
        <v>1185732</v>
      </c>
      <c r="D483" s="28">
        <v>44412</v>
      </c>
      <c r="E483" s="27" t="s">
        <v>22</v>
      </c>
      <c r="F483" s="27" t="s">
        <v>44</v>
      </c>
      <c r="G483" s="27" t="s">
        <v>45</v>
      </c>
      <c r="H483" s="27" t="s">
        <v>27</v>
      </c>
      <c r="I483" s="29">
        <v>0.55000000000000004</v>
      </c>
      <c r="J483" s="30">
        <v>2000</v>
      </c>
      <c r="K483" s="31">
        <f t="shared" si="2"/>
        <v>1100</v>
      </c>
      <c r="L483" s="31">
        <f t="shared" si="3"/>
        <v>439.99999999999994</v>
      </c>
      <c r="M483" s="32">
        <v>0.39999999999999997</v>
      </c>
      <c r="O483" s="35"/>
      <c r="P483" s="33"/>
      <c r="Q483" s="36"/>
    </row>
    <row r="484" spans="1:17" ht="15.75" customHeight="1" x14ac:dyDescent="0.2">
      <c r="A484" s="22"/>
      <c r="B484" s="27" t="s">
        <v>21</v>
      </c>
      <c r="C484" s="27">
        <v>1185732</v>
      </c>
      <c r="D484" s="28">
        <v>44412</v>
      </c>
      <c r="E484" s="27" t="s">
        <v>22</v>
      </c>
      <c r="F484" s="27" t="s">
        <v>44</v>
      </c>
      <c r="G484" s="27" t="s">
        <v>45</v>
      </c>
      <c r="H484" s="27" t="s">
        <v>28</v>
      </c>
      <c r="I484" s="29">
        <v>0.65</v>
      </c>
      <c r="J484" s="30">
        <v>1750</v>
      </c>
      <c r="K484" s="31">
        <f t="shared" si="2"/>
        <v>1137.5</v>
      </c>
      <c r="L484" s="31">
        <f t="shared" si="3"/>
        <v>398.125</v>
      </c>
      <c r="M484" s="32">
        <v>0.35</v>
      </c>
      <c r="O484" s="35"/>
      <c r="P484" s="33"/>
      <c r="Q484" s="36"/>
    </row>
    <row r="485" spans="1:17" ht="15.75" customHeight="1" x14ac:dyDescent="0.2">
      <c r="A485" s="22"/>
      <c r="B485" s="27" t="s">
        <v>21</v>
      </c>
      <c r="C485" s="27">
        <v>1185732</v>
      </c>
      <c r="D485" s="28">
        <v>44412</v>
      </c>
      <c r="E485" s="27" t="s">
        <v>22</v>
      </c>
      <c r="F485" s="27" t="s">
        <v>44</v>
      </c>
      <c r="G485" s="27" t="s">
        <v>45</v>
      </c>
      <c r="H485" s="27" t="s">
        <v>29</v>
      </c>
      <c r="I485" s="29">
        <v>0.70000000000000007</v>
      </c>
      <c r="J485" s="30">
        <v>3500</v>
      </c>
      <c r="K485" s="31">
        <f t="shared" si="2"/>
        <v>2450.0000000000005</v>
      </c>
      <c r="L485" s="31">
        <f t="shared" si="3"/>
        <v>735.00000000000011</v>
      </c>
      <c r="M485" s="32">
        <v>0.3</v>
      </c>
      <c r="O485" s="35"/>
      <c r="P485" s="33"/>
      <c r="Q485" s="36"/>
    </row>
    <row r="486" spans="1:17" ht="15.75" customHeight="1" x14ac:dyDescent="0.2">
      <c r="A486" s="22"/>
      <c r="B486" s="27" t="s">
        <v>21</v>
      </c>
      <c r="C486" s="27">
        <v>1185732</v>
      </c>
      <c r="D486" s="28">
        <v>44442</v>
      </c>
      <c r="E486" s="27" t="s">
        <v>22</v>
      </c>
      <c r="F486" s="27" t="s">
        <v>44</v>
      </c>
      <c r="G486" s="27" t="s">
        <v>45</v>
      </c>
      <c r="H486" s="27" t="s">
        <v>24</v>
      </c>
      <c r="I486" s="29">
        <v>0.65</v>
      </c>
      <c r="J486" s="30">
        <v>4750</v>
      </c>
      <c r="K486" s="31">
        <f t="shared" si="2"/>
        <v>3087.5</v>
      </c>
      <c r="L486" s="31">
        <f t="shared" si="3"/>
        <v>1543.75</v>
      </c>
      <c r="M486" s="32">
        <v>0.5</v>
      </c>
      <c r="O486" s="35"/>
      <c r="P486" s="33"/>
      <c r="Q486" s="36"/>
    </row>
    <row r="487" spans="1:17" ht="15.75" customHeight="1" x14ac:dyDescent="0.2">
      <c r="A487" s="22"/>
      <c r="B487" s="27" t="s">
        <v>21</v>
      </c>
      <c r="C487" s="27">
        <v>1185732</v>
      </c>
      <c r="D487" s="28">
        <v>44442</v>
      </c>
      <c r="E487" s="27" t="s">
        <v>22</v>
      </c>
      <c r="F487" s="27" t="s">
        <v>44</v>
      </c>
      <c r="G487" s="27" t="s">
        <v>45</v>
      </c>
      <c r="H487" s="27" t="s">
        <v>25</v>
      </c>
      <c r="I487" s="29">
        <v>0.5</v>
      </c>
      <c r="J487" s="30">
        <v>2750</v>
      </c>
      <c r="K487" s="31">
        <f t="shared" si="2"/>
        <v>1375</v>
      </c>
      <c r="L487" s="31">
        <f t="shared" si="3"/>
        <v>412.5</v>
      </c>
      <c r="M487" s="32">
        <v>0.3</v>
      </c>
      <c r="O487" s="35"/>
      <c r="P487" s="33"/>
      <c r="Q487" s="36"/>
    </row>
    <row r="488" spans="1:17" ht="15.75" customHeight="1" x14ac:dyDescent="0.2">
      <c r="A488" s="22"/>
      <c r="B488" s="27" t="s">
        <v>21</v>
      </c>
      <c r="C488" s="27">
        <v>1185732</v>
      </c>
      <c r="D488" s="28">
        <v>44442</v>
      </c>
      <c r="E488" s="27" t="s">
        <v>22</v>
      </c>
      <c r="F488" s="27" t="s">
        <v>44</v>
      </c>
      <c r="G488" s="27" t="s">
        <v>45</v>
      </c>
      <c r="H488" s="27" t="s">
        <v>26</v>
      </c>
      <c r="I488" s="29">
        <v>0.45</v>
      </c>
      <c r="J488" s="30">
        <v>2000</v>
      </c>
      <c r="K488" s="31">
        <f t="shared" si="2"/>
        <v>900</v>
      </c>
      <c r="L488" s="31">
        <f t="shared" si="3"/>
        <v>315</v>
      </c>
      <c r="M488" s="32">
        <v>0.35</v>
      </c>
      <c r="O488" s="35"/>
      <c r="P488" s="33"/>
      <c r="Q488" s="36"/>
    </row>
    <row r="489" spans="1:17" ht="15.75" customHeight="1" x14ac:dyDescent="0.2">
      <c r="A489" s="22"/>
      <c r="B489" s="27" t="s">
        <v>21</v>
      </c>
      <c r="C489" s="27">
        <v>1185732</v>
      </c>
      <c r="D489" s="28">
        <v>44442</v>
      </c>
      <c r="E489" s="27" t="s">
        <v>22</v>
      </c>
      <c r="F489" s="27" t="s">
        <v>44</v>
      </c>
      <c r="G489" s="27" t="s">
        <v>45</v>
      </c>
      <c r="H489" s="27" t="s">
        <v>27</v>
      </c>
      <c r="I489" s="29">
        <v>0.45</v>
      </c>
      <c r="J489" s="30">
        <v>1750</v>
      </c>
      <c r="K489" s="31">
        <f t="shared" si="2"/>
        <v>787.5</v>
      </c>
      <c r="L489" s="31">
        <f t="shared" si="3"/>
        <v>275.625</v>
      </c>
      <c r="M489" s="32">
        <v>0.35</v>
      </c>
      <c r="O489" s="35"/>
      <c r="P489" s="33"/>
      <c r="Q489" s="36"/>
    </row>
    <row r="490" spans="1:17" ht="15.75" customHeight="1" x14ac:dyDescent="0.2">
      <c r="A490" s="22"/>
      <c r="B490" s="27" t="s">
        <v>21</v>
      </c>
      <c r="C490" s="27">
        <v>1185732</v>
      </c>
      <c r="D490" s="28">
        <v>44442</v>
      </c>
      <c r="E490" s="27" t="s">
        <v>22</v>
      </c>
      <c r="F490" s="27" t="s">
        <v>44</v>
      </c>
      <c r="G490" s="27" t="s">
        <v>45</v>
      </c>
      <c r="H490" s="27" t="s">
        <v>28</v>
      </c>
      <c r="I490" s="29">
        <v>0.54999999999999993</v>
      </c>
      <c r="J490" s="30">
        <v>1250</v>
      </c>
      <c r="K490" s="31">
        <f t="shared" si="2"/>
        <v>687.49999999999989</v>
      </c>
      <c r="L490" s="31">
        <f t="shared" si="3"/>
        <v>206.24999999999997</v>
      </c>
      <c r="M490" s="32">
        <v>0.3</v>
      </c>
      <c r="O490" s="35"/>
      <c r="P490" s="33"/>
      <c r="Q490" s="36"/>
    </row>
    <row r="491" spans="1:17" ht="15.75" customHeight="1" x14ac:dyDescent="0.2">
      <c r="A491" s="22"/>
      <c r="B491" s="27" t="s">
        <v>21</v>
      </c>
      <c r="C491" s="27">
        <v>1185732</v>
      </c>
      <c r="D491" s="28">
        <v>44442</v>
      </c>
      <c r="E491" s="27" t="s">
        <v>22</v>
      </c>
      <c r="F491" s="27" t="s">
        <v>44</v>
      </c>
      <c r="G491" s="27" t="s">
        <v>45</v>
      </c>
      <c r="H491" s="27" t="s">
        <v>29</v>
      </c>
      <c r="I491" s="29">
        <v>0.6</v>
      </c>
      <c r="J491" s="30">
        <v>2250</v>
      </c>
      <c r="K491" s="31">
        <f t="shared" si="2"/>
        <v>1350</v>
      </c>
      <c r="L491" s="31">
        <f t="shared" si="3"/>
        <v>337.5</v>
      </c>
      <c r="M491" s="32">
        <v>0.25</v>
      </c>
      <c r="O491" s="35"/>
      <c r="P491" s="33"/>
      <c r="Q491" s="36"/>
    </row>
    <row r="492" spans="1:17" ht="15.75" customHeight="1" x14ac:dyDescent="0.2">
      <c r="A492" s="22"/>
      <c r="B492" s="27" t="s">
        <v>21</v>
      </c>
      <c r="C492" s="27">
        <v>1185732</v>
      </c>
      <c r="D492" s="28">
        <v>44474</v>
      </c>
      <c r="E492" s="27" t="s">
        <v>22</v>
      </c>
      <c r="F492" s="27" t="s">
        <v>44</v>
      </c>
      <c r="G492" s="27" t="s">
        <v>45</v>
      </c>
      <c r="H492" s="27" t="s">
        <v>24</v>
      </c>
      <c r="I492" s="29">
        <v>0.6</v>
      </c>
      <c r="J492" s="30">
        <v>4000</v>
      </c>
      <c r="K492" s="31">
        <f t="shared" si="2"/>
        <v>2400</v>
      </c>
      <c r="L492" s="31">
        <f t="shared" si="3"/>
        <v>1200</v>
      </c>
      <c r="M492" s="32">
        <v>0.5</v>
      </c>
      <c r="O492" s="35"/>
      <c r="P492" s="33"/>
      <c r="Q492" s="36"/>
    </row>
    <row r="493" spans="1:17" ht="15.75" customHeight="1" x14ac:dyDescent="0.2">
      <c r="A493" s="22"/>
      <c r="B493" s="27" t="s">
        <v>21</v>
      </c>
      <c r="C493" s="27">
        <v>1185732</v>
      </c>
      <c r="D493" s="28">
        <v>44474</v>
      </c>
      <c r="E493" s="27" t="s">
        <v>22</v>
      </c>
      <c r="F493" s="27" t="s">
        <v>44</v>
      </c>
      <c r="G493" s="27" t="s">
        <v>45</v>
      </c>
      <c r="H493" s="27" t="s">
        <v>25</v>
      </c>
      <c r="I493" s="29">
        <v>0.5</v>
      </c>
      <c r="J493" s="30">
        <v>2250</v>
      </c>
      <c r="K493" s="31">
        <f t="shared" si="2"/>
        <v>1125</v>
      </c>
      <c r="L493" s="31">
        <f t="shared" si="3"/>
        <v>337.5</v>
      </c>
      <c r="M493" s="32">
        <v>0.3</v>
      </c>
      <c r="O493" s="35"/>
      <c r="P493" s="33"/>
      <c r="Q493" s="36"/>
    </row>
    <row r="494" spans="1:17" ht="15.75" customHeight="1" x14ac:dyDescent="0.2">
      <c r="A494" s="22"/>
      <c r="B494" s="27" t="s">
        <v>21</v>
      </c>
      <c r="C494" s="27">
        <v>1185732</v>
      </c>
      <c r="D494" s="28">
        <v>44474</v>
      </c>
      <c r="E494" s="27" t="s">
        <v>22</v>
      </c>
      <c r="F494" s="27" t="s">
        <v>44</v>
      </c>
      <c r="G494" s="27" t="s">
        <v>45</v>
      </c>
      <c r="H494" s="27" t="s">
        <v>26</v>
      </c>
      <c r="I494" s="29">
        <v>0.5</v>
      </c>
      <c r="J494" s="30">
        <v>1250</v>
      </c>
      <c r="K494" s="31">
        <f t="shared" si="2"/>
        <v>625</v>
      </c>
      <c r="L494" s="31">
        <f t="shared" si="3"/>
        <v>218.75</v>
      </c>
      <c r="M494" s="32">
        <v>0.35</v>
      </c>
      <c r="O494" s="35"/>
      <c r="P494" s="33"/>
      <c r="Q494" s="36"/>
    </row>
    <row r="495" spans="1:17" ht="15.75" customHeight="1" x14ac:dyDescent="0.2">
      <c r="A495" s="22"/>
      <c r="B495" s="27" t="s">
        <v>21</v>
      </c>
      <c r="C495" s="27">
        <v>1185732</v>
      </c>
      <c r="D495" s="28">
        <v>44474</v>
      </c>
      <c r="E495" s="27" t="s">
        <v>22</v>
      </c>
      <c r="F495" s="27" t="s">
        <v>44</v>
      </c>
      <c r="G495" s="27" t="s">
        <v>45</v>
      </c>
      <c r="H495" s="27" t="s">
        <v>27</v>
      </c>
      <c r="I495" s="29">
        <v>0.5</v>
      </c>
      <c r="J495" s="30">
        <v>1000</v>
      </c>
      <c r="K495" s="31">
        <f t="shared" si="2"/>
        <v>500</v>
      </c>
      <c r="L495" s="31">
        <f t="shared" si="3"/>
        <v>175</v>
      </c>
      <c r="M495" s="32">
        <v>0.35</v>
      </c>
      <c r="O495" s="35"/>
      <c r="P495" s="33"/>
      <c r="Q495" s="36"/>
    </row>
    <row r="496" spans="1:17" ht="15.75" customHeight="1" x14ac:dyDescent="0.2">
      <c r="A496" s="22"/>
      <c r="B496" s="27" t="s">
        <v>21</v>
      </c>
      <c r="C496" s="27">
        <v>1185732</v>
      </c>
      <c r="D496" s="28">
        <v>44474</v>
      </c>
      <c r="E496" s="27" t="s">
        <v>22</v>
      </c>
      <c r="F496" s="27" t="s">
        <v>44</v>
      </c>
      <c r="G496" s="27" t="s">
        <v>45</v>
      </c>
      <c r="H496" s="27" t="s">
        <v>28</v>
      </c>
      <c r="I496" s="29">
        <v>0.6</v>
      </c>
      <c r="J496" s="30">
        <v>1000</v>
      </c>
      <c r="K496" s="31">
        <f t="shared" si="2"/>
        <v>600</v>
      </c>
      <c r="L496" s="31">
        <f t="shared" si="3"/>
        <v>180</v>
      </c>
      <c r="M496" s="32">
        <v>0.3</v>
      </c>
      <c r="O496" s="35"/>
      <c r="P496" s="33"/>
      <c r="Q496" s="36"/>
    </row>
    <row r="497" spans="1:18" ht="15.75" customHeight="1" x14ac:dyDescent="0.2">
      <c r="A497" s="22"/>
      <c r="B497" s="27" t="s">
        <v>21</v>
      </c>
      <c r="C497" s="27">
        <v>1185732</v>
      </c>
      <c r="D497" s="28">
        <v>44474</v>
      </c>
      <c r="E497" s="27" t="s">
        <v>22</v>
      </c>
      <c r="F497" s="27" t="s">
        <v>44</v>
      </c>
      <c r="G497" s="27" t="s">
        <v>45</v>
      </c>
      <c r="H497" s="27" t="s">
        <v>29</v>
      </c>
      <c r="I497" s="29">
        <v>0.64999999999999991</v>
      </c>
      <c r="J497" s="30">
        <v>2250</v>
      </c>
      <c r="K497" s="31">
        <f t="shared" si="2"/>
        <v>1462.4999999999998</v>
      </c>
      <c r="L497" s="31">
        <f t="shared" si="3"/>
        <v>365.62499999999994</v>
      </c>
      <c r="M497" s="32">
        <v>0.25</v>
      </c>
      <c r="O497" s="35"/>
      <c r="P497" s="33"/>
      <c r="Q497" s="36"/>
    </row>
    <row r="498" spans="1:18" ht="15.75" customHeight="1" x14ac:dyDescent="0.2">
      <c r="A498" s="22"/>
      <c r="B498" s="27" t="s">
        <v>21</v>
      </c>
      <c r="C498" s="27">
        <v>1185732</v>
      </c>
      <c r="D498" s="28">
        <v>44504</v>
      </c>
      <c r="E498" s="27" t="s">
        <v>22</v>
      </c>
      <c r="F498" s="27" t="s">
        <v>44</v>
      </c>
      <c r="G498" s="27" t="s">
        <v>45</v>
      </c>
      <c r="H498" s="27" t="s">
        <v>24</v>
      </c>
      <c r="I498" s="29">
        <v>0.70000000000000007</v>
      </c>
      <c r="J498" s="30">
        <v>3750</v>
      </c>
      <c r="K498" s="31">
        <f t="shared" si="2"/>
        <v>2625.0000000000005</v>
      </c>
      <c r="L498" s="31">
        <f t="shared" si="3"/>
        <v>1443.7500000000005</v>
      </c>
      <c r="M498" s="32">
        <v>0.55000000000000004</v>
      </c>
      <c r="O498" s="35"/>
      <c r="P498" s="33"/>
      <c r="Q498" s="36"/>
    </row>
    <row r="499" spans="1:18" ht="15.75" customHeight="1" x14ac:dyDescent="0.2">
      <c r="A499" s="22"/>
      <c r="B499" s="27" t="s">
        <v>21</v>
      </c>
      <c r="C499" s="27">
        <v>1185732</v>
      </c>
      <c r="D499" s="28">
        <v>44504</v>
      </c>
      <c r="E499" s="27" t="s">
        <v>22</v>
      </c>
      <c r="F499" s="27" t="s">
        <v>44</v>
      </c>
      <c r="G499" s="27" t="s">
        <v>45</v>
      </c>
      <c r="H499" s="27" t="s">
        <v>25</v>
      </c>
      <c r="I499" s="29">
        <v>0.60000000000000009</v>
      </c>
      <c r="J499" s="30">
        <v>2000</v>
      </c>
      <c r="K499" s="31">
        <f t="shared" si="2"/>
        <v>1200.0000000000002</v>
      </c>
      <c r="L499" s="31">
        <f t="shared" si="3"/>
        <v>420.00000000000006</v>
      </c>
      <c r="M499" s="32">
        <v>0.35</v>
      </c>
      <c r="O499" s="35"/>
      <c r="P499" s="33"/>
      <c r="Q499" s="36"/>
    </row>
    <row r="500" spans="1:18" ht="15.75" customHeight="1" x14ac:dyDescent="0.2">
      <c r="A500" s="22"/>
      <c r="B500" s="27" t="s">
        <v>21</v>
      </c>
      <c r="C500" s="27">
        <v>1185732</v>
      </c>
      <c r="D500" s="28">
        <v>44504</v>
      </c>
      <c r="E500" s="27" t="s">
        <v>22</v>
      </c>
      <c r="F500" s="27" t="s">
        <v>44</v>
      </c>
      <c r="G500" s="27" t="s">
        <v>45</v>
      </c>
      <c r="H500" s="27" t="s">
        <v>26</v>
      </c>
      <c r="I500" s="29">
        <v>0.60000000000000009</v>
      </c>
      <c r="J500" s="30">
        <v>1950</v>
      </c>
      <c r="K500" s="31">
        <f t="shared" si="2"/>
        <v>1170.0000000000002</v>
      </c>
      <c r="L500" s="31">
        <f t="shared" si="3"/>
        <v>468.00000000000006</v>
      </c>
      <c r="M500" s="32">
        <v>0.39999999999999997</v>
      </c>
      <c r="O500" s="35"/>
      <c r="P500" s="33"/>
      <c r="Q500" s="36"/>
    </row>
    <row r="501" spans="1:18" ht="15.75" customHeight="1" x14ac:dyDescent="0.2">
      <c r="A501" s="22"/>
      <c r="B501" s="27" t="s">
        <v>21</v>
      </c>
      <c r="C501" s="27">
        <v>1185732</v>
      </c>
      <c r="D501" s="28">
        <v>44504</v>
      </c>
      <c r="E501" s="27" t="s">
        <v>22</v>
      </c>
      <c r="F501" s="27" t="s">
        <v>44</v>
      </c>
      <c r="G501" s="27" t="s">
        <v>45</v>
      </c>
      <c r="H501" s="27" t="s">
        <v>27</v>
      </c>
      <c r="I501" s="29">
        <v>0.60000000000000009</v>
      </c>
      <c r="J501" s="30">
        <v>1750</v>
      </c>
      <c r="K501" s="31">
        <f t="shared" si="2"/>
        <v>1050.0000000000002</v>
      </c>
      <c r="L501" s="31">
        <f t="shared" si="3"/>
        <v>420.00000000000006</v>
      </c>
      <c r="M501" s="32">
        <v>0.39999999999999997</v>
      </c>
      <c r="O501" s="35"/>
      <c r="P501" s="33"/>
      <c r="Q501" s="36"/>
    </row>
    <row r="502" spans="1:18" ht="15.75" customHeight="1" x14ac:dyDescent="0.2">
      <c r="A502" s="22"/>
      <c r="B502" s="27" t="s">
        <v>21</v>
      </c>
      <c r="C502" s="27">
        <v>1185732</v>
      </c>
      <c r="D502" s="28">
        <v>44504</v>
      </c>
      <c r="E502" s="27" t="s">
        <v>22</v>
      </c>
      <c r="F502" s="27" t="s">
        <v>44</v>
      </c>
      <c r="G502" s="27" t="s">
        <v>45</v>
      </c>
      <c r="H502" s="27" t="s">
        <v>28</v>
      </c>
      <c r="I502" s="29">
        <v>0.70000000000000007</v>
      </c>
      <c r="J502" s="30">
        <v>1500</v>
      </c>
      <c r="K502" s="31">
        <f t="shared" si="2"/>
        <v>1050</v>
      </c>
      <c r="L502" s="31">
        <f t="shared" si="3"/>
        <v>367.5</v>
      </c>
      <c r="M502" s="32">
        <v>0.35</v>
      </c>
      <c r="O502" s="35"/>
      <c r="P502" s="33"/>
      <c r="Q502" s="36"/>
    </row>
    <row r="503" spans="1:18" ht="15.75" customHeight="1" x14ac:dyDescent="0.2">
      <c r="A503" s="22"/>
      <c r="B503" s="27" t="s">
        <v>21</v>
      </c>
      <c r="C503" s="27">
        <v>1185732</v>
      </c>
      <c r="D503" s="28">
        <v>44504</v>
      </c>
      <c r="E503" s="27" t="s">
        <v>22</v>
      </c>
      <c r="F503" s="27" t="s">
        <v>44</v>
      </c>
      <c r="G503" s="27" t="s">
        <v>45</v>
      </c>
      <c r="H503" s="27" t="s">
        <v>29</v>
      </c>
      <c r="I503" s="29">
        <v>0.75</v>
      </c>
      <c r="J503" s="30">
        <v>2500</v>
      </c>
      <c r="K503" s="31">
        <f t="shared" si="2"/>
        <v>1875</v>
      </c>
      <c r="L503" s="31">
        <f t="shared" si="3"/>
        <v>562.5</v>
      </c>
      <c r="M503" s="32">
        <v>0.3</v>
      </c>
      <c r="O503" s="35"/>
      <c r="P503" s="33"/>
      <c r="Q503" s="36"/>
    </row>
    <row r="504" spans="1:18" ht="15.75" customHeight="1" x14ac:dyDescent="0.2">
      <c r="A504" s="22"/>
      <c r="B504" s="27" t="s">
        <v>21</v>
      </c>
      <c r="C504" s="27">
        <v>1185732</v>
      </c>
      <c r="D504" s="28">
        <v>44533</v>
      </c>
      <c r="E504" s="27" t="s">
        <v>22</v>
      </c>
      <c r="F504" s="27" t="s">
        <v>44</v>
      </c>
      <c r="G504" s="27" t="s">
        <v>45</v>
      </c>
      <c r="H504" s="27" t="s">
        <v>24</v>
      </c>
      <c r="I504" s="29">
        <v>0.70000000000000007</v>
      </c>
      <c r="J504" s="30">
        <v>4750</v>
      </c>
      <c r="K504" s="31">
        <f t="shared" si="2"/>
        <v>3325.0000000000005</v>
      </c>
      <c r="L504" s="31">
        <f t="shared" si="3"/>
        <v>1828.7500000000005</v>
      </c>
      <c r="M504" s="32">
        <v>0.55000000000000004</v>
      </c>
      <c r="O504" s="35"/>
      <c r="P504" s="33"/>
      <c r="Q504" s="36"/>
    </row>
    <row r="505" spans="1:18" ht="15.75" customHeight="1" x14ac:dyDescent="0.2">
      <c r="A505" s="22"/>
      <c r="B505" s="27" t="s">
        <v>21</v>
      </c>
      <c r="C505" s="27">
        <v>1185732</v>
      </c>
      <c r="D505" s="28">
        <v>44533</v>
      </c>
      <c r="E505" s="27" t="s">
        <v>22</v>
      </c>
      <c r="F505" s="27" t="s">
        <v>44</v>
      </c>
      <c r="G505" s="27" t="s">
        <v>45</v>
      </c>
      <c r="H505" s="27" t="s">
        <v>25</v>
      </c>
      <c r="I505" s="29">
        <v>0.60000000000000009</v>
      </c>
      <c r="J505" s="30">
        <v>2750</v>
      </c>
      <c r="K505" s="31">
        <f t="shared" si="2"/>
        <v>1650.0000000000002</v>
      </c>
      <c r="L505" s="31">
        <f t="shared" si="3"/>
        <v>577.5</v>
      </c>
      <c r="M505" s="32">
        <v>0.35</v>
      </c>
      <c r="O505" s="35"/>
      <c r="P505" s="33"/>
      <c r="Q505" s="36"/>
    </row>
    <row r="506" spans="1:18" ht="15.75" customHeight="1" x14ac:dyDescent="0.2">
      <c r="A506" s="22"/>
      <c r="B506" s="27" t="s">
        <v>21</v>
      </c>
      <c r="C506" s="27">
        <v>1185732</v>
      </c>
      <c r="D506" s="28">
        <v>44533</v>
      </c>
      <c r="E506" s="27" t="s">
        <v>22</v>
      </c>
      <c r="F506" s="27" t="s">
        <v>44</v>
      </c>
      <c r="G506" s="27" t="s">
        <v>45</v>
      </c>
      <c r="H506" s="27" t="s">
        <v>26</v>
      </c>
      <c r="I506" s="29">
        <v>0.60000000000000009</v>
      </c>
      <c r="J506" s="30">
        <v>2250</v>
      </c>
      <c r="K506" s="31">
        <f t="shared" si="2"/>
        <v>1350.0000000000002</v>
      </c>
      <c r="L506" s="31">
        <f t="shared" si="3"/>
        <v>540</v>
      </c>
      <c r="M506" s="32">
        <v>0.39999999999999997</v>
      </c>
      <c r="O506" s="35"/>
      <c r="P506" s="33"/>
      <c r="Q506" s="36"/>
    </row>
    <row r="507" spans="1:18" ht="15.75" customHeight="1" x14ac:dyDescent="0.2">
      <c r="A507" s="22"/>
      <c r="B507" s="27" t="s">
        <v>21</v>
      </c>
      <c r="C507" s="27">
        <v>1185732</v>
      </c>
      <c r="D507" s="28">
        <v>44533</v>
      </c>
      <c r="E507" s="27" t="s">
        <v>22</v>
      </c>
      <c r="F507" s="27" t="s">
        <v>44</v>
      </c>
      <c r="G507" s="27" t="s">
        <v>45</v>
      </c>
      <c r="H507" s="27" t="s">
        <v>27</v>
      </c>
      <c r="I507" s="29">
        <v>0.60000000000000009</v>
      </c>
      <c r="J507" s="30">
        <v>1750</v>
      </c>
      <c r="K507" s="31">
        <f t="shared" si="2"/>
        <v>1050.0000000000002</v>
      </c>
      <c r="L507" s="31">
        <f t="shared" si="3"/>
        <v>420.00000000000006</v>
      </c>
      <c r="M507" s="32">
        <v>0.39999999999999997</v>
      </c>
      <c r="O507" s="35"/>
      <c r="P507" s="33"/>
      <c r="Q507" s="36"/>
    </row>
    <row r="508" spans="1:18" ht="15.75" customHeight="1" x14ac:dyDescent="0.2">
      <c r="A508" s="22"/>
      <c r="B508" s="27" t="s">
        <v>21</v>
      </c>
      <c r="C508" s="27">
        <v>1185732</v>
      </c>
      <c r="D508" s="28">
        <v>44533</v>
      </c>
      <c r="E508" s="27" t="s">
        <v>22</v>
      </c>
      <c r="F508" s="27" t="s">
        <v>44</v>
      </c>
      <c r="G508" s="27" t="s">
        <v>45</v>
      </c>
      <c r="H508" s="27" t="s">
        <v>28</v>
      </c>
      <c r="I508" s="29">
        <v>0.70000000000000007</v>
      </c>
      <c r="J508" s="30">
        <v>1750</v>
      </c>
      <c r="K508" s="31">
        <f t="shared" si="2"/>
        <v>1225.0000000000002</v>
      </c>
      <c r="L508" s="31">
        <f t="shared" si="3"/>
        <v>428.75000000000006</v>
      </c>
      <c r="M508" s="32">
        <v>0.35</v>
      </c>
      <c r="O508" s="35"/>
      <c r="P508" s="33"/>
      <c r="Q508" s="36"/>
    </row>
    <row r="509" spans="1:18" ht="15.75" customHeight="1" x14ac:dyDescent="0.2">
      <c r="A509" s="22"/>
      <c r="B509" s="27" t="s">
        <v>21</v>
      </c>
      <c r="C509" s="27">
        <v>1185732</v>
      </c>
      <c r="D509" s="28">
        <v>44533</v>
      </c>
      <c r="E509" s="27" t="s">
        <v>22</v>
      </c>
      <c r="F509" s="27" t="s">
        <v>44</v>
      </c>
      <c r="G509" s="27" t="s">
        <v>45</v>
      </c>
      <c r="H509" s="27" t="s">
        <v>29</v>
      </c>
      <c r="I509" s="29">
        <v>0.75</v>
      </c>
      <c r="J509" s="30">
        <v>2750</v>
      </c>
      <c r="K509" s="31">
        <f t="shared" si="2"/>
        <v>2062.5</v>
      </c>
      <c r="L509" s="31">
        <f t="shared" si="3"/>
        <v>618.75</v>
      </c>
      <c r="M509" s="32">
        <v>0.3</v>
      </c>
      <c r="O509" s="35"/>
      <c r="P509" s="33"/>
      <c r="Q509" s="36"/>
    </row>
    <row r="510" spans="1:18" ht="15.75" customHeight="1" x14ac:dyDescent="0.2">
      <c r="A510" s="22" t="s">
        <v>46</v>
      </c>
      <c r="B510" s="27" t="s">
        <v>34</v>
      </c>
      <c r="C510" s="27">
        <v>1128299</v>
      </c>
      <c r="D510" s="28">
        <v>44211</v>
      </c>
      <c r="E510" s="27" t="s">
        <v>35</v>
      </c>
      <c r="F510" s="27" t="s">
        <v>47</v>
      </c>
      <c r="G510" s="27" t="s">
        <v>48</v>
      </c>
      <c r="H510" s="27" t="s">
        <v>24</v>
      </c>
      <c r="I510" s="29">
        <v>0.35</v>
      </c>
      <c r="J510" s="30">
        <v>4500</v>
      </c>
      <c r="K510" s="31">
        <f t="shared" si="2"/>
        <v>1575</v>
      </c>
      <c r="L510" s="31">
        <f t="shared" si="3"/>
        <v>630</v>
      </c>
      <c r="M510" s="32">
        <v>0.4</v>
      </c>
      <c r="O510" s="37"/>
      <c r="P510" s="35"/>
      <c r="Q510" s="33"/>
      <c r="R510" s="34"/>
    </row>
    <row r="511" spans="1:18" ht="15.75" customHeight="1" x14ac:dyDescent="0.2">
      <c r="A511" s="22"/>
      <c r="B511" s="27" t="s">
        <v>34</v>
      </c>
      <c r="C511" s="27">
        <v>1128299</v>
      </c>
      <c r="D511" s="28">
        <v>44211</v>
      </c>
      <c r="E511" s="27" t="s">
        <v>35</v>
      </c>
      <c r="F511" s="27" t="s">
        <v>47</v>
      </c>
      <c r="G511" s="27" t="s">
        <v>48</v>
      </c>
      <c r="H511" s="27" t="s">
        <v>25</v>
      </c>
      <c r="I511" s="29">
        <v>0.45</v>
      </c>
      <c r="J511" s="30">
        <v>4500</v>
      </c>
      <c r="K511" s="31">
        <f t="shared" si="2"/>
        <v>2025</v>
      </c>
      <c r="L511" s="31">
        <f t="shared" si="3"/>
        <v>506.25</v>
      </c>
      <c r="M511" s="32">
        <v>0.25</v>
      </c>
      <c r="O511" s="37"/>
      <c r="P511" s="35"/>
      <c r="Q511" s="33"/>
      <c r="R511" s="34"/>
    </row>
    <row r="512" spans="1:18" ht="15.75" customHeight="1" x14ac:dyDescent="0.2">
      <c r="A512" s="22"/>
      <c r="B512" s="27" t="s">
        <v>34</v>
      </c>
      <c r="C512" s="27">
        <v>1128299</v>
      </c>
      <c r="D512" s="28">
        <v>44211</v>
      </c>
      <c r="E512" s="27" t="s">
        <v>35</v>
      </c>
      <c r="F512" s="27" t="s">
        <v>47</v>
      </c>
      <c r="G512" s="27" t="s">
        <v>48</v>
      </c>
      <c r="H512" s="27" t="s">
        <v>26</v>
      </c>
      <c r="I512" s="29">
        <v>0.45</v>
      </c>
      <c r="J512" s="30">
        <v>4500</v>
      </c>
      <c r="K512" s="31">
        <f t="shared" si="2"/>
        <v>2025</v>
      </c>
      <c r="L512" s="31">
        <f t="shared" si="3"/>
        <v>810</v>
      </c>
      <c r="M512" s="32">
        <v>0.4</v>
      </c>
      <c r="O512" s="37"/>
      <c r="P512" s="35"/>
      <c r="Q512" s="33"/>
      <c r="R512" s="34"/>
    </row>
    <row r="513" spans="1:18" ht="15.75" customHeight="1" x14ac:dyDescent="0.2">
      <c r="A513" s="22"/>
      <c r="B513" s="27" t="s">
        <v>34</v>
      </c>
      <c r="C513" s="27">
        <v>1128299</v>
      </c>
      <c r="D513" s="28">
        <v>44211</v>
      </c>
      <c r="E513" s="27" t="s">
        <v>35</v>
      </c>
      <c r="F513" s="27" t="s">
        <v>47</v>
      </c>
      <c r="G513" s="27" t="s">
        <v>48</v>
      </c>
      <c r="H513" s="27" t="s">
        <v>27</v>
      </c>
      <c r="I513" s="29">
        <v>0.45</v>
      </c>
      <c r="J513" s="30">
        <v>3000</v>
      </c>
      <c r="K513" s="31">
        <f t="shared" si="2"/>
        <v>1350</v>
      </c>
      <c r="L513" s="31">
        <f t="shared" si="3"/>
        <v>472.49999999999994</v>
      </c>
      <c r="M513" s="32">
        <v>0.35</v>
      </c>
      <c r="O513" s="37"/>
      <c r="P513" s="35"/>
      <c r="Q513" s="33"/>
      <c r="R513" s="34"/>
    </row>
    <row r="514" spans="1:18" ht="15.75" customHeight="1" x14ac:dyDescent="0.2">
      <c r="A514" s="22"/>
      <c r="B514" s="27" t="s">
        <v>34</v>
      </c>
      <c r="C514" s="27">
        <v>1128299</v>
      </c>
      <c r="D514" s="28">
        <v>44211</v>
      </c>
      <c r="E514" s="27" t="s">
        <v>35</v>
      </c>
      <c r="F514" s="27" t="s">
        <v>47</v>
      </c>
      <c r="G514" s="27" t="s">
        <v>48</v>
      </c>
      <c r="H514" s="27" t="s">
        <v>28</v>
      </c>
      <c r="I514" s="29">
        <v>0.5</v>
      </c>
      <c r="J514" s="30">
        <v>2500</v>
      </c>
      <c r="K514" s="31">
        <f t="shared" si="2"/>
        <v>1250</v>
      </c>
      <c r="L514" s="31">
        <f t="shared" si="3"/>
        <v>687.5</v>
      </c>
      <c r="M514" s="32">
        <v>0.55000000000000004</v>
      </c>
      <c r="O514" s="37"/>
      <c r="P514" s="35"/>
      <c r="Q514" s="33"/>
      <c r="R514" s="34"/>
    </row>
    <row r="515" spans="1:18" ht="15.75" customHeight="1" x14ac:dyDescent="0.2">
      <c r="A515" s="22"/>
      <c r="B515" s="27" t="s">
        <v>34</v>
      </c>
      <c r="C515" s="27">
        <v>1128299</v>
      </c>
      <c r="D515" s="28">
        <v>44211</v>
      </c>
      <c r="E515" s="27" t="s">
        <v>35</v>
      </c>
      <c r="F515" s="27" t="s">
        <v>47</v>
      </c>
      <c r="G515" s="27" t="s">
        <v>48</v>
      </c>
      <c r="H515" s="27" t="s">
        <v>29</v>
      </c>
      <c r="I515" s="29">
        <v>0.45</v>
      </c>
      <c r="J515" s="30">
        <v>4750</v>
      </c>
      <c r="K515" s="31">
        <f t="shared" si="2"/>
        <v>2137.5</v>
      </c>
      <c r="L515" s="31">
        <f t="shared" si="3"/>
        <v>427.5</v>
      </c>
      <c r="M515" s="32">
        <v>0.2</v>
      </c>
      <c r="O515" s="37"/>
      <c r="P515" s="35"/>
      <c r="Q515" s="33"/>
      <c r="R515" s="34"/>
    </row>
    <row r="516" spans="1:18" ht="15.75" customHeight="1" x14ac:dyDescent="0.2">
      <c r="A516" s="22"/>
      <c r="B516" s="27" t="s">
        <v>34</v>
      </c>
      <c r="C516" s="27">
        <v>1128299</v>
      </c>
      <c r="D516" s="28">
        <v>44242</v>
      </c>
      <c r="E516" s="27" t="s">
        <v>35</v>
      </c>
      <c r="F516" s="27" t="s">
        <v>47</v>
      </c>
      <c r="G516" s="27" t="s">
        <v>48</v>
      </c>
      <c r="H516" s="27" t="s">
        <v>24</v>
      </c>
      <c r="I516" s="29">
        <v>0.35</v>
      </c>
      <c r="J516" s="30">
        <v>5250</v>
      </c>
      <c r="K516" s="31">
        <f t="shared" ref="K516:K770" si="4">I516*J516</f>
        <v>1837.4999999999998</v>
      </c>
      <c r="L516" s="31">
        <f t="shared" ref="L516:L770" si="5">K516*M516</f>
        <v>735</v>
      </c>
      <c r="M516" s="32">
        <v>0.4</v>
      </c>
      <c r="O516" s="37"/>
      <c r="P516" s="35"/>
      <c r="Q516" s="33"/>
      <c r="R516" s="34"/>
    </row>
    <row r="517" spans="1:18" ht="15.75" customHeight="1" x14ac:dyDescent="0.2">
      <c r="A517" s="22"/>
      <c r="B517" s="27" t="s">
        <v>34</v>
      </c>
      <c r="C517" s="27">
        <v>1128299</v>
      </c>
      <c r="D517" s="28">
        <v>44242</v>
      </c>
      <c r="E517" s="27" t="s">
        <v>35</v>
      </c>
      <c r="F517" s="27" t="s">
        <v>47</v>
      </c>
      <c r="G517" s="27" t="s">
        <v>48</v>
      </c>
      <c r="H517" s="27" t="s">
        <v>25</v>
      </c>
      <c r="I517" s="29">
        <v>0.45</v>
      </c>
      <c r="J517" s="30">
        <v>4250</v>
      </c>
      <c r="K517" s="31">
        <f t="shared" si="4"/>
        <v>1912.5</v>
      </c>
      <c r="L517" s="31">
        <f t="shared" si="5"/>
        <v>478.125</v>
      </c>
      <c r="M517" s="32">
        <v>0.25</v>
      </c>
      <c r="O517" s="37"/>
      <c r="P517" s="35"/>
      <c r="Q517" s="33"/>
      <c r="R517" s="34"/>
    </row>
    <row r="518" spans="1:18" ht="15.75" customHeight="1" x14ac:dyDescent="0.2">
      <c r="A518" s="22"/>
      <c r="B518" s="27" t="s">
        <v>34</v>
      </c>
      <c r="C518" s="27">
        <v>1128299</v>
      </c>
      <c r="D518" s="28">
        <v>44242</v>
      </c>
      <c r="E518" s="27" t="s">
        <v>35</v>
      </c>
      <c r="F518" s="27" t="s">
        <v>47</v>
      </c>
      <c r="G518" s="27" t="s">
        <v>48</v>
      </c>
      <c r="H518" s="27" t="s">
        <v>26</v>
      </c>
      <c r="I518" s="29">
        <v>0.45</v>
      </c>
      <c r="J518" s="30">
        <v>4250</v>
      </c>
      <c r="K518" s="31">
        <f t="shared" si="4"/>
        <v>1912.5</v>
      </c>
      <c r="L518" s="31">
        <f t="shared" si="5"/>
        <v>765</v>
      </c>
      <c r="M518" s="32">
        <v>0.4</v>
      </c>
      <c r="O518" s="37"/>
      <c r="P518" s="35"/>
      <c r="Q518" s="33"/>
      <c r="R518" s="34"/>
    </row>
    <row r="519" spans="1:18" ht="15.75" customHeight="1" x14ac:dyDescent="0.2">
      <c r="A519" s="22"/>
      <c r="B519" s="27" t="s">
        <v>34</v>
      </c>
      <c r="C519" s="27">
        <v>1128299</v>
      </c>
      <c r="D519" s="28">
        <v>44242</v>
      </c>
      <c r="E519" s="27" t="s">
        <v>35</v>
      </c>
      <c r="F519" s="27" t="s">
        <v>47</v>
      </c>
      <c r="G519" s="27" t="s">
        <v>48</v>
      </c>
      <c r="H519" s="27" t="s">
        <v>27</v>
      </c>
      <c r="I519" s="29">
        <v>0.45</v>
      </c>
      <c r="J519" s="30">
        <v>2750</v>
      </c>
      <c r="K519" s="31">
        <f t="shared" si="4"/>
        <v>1237.5</v>
      </c>
      <c r="L519" s="31">
        <f t="shared" si="5"/>
        <v>433.125</v>
      </c>
      <c r="M519" s="32">
        <v>0.35</v>
      </c>
      <c r="O519" s="37"/>
      <c r="P519" s="35"/>
      <c r="Q519" s="33"/>
      <c r="R519" s="34"/>
    </row>
    <row r="520" spans="1:18" ht="15.75" customHeight="1" x14ac:dyDescent="0.2">
      <c r="A520" s="22"/>
      <c r="B520" s="27" t="s">
        <v>34</v>
      </c>
      <c r="C520" s="27">
        <v>1128299</v>
      </c>
      <c r="D520" s="28">
        <v>44242</v>
      </c>
      <c r="E520" s="27" t="s">
        <v>35</v>
      </c>
      <c r="F520" s="27" t="s">
        <v>47</v>
      </c>
      <c r="G520" s="27" t="s">
        <v>48</v>
      </c>
      <c r="H520" s="27" t="s">
        <v>28</v>
      </c>
      <c r="I520" s="29">
        <v>0.5</v>
      </c>
      <c r="J520" s="30">
        <v>2000</v>
      </c>
      <c r="K520" s="31">
        <f t="shared" si="4"/>
        <v>1000</v>
      </c>
      <c r="L520" s="31">
        <f t="shared" si="5"/>
        <v>550</v>
      </c>
      <c r="M520" s="32">
        <v>0.55000000000000004</v>
      </c>
      <c r="O520" s="37"/>
      <c r="P520" s="35"/>
      <c r="Q520" s="33"/>
      <c r="R520" s="34"/>
    </row>
    <row r="521" spans="1:18" ht="15.75" customHeight="1" x14ac:dyDescent="0.2">
      <c r="A521" s="22"/>
      <c r="B521" s="27" t="s">
        <v>34</v>
      </c>
      <c r="C521" s="27">
        <v>1128299</v>
      </c>
      <c r="D521" s="28">
        <v>44242</v>
      </c>
      <c r="E521" s="27" t="s">
        <v>35</v>
      </c>
      <c r="F521" s="27" t="s">
        <v>47</v>
      </c>
      <c r="G521" s="27" t="s">
        <v>48</v>
      </c>
      <c r="H521" s="27" t="s">
        <v>29</v>
      </c>
      <c r="I521" s="29">
        <v>0.45</v>
      </c>
      <c r="J521" s="30">
        <v>4000</v>
      </c>
      <c r="K521" s="31">
        <f t="shared" si="4"/>
        <v>1800</v>
      </c>
      <c r="L521" s="31">
        <f t="shared" si="5"/>
        <v>360</v>
      </c>
      <c r="M521" s="32">
        <v>0.2</v>
      </c>
      <c r="O521" s="37"/>
      <c r="P521" s="35"/>
      <c r="Q521" s="33"/>
      <c r="R521" s="34"/>
    </row>
    <row r="522" spans="1:18" ht="15.75" customHeight="1" x14ac:dyDescent="0.2">
      <c r="A522" s="22"/>
      <c r="B522" s="27" t="s">
        <v>34</v>
      </c>
      <c r="C522" s="27">
        <v>1128299</v>
      </c>
      <c r="D522" s="28">
        <v>44269</v>
      </c>
      <c r="E522" s="27" t="s">
        <v>35</v>
      </c>
      <c r="F522" s="27" t="s">
        <v>47</v>
      </c>
      <c r="G522" s="27" t="s">
        <v>48</v>
      </c>
      <c r="H522" s="27" t="s">
        <v>24</v>
      </c>
      <c r="I522" s="29">
        <v>0.45</v>
      </c>
      <c r="J522" s="30">
        <v>5500</v>
      </c>
      <c r="K522" s="31">
        <f t="shared" si="4"/>
        <v>2475</v>
      </c>
      <c r="L522" s="31">
        <f t="shared" si="5"/>
        <v>990</v>
      </c>
      <c r="M522" s="32">
        <v>0.4</v>
      </c>
      <c r="O522" s="37"/>
      <c r="P522" s="35"/>
      <c r="Q522" s="33"/>
      <c r="R522" s="34"/>
    </row>
    <row r="523" spans="1:18" ht="15.75" customHeight="1" x14ac:dyDescent="0.2">
      <c r="A523" s="22"/>
      <c r="B523" s="27" t="s">
        <v>34</v>
      </c>
      <c r="C523" s="27">
        <v>1128299</v>
      </c>
      <c r="D523" s="28">
        <v>44269</v>
      </c>
      <c r="E523" s="27" t="s">
        <v>35</v>
      </c>
      <c r="F523" s="27" t="s">
        <v>47</v>
      </c>
      <c r="G523" s="27" t="s">
        <v>48</v>
      </c>
      <c r="H523" s="27" t="s">
        <v>25</v>
      </c>
      <c r="I523" s="29">
        <v>0.54999999999999993</v>
      </c>
      <c r="J523" s="30">
        <v>4000</v>
      </c>
      <c r="K523" s="31">
        <f t="shared" si="4"/>
        <v>2199.9999999999995</v>
      </c>
      <c r="L523" s="31">
        <f t="shared" si="5"/>
        <v>549.99999999999989</v>
      </c>
      <c r="M523" s="32">
        <v>0.25</v>
      </c>
      <c r="O523" s="37"/>
      <c r="P523" s="35"/>
      <c r="Q523" s="33"/>
      <c r="R523" s="34"/>
    </row>
    <row r="524" spans="1:18" ht="15.75" customHeight="1" x14ac:dyDescent="0.2">
      <c r="A524" s="22"/>
      <c r="B524" s="27" t="s">
        <v>34</v>
      </c>
      <c r="C524" s="27">
        <v>1128299</v>
      </c>
      <c r="D524" s="28">
        <v>44269</v>
      </c>
      <c r="E524" s="27" t="s">
        <v>35</v>
      </c>
      <c r="F524" s="27" t="s">
        <v>47</v>
      </c>
      <c r="G524" s="27" t="s">
        <v>48</v>
      </c>
      <c r="H524" s="27" t="s">
        <v>26</v>
      </c>
      <c r="I524" s="29">
        <v>0.54999999999999993</v>
      </c>
      <c r="J524" s="30">
        <v>4000</v>
      </c>
      <c r="K524" s="31">
        <f t="shared" si="4"/>
        <v>2199.9999999999995</v>
      </c>
      <c r="L524" s="31">
        <f t="shared" si="5"/>
        <v>879.99999999999989</v>
      </c>
      <c r="M524" s="32">
        <v>0.4</v>
      </c>
      <c r="O524" s="37"/>
      <c r="P524" s="35"/>
      <c r="Q524" s="33"/>
      <c r="R524" s="34"/>
    </row>
    <row r="525" spans="1:18" ht="15.75" customHeight="1" x14ac:dyDescent="0.2">
      <c r="A525" s="22"/>
      <c r="B525" s="27" t="s">
        <v>34</v>
      </c>
      <c r="C525" s="27">
        <v>1128299</v>
      </c>
      <c r="D525" s="28">
        <v>44269</v>
      </c>
      <c r="E525" s="27" t="s">
        <v>35</v>
      </c>
      <c r="F525" s="27" t="s">
        <v>47</v>
      </c>
      <c r="G525" s="27" t="s">
        <v>48</v>
      </c>
      <c r="H525" s="27" t="s">
        <v>27</v>
      </c>
      <c r="I525" s="29">
        <v>0.54999999999999993</v>
      </c>
      <c r="J525" s="30">
        <v>3000</v>
      </c>
      <c r="K525" s="31">
        <f t="shared" si="4"/>
        <v>1649.9999999999998</v>
      </c>
      <c r="L525" s="31">
        <f t="shared" si="5"/>
        <v>577.49999999999989</v>
      </c>
      <c r="M525" s="32">
        <v>0.35</v>
      </c>
      <c r="O525" s="37"/>
      <c r="P525" s="35"/>
      <c r="Q525" s="33"/>
      <c r="R525" s="34"/>
    </row>
    <row r="526" spans="1:18" ht="15.75" customHeight="1" x14ac:dyDescent="0.2">
      <c r="A526" s="22"/>
      <c r="B526" s="27" t="s">
        <v>34</v>
      </c>
      <c r="C526" s="27">
        <v>1128299</v>
      </c>
      <c r="D526" s="28">
        <v>44269</v>
      </c>
      <c r="E526" s="27" t="s">
        <v>35</v>
      </c>
      <c r="F526" s="27" t="s">
        <v>47</v>
      </c>
      <c r="G526" s="27" t="s">
        <v>48</v>
      </c>
      <c r="H526" s="27" t="s">
        <v>28</v>
      </c>
      <c r="I526" s="29">
        <v>0.6</v>
      </c>
      <c r="J526" s="30">
        <v>1750</v>
      </c>
      <c r="K526" s="31">
        <f t="shared" si="4"/>
        <v>1050</v>
      </c>
      <c r="L526" s="31">
        <f t="shared" si="5"/>
        <v>577.5</v>
      </c>
      <c r="M526" s="32">
        <v>0.55000000000000004</v>
      </c>
      <c r="O526" s="37"/>
      <c r="P526" s="35"/>
      <c r="Q526" s="33"/>
      <c r="R526" s="34"/>
    </row>
    <row r="527" spans="1:18" ht="15.75" customHeight="1" x14ac:dyDescent="0.2">
      <c r="A527" s="22"/>
      <c r="B527" s="27" t="s">
        <v>34</v>
      </c>
      <c r="C527" s="27">
        <v>1128299</v>
      </c>
      <c r="D527" s="28">
        <v>44269</v>
      </c>
      <c r="E527" s="27" t="s">
        <v>35</v>
      </c>
      <c r="F527" s="27" t="s">
        <v>47</v>
      </c>
      <c r="G527" s="27" t="s">
        <v>48</v>
      </c>
      <c r="H527" s="27" t="s">
        <v>29</v>
      </c>
      <c r="I527" s="29">
        <v>0.54999999999999993</v>
      </c>
      <c r="J527" s="30">
        <v>3750</v>
      </c>
      <c r="K527" s="31">
        <f t="shared" si="4"/>
        <v>2062.4999999999995</v>
      </c>
      <c r="L527" s="31">
        <f t="shared" si="5"/>
        <v>412.49999999999994</v>
      </c>
      <c r="M527" s="32">
        <v>0.2</v>
      </c>
      <c r="O527" s="37"/>
      <c r="P527" s="35"/>
      <c r="Q527" s="33"/>
      <c r="R527" s="34"/>
    </row>
    <row r="528" spans="1:18" ht="15.75" customHeight="1" x14ac:dyDescent="0.2">
      <c r="A528" s="22"/>
      <c r="B528" s="27" t="s">
        <v>34</v>
      </c>
      <c r="C528" s="27">
        <v>1128299</v>
      </c>
      <c r="D528" s="28">
        <v>44301</v>
      </c>
      <c r="E528" s="27" t="s">
        <v>35</v>
      </c>
      <c r="F528" s="27" t="s">
        <v>47</v>
      </c>
      <c r="G528" s="27" t="s">
        <v>48</v>
      </c>
      <c r="H528" s="27" t="s">
        <v>24</v>
      </c>
      <c r="I528" s="29">
        <v>0.6</v>
      </c>
      <c r="J528" s="30">
        <v>5500</v>
      </c>
      <c r="K528" s="31">
        <f t="shared" si="4"/>
        <v>3300</v>
      </c>
      <c r="L528" s="31">
        <f t="shared" si="5"/>
        <v>1320</v>
      </c>
      <c r="M528" s="32">
        <v>0.4</v>
      </c>
      <c r="O528" s="37"/>
      <c r="P528" s="35"/>
      <c r="Q528" s="33"/>
      <c r="R528" s="34"/>
    </row>
    <row r="529" spans="1:18" ht="15.75" customHeight="1" x14ac:dyDescent="0.2">
      <c r="A529" s="22"/>
      <c r="B529" s="27" t="s">
        <v>34</v>
      </c>
      <c r="C529" s="27">
        <v>1128299</v>
      </c>
      <c r="D529" s="28">
        <v>44301</v>
      </c>
      <c r="E529" s="27" t="s">
        <v>35</v>
      </c>
      <c r="F529" s="27" t="s">
        <v>47</v>
      </c>
      <c r="G529" s="27" t="s">
        <v>48</v>
      </c>
      <c r="H529" s="27" t="s">
        <v>25</v>
      </c>
      <c r="I529" s="29">
        <v>0.65</v>
      </c>
      <c r="J529" s="30">
        <v>3500</v>
      </c>
      <c r="K529" s="31">
        <f t="shared" si="4"/>
        <v>2275</v>
      </c>
      <c r="L529" s="31">
        <f t="shared" si="5"/>
        <v>568.75</v>
      </c>
      <c r="M529" s="32">
        <v>0.25</v>
      </c>
      <c r="O529" s="37"/>
      <c r="P529" s="35"/>
      <c r="Q529" s="33"/>
      <c r="R529" s="34"/>
    </row>
    <row r="530" spans="1:18" ht="15.75" customHeight="1" x14ac:dyDescent="0.2">
      <c r="A530" s="22"/>
      <c r="B530" s="27" t="s">
        <v>34</v>
      </c>
      <c r="C530" s="27">
        <v>1128299</v>
      </c>
      <c r="D530" s="28">
        <v>44301</v>
      </c>
      <c r="E530" s="27" t="s">
        <v>35</v>
      </c>
      <c r="F530" s="27" t="s">
        <v>47</v>
      </c>
      <c r="G530" s="27" t="s">
        <v>48</v>
      </c>
      <c r="H530" s="27" t="s">
        <v>26</v>
      </c>
      <c r="I530" s="29">
        <v>0.65</v>
      </c>
      <c r="J530" s="30">
        <v>4000</v>
      </c>
      <c r="K530" s="31">
        <f t="shared" si="4"/>
        <v>2600</v>
      </c>
      <c r="L530" s="31">
        <f t="shared" si="5"/>
        <v>1040</v>
      </c>
      <c r="M530" s="32">
        <v>0.4</v>
      </c>
      <c r="O530" s="37"/>
      <c r="P530" s="35"/>
      <c r="Q530" s="33"/>
      <c r="R530" s="34"/>
    </row>
    <row r="531" spans="1:18" ht="15.75" customHeight="1" x14ac:dyDescent="0.2">
      <c r="A531" s="22"/>
      <c r="B531" s="27" t="s">
        <v>34</v>
      </c>
      <c r="C531" s="27">
        <v>1128299</v>
      </c>
      <c r="D531" s="28">
        <v>44301</v>
      </c>
      <c r="E531" s="27" t="s">
        <v>35</v>
      </c>
      <c r="F531" s="27" t="s">
        <v>47</v>
      </c>
      <c r="G531" s="27" t="s">
        <v>48</v>
      </c>
      <c r="H531" s="27" t="s">
        <v>27</v>
      </c>
      <c r="I531" s="29">
        <v>0.6</v>
      </c>
      <c r="J531" s="30">
        <v>3000</v>
      </c>
      <c r="K531" s="31">
        <f t="shared" si="4"/>
        <v>1800</v>
      </c>
      <c r="L531" s="31">
        <f t="shared" si="5"/>
        <v>630</v>
      </c>
      <c r="M531" s="32">
        <v>0.35</v>
      </c>
      <c r="O531" s="37"/>
      <c r="P531" s="35"/>
      <c r="Q531" s="33"/>
      <c r="R531" s="34"/>
    </row>
    <row r="532" spans="1:18" ht="15.75" customHeight="1" x14ac:dyDescent="0.2">
      <c r="A532" s="22"/>
      <c r="B532" s="27" t="s">
        <v>34</v>
      </c>
      <c r="C532" s="27">
        <v>1128299</v>
      </c>
      <c r="D532" s="28">
        <v>44301</v>
      </c>
      <c r="E532" s="27" t="s">
        <v>35</v>
      </c>
      <c r="F532" s="27" t="s">
        <v>47</v>
      </c>
      <c r="G532" s="27" t="s">
        <v>48</v>
      </c>
      <c r="H532" s="27" t="s">
        <v>28</v>
      </c>
      <c r="I532" s="29">
        <v>0.65</v>
      </c>
      <c r="J532" s="30">
        <v>2000</v>
      </c>
      <c r="K532" s="31">
        <f t="shared" si="4"/>
        <v>1300</v>
      </c>
      <c r="L532" s="31">
        <f t="shared" si="5"/>
        <v>715.00000000000011</v>
      </c>
      <c r="M532" s="32">
        <v>0.55000000000000004</v>
      </c>
      <c r="O532" s="37"/>
      <c r="P532" s="35"/>
      <c r="Q532" s="33"/>
      <c r="R532" s="34"/>
    </row>
    <row r="533" spans="1:18" ht="15.75" customHeight="1" x14ac:dyDescent="0.2">
      <c r="A533" s="22"/>
      <c r="B533" s="27" t="s">
        <v>34</v>
      </c>
      <c r="C533" s="27">
        <v>1128299</v>
      </c>
      <c r="D533" s="28">
        <v>44301</v>
      </c>
      <c r="E533" s="27" t="s">
        <v>35</v>
      </c>
      <c r="F533" s="27" t="s">
        <v>47</v>
      </c>
      <c r="G533" s="27" t="s">
        <v>48</v>
      </c>
      <c r="H533" s="27" t="s">
        <v>29</v>
      </c>
      <c r="I533" s="29">
        <v>0.8</v>
      </c>
      <c r="J533" s="30">
        <v>3500</v>
      </c>
      <c r="K533" s="31">
        <f t="shared" si="4"/>
        <v>2800</v>
      </c>
      <c r="L533" s="31">
        <f t="shared" si="5"/>
        <v>560</v>
      </c>
      <c r="M533" s="32">
        <v>0.2</v>
      </c>
      <c r="O533" s="37"/>
      <c r="P533" s="35"/>
      <c r="Q533" s="33"/>
      <c r="R533" s="34"/>
    </row>
    <row r="534" spans="1:18" ht="15.75" customHeight="1" x14ac:dyDescent="0.2">
      <c r="A534" s="22"/>
      <c r="B534" s="27" t="s">
        <v>34</v>
      </c>
      <c r="C534" s="27">
        <v>1128299</v>
      </c>
      <c r="D534" s="28">
        <v>44332</v>
      </c>
      <c r="E534" s="27" t="s">
        <v>35</v>
      </c>
      <c r="F534" s="27" t="s">
        <v>47</v>
      </c>
      <c r="G534" s="27" t="s">
        <v>48</v>
      </c>
      <c r="H534" s="27" t="s">
        <v>24</v>
      </c>
      <c r="I534" s="29">
        <v>0.6</v>
      </c>
      <c r="J534" s="30">
        <v>5500</v>
      </c>
      <c r="K534" s="31">
        <f t="shared" si="4"/>
        <v>3300</v>
      </c>
      <c r="L534" s="31">
        <f t="shared" si="5"/>
        <v>1485</v>
      </c>
      <c r="M534" s="32">
        <v>0.45</v>
      </c>
      <c r="O534" s="37"/>
      <c r="P534" s="35"/>
      <c r="Q534" s="33"/>
      <c r="R534" s="34"/>
    </row>
    <row r="535" spans="1:18" ht="15.75" customHeight="1" x14ac:dyDescent="0.2">
      <c r="A535" s="22"/>
      <c r="B535" s="27" t="s">
        <v>34</v>
      </c>
      <c r="C535" s="27">
        <v>1128299</v>
      </c>
      <c r="D535" s="28">
        <v>44332</v>
      </c>
      <c r="E535" s="27" t="s">
        <v>35</v>
      </c>
      <c r="F535" s="27" t="s">
        <v>47</v>
      </c>
      <c r="G535" s="27" t="s">
        <v>48</v>
      </c>
      <c r="H535" s="27" t="s">
        <v>25</v>
      </c>
      <c r="I535" s="29">
        <v>0.65</v>
      </c>
      <c r="J535" s="30">
        <v>4000</v>
      </c>
      <c r="K535" s="31">
        <f t="shared" si="4"/>
        <v>2600</v>
      </c>
      <c r="L535" s="31">
        <f t="shared" si="5"/>
        <v>780</v>
      </c>
      <c r="M535" s="32">
        <v>0.3</v>
      </c>
      <c r="O535" s="37"/>
      <c r="P535" s="35"/>
      <c r="Q535" s="33"/>
      <c r="R535" s="34"/>
    </row>
    <row r="536" spans="1:18" ht="15.75" customHeight="1" x14ac:dyDescent="0.2">
      <c r="A536" s="22"/>
      <c r="B536" s="27" t="s">
        <v>34</v>
      </c>
      <c r="C536" s="27">
        <v>1128299</v>
      </c>
      <c r="D536" s="28">
        <v>44332</v>
      </c>
      <c r="E536" s="27" t="s">
        <v>35</v>
      </c>
      <c r="F536" s="27" t="s">
        <v>47</v>
      </c>
      <c r="G536" s="27" t="s">
        <v>48</v>
      </c>
      <c r="H536" s="27" t="s">
        <v>26</v>
      </c>
      <c r="I536" s="29">
        <v>0.65</v>
      </c>
      <c r="J536" s="30">
        <v>4000</v>
      </c>
      <c r="K536" s="31">
        <f t="shared" si="4"/>
        <v>2600</v>
      </c>
      <c r="L536" s="31">
        <f t="shared" si="5"/>
        <v>1170</v>
      </c>
      <c r="M536" s="32">
        <v>0.45</v>
      </c>
      <c r="O536" s="37"/>
      <c r="P536" s="35"/>
      <c r="Q536" s="33"/>
      <c r="R536" s="34"/>
    </row>
    <row r="537" spans="1:18" ht="15.75" customHeight="1" x14ac:dyDescent="0.2">
      <c r="A537" s="22"/>
      <c r="B537" s="27" t="s">
        <v>34</v>
      </c>
      <c r="C537" s="27">
        <v>1128299</v>
      </c>
      <c r="D537" s="28">
        <v>44332</v>
      </c>
      <c r="E537" s="27" t="s">
        <v>35</v>
      </c>
      <c r="F537" s="27" t="s">
        <v>47</v>
      </c>
      <c r="G537" s="27" t="s">
        <v>48</v>
      </c>
      <c r="H537" s="27" t="s">
        <v>27</v>
      </c>
      <c r="I537" s="29">
        <v>0.6</v>
      </c>
      <c r="J537" s="30">
        <v>3000</v>
      </c>
      <c r="K537" s="31">
        <f t="shared" si="4"/>
        <v>1800</v>
      </c>
      <c r="L537" s="31">
        <f t="shared" si="5"/>
        <v>719.99999999999989</v>
      </c>
      <c r="M537" s="32">
        <v>0.39999999999999997</v>
      </c>
      <c r="O537" s="37"/>
      <c r="P537" s="35"/>
      <c r="Q537" s="33"/>
      <c r="R537" s="34"/>
    </row>
    <row r="538" spans="1:18" ht="15.75" customHeight="1" x14ac:dyDescent="0.2">
      <c r="A538" s="22"/>
      <c r="B538" s="27" t="s">
        <v>34</v>
      </c>
      <c r="C538" s="27">
        <v>1128299</v>
      </c>
      <c r="D538" s="28">
        <v>44332</v>
      </c>
      <c r="E538" s="27" t="s">
        <v>35</v>
      </c>
      <c r="F538" s="27" t="s">
        <v>47</v>
      </c>
      <c r="G538" s="27" t="s">
        <v>48</v>
      </c>
      <c r="H538" s="27" t="s">
        <v>28</v>
      </c>
      <c r="I538" s="29">
        <v>0.65</v>
      </c>
      <c r="J538" s="30">
        <v>2000</v>
      </c>
      <c r="K538" s="31">
        <f t="shared" si="4"/>
        <v>1300</v>
      </c>
      <c r="L538" s="31">
        <f t="shared" si="5"/>
        <v>780.00000000000011</v>
      </c>
      <c r="M538" s="32">
        <v>0.60000000000000009</v>
      </c>
      <c r="O538" s="37"/>
      <c r="P538" s="35"/>
      <c r="Q538" s="33"/>
      <c r="R538" s="34"/>
    </row>
    <row r="539" spans="1:18" ht="15.75" customHeight="1" x14ac:dyDescent="0.2">
      <c r="A539" s="22"/>
      <c r="B539" s="27" t="s">
        <v>34</v>
      </c>
      <c r="C539" s="27">
        <v>1128299</v>
      </c>
      <c r="D539" s="28">
        <v>44332</v>
      </c>
      <c r="E539" s="27" t="s">
        <v>35</v>
      </c>
      <c r="F539" s="27" t="s">
        <v>47</v>
      </c>
      <c r="G539" s="27" t="s">
        <v>48</v>
      </c>
      <c r="H539" s="27" t="s">
        <v>29</v>
      </c>
      <c r="I539" s="29">
        <v>0.8</v>
      </c>
      <c r="J539" s="30">
        <v>4500</v>
      </c>
      <c r="K539" s="31">
        <f t="shared" si="4"/>
        <v>3600</v>
      </c>
      <c r="L539" s="31">
        <f t="shared" si="5"/>
        <v>900</v>
      </c>
      <c r="M539" s="32">
        <v>0.25</v>
      </c>
      <c r="O539" s="37"/>
      <c r="P539" s="35"/>
      <c r="Q539" s="33"/>
      <c r="R539" s="34"/>
    </row>
    <row r="540" spans="1:18" ht="15.75" customHeight="1" x14ac:dyDescent="0.2">
      <c r="A540" s="22"/>
      <c r="B540" s="27" t="s">
        <v>34</v>
      </c>
      <c r="C540" s="27">
        <v>1128299</v>
      </c>
      <c r="D540" s="28">
        <v>44362</v>
      </c>
      <c r="E540" s="27" t="s">
        <v>35</v>
      </c>
      <c r="F540" s="27" t="s">
        <v>47</v>
      </c>
      <c r="G540" s="27" t="s">
        <v>48</v>
      </c>
      <c r="H540" s="27" t="s">
        <v>24</v>
      </c>
      <c r="I540" s="29">
        <v>0.6</v>
      </c>
      <c r="J540" s="30">
        <v>7000</v>
      </c>
      <c r="K540" s="31">
        <f t="shared" si="4"/>
        <v>4200</v>
      </c>
      <c r="L540" s="31">
        <f t="shared" si="5"/>
        <v>1890</v>
      </c>
      <c r="M540" s="32">
        <v>0.45</v>
      </c>
      <c r="O540" s="37"/>
      <c r="P540" s="35"/>
      <c r="Q540" s="33"/>
      <c r="R540" s="34"/>
    </row>
    <row r="541" spans="1:18" ht="15.75" customHeight="1" x14ac:dyDescent="0.2">
      <c r="A541" s="22"/>
      <c r="B541" s="27" t="s">
        <v>34</v>
      </c>
      <c r="C541" s="27">
        <v>1128299</v>
      </c>
      <c r="D541" s="28">
        <v>44362</v>
      </c>
      <c r="E541" s="27" t="s">
        <v>35</v>
      </c>
      <c r="F541" s="27" t="s">
        <v>47</v>
      </c>
      <c r="G541" s="27" t="s">
        <v>48</v>
      </c>
      <c r="H541" s="27" t="s">
        <v>25</v>
      </c>
      <c r="I541" s="29">
        <v>0.65</v>
      </c>
      <c r="J541" s="30">
        <v>5500</v>
      </c>
      <c r="K541" s="31">
        <f t="shared" si="4"/>
        <v>3575</v>
      </c>
      <c r="L541" s="31">
        <f t="shared" si="5"/>
        <v>1072.5</v>
      </c>
      <c r="M541" s="32">
        <v>0.3</v>
      </c>
      <c r="O541" s="37"/>
      <c r="P541" s="35"/>
      <c r="Q541" s="33"/>
      <c r="R541" s="34"/>
    </row>
    <row r="542" spans="1:18" ht="15.75" customHeight="1" x14ac:dyDescent="0.2">
      <c r="A542" s="22"/>
      <c r="B542" s="27" t="s">
        <v>34</v>
      </c>
      <c r="C542" s="27">
        <v>1128299</v>
      </c>
      <c r="D542" s="28">
        <v>44362</v>
      </c>
      <c r="E542" s="27" t="s">
        <v>35</v>
      </c>
      <c r="F542" s="27" t="s">
        <v>47</v>
      </c>
      <c r="G542" s="27" t="s">
        <v>48</v>
      </c>
      <c r="H542" s="27" t="s">
        <v>26</v>
      </c>
      <c r="I542" s="29">
        <v>0.65</v>
      </c>
      <c r="J542" s="30">
        <v>5500</v>
      </c>
      <c r="K542" s="31">
        <f t="shared" si="4"/>
        <v>3575</v>
      </c>
      <c r="L542" s="31">
        <f t="shared" si="5"/>
        <v>1608.75</v>
      </c>
      <c r="M542" s="32">
        <v>0.45</v>
      </c>
      <c r="O542" s="37"/>
      <c r="P542" s="35"/>
      <c r="Q542" s="33"/>
      <c r="R542" s="34"/>
    </row>
    <row r="543" spans="1:18" ht="15.75" customHeight="1" x14ac:dyDescent="0.2">
      <c r="A543" s="22"/>
      <c r="B543" s="27" t="s">
        <v>34</v>
      </c>
      <c r="C543" s="27">
        <v>1128299</v>
      </c>
      <c r="D543" s="28">
        <v>44362</v>
      </c>
      <c r="E543" s="27" t="s">
        <v>35</v>
      </c>
      <c r="F543" s="27" t="s">
        <v>47</v>
      </c>
      <c r="G543" s="27" t="s">
        <v>48</v>
      </c>
      <c r="H543" s="27" t="s">
        <v>27</v>
      </c>
      <c r="I543" s="29">
        <v>0.6</v>
      </c>
      <c r="J543" s="30">
        <v>4250</v>
      </c>
      <c r="K543" s="31">
        <f t="shared" si="4"/>
        <v>2550</v>
      </c>
      <c r="L543" s="31">
        <f t="shared" si="5"/>
        <v>1019.9999999999999</v>
      </c>
      <c r="M543" s="32">
        <v>0.39999999999999997</v>
      </c>
      <c r="O543" s="37"/>
      <c r="P543" s="35"/>
      <c r="Q543" s="33"/>
      <c r="R543" s="34"/>
    </row>
    <row r="544" spans="1:18" ht="15.75" customHeight="1" x14ac:dyDescent="0.2">
      <c r="A544" s="22"/>
      <c r="B544" s="27" t="s">
        <v>34</v>
      </c>
      <c r="C544" s="27">
        <v>1128299</v>
      </c>
      <c r="D544" s="28">
        <v>44362</v>
      </c>
      <c r="E544" s="27" t="s">
        <v>35</v>
      </c>
      <c r="F544" s="27" t="s">
        <v>47</v>
      </c>
      <c r="G544" s="27" t="s">
        <v>48</v>
      </c>
      <c r="H544" s="27" t="s">
        <v>28</v>
      </c>
      <c r="I544" s="29">
        <v>0.65</v>
      </c>
      <c r="J544" s="30">
        <v>3000</v>
      </c>
      <c r="K544" s="31">
        <f t="shared" si="4"/>
        <v>1950</v>
      </c>
      <c r="L544" s="31">
        <f t="shared" si="5"/>
        <v>1170.0000000000002</v>
      </c>
      <c r="M544" s="32">
        <v>0.60000000000000009</v>
      </c>
      <c r="O544" s="37"/>
      <c r="P544" s="35"/>
      <c r="Q544" s="33"/>
      <c r="R544" s="34"/>
    </row>
    <row r="545" spans="1:18" ht="15.75" customHeight="1" x14ac:dyDescent="0.2">
      <c r="A545" s="22"/>
      <c r="B545" s="27" t="s">
        <v>34</v>
      </c>
      <c r="C545" s="27">
        <v>1128299</v>
      </c>
      <c r="D545" s="28">
        <v>44362</v>
      </c>
      <c r="E545" s="27" t="s">
        <v>35</v>
      </c>
      <c r="F545" s="27" t="s">
        <v>47</v>
      </c>
      <c r="G545" s="27" t="s">
        <v>48</v>
      </c>
      <c r="H545" s="27" t="s">
        <v>29</v>
      </c>
      <c r="I545" s="29">
        <v>0.8</v>
      </c>
      <c r="J545" s="30">
        <v>6000</v>
      </c>
      <c r="K545" s="31">
        <f t="shared" si="4"/>
        <v>4800</v>
      </c>
      <c r="L545" s="31">
        <f t="shared" si="5"/>
        <v>1200</v>
      </c>
      <c r="M545" s="32">
        <v>0.25</v>
      </c>
      <c r="O545" s="37"/>
      <c r="P545" s="35"/>
      <c r="Q545" s="33"/>
      <c r="R545" s="34"/>
    </row>
    <row r="546" spans="1:18" ht="15.75" customHeight="1" x14ac:dyDescent="0.2">
      <c r="A546" s="22"/>
      <c r="B546" s="27" t="s">
        <v>34</v>
      </c>
      <c r="C546" s="27">
        <v>1128299</v>
      </c>
      <c r="D546" s="28">
        <v>44391</v>
      </c>
      <c r="E546" s="27" t="s">
        <v>35</v>
      </c>
      <c r="F546" s="27" t="s">
        <v>47</v>
      </c>
      <c r="G546" s="27" t="s">
        <v>48</v>
      </c>
      <c r="H546" s="27" t="s">
        <v>24</v>
      </c>
      <c r="I546" s="29">
        <v>0.6</v>
      </c>
      <c r="J546" s="30">
        <v>7500</v>
      </c>
      <c r="K546" s="31">
        <f t="shared" si="4"/>
        <v>4500</v>
      </c>
      <c r="L546" s="31">
        <f t="shared" si="5"/>
        <v>1800</v>
      </c>
      <c r="M546" s="32">
        <v>0.4</v>
      </c>
      <c r="O546" s="37"/>
      <c r="P546" s="35"/>
      <c r="Q546" s="33"/>
      <c r="R546" s="34"/>
    </row>
    <row r="547" spans="1:18" ht="15.75" customHeight="1" x14ac:dyDescent="0.2">
      <c r="A547" s="22"/>
      <c r="B547" s="27" t="s">
        <v>34</v>
      </c>
      <c r="C547" s="27">
        <v>1128299</v>
      </c>
      <c r="D547" s="28">
        <v>44391</v>
      </c>
      <c r="E547" s="27" t="s">
        <v>35</v>
      </c>
      <c r="F547" s="27" t="s">
        <v>47</v>
      </c>
      <c r="G547" s="27" t="s">
        <v>48</v>
      </c>
      <c r="H547" s="27" t="s">
        <v>25</v>
      </c>
      <c r="I547" s="29">
        <v>0.65</v>
      </c>
      <c r="J547" s="30">
        <v>6000</v>
      </c>
      <c r="K547" s="31">
        <f t="shared" si="4"/>
        <v>3900</v>
      </c>
      <c r="L547" s="31">
        <f t="shared" si="5"/>
        <v>975</v>
      </c>
      <c r="M547" s="32">
        <v>0.25</v>
      </c>
      <c r="O547" s="37"/>
      <c r="P547" s="35"/>
      <c r="Q547" s="33"/>
      <c r="R547" s="34"/>
    </row>
    <row r="548" spans="1:18" ht="15.75" customHeight="1" x14ac:dyDescent="0.2">
      <c r="A548" s="22"/>
      <c r="B548" s="27" t="s">
        <v>34</v>
      </c>
      <c r="C548" s="27">
        <v>1128299</v>
      </c>
      <c r="D548" s="28">
        <v>44391</v>
      </c>
      <c r="E548" s="27" t="s">
        <v>35</v>
      </c>
      <c r="F548" s="27" t="s">
        <v>47</v>
      </c>
      <c r="G548" s="27" t="s">
        <v>48</v>
      </c>
      <c r="H548" s="27" t="s">
        <v>26</v>
      </c>
      <c r="I548" s="29">
        <v>0.65</v>
      </c>
      <c r="J548" s="30">
        <v>5500</v>
      </c>
      <c r="K548" s="31">
        <f t="shared" si="4"/>
        <v>3575</v>
      </c>
      <c r="L548" s="31">
        <f t="shared" si="5"/>
        <v>1430</v>
      </c>
      <c r="M548" s="32">
        <v>0.4</v>
      </c>
      <c r="O548" s="37"/>
      <c r="P548" s="35"/>
      <c r="Q548" s="33"/>
      <c r="R548" s="34"/>
    </row>
    <row r="549" spans="1:18" ht="15.75" customHeight="1" x14ac:dyDescent="0.2">
      <c r="A549" s="22"/>
      <c r="B549" s="27" t="s">
        <v>34</v>
      </c>
      <c r="C549" s="27">
        <v>1128299</v>
      </c>
      <c r="D549" s="28">
        <v>44391</v>
      </c>
      <c r="E549" s="27" t="s">
        <v>35</v>
      </c>
      <c r="F549" s="27" t="s">
        <v>47</v>
      </c>
      <c r="G549" s="27" t="s">
        <v>48</v>
      </c>
      <c r="H549" s="27" t="s">
        <v>27</v>
      </c>
      <c r="I549" s="29">
        <v>0.6</v>
      </c>
      <c r="J549" s="30">
        <v>4500</v>
      </c>
      <c r="K549" s="31">
        <f t="shared" si="4"/>
        <v>2700</v>
      </c>
      <c r="L549" s="31">
        <f t="shared" si="5"/>
        <v>944.99999999999989</v>
      </c>
      <c r="M549" s="32">
        <v>0.35</v>
      </c>
      <c r="O549" s="37"/>
      <c r="P549" s="35"/>
      <c r="Q549" s="33"/>
      <c r="R549" s="34"/>
    </row>
    <row r="550" spans="1:18" ht="15.75" customHeight="1" x14ac:dyDescent="0.2">
      <c r="A550" s="22"/>
      <c r="B550" s="27" t="s">
        <v>34</v>
      </c>
      <c r="C550" s="27">
        <v>1128299</v>
      </c>
      <c r="D550" s="28">
        <v>44391</v>
      </c>
      <c r="E550" s="27" t="s">
        <v>35</v>
      </c>
      <c r="F550" s="27" t="s">
        <v>47</v>
      </c>
      <c r="G550" s="27" t="s">
        <v>48</v>
      </c>
      <c r="H550" s="27" t="s">
        <v>28</v>
      </c>
      <c r="I550" s="29">
        <v>0.65</v>
      </c>
      <c r="J550" s="30">
        <v>5000</v>
      </c>
      <c r="K550" s="31">
        <f t="shared" si="4"/>
        <v>3250</v>
      </c>
      <c r="L550" s="31">
        <f t="shared" si="5"/>
        <v>1787.5000000000002</v>
      </c>
      <c r="M550" s="32">
        <v>0.55000000000000004</v>
      </c>
      <c r="O550" s="37"/>
      <c r="P550" s="35"/>
      <c r="Q550" s="33"/>
      <c r="R550" s="34"/>
    </row>
    <row r="551" spans="1:18" ht="15.75" customHeight="1" x14ac:dyDescent="0.2">
      <c r="A551" s="22"/>
      <c r="B551" s="27" t="s">
        <v>34</v>
      </c>
      <c r="C551" s="27">
        <v>1128299</v>
      </c>
      <c r="D551" s="28">
        <v>44391</v>
      </c>
      <c r="E551" s="27" t="s">
        <v>35</v>
      </c>
      <c r="F551" s="27" t="s">
        <v>47</v>
      </c>
      <c r="G551" s="27" t="s">
        <v>48</v>
      </c>
      <c r="H551" s="27" t="s">
        <v>29</v>
      </c>
      <c r="I551" s="29">
        <v>0.8</v>
      </c>
      <c r="J551" s="30">
        <v>5000</v>
      </c>
      <c r="K551" s="31">
        <f t="shared" si="4"/>
        <v>4000</v>
      </c>
      <c r="L551" s="31">
        <f t="shared" si="5"/>
        <v>800</v>
      </c>
      <c r="M551" s="32">
        <v>0.2</v>
      </c>
      <c r="O551" s="37"/>
      <c r="P551" s="35"/>
      <c r="Q551" s="33"/>
      <c r="R551" s="34"/>
    </row>
    <row r="552" spans="1:18" ht="15.75" customHeight="1" x14ac:dyDescent="0.2">
      <c r="A552" s="22"/>
      <c r="B552" s="27" t="s">
        <v>34</v>
      </c>
      <c r="C552" s="27">
        <v>1128299</v>
      </c>
      <c r="D552" s="28">
        <v>44423</v>
      </c>
      <c r="E552" s="27" t="s">
        <v>35</v>
      </c>
      <c r="F552" s="27" t="s">
        <v>47</v>
      </c>
      <c r="G552" s="27" t="s">
        <v>48</v>
      </c>
      <c r="H552" s="27" t="s">
        <v>24</v>
      </c>
      <c r="I552" s="29">
        <v>0.65</v>
      </c>
      <c r="J552" s="30">
        <v>7000</v>
      </c>
      <c r="K552" s="31">
        <f t="shared" si="4"/>
        <v>4550</v>
      </c>
      <c r="L552" s="31">
        <f t="shared" si="5"/>
        <v>1820</v>
      </c>
      <c r="M552" s="32">
        <v>0.4</v>
      </c>
      <c r="O552" s="37"/>
      <c r="P552" s="35"/>
      <c r="Q552" s="33"/>
      <c r="R552" s="34"/>
    </row>
    <row r="553" spans="1:18" ht="15.75" customHeight="1" x14ac:dyDescent="0.2">
      <c r="A553" s="22"/>
      <c r="B553" s="27" t="s">
        <v>34</v>
      </c>
      <c r="C553" s="27">
        <v>1128299</v>
      </c>
      <c r="D553" s="28">
        <v>44423</v>
      </c>
      <c r="E553" s="27" t="s">
        <v>35</v>
      </c>
      <c r="F553" s="27" t="s">
        <v>47</v>
      </c>
      <c r="G553" s="27" t="s">
        <v>48</v>
      </c>
      <c r="H553" s="27" t="s">
        <v>25</v>
      </c>
      <c r="I553" s="29">
        <v>0.70000000000000007</v>
      </c>
      <c r="J553" s="30">
        <v>6500</v>
      </c>
      <c r="K553" s="31">
        <f t="shared" si="4"/>
        <v>4550</v>
      </c>
      <c r="L553" s="31">
        <f t="shared" si="5"/>
        <v>1137.5</v>
      </c>
      <c r="M553" s="32">
        <v>0.25</v>
      </c>
      <c r="O553" s="37"/>
      <c r="P553" s="35"/>
      <c r="Q553" s="33"/>
      <c r="R553" s="34"/>
    </row>
    <row r="554" spans="1:18" ht="15.75" customHeight="1" x14ac:dyDescent="0.2">
      <c r="A554" s="22"/>
      <c r="B554" s="27" t="s">
        <v>34</v>
      </c>
      <c r="C554" s="27">
        <v>1128299</v>
      </c>
      <c r="D554" s="28">
        <v>44423</v>
      </c>
      <c r="E554" s="27" t="s">
        <v>35</v>
      </c>
      <c r="F554" s="27" t="s">
        <v>47</v>
      </c>
      <c r="G554" s="27" t="s">
        <v>48</v>
      </c>
      <c r="H554" s="27" t="s">
        <v>26</v>
      </c>
      <c r="I554" s="29">
        <v>0.65</v>
      </c>
      <c r="J554" s="30">
        <v>5250</v>
      </c>
      <c r="K554" s="31">
        <f t="shared" si="4"/>
        <v>3412.5</v>
      </c>
      <c r="L554" s="31">
        <f t="shared" si="5"/>
        <v>1365</v>
      </c>
      <c r="M554" s="32">
        <v>0.4</v>
      </c>
      <c r="O554" s="37"/>
      <c r="P554" s="35"/>
      <c r="Q554" s="33"/>
      <c r="R554" s="34"/>
    </row>
    <row r="555" spans="1:18" ht="15.75" customHeight="1" x14ac:dyDescent="0.2">
      <c r="A555" s="22"/>
      <c r="B555" s="27" t="s">
        <v>34</v>
      </c>
      <c r="C555" s="27">
        <v>1128299</v>
      </c>
      <c r="D555" s="28">
        <v>44423</v>
      </c>
      <c r="E555" s="27" t="s">
        <v>35</v>
      </c>
      <c r="F555" s="27" t="s">
        <v>47</v>
      </c>
      <c r="G555" s="27" t="s">
        <v>48</v>
      </c>
      <c r="H555" s="27" t="s">
        <v>27</v>
      </c>
      <c r="I555" s="29">
        <v>0.65</v>
      </c>
      <c r="J555" s="30">
        <v>4750</v>
      </c>
      <c r="K555" s="31">
        <f t="shared" si="4"/>
        <v>3087.5</v>
      </c>
      <c r="L555" s="31">
        <f t="shared" si="5"/>
        <v>1080.625</v>
      </c>
      <c r="M555" s="32">
        <v>0.35</v>
      </c>
      <c r="O555" s="37"/>
      <c r="P555" s="35"/>
      <c r="Q555" s="33"/>
      <c r="R555" s="34"/>
    </row>
    <row r="556" spans="1:18" ht="15.75" customHeight="1" x14ac:dyDescent="0.2">
      <c r="A556" s="22"/>
      <c r="B556" s="27" t="s">
        <v>34</v>
      </c>
      <c r="C556" s="27">
        <v>1128299</v>
      </c>
      <c r="D556" s="28">
        <v>44423</v>
      </c>
      <c r="E556" s="27" t="s">
        <v>35</v>
      </c>
      <c r="F556" s="27" t="s">
        <v>47</v>
      </c>
      <c r="G556" s="27" t="s">
        <v>48</v>
      </c>
      <c r="H556" s="27" t="s">
        <v>28</v>
      </c>
      <c r="I556" s="29">
        <v>0.75</v>
      </c>
      <c r="J556" s="30">
        <v>4750</v>
      </c>
      <c r="K556" s="31">
        <f t="shared" si="4"/>
        <v>3562.5</v>
      </c>
      <c r="L556" s="31">
        <f t="shared" si="5"/>
        <v>1959.3750000000002</v>
      </c>
      <c r="M556" s="32">
        <v>0.55000000000000004</v>
      </c>
      <c r="O556" s="37"/>
      <c r="P556" s="35"/>
      <c r="Q556" s="33"/>
      <c r="R556" s="34"/>
    </row>
    <row r="557" spans="1:18" ht="15.75" customHeight="1" x14ac:dyDescent="0.2">
      <c r="A557" s="22"/>
      <c r="B557" s="27" t="s">
        <v>34</v>
      </c>
      <c r="C557" s="27">
        <v>1128299</v>
      </c>
      <c r="D557" s="28">
        <v>44423</v>
      </c>
      <c r="E557" s="27" t="s">
        <v>35</v>
      </c>
      <c r="F557" s="27" t="s">
        <v>47</v>
      </c>
      <c r="G557" s="27" t="s">
        <v>48</v>
      </c>
      <c r="H557" s="27" t="s">
        <v>29</v>
      </c>
      <c r="I557" s="29">
        <v>0.8</v>
      </c>
      <c r="J557" s="30">
        <v>4000</v>
      </c>
      <c r="K557" s="31">
        <f t="shared" si="4"/>
        <v>3200</v>
      </c>
      <c r="L557" s="31">
        <f t="shared" si="5"/>
        <v>640</v>
      </c>
      <c r="M557" s="32">
        <v>0.2</v>
      </c>
      <c r="O557" s="37"/>
      <c r="P557" s="35"/>
      <c r="Q557" s="33"/>
      <c r="R557" s="34"/>
    </row>
    <row r="558" spans="1:18" ht="15.75" customHeight="1" x14ac:dyDescent="0.2">
      <c r="A558" s="22"/>
      <c r="B558" s="27" t="s">
        <v>34</v>
      </c>
      <c r="C558" s="27">
        <v>1128299</v>
      </c>
      <c r="D558" s="28">
        <v>44455</v>
      </c>
      <c r="E558" s="27" t="s">
        <v>35</v>
      </c>
      <c r="F558" s="27" t="s">
        <v>47</v>
      </c>
      <c r="G558" s="27" t="s">
        <v>48</v>
      </c>
      <c r="H558" s="27" t="s">
        <v>24</v>
      </c>
      <c r="I558" s="29">
        <v>0.60000000000000009</v>
      </c>
      <c r="J558" s="30">
        <v>6000</v>
      </c>
      <c r="K558" s="31">
        <f t="shared" si="4"/>
        <v>3600.0000000000005</v>
      </c>
      <c r="L558" s="31">
        <f t="shared" si="5"/>
        <v>1260.0000000000002</v>
      </c>
      <c r="M558" s="32">
        <v>0.35000000000000003</v>
      </c>
      <c r="O558" s="37"/>
      <c r="P558" s="35"/>
      <c r="Q558" s="33"/>
      <c r="R558" s="34"/>
    </row>
    <row r="559" spans="1:18" ht="15.75" customHeight="1" x14ac:dyDescent="0.2">
      <c r="A559" s="22"/>
      <c r="B559" s="27" t="s">
        <v>34</v>
      </c>
      <c r="C559" s="27">
        <v>1128299</v>
      </c>
      <c r="D559" s="28">
        <v>44455</v>
      </c>
      <c r="E559" s="27" t="s">
        <v>35</v>
      </c>
      <c r="F559" s="27" t="s">
        <v>47</v>
      </c>
      <c r="G559" s="27" t="s">
        <v>48</v>
      </c>
      <c r="H559" s="27" t="s">
        <v>25</v>
      </c>
      <c r="I559" s="29">
        <v>0.65000000000000013</v>
      </c>
      <c r="J559" s="30">
        <v>6000</v>
      </c>
      <c r="K559" s="31">
        <f t="shared" si="4"/>
        <v>3900.0000000000009</v>
      </c>
      <c r="L559" s="31">
        <f t="shared" si="5"/>
        <v>780.00000000000023</v>
      </c>
      <c r="M559" s="32">
        <v>0.2</v>
      </c>
      <c r="O559" s="37"/>
      <c r="P559" s="35"/>
      <c r="Q559" s="33"/>
      <c r="R559" s="34"/>
    </row>
    <row r="560" spans="1:18" ht="15.75" customHeight="1" x14ac:dyDescent="0.2">
      <c r="A560" s="22"/>
      <c r="B560" s="27" t="s">
        <v>34</v>
      </c>
      <c r="C560" s="27">
        <v>1128299</v>
      </c>
      <c r="D560" s="28">
        <v>44455</v>
      </c>
      <c r="E560" s="27" t="s">
        <v>35</v>
      </c>
      <c r="F560" s="27" t="s">
        <v>47</v>
      </c>
      <c r="G560" s="27" t="s">
        <v>48</v>
      </c>
      <c r="H560" s="27" t="s">
        <v>26</v>
      </c>
      <c r="I560" s="29">
        <v>0.60000000000000009</v>
      </c>
      <c r="J560" s="30">
        <v>4500</v>
      </c>
      <c r="K560" s="31">
        <f t="shared" si="4"/>
        <v>2700.0000000000005</v>
      </c>
      <c r="L560" s="31">
        <f t="shared" si="5"/>
        <v>945.00000000000023</v>
      </c>
      <c r="M560" s="32">
        <v>0.35000000000000003</v>
      </c>
      <c r="O560" s="37"/>
      <c r="P560" s="35"/>
      <c r="Q560" s="33"/>
      <c r="R560" s="34"/>
    </row>
    <row r="561" spans="1:18" ht="15.75" customHeight="1" x14ac:dyDescent="0.2">
      <c r="A561" s="22"/>
      <c r="B561" s="27" t="s">
        <v>34</v>
      </c>
      <c r="C561" s="27">
        <v>1128299</v>
      </c>
      <c r="D561" s="28">
        <v>44455</v>
      </c>
      <c r="E561" s="27" t="s">
        <v>35</v>
      </c>
      <c r="F561" s="27" t="s">
        <v>47</v>
      </c>
      <c r="G561" s="27" t="s">
        <v>48</v>
      </c>
      <c r="H561" s="27" t="s">
        <v>27</v>
      </c>
      <c r="I561" s="29">
        <v>0.60000000000000009</v>
      </c>
      <c r="J561" s="30">
        <v>4000</v>
      </c>
      <c r="K561" s="31">
        <f t="shared" si="4"/>
        <v>2400.0000000000005</v>
      </c>
      <c r="L561" s="31">
        <f t="shared" si="5"/>
        <v>720.00000000000011</v>
      </c>
      <c r="M561" s="32">
        <v>0.3</v>
      </c>
      <c r="O561" s="37"/>
      <c r="P561" s="35"/>
      <c r="Q561" s="33"/>
      <c r="R561" s="34"/>
    </row>
    <row r="562" spans="1:18" ht="15.75" customHeight="1" x14ac:dyDescent="0.2">
      <c r="A562" s="22"/>
      <c r="B562" s="27" t="s">
        <v>34</v>
      </c>
      <c r="C562" s="27">
        <v>1128299</v>
      </c>
      <c r="D562" s="28">
        <v>44455</v>
      </c>
      <c r="E562" s="27" t="s">
        <v>35</v>
      </c>
      <c r="F562" s="27" t="s">
        <v>47</v>
      </c>
      <c r="G562" s="27" t="s">
        <v>48</v>
      </c>
      <c r="H562" s="27" t="s">
        <v>28</v>
      </c>
      <c r="I562" s="29">
        <v>0.70000000000000007</v>
      </c>
      <c r="J562" s="30">
        <v>4000</v>
      </c>
      <c r="K562" s="31">
        <f t="shared" si="4"/>
        <v>2800.0000000000005</v>
      </c>
      <c r="L562" s="31">
        <f t="shared" si="5"/>
        <v>1400.0000000000005</v>
      </c>
      <c r="M562" s="32">
        <v>0.50000000000000011</v>
      </c>
      <c r="O562" s="37"/>
      <c r="P562" s="35"/>
      <c r="Q562" s="33"/>
      <c r="R562" s="34"/>
    </row>
    <row r="563" spans="1:18" ht="15.75" customHeight="1" x14ac:dyDescent="0.2">
      <c r="A563" s="22"/>
      <c r="B563" s="27" t="s">
        <v>34</v>
      </c>
      <c r="C563" s="27">
        <v>1128299</v>
      </c>
      <c r="D563" s="28">
        <v>44455</v>
      </c>
      <c r="E563" s="27" t="s">
        <v>35</v>
      </c>
      <c r="F563" s="27" t="s">
        <v>47</v>
      </c>
      <c r="G563" s="27" t="s">
        <v>48</v>
      </c>
      <c r="H563" s="27" t="s">
        <v>29</v>
      </c>
      <c r="I563" s="29">
        <v>0.75000000000000011</v>
      </c>
      <c r="J563" s="30">
        <v>4500</v>
      </c>
      <c r="K563" s="31">
        <f t="shared" si="4"/>
        <v>3375.0000000000005</v>
      </c>
      <c r="L563" s="31">
        <f t="shared" si="5"/>
        <v>506.25000000000017</v>
      </c>
      <c r="M563" s="32">
        <v>0.15000000000000002</v>
      </c>
      <c r="O563" s="37"/>
      <c r="P563" s="35"/>
      <c r="Q563" s="33"/>
      <c r="R563" s="34"/>
    </row>
    <row r="564" spans="1:18" ht="15.75" customHeight="1" x14ac:dyDescent="0.2">
      <c r="A564" s="22"/>
      <c r="B564" s="27" t="s">
        <v>34</v>
      </c>
      <c r="C564" s="27">
        <v>1128299</v>
      </c>
      <c r="D564" s="28">
        <v>44484</v>
      </c>
      <c r="E564" s="27" t="s">
        <v>35</v>
      </c>
      <c r="F564" s="27" t="s">
        <v>47</v>
      </c>
      <c r="G564" s="27" t="s">
        <v>48</v>
      </c>
      <c r="H564" s="27" t="s">
        <v>24</v>
      </c>
      <c r="I564" s="29">
        <v>0.60000000000000009</v>
      </c>
      <c r="J564" s="30">
        <v>5500</v>
      </c>
      <c r="K564" s="31">
        <f t="shared" si="4"/>
        <v>3300.0000000000005</v>
      </c>
      <c r="L564" s="31">
        <f t="shared" si="5"/>
        <v>1155.0000000000002</v>
      </c>
      <c r="M564" s="32">
        <v>0.35000000000000003</v>
      </c>
      <c r="O564" s="37"/>
      <c r="P564" s="35"/>
      <c r="Q564" s="33"/>
      <c r="R564" s="34"/>
    </row>
    <row r="565" spans="1:18" ht="15.75" customHeight="1" x14ac:dyDescent="0.2">
      <c r="A565" s="22"/>
      <c r="B565" s="27" t="s">
        <v>34</v>
      </c>
      <c r="C565" s="27">
        <v>1128299</v>
      </c>
      <c r="D565" s="28">
        <v>44484</v>
      </c>
      <c r="E565" s="27" t="s">
        <v>35</v>
      </c>
      <c r="F565" s="27" t="s">
        <v>47</v>
      </c>
      <c r="G565" s="27" t="s">
        <v>48</v>
      </c>
      <c r="H565" s="27" t="s">
        <v>25</v>
      </c>
      <c r="I565" s="29">
        <v>0.65000000000000013</v>
      </c>
      <c r="J565" s="30">
        <v>5500</v>
      </c>
      <c r="K565" s="31">
        <f t="shared" si="4"/>
        <v>3575.0000000000009</v>
      </c>
      <c r="L565" s="31">
        <f t="shared" si="5"/>
        <v>715.00000000000023</v>
      </c>
      <c r="M565" s="32">
        <v>0.2</v>
      </c>
      <c r="O565" s="37"/>
      <c r="P565" s="35"/>
      <c r="Q565" s="33"/>
      <c r="R565" s="34"/>
    </row>
    <row r="566" spans="1:18" ht="15.75" customHeight="1" x14ac:dyDescent="0.2">
      <c r="A566" s="22"/>
      <c r="B566" s="27" t="s">
        <v>34</v>
      </c>
      <c r="C566" s="27">
        <v>1128299</v>
      </c>
      <c r="D566" s="28">
        <v>44484</v>
      </c>
      <c r="E566" s="27" t="s">
        <v>35</v>
      </c>
      <c r="F566" s="27" t="s">
        <v>47</v>
      </c>
      <c r="G566" s="27" t="s">
        <v>48</v>
      </c>
      <c r="H566" s="27" t="s">
        <v>26</v>
      </c>
      <c r="I566" s="29">
        <v>0.60000000000000009</v>
      </c>
      <c r="J566" s="30">
        <v>3750</v>
      </c>
      <c r="K566" s="31">
        <f t="shared" si="4"/>
        <v>2250.0000000000005</v>
      </c>
      <c r="L566" s="31">
        <f t="shared" si="5"/>
        <v>787.50000000000023</v>
      </c>
      <c r="M566" s="32">
        <v>0.35000000000000003</v>
      </c>
      <c r="O566" s="37"/>
      <c r="P566" s="35"/>
      <c r="Q566" s="33"/>
      <c r="R566" s="34"/>
    </row>
    <row r="567" spans="1:18" ht="15.75" customHeight="1" x14ac:dyDescent="0.2">
      <c r="A567" s="22"/>
      <c r="B567" s="27" t="s">
        <v>34</v>
      </c>
      <c r="C567" s="27">
        <v>1128299</v>
      </c>
      <c r="D567" s="28">
        <v>44484</v>
      </c>
      <c r="E567" s="27" t="s">
        <v>35</v>
      </c>
      <c r="F567" s="27" t="s">
        <v>47</v>
      </c>
      <c r="G567" s="27" t="s">
        <v>48</v>
      </c>
      <c r="H567" s="27" t="s">
        <v>27</v>
      </c>
      <c r="I567" s="29">
        <v>0.60000000000000009</v>
      </c>
      <c r="J567" s="30">
        <v>3500</v>
      </c>
      <c r="K567" s="31">
        <f t="shared" si="4"/>
        <v>2100.0000000000005</v>
      </c>
      <c r="L567" s="31">
        <f t="shared" si="5"/>
        <v>630.00000000000011</v>
      </c>
      <c r="M567" s="32">
        <v>0.3</v>
      </c>
      <c r="O567" s="37"/>
      <c r="P567" s="35"/>
      <c r="Q567" s="33"/>
      <c r="R567" s="34"/>
    </row>
    <row r="568" spans="1:18" ht="15.75" customHeight="1" x14ac:dyDescent="0.2">
      <c r="A568" s="22"/>
      <c r="B568" s="27" t="s">
        <v>34</v>
      </c>
      <c r="C568" s="27">
        <v>1128299</v>
      </c>
      <c r="D568" s="28">
        <v>44484</v>
      </c>
      <c r="E568" s="27" t="s">
        <v>35</v>
      </c>
      <c r="F568" s="27" t="s">
        <v>47</v>
      </c>
      <c r="G568" s="27" t="s">
        <v>48</v>
      </c>
      <c r="H568" s="27" t="s">
        <v>28</v>
      </c>
      <c r="I568" s="29">
        <v>0.70000000000000007</v>
      </c>
      <c r="J568" s="30">
        <v>3250</v>
      </c>
      <c r="K568" s="31">
        <f t="shared" si="4"/>
        <v>2275</v>
      </c>
      <c r="L568" s="31">
        <f t="shared" si="5"/>
        <v>1137.5000000000002</v>
      </c>
      <c r="M568" s="32">
        <v>0.50000000000000011</v>
      </c>
      <c r="O568" s="37"/>
      <c r="P568" s="35"/>
      <c r="Q568" s="33"/>
      <c r="R568" s="34"/>
    </row>
    <row r="569" spans="1:18" ht="15.75" customHeight="1" x14ac:dyDescent="0.2">
      <c r="A569" s="22"/>
      <c r="B569" s="27" t="s">
        <v>34</v>
      </c>
      <c r="C569" s="27">
        <v>1128299</v>
      </c>
      <c r="D569" s="28">
        <v>44484</v>
      </c>
      <c r="E569" s="27" t="s">
        <v>35</v>
      </c>
      <c r="F569" s="27" t="s">
        <v>47</v>
      </c>
      <c r="G569" s="27" t="s">
        <v>48</v>
      </c>
      <c r="H569" s="27" t="s">
        <v>29</v>
      </c>
      <c r="I569" s="29">
        <v>0.75000000000000011</v>
      </c>
      <c r="J569" s="30">
        <v>3750</v>
      </c>
      <c r="K569" s="31">
        <f t="shared" si="4"/>
        <v>2812.5000000000005</v>
      </c>
      <c r="L569" s="31">
        <f t="shared" si="5"/>
        <v>421.87500000000011</v>
      </c>
      <c r="M569" s="32">
        <v>0.15000000000000002</v>
      </c>
      <c r="O569" s="37"/>
      <c r="P569" s="35"/>
      <c r="Q569" s="33"/>
      <c r="R569" s="34"/>
    </row>
    <row r="570" spans="1:18" ht="15.75" customHeight="1" x14ac:dyDescent="0.2">
      <c r="A570" s="22"/>
      <c r="B570" s="27" t="s">
        <v>34</v>
      </c>
      <c r="C570" s="27">
        <v>1128299</v>
      </c>
      <c r="D570" s="28">
        <v>44515</v>
      </c>
      <c r="E570" s="27" t="s">
        <v>35</v>
      </c>
      <c r="F570" s="27" t="s">
        <v>47</v>
      </c>
      <c r="G570" s="27" t="s">
        <v>48</v>
      </c>
      <c r="H570" s="27" t="s">
        <v>24</v>
      </c>
      <c r="I570" s="29">
        <v>0.60000000000000009</v>
      </c>
      <c r="J570" s="30">
        <v>5750</v>
      </c>
      <c r="K570" s="31">
        <f t="shared" si="4"/>
        <v>3450.0000000000005</v>
      </c>
      <c r="L570" s="31">
        <f t="shared" si="5"/>
        <v>1207.5000000000002</v>
      </c>
      <c r="M570" s="32">
        <v>0.35000000000000003</v>
      </c>
      <c r="O570" s="37"/>
      <c r="P570" s="35"/>
      <c r="Q570" s="33"/>
      <c r="R570" s="34"/>
    </row>
    <row r="571" spans="1:18" ht="15.75" customHeight="1" x14ac:dyDescent="0.2">
      <c r="A571" s="22"/>
      <c r="B571" s="27" t="s">
        <v>34</v>
      </c>
      <c r="C571" s="27">
        <v>1128299</v>
      </c>
      <c r="D571" s="28">
        <v>44515</v>
      </c>
      <c r="E571" s="27" t="s">
        <v>35</v>
      </c>
      <c r="F571" s="27" t="s">
        <v>47</v>
      </c>
      <c r="G571" s="27" t="s">
        <v>48</v>
      </c>
      <c r="H571" s="27" t="s">
        <v>25</v>
      </c>
      <c r="I571" s="29">
        <v>0.65000000000000013</v>
      </c>
      <c r="J571" s="30">
        <v>5750</v>
      </c>
      <c r="K571" s="31">
        <f t="shared" si="4"/>
        <v>3737.5000000000009</v>
      </c>
      <c r="L571" s="31">
        <f t="shared" si="5"/>
        <v>747.50000000000023</v>
      </c>
      <c r="M571" s="32">
        <v>0.2</v>
      </c>
      <c r="O571" s="37"/>
      <c r="P571" s="35"/>
      <c r="Q571" s="33"/>
      <c r="R571" s="34"/>
    </row>
    <row r="572" spans="1:18" ht="15.75" customHeight="1" x14ac:dyDescent="0.2">
      <c r="A572" s="22"/>
      <c r="B572" s="27" t="s">
        <v>34</v>
      </c>
      <c r="C572" s="27">
        <v>1128299</v>
      </c>
      <c r="D572" s="28">
        <v>44515</v>
      </c>
      <c r="E572" s="27" t="s">
        <v>35</v>
      </c>
      <c r="F572" s="27" t="s">
        <v>47</v>
      </c>
      <c r="G572" s="27" t="s">
        <v>48</v>
      </c>
      <c r="H572" s="27" t="s">
        <v>26</v>
      </c>
      <c r="I572" s="29">
        <v>0.60000000000000009</v>
      </c>
      <c r="J572" s="30">
        <v>4250</v>
      </c>
      <c r="K572" s="31">
        <f t="shared" si="4"/>
        <v>2550.0000000000005</v>
      </c>
      <c r="L572" s="31">
        <f t="shared" si="5"/>
        <v>892.50000000000023</v>
      </c>
      <c r="M572" s="32">
        <v>0.35000000000000003</v>
      </c>
      <c r="O572" s="37"/>
      <c r="P572" s="35"/>
      <c r="Q572" s="33"/>
      <c r="R572" s="34"/>
    </row>
    <row r="573" spans="1:18" ht="15.75" customHeight="1" x14ac:dyDescent="0.2">
      <c r="A573" s="22"/>
      <c r="B573" s="27" t="s">
        <v>34</v>
      </c>
      <c r="C573" s="27">
        <v>1128299</v>
      </c>
      <c r="D573" s="28">
        <v>44515</v>
      </c>
      <c r="E573" s="27" t="s">
        <v>35</v>
      </c>
      <c r="F573" s="27" t="s">
        <v>47</v>
      </c>
      <c r="G573" s="27" t="s">
        <v>48</v>
      </c>
      <c r="H573" s="27" t="s">
        <v>27</v>
      </c>
      <c r="I573" s="29">
        <v>0.60000000000000009</v>
      </c>
      <c r="J573" s="30">
        <v>4000</v>
      </c>
      <c r="K573" s="31">
        <f t="shared" si="4"/>
        <v>2400.0000000000005</v>
      </c>
      <c r="L573" s="31">
        <f t="shared" si="5"/>
        <v>720.00000000000011</v>
      </c>
      <c r="M573" s="32">
        <v>0.3</v>
      </c>
      <c r="O573" s="37"/>
      <c r="P573" s="35"/>
      <c r="Q573" s="33"/>
      <c r="R573" s="34"/>
    </row>
    <row r="574" spans="1:18" ht="15.75" customHeight="1" x14ac:dyDescent="0.2">
      <c r="A574" s="22"/>
      <c r="B574" s="27" t="s">
        <v>34</v>
      </c>
      <c r="C574" s="27">
        <v>1128299</v>
      </c>
      <c r="D574" s="28">
        <v>44515</v>
      </c>
      <c r="E574" s="27" t="s">
        <v>35</v>
      </c>
      <c r="F574" s="27" t="s">
        <v>47</v>
      </c>
      <c r="G574" s="27" t="s">
        <v>48</v>
      </c>
      <c r="H574" s="27" t="s">
        <v>28</v>
      </c>
      <c r="I574" s="29">
        <v>0.70000000000000007</v>
      </c>
      <c r="J574" s="30">
        <v>3500</v>
      </c>
      <c r="K574" s="31">
        <f t="shared" si="4"/>
        <v>2450.0000000000005</v>
      </c>
      <c r="L574" s="31">
        <f t="shared" si="5"/>
        <v>1225.0000000000005</v>
      </c>
      <c r="M574" s="32">
        <v>0.50000000000000011</v>
      </c>
      <c r="O574" s="37"/>
      <c r="P574" s="35"/>
      <c r="Q574" s="33"/>
      <c r="R574" s="34"/>
    </row>
    <row r="575" spans="1:18" ht="15.75" customHeight="1" x14ac:dyDescent="0.2">
      <c r="A575" s="22"/>
      <c r="B575" s="27" t="s">
        <v>34</v>
      </c>
      <c r="C575" s="27">
        <v>1128299</v>
      </c>
      <c r="D575" s="28">
        <v>44515</v>
      </c>
      <c r="E575" s="27" t="s">
        <v>35</v>
      </c>
      <c r="F575" s="27" t="s">
        <v>47</v>
      </c>
      <c r="G575" s="27" t="s">
        <v>48</v>
      </c>
      <c r="H575" s="27" t="s">
        <v>29</v>
      </c>
      <c r="I575" s="29">
        <v>0.75000000000000011</v>
      </c>
      <c r="J575" s="30">
        <v>4750</v>
      </c>
      <c r="K575" s="31">
        <f t="shared" si="4"/>
        <v>3562.5000000000005</v>
      </c>
      <c r="L575" s="31">
        <f t="shared" si="5"/>
        <v>534.37500000000011</v>
      </c>
      <c r="M575" s="32">
        <v>0.15000000000000002</v>
      </c>
      <c r="O575" s="37"/>
      <c r="P575" s="35"/>
      <c r="Q575" s="33"/>
      <c r="R575" s="34"/>
    </row>
    <row r="576" spans="1:18" ht="15.75" customHeight="1" x14ac:dyDescent="0.2">
      <c r="A576" s="22"/>
      <c r="B576" s="27" t="s">
        <v>34</v>
      </c>
      <c r="C576" s="27">
        <v>1128299</v>
      </c>
      <c r="D576" s="28">
        <v>44544</v>
      </c>
      <c r="E576" s="27" t="s">
        <v>35</v>
      </c>
      <c r="F576" s="27" t="s">
        <v>47</v>
      </c>
      <c r="G576" s="27" t="s">
        <v>48</v>
      </c>
      <c r="H576" s="27" t="s">
        <v>24</v>
      </c>
      <c r="I576" s="29">
        <v>0.60000000000000009</v>
      </c>
      <c r="J576" s="30">
        <v>6750</v>
      </c>
      <c r="K576" s="31">
        <f t="shared" si="4"/>
        <v>4050.0000000000005</v>
      </c>
      <c r="L576" s="31">
        <f t="shared" si="5"/>
        <v>1417.5000000000002</v>
      </c>
      <c r="M576" s="32">
        <v>0.35000000000000003</v>
      </c>
      <c r="O576" s="37"/>
      <c r="P576" s="35"/>
      <c r="Q576" s="33"/>
      <c r="R576" s="34"/>
    </row>
    <row r="577" spans="1:18" ht="15.75" customHeight="1" x14ac:dyDescent="0.2">
      <c r="A577" s="22"/>
      <c r="B577" s="27" t="s">
        <v>34</v>
      </c>
      <c r="C577" s="27">
        <v>1128299</v>
      </c>
      <c r="D577" s="28">
        <v>44544</v>
      </c>
      <c r="E577" s="27" t="s">
        <v>35</v>
      </c>
      <c r="F577" s="27" t="s">
        <v>47</v>
      </c>
      <c r="G577" s="27" t="s">
        <v>48</v>
      </c>
      <c r="H577" s="27" t="s">
        <v>25</v>
      </c>
      <c r="I577" s="29">
        <v>0.65000000000000013</v>
      </c>
      <c r="J577" s="30">
        <v>6750</v>
      </c>
      <c r="K577" s="31">
        <f t="shared" si="4"/>
        <v>4387.5000000000009</v>
      </c>
      <c r="L577" s="31">
        <f t="shared" si="5"/>
        <v>877.50000000000023</v>
      </c>
      <c r="M577" s="32">
        <v>0.2</v>
      </c>
      <c r="O577" s="37"/>
      <c r="P577" s="35"/>
      <c r="Q577" s="33"/>
      <c r="R577" s="34"/>
    </row>
    <row r="578" spans="1:18" ht="15.75" customHeight="1" x14ac:dyDescent="0.2">
      <c r="A578" s="22"/>
      <c r="B578" s="27" t="s">
        <v>34</v>
      </c>
      <c r="C578" s="27">
        <v>1128299</v>
      </c>
      <c r="D578" s="28">
        <v>44544</v>
      </c>
      <c r="E578" s="27" t="s">
        <v>35</v>
      </c>
      <c r="F578" s="27" t="s">
        <v>47</v>
      </c>
      <c r="G578" s="27" t="s">
        <v>48</v>
      </c>
      <c r="H578" s="27" t="s">
        <v>26</v>
      </c>
      <c r="I578" s="29">
        <v>0.60000000000000009</v>
      </c>
      <c r="J578" s="30">
        <v>4750</v>
      </c>
      <c r="K578" s="31">
        <f t="shared" si="4"/>
        <v>2850.0000000000005</v>
      </c>
      <c r="L578" s="31">
        <f t="shared" si="5"/>
        <v>997.50000000000023</v>
      </c>
      <c r="M578" s="32">
        <v>0.35000000000000003</v>
      </c>
      <c r="O578" s="37"/>
      <c r="P578" s="35"/>
      <c r="Q578" s="33"/>
      <c r="R578" s="34"/>
    </row>
    <row r="579" spans="1:18" ht="15.75" customHeight="1" x14ac:dyDescent="0.2">
      <c r="A579" s="22"/>
      <c r="B579" s="27" t="s">
        <v>34</v>
      </c>
      <c r="C579" s="27">
        <v>1128299</v>
      </c>
      <c r="D579" s="28">
        <v>44544</v>
      </c>
      <c r="E579" s="27" t="s">
        <v>35</v>
      </c>
      <c r="F579" s="27" t="s">
        <v>47</v>
      </c>
      <c r="G579" s="27" t="s">
        <v>48</v>
      </c>
      <c r="H579" s="27" t="s">
        <v>27</v>
      </c>
      <c r="I579" s="29">
        <v>0.60000000000000009</v>
      </c>
      <c r="J579" s="30">
        <v>4750</v>
      </c>
      <c r="K579" s="31">
        <f t="shared" si="4"/>
        <v>2850.0000000000005</v>
      </c>
      <c r="L579" s="31">
        <f t="shared" si="5"/>
        <v>855.00000000000011</v>
      </c>
      <c r="M579" s="32">
        <v>0.3</v>
      </c>
      <c r="O579" s="37"/>
      <c r="P579" s="35"/>
      <c r="Q579" s="33"/>
      <c r="R579" s="34"/>
    </row>
    <row r="580" spans="1:18" ht="15.75" customHeight="1" x14ac:dyDescent="0.2">
      <c r="A580" s="22"/>
      <c r="B580" s="27" t="s">
        <v>34</v>
      </c>
      <c r="C580" s="27">
        <v>1128299</v>
      </c>
      <c r="D580" s="28">
        <v>44544</v>
      </c>
      <c r="E580" s="27" t="s">
        <v>35</v>
      </c>
      <c r="F580" s="27" t="s">
        <v>47</v>
      </c>
      <c r="G580" s="27" t="s">
        <v>48</v>
      </c>
      <c r="H580" s="27" t="s">
        <v>28</v>
      </c>
      <c r="I580" s="29">
        <v>0.70000000000000007</v>
      </c>
      <c r="J580" s="30">
        <v>4000</v>
      </c>
      <c r="K580" s="31">
        <f t="shared" si="4"/>
        <v>2800.0000000000005</v>
      </c>
      <c r="L580" s="31">
        <f t="shared" si="5"/>
        <v>1400.0000000000005</v>
      </c>
      <c r="M580" s="32">
        <v>0.50000000000000011</v>
      </c>
      <c r="O580" s="37"/>
      <c r="P580" s="35"/>
      <c r="Q580" s="33"/>
      <c r="R580" s="34"/>
    </row>
    <row r="581" spans="1:18" ht="15.75" customHeight="1" x14ac:dyDescent="0.2">
      <c r="A581" s="22"/>
      <c r="B581" s="27" t="s">
        <v>34</v>
      </c>
      <c r="C581" s="27">
        <v>1128299</v>
      </c>
      <c r="D581" s="28">
        <v>44544</v>
      </c>
      <c r="E581" s="27" t="s">
        <v>35</v>
      </c>
      <c r="F581" s="27" t="s">
        <v>47</v>
      </c>
      <c r="G581" s="27" t="s">
        <v>48</v>
      </c>
      <c r="H581" s="27" t="s">
        <v>29</v>
      </c>
      <c r="I581" s="29">
        <v>0.75000000000000011</v>
      </c>
      <c r="J581" s="30">
        <v>5000</v>
      </c>
      <c r="K581" s="31">
        <f t="shared" si="4"/>
        <v>3750.0000000000005</v>
      </c>
      <c r="L581" s="31">
        <f t="shared" si="5"/>
        <v>562.50000000000011</v>
      </c>
      <c r="M581" s="32">
        <v>0.15000000000000002</v>
      </c>
      <c r="O581" s="37"/>
      <c r="P581" s="35"/>
      <c r="Q581" s="33"/>
      <c r="R581" s="34"/>
    </row>
    <row r="582" spans="1:18" ht="15.75" customHeight="1" x14ac:dyDescent="0.2">
      <c r="A582" s="22" t="s">
        <v>46</v>
      </c>
      <c r="B582" s="27" t="s">
        <v>34</v>
      </c>
      <c r="C582" s="27">
        <v>1128299</v>
      </c>
      <c r="D582" s="28">
        <v>44201</v>
      </c>
      <c r="E582" s="27" t="s">
        <v>35</v>
      </c>
      <c r="F582" s="27" t="s">
        <v>49</v>
      </c>
      <c r="G582" s="27" t="s">
        <v>50</v>
      </c>
      <c r="H582" s="27" t="s">
        <v>24</v>
      </c>
      <c r="I582" s="29">
        <v>0.3</v>
      </c>
      <c r="J582" s="30">
        <v>4250</v>
      </c>
      <c r="K582" s="31">
        <f t="shared" si="4"/>
        <v>1275</v>
      </c>
      <c r="L582" s="31">
        <f t="shared" si="5"/>
        <v>446.25000000000006</v>
      </c>
      <c r="M582" s="32">
        <v>0.35000000000000003</v>
      </c>
      <c r="O582" s="37"/>
      <c r="P582" s="35"/>
      <c r="Q582" s="33"/>
      <c r="R582" s="34"/>
    </row>
    <row r="583" spans="1:18" ht="15.75" customHeight="1" x14ac:dyDescent="0.2">
      <c r="A583" s="22"/>
      <c r="B583" s="27" t="s">
        <v>34</v>
      </c>
      <c r="C583" s="27">
        <v>1128299</v>
      </c>
      <c r="D583" s="28">
        <v>44201</v>
      </c>
      <c r="E583" s="27" t="s">
        <v>35</v>
      </c>
      <c r="F583" s="27" t="s">
        <v>49</v>
      </c>
      <c r="G583" s="27" t="s">
        <v>50</v>
      </c>
      <c r="H583" s="27" t="s">
        <v>25</v>
      </c>
      <c r="I583" s="29">
        <v>0.4</v>
      </c>
      <c r="J583" s="30">
        <v>4250</v>
      </c>
      <c r="K583" s="31">
        <f t="shared" si="4"/>
        <v>1700</v>
      </c>
      <c r="L583" s="31">
        <f t="shared" si="5"/>
        <v>340</v>
      </c>
      <c r="M583" s="32">
        <v>0.2</v>
      </c>
      <c r="O583" s="37"/>
      <c r="P583" s="35"/>
      <c r="Q583" s="33"/>
      <c r="R583" s="34"/>
    </row>
    <row r="584" spans="1:18" ht="15.75" customHeight="1" x14ac:dyDescent="0.2">
      <c r="A584" s="22"/>
      <c r="B584" s="27" t="s">
        <v>34</v>
      </c>
      <c r="C584" s="27">
        <v>1128299</v>
      </c>
      <c r="D584" s="28">
        <v>44201</v>
      </c>
      <c r="E584" s="27" t="s">
        <v>35</v>
      </c>
      <c r="F584" s="27" t="s">
        <v>49</v>
      </c>
      <c r="G584" s="27" t="s">
        <v>50</v>
      </c>
      <c r="H584" s="27" t="s">
        <v>26</v>
      </c>
      <c r="I584" s="29">
        <v>0.4</v>
      </c>
      <c r="J584" s="30">
        <v>4250</v>
      </c>
      <c r="K584" s="31">
        <f t="shared" si="4"/>
        <v>1700</v>
      </c>
      <c r="L584" s="31">
        <f t="shared" si="5"/>
        <v>595</v>
      </c>
      <c r="M584" s="32">
        <v>0.35000000000000003</v>
      </c>
      <c r="O584" s="37"/>
      <c r="P584" s="35"/>
      <c r="Q584" s="33"/>
      <c r="R584" s="34"/>
    </row>
    <row r="585" spans="1:18" ht="15.75" customHeight="1" x14ac:dyDescent="0.2">
      <c r="A585" s="22"/>
      <c r="B585" s="27" t="s">
        <v>34</v>
      </c>
      <c r="C585" s="27">
        <v>1128299</v>
      </c>
      <c r="D585" s="28">
        <v>44201</v>
      </c>
      <c r="E585" s="27" t="s">
        <v>35</v>
      </c>
      <c r="F585" s="27" t="s">
        <v>49</v>
      </c>
      <c r="G585" s="27" t="s">
        <v>50</v>
      </c>
      <c r="H585" s="27" t="s">
        <v>27</v>
      </c>
      <c r="I585" s="29">
        <v>0.4</v>
      </c>
      <c r="J585" s="30">
        <v>2750</v>
      </c>
      <c r="K585" s="31">
        <f t="shared" si="4"/>
        <v>1100</v>
      </c>
      <c r="L585" s="31">
        <f t="shared" si="5"/>
        <v>330</v>
      </c>
      <c r="M585" s="32">
        <v>0.3</v>
      </c>
      <c r="O585" s="37"/>
      <c r="P585" s="35"/>
      <c r="Q585" s="33"/>
      <c r="R585" s="34"/>
    </row>
    <row r="586" spans="1:18" ht="15.75" customHeight="1" x14ac:dyDescent="0.2">
      <c r="A586" s="22"/>
      <c r="B586" s="27" t="s">
        <v>34</v>
      </c>
      <c r="C586" s="27">
        <v>1128299</v>
      </c>
      <c r="D586" s="28">
        <v>44201</v>
      </c>
      <c r="E586" s="27" t="s">
        <v>35</v>
      </c>
      <c r="F586" s="27" t="s">
        <v>49</v>
      </c>
      <c r="G586" s="27" t="s">
        <v>50</v>
      </c>
      <c r="H586" s="27" t="s">
        <v>28</v>
      </c>
      <c r="I586" s="29">
        <v>0.45</v>
      </c>
      <c r="J586" s="30">
        <v>2250</v>
      </c>
      <c r="K586" s="31">
        <f t="shared" si="4"/>
        <v>1012.5</v>
      </c>
      <c r="L586" s="31">
        <f t="shared" si="5"/>
        <v>506.25</v>
      </c>
      <c r="M586" s="32">
        <v>0.5</v>
      </c>
      <c r="O586" s="37"/>
      <c r="P586" s="35"/>
      <c r="Q586" s="33"/>
      <c r="R586" s="34"/>
    </row>
    <row r="587" spans="1:18" ht="15.75" customHeight="1" x14ac:dyDescent="0.2">
      <c r="A587" s="22"/>
      <c r="B587" s="27" t="s">
        <v>34</v>
      </c>
      <c r="C587" s="27">
        <v>1128299</v>
      </c>
      <c r="D587" s="28">
        <v>44201</v>
      </c>
      <c r="E587" s="27" t="s">
        <v>35</v>
      </c>
      <c r="F587" s="27" t="s">
        <v>49</v>
      </c>
      <c r="G587" s="27" t="s">
        <v>50</v>
      </c>
      <c r="H587" s="27" t="s">
        <v>29</v>
      </c>
      <c r="I587" s="29">
        <v>0.4</v>
      </c>
      <c r="J587" s="30">
        <v>4750</v>
      </c>
      <c r="K587" s="31">
        <f t="shared" si="4"/>
        <v>1900</v>
      </c>
      <c r="L587" s="31">
        <f t="shared" si="5"/>
        <v>285.00000000000006</v>
      </c>
      <c r="M587" s="32">
        <v>0.15000000000000002</v>
      </c>
      <c r="O587" s="37"/>
      <c r="P587" s="35"/>
      <c r="Q587" s="33"/>
      <c r="R587" s="34"/>
    </row>
    <row r="588" spans="1:18" ht="15.75" customHeight="1" x14ac:dyDescent="0.2">
      <c r="A588" s="22"/>
      <c r="B588" s="27" t="s">
        <v>34</v>
      </c>
      <c r="C588" s="27">
        <v>1128299</v>
      </c>
      <c r="D588" s="28">
        <v>44232</v>
      </c>
      <c r="E588" s="27" t="s">
        <v>35</v>
      </c>
      <c r="F588" s="27" t="s">
        <v>49</v>
      </c>
      <c r="G588" s="27" t="s">
        <v>50</v>
      </c>
      <c r="H588" s="27" t="s">
        <v>24</v>
      </c>
      <c r="I588" s="29">
        <v>0.3</v>
      </c>
      <c r="J588" s="30">
        <v>5250</v>
      </c>
      <c r="K588" s="31">
        <f t="shared" si="4"/>
        <v>1575</v>
      </c>
      <c r="L588" s="31">
        <f t="shared" si="5"/>
        <v>551.25</v>
      </c>
      <c r="M588" s="32">
        <v>0.35000000000000003</v>
      </c>
      <c r="O588" s="37"/>
      <c r="P588" s="35"/>
      <c r="Q588" s="33"/>
      <c r="R588" s="34"/>
    </row>
    <row r="589" spans="1:18" ht="15.75" customHeight="1" x14ac:dyDescent="0.2">
      <c r="A589" s="22"/>
      <c r="B589" s="27" t="s">
        <v>34</v>
      </c>
      <c r="C589" s="27">
        <v>1128299</v>
      </c>
      <c r="D589" s="28">
        <v>44232</v>
      </c>
      <c r="E589" s="27" t="s">
        <v>35</v>
      </c>
      <c r="F589" s="27" t="s">
        <v>49</v>
      </c>
      <c r="G589" s="27" t="s">
        <v>50</v>
      </c>
      <c r="H589" s="27" t="s">
        <v>25</v>
      </c>
      <c r="I589" s="29">
        <v>0.4</v>
      </c>
      <c r="J589" s="30">
        <v>4250</v>
      </c>
      <c r="K589" s="31">
        <f t="shared" si="4"/>
        <v>1700</v>
      </c>
      <c r="L589" s="31">
        <f t="shared" si="5"/>
        <v>340</v>
      </c>
      <c r="M589" s="32">
        <v>0.2</v>
      </c>
      <c r="O589" s="37"/>
      <c r="P589" s="35"/>
      <c r="Q589" s="33"/>
      <c r="R589" s="34"/>
    </row>
    <row r="590" spans="1:18" ht="15.75" customHeight="1" x14ac:dyDescent="0.2">
      <c r="A590" s="22"/>
      <c r="B590" s="27" t="s">
        <v>34</v>
      </c>
      <c r="C590" s="27">
        <v>1128299</v>
      </c>
      <c r="D590" s="28">
        <v>44232</v>
      </c>
      <c r="E590" s="27" t="s">
        <v>35</v>
      </c>
      <c r="F590" s="27" t="s">
        <v>49</v>
      </c>
      <c r="G590" s="27" t="s">
        <v>50</v>
      </c>
      <c r="H590" s="27" t="s">
        <v>26</v>
      </c>
      <c r="I590" s="29">
        <v>0.4</v>
      </c>
      <c r="J590" s="30">
        <v>4250</v>
      </c>
      <c r="K590" s="31">
        <f t="shared" si="4"/>
        <v>1700</v>
      </c>
      <c r="L590" s="31">
        <f t="shared" si="5"/>
        <v>595</v>
      </c>
      <c r="M590" s="32">
        <v>0.35000000000000003</v>
      </c>
      <c r="O590" s="37"/>
      <c r="P590" s="35"/>
      <c r="Q590" s="33"/>
      <c r="R590" s="34"/>
    </row>
    <row r="591" spans="1:18" ht="15.75" customHeight="1" x14ac:dyDescent="0.2">
      <c r="A591" s="22"/>
      <c r="B591" s="27" t="s">
        <v>34</v>
      </c>
      <c r="C591" s="27">
        <v>1128299</v>
      </c>
      <c r="D591" s="28">
        <v>44232</v>
      </c>
      <c r="E591" s="27" t="s">
        <v>35</v>
      </c>
      <c r="F591" s="27" t="s">
        <v>49</v>
      </c>
      <c r="G591" s="27" t="s">
        <v>50</v>
      </c>
      <c r="H591" s="27" t="s">
        <v>27</v>
      </c>
      <c r="I591" s="29">
        <v>0.4</v>
      </c>
      <c r="J591" s="30">
        <v>2750</v>
      </c>
      <c r="K591" s="31">
        <f t="shared" si="4"/>
        <v>1100</v>
      </c>
      <c r="L591" s="31">
        <f t="shared" si="5"/>
        <v>330</v>
      </c>
      <c r="M591" s="32">
        <v>0.3</v>
      </c>
      <c r="O591" s="37"/>
      <c r="P591" s="35"/>
      <c r="Q591" s="33"/>
      <c r="R591" s="34"/>
    </row>
    <row r="592" spans="1:18" ht="15.75" customHeight="1" x14ac:dyDescent="0.2">
      <c r="A592" s="22"/>
      <c r="B592" s="27" t="s">
        <v>34</v>
      </c>
      <c r="C592" s="27">
        <v>1128299</v>
      </c>
      <c r="D592" s="28">
        <v>44232</v>
      </c>
      <c r="E592" s="27" t="s">
        <v>35</v>
      </c>
      <c r="F592" s="27" t="s">
        <v>49</v>
      </c>
      <c r="G592" s="27" t="s">
        <v>50</v>
      </c>
      <c r="H592" s="27" t="s">
        <v>28</v>
      </c>
      <c r="I592" s="29">
        <v>0.45</v>
      </c>
      <c r="J592" s="30">
        <v>2000</v>
      </c>
      <c r="K592" s="31">
        <f t="shared" si="4"/>
        <v>900</v>
      </c>
      <c r="L592" s="31">
        <f t="shared" si="5"/>
        <v>450</v>
      </c>
      <c r="M592" s="32">
        <v>0.5</v>
      </c>
      <c r="O592" s="37"/>
      <c r="P592" s="35"/>
      <c r="Q592" s="33"/>
      <c r="R592" s="34"/>
    </row>
    <row r="593" spans="1:18" ht="15.75" customHeight="1" x14ac:dyDescent="0.2">
      <c r="A593" s="22"/>
      <c r="B593" s="27" t="s">
        <v>34</v>
      </c>
      <c r="C593" s="27">
        <v>1128299</v>
      </c>
      <c r="D593" s="28">
        <v>44232</v>
      </c>
      <c r="E593" s="27" t="s">
        <v>35</v>
      </c>
      <c r="F593" s="27" t="s">
        <v>49</v>
      </c>
      <c r="G593" s="27" t="s">
        <v>50</v>
      </c>
      <c r="H593" s="27" t="s">
        <v>29</v>
      </c>
      <c r="I593" s="29">
        <v>0.4</v>
      </c>
      <c r="J593" s="30">
        <v>4000</v>
      </c>
      <c r="K593" s="31">
        <f t="shared" si="4"/>
        <v>1600</v>
      </c>
      <c r="L593" s="31">
        <f t="shared" si="5"/>
        <v>240.00000000000003</v>
      </c>
      <c r="M593" s="32">
        <v>0.15000000000000002</v>
      </c>
      <c r="O593" s="37"/>
      <c r="P593" s="35"/>
      <c r="Q593" s="33"/>
      <c r="R593" s="34"/>
    </row>
    <row r="594" spans="1:18" ht="15.75" customHeight="1" x14ac:dyDescent="0.2">
      <c r="A594" s="22"/>
      <c r="B594" s="27" t="s">
        <v>34</v>
      </c>
      <c r="C594" s="27">
        <v>1128299</v>
      </c>
      <c r="D594" s="28">
        <v>44259</v>
      </c>
      <c r="E594" s="27" t="s">
        <v>35</v>
      </c>
      <c r="F594" s="27" t="s">
        <v>49</v>
      </c>
      <c r="G594" s="27" t="s">
        <v>50</v>
      </c>
      <c r="H594" s="27" t="s">
        <v>24</v>
      </c>
      <c r="I594" s="29">
        <v>0.4</v>
      </c>
      <c r="J594" s="30">
        <v>5500</v>
      </c>
      <c r="K594" s="31">
        <f t="shared" si="4"/>
        <v>2200</v>
      </c>
      <c r="L594" s="31">
        <f t="shared" si="5"/>
        <v>770.00000000000011</v>
      </c>
      <c r="M594" s="32">
        <v>0.35000000000000003</v>
      </c>
      <c r="O594" s="37"/>
      <c r="P594" s="35"/>
      <c r="Q594" s="33"/>
      <c r="R594" s="34"/>
    </row>
    <row r="595" spans="1:18" ht="15.75" customHeight="1" x14ac:dyDescent="0.2">
      <c r="A595" s="22"/>
      <c r="B595" s="27" t="s">
        <v>34</v>
      </c>
      <c r="C595" s="27">
        <v>1128299</v>
      </c>
      <c r="D595" s="28">
        <v>44259</v>
      </c>
      <c r="E595" s="27" t="s">
        <v>35</v>
      </c>
      <c r="F595" s="27" t="s">
        <v>49</v>
      </c>
      <c r="G595" s="27" t="s">
        <v>50</v>
      </c>
      <c r="H595" s="27" t="s">
        <v>25</v>
      </c>
      <c r="I595" s="29">
        <v>0.49999999999999994</v>
      </c>
      <c r="J595" s="30">
        <v>4000</v>
      </c>
      <c r="K595" s="31">
        <f t="shared" si="4"/>
        <v>1999.9999999999998</v>
      </c>
      <c r="L595" s="31">
        <f t="shared" si="5"/>
        <v>400</v>
      </c>
      <c r="M595" s="32">
        <v>0.2</v>
      </c>
      <c r="O595" s="37"/>
      <c r="P595" s="35"/>
      <c r="Q595" s="33"/>
      <c r="R595" s="34"/>
    </row>
    <row r="596" spans="1:18" ht="15.75" customHeight="1" x14ac:dyDescent="0.2">
      <c r="A596" s="22"/>
      <c r="B596" s="27" t="s">
        <v>34</v>
      </c>
      <c r="C596" s="27">
        <v>1128299</v>
      </c>
      <c r="D596" s="28">
        <v>44259</v>
      </c>
      <c r="E596" s="27" t="s">
        <v>35</v>
      </c>
      <c r="F596" s="27" t="s">
        <v>49</v>
      </c>
      <c r="G596" s="27" t="s">
        <v>50</v>
      </c>
      <c r="H596" s="27" t="s">
        <v>26</v>
      </c>
      <c r="I596" s="29">
        <v>0.54999999999999993</v>
      </c>
      <c r="J596" s="30">
        <v>4000</v>
      </c>
      <c r="K596" s="31">
        <f t="shared" si="4"/>
        <v>2199.9999999999995</v>
      </c>
      <c r="L596" s="31">
        <f t="shared" si="5"/>
        <v>769.99999999999989</v>
      </c>
      <c r="M596" s="32">
        <v>0.35000000000000003</v>
      </c>
      <c r="O596" s="37"/>
      <c r="P596" s="35"/>
      <c r="Q596" s="33"/>
      <c r="R596" s="34"/>
    </row>
    <row r="597" spans="1:18" ht="15.75" customHeight="1" x14ac:dyDescent="0.2">
      <c r="A597" s="22"/>
      <c r="B597" s="27" t="s">
        <v>34</v>
      </c>
      <c r="C597" s="27">
        <v>1128299</v>
      </c>
      <c r="D597" s="28">
        <v>44259</v>
      </c>
      <c r="E597" s="27" t="s">
        <v>35</v>
      </c>
      <c r="F597" s="27" t="s">
        <v>49</v>
      </c>
      <c r="G597" s="27" t="s">
        <v>50</v>
      </c>
      <c r="H597" s="27" t="s">
        <v>27</v>
      </c>
      <c r="I597" s="29">
        <v>0.54999999999999993</v>
      </c>
      <c r="J597" s="30">
        <v>3000</v>
      </c>
      <c r="K597" s="31">
        <f t="shared" si="4"/>
        <v>1649.9999999999998</v>
      </c>
      <c r="L597" s="31">
        <f t="shared" si="5"/>
        <v>494.99999999999989</v>
      </c>
      <c r="M597" s="32">
        <v>0.3</v>
      </c>
      <c r="O597" s="37"/>
      <c r="P597" s="35"/>
      <c r="Q597" s="33"/>
      <c r="R597" s="34"/>
    </row>
    <row r="598" spans="1:18" ht="15.75" customHeight="1" x14ac:dyDescent="0.2">
      <c r="A598" s="22"/>
      <c r="B598" s="27" t="s">
        <v>34</v>
      </c>
      <c r="C598" s="27">
        <v>1128299</v>
      </c>
      <c r="D598" s="28">
        <v>44259</v>
      </c>
      <c r="E598" s="27" t="s">
        <v>35</v>
      </c>
      <c r="F598" s="27" t="s">
        <v>49</v>
      </c>
      <c r="G598" s="27" t="s">
        <v>50</v>
      </c>
      <c r="H598" s="27" t="s">
        <v>28</v>
      </c>
      <c r="I598" s="29">
        <v>0.6</v>
      </c>
      <c r="J598" s="30">
        <v>1500</v>
      </c>
      <c r="K598" s="31">
        <f t="shared" si="4"/>
        <v>900</v>
      </c>
      <c r="L598" s="31">
        <f t="shared" si="5"/>
        <v>450</v>
      </c>
      <c r="M598" s="32">
        <v>0.5</v>
      </c>
      <c r="O598" s="37"/>
      <c r="P598" s="35"/>
      <c r="Q598" s="33"/>
      <c r="R598" s="34"/>
    </row>
    <row r="599" spans="1:18" ht="15.75" customHeight="1" x14ac:dyDescent="0.2">
      <c r="A599" s="22"/>
      <c r="B599" s="27" t="s">
        <v>34</v>
      </c>
      <c r="C599" s="27">
        <v>1128299</v>
      </c>
      <c r="D599" s="28">
        <v>44259</v>
      </c>
      <c r="E599" s="27" t="s">
        <v>35</v>
      </c>
      <c r="F599" s="27" t="s">
        <v>49</v>
      </c>
      <c r="G599" s="27" t="s">
        <v>50</v>
      </c>
      <c r="H599" s="27" t="s">
        <v>29</v>
      </c>
      <c r="I599" s="29">
        <v>0.54999999999999993</v>
      </c>
      <c r="J599" s="30">
        <v>3500</v>
      </c>
      <c r="K599" s="31">
        <f t="shared" si="4"/>
        <v>1924.9999999999998</v>
      </c>
      <c r="L599" s="31">
        <f t="shared" si="5"/>
        <v>288.75</v>
      </c>
      <c r="M599" s="32">
        <v>0.15000000000000002</v>
      </c>
      <c r="O599" s="37"/>
      <c r="P599" s="35"/>
      <c r="Q599" s="33"/>
      <c r="R599" s="34"/>
    </row>
    <row r="600" spans="1:18" ht="15.75" customHeight="1" x14ac:dyDescent="0.2">
      <c r="A600" s="22"/>
      <c r="B600" s="27" t="s">
        <v>34</v>
      </c>
      <c r="C600" s="27">
        <v>1128299</v>
      </c>
      <c r="D600" s="28">
        <v>44291</v>
      </c>
      <c r="E600" s="27" t="s">
        <v>35</v>
      </c>
      <c r="F600" s="27" t="s">
        <v>49</v>
      </c>
      <c r="G600" s="27" t="s">
        <v>50</v>
      </c>
      <c r="H600" s="27" t="s">
        <v>24</v>
      </c>
      <c r="I600" s="29">
        <v>0.6</v>
      </c>
      <c r="J600" s="30">
        <v>5250</v>
      </c>
      <c r="K600" s="31">
        <f t="shared" si="4"/>
        <v>3150</v>
      </c>
      <c r="L600" s="31">
        <f t="shared" si="5"/>
        <v>1102.5</v>
      </c>
      <c r="M600" s="32">
        <v>0.35000000000000003</v>
      </c>
      <c r="O600" s="37"/>
      <c r="P600" s="35"/>
      <c r="Q600" s="33"/>
      <c r="R600" s="34"/>
    </row>
    <row r="601" spans="1:18" ht="15.75" customHeight="1" x14ac:dyDescent="0.2">
      <c r="A601" s="22"/>
      <c r="B601" s="27" t="s">
        <v>34</v>
      </c>
      <c r="C601" s="27">
        <v>1128299</v>
      </c>
      <c r="D601" s="28">
        <v>44291</v>
      </c>
      <c r="E601" s="27" t="s">
        <v>35</v>
      </c>
      <c r="F601" s="27" t="s">
        <v>49</v>
      </c>
      <c r="G601" s="27" t="s">
        <v>50</v>
      </c>
      <c r="H601" s="27" t="s">
        <v>25</v>
      </c>
      <c r="I601" s="29">
        <v>0.65</v>
      </c>
      <c r="J601" s="30">
        <v>3250</v>
      </c>
      <c r="K601" s="31">
        <f t="shared" si="4"/>
        <v>2112.5</v>
      </c>
      <c r="L601" s="31">
        <f t="shared" si="5"/>
        <v>422.5</v>
      </c>
      <c r="M601" s="32">
        <v>0.2</v>
      </c>
      <c r="O601" s="37"/>
      <c r="P601" s="35"/>
      <c r="Q601" s="33"/>
      <c r="R601" s="34"/>
    </row>
    <row r="602" spans="1:18" ht="15.75" customHeight="1" x14ac:dyDescent="0.2">
      <c r="A602" s="22"/>
      <c r="B602" s="27" t="s">
        <v>34</v>
      </c>
      <c r="C602" s="27">
        <v>1128299</v>
      </c>
      <c r="D602" s="28">
        <v>44291</v>
      </c>
      <c r="E602" s="27" t="s">
        <v>35</v>
      </c>
      <c r="F602" s="27" t="s">
        <v>49</v>
      </c>
      <c r="G602" s="27" t="s">
        <v>50</v>
      </c>
      <c r="H602" s="27" t="s">
        <v>26</v>
      </c>
      <c r="I602" s="29">
        <v>0.65</v>
      </c>
      <c r="J602" s="30">
        <v>3750</v>
      </c>
      <c r="K602" s="31">
        <f t="shared" si="4"/>
        <v>2437.5</v>
      </c>
      <c r="L602" s="31">
        <f t="shared" si="5"/>
        <v>853.12500000000011</v>
      </c>
      <c r="M602" s="32">
        <v>0.35000000000000003</v>
      </c>
      <c r="O602" s="37"/>
      <c r="P602" s="35"/>
      <c r="Q602" s="33"/>
      <c r="R602" s="34"/>
    </row>
    <row r="603" spans="1:18" ht="15.75" customHeight="1" x14ac:dyDescent="0.2">
      <c r="A603" s="22"/>
      <c r="B603" s="27" t="s">
        <v>34</v>
      </c>
      <c r="C603" s="27">
        <v>1128299</v>
      </c>
      <c r="D603" s="28">
        <v>44291</v>
      </c>
      <c r="E603" s="27" t="s">
        <v>35</v>
      </c>
      <c r="F603" s="27" t="s">
        <v>49</v>
      </c>
      <c r="G603" s="27" t="s">
        <v>50</v>
      </c>
      <c r="H603" s="27" t="s">
        <v>27</v>
      </c>
      <c r="I603" s="29">
        <v>0.6</v>
      </c>
      <c r="J603" s="30">
        <v>2750</v>
      </c>
      <c r="K603" s="31">
        <f t="shared" si="4"/>
        <v>1650</v>
      </c>
      <c r="L603" s="31">
        <f t="shared" si="5"/>
        <v>495</v>
      </c>
      <c r="M603" s="32">
        <v>0.3</v>
      </c>
      <c r="O603" s="37"/>
      <c r="P603" s="35"/>
      <c r="Q603" s="33"/>
      <c r="R603" s="34"/>
    </row>
    <row r="604" spans="1:18" ht="15.75" customHeight="1" x14ac:dyDescent="0.2">
      <c r="A604" s="22"/>
      <c r="B604" s="27" t="s">
        <v>34</v>
      </c>
      <c r="C604" s="27">
        <v>1128299</v>
      </c>
      <c r="D604" s="28">
        <v>44291</v>
      </c>
      <c r="E604" s="27" t="s">
        <v>35</v>
      </c>
      <c r="F604" s="27" t="s">
        <v>49</v>
      </c>
      <c r="G604" s="27" t="s">
        <v>50</v>
      </c>
      <c r="H604" s="27" t="s">
        <v>28</v>
      </c>
      <c r="I604" s="29">
        <v>0.65</v>
      </c>
      <c r="J604" s="30">
        <v>1750</v>
      </c>
      <c r="K604" s="31">
        <f t="shared" si="4"/>
        <v>1137.5</v>
      </c>
      <c r="L604" s="31">
        <f t="shared" si="5"/>
        <v>568.75</v>
      </c>
      <c r="M604" s="32">
        <v>0.5</v>
      </c>
      <c r="O604" s="37"/>
      <c r="P604" s="35"/>
      <c r="Q604" s="33"/>
      <c r="R604" s="34"/>
    </row>
    <row r="605" spans="1:18" ht="15.75" customHeight="1" x14ac:dyDescent="0.2">
      <c r="A605" s="22"/>
      <c r="B605" s="27" t="s">
        <v>34</v>
      </c>
      <c r="C605" s="27">
        <v>1128299</v>
      </c>
      <c r="D605" s="28">
        <v>44291</v>
      </c>
      <c r="E605" s="27" t="s">
        <v>35</v>
      </c>
      <c r="F605" s="27" t="s">
        <v>49</v>
      </c>
      <c r="G605" s="27" t="s">
        <v>50</v>
      </c>
      <c r="H605" s="27" t="s">
        <v>29</v>
      </c>
      <c r="I605" s="29">
        <v>0.8</v>
      </c>
      <c r="J605" s="30">
        <v>3250</v>
      </c>
      <c r="K605" s="31">
        <f t="shared" si="4"/>
        <v>2600</v>
      </c>
      <c r="L605" s="31">
        <f t="shared" si="5"/>
        <v>390.00000000000006</v>
      </c>
      <c r="M605" s="32">
        <v>0.15000000000000002</v>
      </c>
      <c r="O605" s="37"/>
      <c r="P605" s="35"/>
      <c r="Q605" s="33"/>
      <c r="R605" s="34"/>
    </row>
    <row r="606" spans="1:18" ht="15.75" customHeight="1" x14ac:dyDescent="0.2">
      <c r="A606" s="22"/>
      <c r="B606" s="27" t="s">
        <v>34</v>
      </c>
      <c r="C606" s="27">
        <v>1128299</v>
      </c>
      <c r="D606" s="28">
        <v>44322</v>
      </c>
      <c r="E606" s="27" t="s">
        <v>35</v>
      </c>
      <c r="F606" s="27" t="s">
        <v>49</v>
      </c>
      <c r="G606" s="27" t="s">
        <v>50</v>
      </c>
      <c r="H606" s="27" t="s">
        <v>24</v>
      </c>
      <c r="I606" s="29">
        <v>0.6</v>
      </c>
      <c r="J606" s="30">
        <v>5250</v>
      </c>
      <c r="K606" s="31">
        <f t="shared" si="4"/>
        <v>3150</v>
      </c>
      <c r="L606" s="31">
        <f t="shared" si="5"/>
        <v>1575</v>
      </c>
      <c r="M606" s="32">
        <v>0.5</v>
      </c>
      <c r="O606" s="37"/>
      <c r="P606" s="35"/>
      <c r="Q606" s="33"/>
      <c r="R606" s="34"/>
    </row>
    <row r="607" spans="1:18" ht="15.75" customHeight="1" x14ac:dyDescent="0.2">
      <c r="A607" s="22"/>
      <c r="B607" s="27" t="s">
        <v>34</v>
      </c>
      <c r="C607" s="27">
        <v>1128299</v>
      </c>
      <c r="D607" s="28">
        <v>44322</v>
      </c>
      <c r="E607" s="27" t="s">
        <v>35</v>
      </c>
      <c r="F607" s="27" t="s">
        <v>49</v>
      </c>
      <c r="G607" s="27" t="s">
        <v>50</v>
      </c>
      <c r="H607" s="27" t="s">
        <v>25</v>
      </c>
      <c r="I607" s="29">
        <v>0.65</v>
      </c>
      <c r="J607" s="30">
        <v>3750</v>
      </c>
      <c r="K607" s="31">
        <f t="shared" si="4"/>
        <v>2437.5</v>
      </c>
      <c r="L607" s="31">
        <f t="shared" si="5"/>
        <v>853.125</v>
      </c>
      <c r="M607" s="32">
        <v>0.35</v>
      </c>
      <c r="O607" s="37"/>
      <c r="P607" s="35"/>
      <c r="Q607" s="33"/>
      <c r="R607" s="34"/>
    </row>
    <row r="608" spans="1:18" ht="15.75" customHeight="1" x14ac:dyDescent="0.2">
      <c r="A608" s="22"/>
      <c r="B608" s="27" t="s">
        <v>34</v>
      </c>
      <c r="C608" s="27">
        <v>1128299</v>
      </c>
      <c r="D608" s="28">
        <v>44322</v>
      </c>
      <c r="E608" s="27" t="s">
        <v>35</v>
      </c>
      <c r="F608" s="27" t="s">
        <v>49</v>
      </c>
      <c r="G608" s="27" t="s">
        <v>50</v>
      </c>
      <c r="H608" s="27" t="s">
        <v>26</v>
      </c>
      <c r="I608" s="29">
        <v>0.65</v>
      </c>
      <c r="J608" s="30">
        <v>3750</v>
      </c>
      <c r="K608" s="31">
        <f t="shared" si="4"/>
        <v>2437.5</v>
      </c>
      <c r="L608" s="31">
        <f t="shared" si="5"/>
        <v>1218.75</v>
      </c>
      <c r="M608" s="32">
        <v>0.5</v>
      </c>
      <c r="O608" s="37"/>
      <c r="P608" s="35"/>
      <c r="Q608" s="33"/>
      <c r="R608" s="34"/>
    </row>
    <row r="609" spans="1:18" ht="15.75" customHeight="1" x14ac:dyDescent="0.2">
      <c r="A609" s="22"/>
      <c r="B609" s="27" t="s">
        <v>34</v>
      </c>
      <c r="C609" s="27">
        <v>1128299</v>
      </c>
      <c r="D609" s="28">
        <v>44322</v>
      </c>
      <c r="E609" s="27" t="s">
        <v>35</v>
      </c>
      <c r="F609" s="27" t="s">
        <v>49</v>
      </c>
      <c r="G609" s="27" t="s">
        <v>50</v>
      </c>
      <c r="H609" s="27" t="s">
        <v>27</v>
      </c>
      <c r="I609" s="29">
        <v>0.6</v>
      </c>
      <c r="J609" s="30">
        <v>2750</v>
      </c>
      <c r="K609" s="31">
        <f t="shared" si="4"/>
        <v>1650</v>
      </c>
      <c r="L609" s="31">
        <f t="shared" si="5"/>
        <v>742.49999999999989</v>
      </c>
      <c r="M609" s="32">
        <v>0.44999999999999996</v>
      </c>
      <c r="O609" s="37"/>
      <c r="P609" s="35"/>
      <c r="Q609" s="33"/>
      <c r="R609" s="34"/>
    </row>
    <row r="610" spans="1:18" ht="15.75" customHeight="1" x14ac:dyDescent="0.2">
      <c r="A610" s="22"/>
      <c r="B610" s="27" t="s">
        <v>34</v>
      </c>
      <c r="C610" s="27">
        <v>1128299</v>
      </c>
      <c r="D610" s="28">
        <v>44322</v>
      </c>
      <c r="E610" s="27" t="s">
        <v>35</v>
      </c>
      <c r="F610" s="27" t="s">
        <v>49</v>
      </c>
      <c r="G610" s="27" t="s">
        <v>50</v>
      </c>
      <c r="H610" s="27" t="s">
        <v>28</v>
      </c>
      <c r="I610" s="29">
        <v>0.65</v>
      </c>
      <c r="J610" s="30">
        <v>1750</v>
      </c>
      <c r="K610" s="31">
        <f t="shared" si="4"/>
        <v>1137.5</v>
      </c>
      <c r="L610" s="31">
        <f t="shared" si="5"/>
        <v>739.37500000000011</v>
      </c>
      <c r="M610" s="32">
        <v>0.65000000000000013</v>
      </c>
      <c r="O610" s="37"/>
      <c r="P610" s="35"/>
      <c r="Q610" s="33"/>
      <c r="R610" s="34"/>
    </row>
    <row r="611" spans="1:18" ht="15.75" customHeight="1" x14ac:dyDescent="0.2">
      <c r="A611" s="22"/>
      <c r="B611" s="27" t="s">
        <v>34</v>
      </c>
      <c r="C611" s="27">
        <v>1128299</v>
      </c>
      <c r="D611" s="28">
        <v>44322</v>
      </c>
      <c r="E611" s="27" t="s">
        <v>35</v>
      </c>
      <c r="F611" s="27" t="s">
        <v>49</v>
      </c>
      <c r="G611" s="27" t="s">
        <v>50</v>
      </c>
      <c r="H611" s="27" t="s">
        <v>29</v>
      </c>
      <c r="I611" s="29">
        <v>0.8</v>
      </c>
      <c r="J611" s="30">
        <v>4750</v>
      </c>
      <c r="K611" s="31">
        <f t="shared" si="4"/>
        <v>3800</v>
      </c>
      <c r="L611" s="31">
        <f t="shared" si="5"/>
        <v>1140</v>
      </c>
      <c r="M611" s="32">
        <v>0.3</v>
      </c>
      <c r="O611" s="37"/>
      <c r="P611" s="35"/>
      <c r="Q611" s="33"/>
      <c r="R611" s="34"/>
    </row>
    <row r="612" spans="1:18" ht="15.75" customHeight="1" x14ac:dyDescent="0.2">
      <c r="A612" s="22"/>
      <c r="B612" s="27" t="s">
        <v>34</v>
      </c>
      <c r="C612" s="27">
        <v>1128299</v>
      </c>
      <c r="D612" s="28">
        <v>44352</v>
      </c>
      <c r="E612" s="27" t="s">
        <v>35</v>
      </c>
      <c r="F612" s="27" t="s">
        <v>49</v>
      </c>
      <c r="G612" s="27" t="s">
        <v>50</v>
      </c>
      <c r="H612" s="27" t="s">
        <v>24</v>
      </c>
      <c r="I612" s="29">
        <v>0.6</v>
      </c>
      <c r="J612" s="30">
        <v>7250</v>
      </c>
      <c r="K612" s="31">
        <f t="shared" si="4"/>
        <v>4350</v>
      </c>
      <c r="L612" s="31">
        <f t="shared" si="5"/>
        <v>2175</v>
      </c>
      <c r="M612" s="32">
        <v>0.5</v>
      </c>
      <c r="O612" s="37"/>
      <c r="P612" s="35"/>
      <c r="Q612" s="33"/>
      <c r="R612" s="34"/>
    </row>
    <row r="613" spans="1:18" ht="15.75" customHeight="1" x14ac:dyDescent="0.2">
      <c r="A613" s="22"/>
      <c r="B613" s="27" t="s">
        <v>34</v>
      </c>
      <c r="C613" s="27">
        <v>1128299</v>
      </c>
      <c r="D613" s="28">
        <v>44352</v>
      </c>
      <c r="E613" s="27" t="s">
        <v>35</v>
      </c>
      <c r="F613" s="27" t="s">
        <v>49</v>
      </c>
      <c r="G613" s="27" t="s">
        <v>50</v>
      </c>
      <c r="H613" s="27" t="s">
        <v>25</v>
      </c>
      <c r="I613" s="29">
        <v>0.65</v>
      </c>
      <c r="J613" s="30">
        <v>5750</v>
      </c>
      <c r="K613" s="31">
        <f t="shared" si="4"/>
        <v>3737.5</v>
      </c>
      <c r="L613" s="31">
        <f t="shared" si="5"/>
        <v>1308.125</v>
      </c>
      <c r="M613" s="32">
        <v>0.35</v>
      </c>
      <c r="O613" s="37"/>
      <c r="P613" s="35"/>
      <c r="Q613" s="33"/>
      <c r="R613" s="34"/>
    </row>
    <row r="614" spans="1:18" ht="15.75" customHeight="1" x14ac:dyDescent="0.2">
      <c r="A614" s="22"/>
      <c r="B614" s="27" t="s">
        <v>34</v>
      </c>
      <c r="C614" s="27">
        <v>1128299</v>
      </c>
      <c r="D614" s="28">
        <v>44352</v>
      </c>
      <c r="E614" s="27" t="s">
        <v>35</v>
      </c>
      <c r="F614" s="27" t="s">
        <v>49</v>
      </c>
      <c r="G614" s="27" t="s">
        <v>50</v>
      </c>
      <c r="H614" s="27" t="s">
        <v>26</v>
      </c>
      <c r="I614" s="29">
        <v>0.65</v>
      </c>
      <c r="J614" s="30">
        <v>5750</v>
      </c>
      <c r="K614" s="31">
        <f t="shared" si="4"/>
        <v>3737.5</v>
      </c>
      <c r="L614" s="31">
        <f t="shared" si="5"/>
        <v>1868.75</v>
      </c>
      <c r="M614" s="32">
        <v>0.5</v>
      </c>
      <c r="O614" s="37"/>
      <c r="P614" s="35"/>
      <c r="Q614" s="33"/>
      <c r="R614" s="34"/>
    </row>
    <row r="615" spans="1:18" ht="15.75" customHeight="1" x14ac:dyDescent="0.2">
      <c r="A615" s="22"/>
      <c r="B615" s="27" t="s">
        <v>34</v>
      </c>
      <c r="C615" s="27">
        <v>1128299</v>
      </c>
      <c r="D615" s="28">
        <v>44352</v>
      </c>
      <c r="E615" s="27" t="s">
        <v>35</v>
      </c>
      <c r="F615" s="27" t="s">
        <v>49</v>
      </c>
      <c r="G615" s="27" t="s">
        <v>50</v>
      </c>
      <c r="H615" s="27" t="s">
        <v>27</v>
      </c>
      <c r="I615" s="29">
        <v>0.65</v>
      </c>
      <c r="J615" s="30">
        <v>4500</v>
      </c>
      <c r="K615" s="31">
        <f t="shared" si="4"/>
        <v>2925</v>
      </c>
      <c r="L615" s="31">
        <f t="shared" si="5"/>
        <v>1316.2499999999998</v>
      </c>
      <c r="M615" s="32">
        <v>0.44999999999999996</v>
      </c>
      <c r="O615" s="37"/>
      <c r="P615" s="35"/>
      <c r="Q615" s="33"/>
      <c r="R615" s="34"/>
    </row>
    <row r="616" spans="1:18" ht="15.75" customHeight="1" x14ac:dyDescent="0.2">
      <c r="A616" s="22"/>
      <c r="B616" s="27" t="s">
        <v>34</v>
      </c>
      <c r="C616" s="27">
        <v>1128299</v>
      </c>
      <c r="D616" s="28">
        <v>44352</v>
      </c>
      <c r="E616" s="27" t="s">
        <v>35</v>
      </c>
      <c r="F616" s="27" t="s">
        <v>49</v>
      </c>
      <c r="G616" s="27" t="s">
        <v>50</v>
      </c>
      <c r="H616" s="27" t="s">
        <v>28</v>
      </c>
      <c r="I616" s="29">
        <v>0.70000000000000007</v>
      </c>
      <c r="J616" s="30">
        <v>3250</v>
      </c>
      <c r="K616" s="31">
        <f t="shared" si="4"/>
        <v>2275</v>
      </c>
      <c r="L616" s="31">
        <f t="shared" si="5"/>
        <v>1478.7500000000002</v>
      </c>
      <c r="M616" s="32">
        <v>0.65000000000000013</v>
      </c>
      <c r="O616" s="37"/>
      <c r="P616" s="35"/>
      <c r="Q616" s="33"/>
      <c r="R616" s="34"/>
    </row>
    <row r="617" spans="1:18" ht="15.75" customHeight="1" x14ac:dyDescent="0.2">
      <c r="A617" s="22"/>
      <c r="B617" s="27" t="s">
        <v>34</v>
      </c>
      <c r="C617" s="27">
        <v>1128299</v>
      </c>
      <c r="D617" s="28">
        <v>44352</v>
      </c>
      <c r="E617" s="27" t="s">
        <v>35</v>
      </c>
      <c r="F617" s="27" t="s">
        <v>49</v>
      </c>
      <c r="G617" s="27" t="s">
        <v>50</v>
      </c>
      <c r="H617" s="27" t="s">
        <v>29</v>
      </c>
      <c r="I617" s="29">
        <v>0.85000000000000009</v>
      </c>
      <c r="J617" s="30">
        <v>6250</v>
      </c>
      <c r="K617" s="31">
        <f t="shared" si="4"/>
        <v>5312.5000000000009</v>
      </c>
      <c r="L617" s="31">
        <f t="shared" si="5"/>
        <v>1593.7500000000002</v>
      </c>
      <c r="M617" s="32">
        <v>0.3</v>
      </c>
      <c r="O617" s="37"/>
      <c r="P617" s="35"/>
      <c r="Q617" s="33"/>
      <c r="R617" s="34"/>
    </row>
    <row r="618" spans="1:18" ht="15.75" customHeight="1" x14ac:dyDescent="0.2">
      <c r="A618" s="22"/>
      <c r="B618" s="27" t="s">
        <v>34</v>
      </c>
      <c r="C618" s="27">
        <v>1128299</v>
      </c>
      <c r="D618" s="28">
        <v>44381</v>
      </c>
      <c r="E618" s="27" t="s">
        <v>35</v>
      </c>
      <c r="F618" s="27" t="s">
        <v>49</v>
      </c>
      <c r="G618" s="27" t="s">
        <v>50</v>
      </c>
      <c r="H618" s="27" t="s">
        <v>24</v>
      </c>
      <c r="I618" s="29">
        <v>0.65</v>
      </c>
      <c r="J618" s="30">
        <v>7750</v>
      </c>
      <c r="K618" s="31">
        <f t="shared" si="4"/>
        <v>5037.5</v>
      </c>
      <c r="L618" s="31">
        <f t="shared" si="5"/>
        <v>2266.875</v>
      </c>
      <c r="M618" s="32">
        <v>0.45</v>
      </c>
      <c r="O618" s="37"/>
      <c r="P618" s="35"/>
      <c r="Q618" s="33"/>
      <c r="R618" s="34"/>
    </row>
    <row r="619" spans="1:18" ht="15.75" customHeight="1" x14ac:dyDescent="0.2">
      <c r="A619" s="22"/>
      <c r="B619" s="27" t="s">
        <v>34</v>
      </c>
      <c r="C619" s="27">
        <v>1128299</v>
      </c>
      <c r="D619" s="28">
        <v>44381</v>
      </c>
      <c r="E619" s="27" t="s">
        <v>35</v>
      </c>
      <c r="F619" s="27" t="s">
        <v>49</v>
      </c>
      <c r="G619" s="27" t="s">
        <v>50</v>
      </c>
      <c r="H619" s="27" t="s">
        <v>25</v>
      </c>
      <c r="I619" s="29">
        <v>0.70000000000000007</v>
      </c>
      <c r="J619" s="30">
        <v>6250</v>
      </c>
      <c r="K619" s="31">
        <f t="shared" si="4"/>
        <v>4375</v>
      </c>
      <c r="L619" s="31">
        <f t="shared" si="5"/>
        <v>1312.5</v>
      </c>
      <c r="M619" s="32">
        <v>0.3</v>
      </c>
      <c r="O619" s="37"/>
      <c r="P619" s="35"/>
      <c r="Q619" s="33"/>
      <c r="R619" s="34"/>
    </row>
    <row r="620" spans="1:18" ht="15.75" customHeight="1" x14ac:dyDescent="0.2">
      <c r="A620" s="22"/>
      <c r="B620" s="27" t="s">
        <v>34</v>
      </c>
      <c r="C620" s="27">
        <v>1128299</v>
      </c>
      <c r="D620" s="28">
        <v>44381</v>
      </c>
      <c r="E620" s="27" t="s">
        <v>35</v>
      </c>
      <c r="F620" s="27" t="s">
        <v>49</v>
      </c>
      <c r="G620" s="27" t="s">
        <v>50</v>
      </c>
      <c r="H620" s="27" t="s">
        <v>26</v>
      </c>
      <c r="I620" s="29">
        <v>0.70000000000000007</v>
      </c>
      <c r="J620" s="30">
        <v>5750</v>
      </c>
      <c r="K620" s="31">
        <f t="shared" si="4"/>
        <v>4025.0000000000005</v>
      </c>
      <c r="L620" s="31">
        <f t="shared" si="5"/>
        <v>1811.2500000000002</v>
      </c>
      <c r="M620" s="32">
        <v>0.45</v>
      </c>
      <c r="O620" s="37"/>
      <c r="P620" s="35"/>
      <c r="Q620" s="33"/>
      <c r="R620" s="34"/>
    </row>
    <row r="621" spans="1:18" ht="15.75" customHeight="1" x14ac:dyDescent="0.2">
      <c r="A621" s="22"/>
      <c r="B621" s="27" t="s">
        <v>34</v>
      </c>
      <c r="C621" s="27">
        <v>1128299</v>
      </c>
      <c r="D621" s="28">
        <v>44381</v>
      </c>
      <c r="E621" s="27" t="s">
        <v>35</v>
      </c>
      <c r="F621" s="27" t="s">
        <v>49</v>
      </c>
      <c r="G621" s="27" t="s">
        <v>50</v>
      </c>
      <c r="H621" s="27" t="s">
        <v>27</v>
      </c>
      <c r="I621" s="29">
        <v>0.65</v>
      </c>
      <c r="J621" s="30">
        <v>4750</v>
      </c>
      <c r="K621" s="31">
        <f t="shared" si="4"/>
        <v>3087.5</v>
      </c>
      <c r="L621" s="31">
        <f t="shared" si="5"/>
        <v>1235</v>
      </c>
      <c r="M621" s="32">
        <v>0.39999999999999997</v>
      </c>
      <c r="O621" s="37"/>
      <c r="P621" s="35"/>
      <c r="Q621" s="33"/>
      <c r="R621" s="34"/>
    </row>
    <row r="622" spans="1:18" ht="15.75" customHeight="1" x14ac:dyDescent="0.2">
      <c r="A622" s="22"/>
      <c r="B622" s="27" t="s">
        <v>34</v>
      </c>
      <c r="C622" s="27">
        <v>1128299</v>
      </c>
      <c r="D622" s="28">
        <v>44381</v>
      </c>
      <c r="E622" s="27" t="s">
        <v>35</v>
      </c>
      <c r="F622" s="27" t="s">
        <v>49</v>
      </c>
      <c r="G622" s="27" t="s">
        <v>50</v>
      </c>
      <c r="H622" s="27" t="s">
        <v>28</v>
      </c>
      <c r="I622" s="29">
        <v>0.70000000000000007</v>
      </c>
      <c r="J622" s="30">
        <v>5250</v>
      </c>
      <c r="K622" s="31">
        <f t="shared" si="4"/>
        <v>3675.0000000000005</v>
      </c>
      <c r="L622" s="31">
        <f t="shared" si="5"/>
        <v>2205.0000000000005</v>
      </c>
      <c r="M622" s="32">
        <v>0.60000000000000009</v>
      </c>
      <c r="O622" s="37"/>
      <c r="P622" s="35"/>
      <c r="Q622" s="33"/>
      <c r="R622" s="34"/>
    </row>
    <row r="623" spans="1:18" ht="15.75" customHeight="1" x14ac:dyDescent="0.2">
      <c r="A623" s="22"/>
      <c r="B623" s="27" t="s">
        <v>34</v>
      </c>
      <c r="C623" s="27">
        <v>1128299</v>
      </c>
      <c r="D623" s="28">
        <v>44381</v>
      </c>
      <c r="E623" s="27" t="s">
        <v>35</v>
      </c>
      <c r="F623" s="27" t="s">
        <v>49</v>
      </c>
      <c r="G623" s="27" t="s">
        <v>50</v>
      </c>
      <c r="H623" s="27" t="s">
        <v>29</v>
      </c>
      <c r="I623" s="29">
        <v>0.85000000000000009</v>
      </c>
      <c r="J623" s="30">
        <v>5250</v>
      </c>
      <c r="K623" s="31">
        <f t="shared" si="4"/>
        <v>4462.5000000000009</v>
      </c>
      <c r="L623" s="31">
        <f t="shared" si="5"/>
        <v>1115.6250000000002</v>
      </c>
      <c r="M623" s="32">
        <v>0.25</v>
      </c>
      <c r="O623" s="37"/>
      <c r="P623" s="35"/>
      <c r="Q623" s="33"/>
      <c r="R623" s="34"/>
    </row>
    <row r="624" spans="1:18" ht="15.75" customHeight="1" x14ac:dyDescent="0.2">
      <c r="A624" s="22"/>
      <c r="B624" s="27" t="s">
        <v>34</v>
      </c>
      <c r="C624" s="27">
        <v>1128299</v>
      </c>
      <c r="D624" s="28">
        <v>44413</v>
      </c>
      <c r="E624" s="27" t="s">
        <v>35</v>
      </c>
      <c r="F624" s="27" t="s">
        <v>49</v>
      </c>
      <c r="G624" s="27" t="s">
        <v>50</v>
      </c>
      <c r="H624" s="27" t="s">
        <v>24</v>
      </c>
      <c r="I624" s="29">
        <v>0.70000000000000007</v>
      </c>
      <c r="J624" s="30">
        <v>7250</v>
      </c>
      <c r="K624" s="31">
        <f t="shared" si="4"/>
        <v>5075.0000000000009</v>
      </c>
      <c r="L624" s="31">
        <f t="shared" si="5"/>
        <v>2283.7500000000005</v>
      </c>
      <c r="M624" s="32">
        <v>0.45</v>
      </c>
      <c r="O624" s="37"/>
      <c r="P624" s="35"/>
      <c r="Q624" s="33"/>
      <c r="R624" s="34"/>
    </row>
    <row r="625" spans="1:18" ht="15.75" customHeight="1" x14ac:dyDescent="0.2">
      <c r="A625" s="22"/>
      <c r="B625" s="27" t="s">
        <v>34</v>
      </c>
      <c r="C625" s="27">
        <v>1128299</v>
      </c>
      <c r="D625" s="28">
        <v>44413</v>
      </c>
      <c r="E625" s="27" t="s">
        <v>35</v>
      </c>
      <c r="F625" s="27" t="s">
        <v>49</v>
      </c>
      <c r="G625" s="27" t="s">
        <v>50</v>
      </c>
      <c r="H625" s="27" t="s">
        <v>25</v>
      </c>
      <c r="I625" s="29">
        <v>0.75000000000000011</v>
      </c>
      <c r="J625" s="30">
        <v>6750</v>
      </c>
      <c r="K625" s="31">
        <f t="shared" si="4"/>
        <v>5062.5000000000009</v>
      </c>
      <c r="L625" s="31">
        <f t="shared" si="5"/>
        <v>1518.7500000000002</v>
      </c>
      <c r="M625" s="32">
        <v>0.3</v>
      </c>
      <c r="O625" s="37"/>
      <c r="P625" s="35"/>
      <c r="Q625" s="33"/>
      <c r="R625" s="34"/>
    </row>
    <row r="626" spans="1:18" ht="15.75" customHeight="1" x14ac:dyDescent="0.2">
      <c r="A626" s="22"/>
      <c r="B626" s="27" t="s">
        <v>34</v>
      </c>
      <c r="C626" s="27">
        <v>1128299</v>
      </c>
      <c r="D626" s="28">
        <v>44413</v>
      </c>
      <c r="E626" s="27" t="s">
        <v>35</v>
      </c>
      <c r="F626" s="27" t="s">
        <v>49</v>
      </c>
      <c r="G626" s="27" t="s">
        <v>50</v>
      </c>
      <c r="H626" s="27" t="s">
        <v>26</v>
      </c>
      <c r="I626" s="29">
        <v>0.70000000000000007</v>
      </c>
      <c r="J626" s="30">
        <v>5500</v>
      </c>
      <c r="K626" s="31">
        <f t="shared" si="4"/>
        <v>3850.0000000000005</v>
      </c>
      <c r="L626" s="31">
        <f t="shared" si="5"/>
        <v>1732.5000000000002</v>
      </c>
      <c r="M626" s="32">
        <v>0.45</v>
      </c>
      <c r="O626" s="37"/>
      <c r="P626" s="35"/>
      <c r="Q626" s="33"/>
      <c r="R626" s="34"/>
    </row>
    <row r="627" spans="1:18" ht="15.75" customHeight="1" x14ac:dyDescent="0.2">
      <c r="A627" s="22"/>
      <c r="B627" s="27" t="s">
        <v>34</v>
      </c>
      <c r="C627" s="27">
        <v>1128299</v>
      </c>
      <c r="D627" s="28">
        <v>44413</v>
      </c>
      <c r="E627" s="27" t="s">
        <v>35</v>
      </c>
      <c r="F627" s="27" t="s">
        <v>49</v>
      </c>
      <c r="G627" s="27" t="s">
        <v>50</v>
      </c>
      <c r="H627" s="27" t="s">
        <v>27</v>
      </c>
      <c r="I627" s="29">
        <v>0.70000000000000007</v>
      </c>
      <c r="J627" s="30">
        <v>5000</v>
      </c>
      <c r="K627" s="31">
        <f t="shared" si="4"/>
        <v>3500.0000000000005</v>
      </c>
      <c r="L627" s="31">
        <f t="shared" si="5"/>
        <v>1400</v>
      </c>
      <c r="M627" s="32">
        <v>0.39999999999999997</v>
      </c>
      <c r="O627" s="37"/>
      <c r="P627" s="35"/>
      <c r="Q627" s="33"/>
      <c r="R627" s="34"/>
    </row>
    <row r="628" spans="1:18" ht="15.75" customHeight="1" x14ac:dyDescent="0.2">
      <c r="A628" s="22"/>
      <c r="B628" s="27" t="s">
        <v>34</v>
      </c>
      <c r="C628" s="27">
        <v>1128299</v>
      </c>
      <c r="D628" s="28">
        <v>44413</v>
      </c>
      <c r="E628" s="27" t="s">
        <v>35</v>
      </c>
      <c r="F628" s="27" t="s">
        <v>49</v>
      </c>
      <c r="G628" s="27" t="s">
        <v>50</v>
      </c>
      <c r="H628" s="27" t="s">
        <v>28</v>
      </c>
      <c r="I628" s="29">
        <v>0.75</v>
      </c>
      <c r="J628" s="30">
        <v>5000</v>
      </c>
      <c r="K628" s="31">
        <f t="shared" si="4"/>
        <v>3750</v>
      </c>
      <c r="L628" s="31">
        <f t="shared" si="5"/>
        <v>2250.0000000000005</v>
      </c>
      <c r="M628" s="32">
        <v>0.60000000000000009</v>
      </c>
      <c r="O628" s="37"/>
      <c r="P628" s="35"/>
      <c r="Q628" s="33"/>
      <c r="R628" s="34"/>
    </row>
    <row r="629" spans="1:18" ht="15.75" customHeight="1" x14ac:dyDescent="0.2">
      <c r="A629" s="22"/>
      <c r="B629" s="27" t="s">
        <v>34</v>
      </c>
      <c r="C629" s="27">
        <v>1128299</v>
      </c>
      <c r="D629" s="28">
        <v>44413</v>
      </c>
      <c r="E629" s="27" t="s">
        <v>35</v>
      </c>
      <c r="F629" s="27" t="s">
        <v>49</v>
      </c>
      <c r="G629" s="27" t="s">
        <v>50</v>
      </c>
      <c r="H629" s="27" t="s">
        <v>29</v>
      </c>
      <c r="I629" s="29">
        <v>0.8</v>
      </c>
      <c r="J629" s="30">
        <v>4000</v>
      </c>
      <c r="K629" s="31">
        <f t="shared" si="4"/>
        <v>3200</v>
      </c>
      <c r="L629" s="31">
        <f t="shared" si="5"/>
        <v>800</v>
      </c>
      <c r="M629" s="32">
        <v>0.25</v>
      </c>
      <c r="O629" s="37"/>
      <c r="P629" s="35"/>
      <c r="Q629" s="33"/>
      <c r="R629" s="34"/>
    </row>
    <row r="630" spans="1:18" ht="15.75" customHeight="1" x14ac:dyDescent="0.2">
      <c r="A630" s="22"/>
      <c r="B630" s="27" t="s">
        <v>34</v>
      </c>
      <c r="C630" s="27">
        <v>1128299</v>
      </c>
      <c r="D630" s="28">
        <v>44445</v>
      </c>
      <c r="E630" s="27" t="s">
        <v>35</v>
      </c>
      <c r="F630" s="27" t="s">
        <v>49</v>
      </c>
      <c r="G630" s="27" t="s">
        <v>50</v>
      </c>
      <c r="H630" s="27" t="s">
        <v>24</v>
      </c>
      <c r="I630" s="29">
        <v>0.65000000000000013</v>
      </c>
      <c r="J630" s="30">
        <v>6000</v>
      </c>
      <c r="K630" s="31">
        <f t="shared" si="4"/>
        <v>3900.0000000000009</v>
      </c>
      <c r="L630" s="31">
        <f t="shared" si="5"/>
        <v>1560.0000000000005</v>
      </c>
      <c r="M630" s="32">
        <v>0.4</v>
      </c>
      <c r="O630" s="37"/>
      <c r="P630" s="35"/>
      <c r="Q630" s="33"/>
      <c r="R630" s="34"/>
    </row>
    <row r="631" spans="1:18" ht="15.75" customHeight="1" x14ac:dyDescent="0.2">
      <c r="A631" s="22"/>
      <c r="B631" s="27" t="s">
        <v>34</v>
      </c>
      <c r="C631" s="27">
        <v>1128299</v>
      </c>
      <c r="D631" s="28">
        <v>44445</v>
      </c>
      <c r="E631" s="27" t="s">
        <v>35</v>
      </c>
      <c r="F631" s="27" t="s">
        <v>49</v>
      </c>
      <c r="G631" s="27" t="s">
        <v>50</v>
      </c>
      <c r="H631" s="27" t="s">
        <v>25</v>
      </c>
      <c r="I631" s="29">
        <v>0.70000000000000018</v>
      </c>
      <c r="J631" s="30">
        <v>6000</v>
      </c>
      <c r="K631" s="31">
        <f t="shared" si="4"/>
        <v>4200.0000000000009</v>
      </c>
      <c r="L631" s="31">
        <f t="shared" si="5"/>
        <v>1050.0000000000002</v>
      </c>
      <c r="M631" s="32">
        <v>0.25</v>
      </c>
      <c r="O631" s="37"/>
      <c r="P631" s="35"/>
      <c r="Q631" s="33"/>
      <c r="R631" s="34"/>
    </row>
    <row r="632" spans="1:18" ht="15.75" customHeight="1" x14ac:dyDescent="0.2">
      <c r="A632" s="22"/>
      <c r="B632" s="27" t="s">
        <v>34</v>
      </c>
      <c r="C632" s="27">
        <v>1128299</v>
      </c>
      <c r="D632" s="28">
        <v>44445</v>
      </c>
      <c r="E632" s="27" t="s">
        <v>35</v>
      </c>
      <c r="F632" s="27" t="s">
        <v>49</v>
      </c>
      <c r="G632" s="27" t="s">
        <v>50</v>
      </c>
      <c r="H632" s="27" t="s">
        <v>26</v>
      </c>
      <c r="I632" s="29">
        <v>0.65000000000000013</v>
      </c>
      <c r="J632" s="30">
        <v>4500</v>
      </c>
      <c r="K632" s="31">
        <f t="shared" si="4"/>
        <v>2925.0000000000005</v>
      </c>
      <c r="L632" s="31">
        <f t="shared" si="5"/>
        <v>1170.0000000000002</v>
      </c>
      <c r="M632" s="32">
        <v>0.4</v>
      </c>
      <c r="O632" s="37"/>
      <c r="P632" s="35"/>
      <c r="Q632" s="33"/>
      <c r="R632" s="34"/>
    </row>
    <row r="633" spans="1:18" ht="15.75" customHeight="1" x14ac:dyDescent="0.2">
      <c r="A633" s="22"/>
      <c r="B633" s="27" t="s">
        <v>34</v>
      </c>
      <c r="C633" s="27">
        <v>1128299</v>
      </c>
      <c r="D633" s="28">
        <v>44445</v>
      </c>
      <c r="E633" s="27" t="s">
        <v>35</v>
      </c>
      <c r="F633" s="27" t="s">
        <v>49</v>
      </c>
      <c r="G633" s="27" t="s">
        <v>50</v>
      </c>
      <c r="H633" s="27" t="s">
        <v>27</v>
      </c>
      <c r="I633" s="29">
        <v>0.65000000000000013</v>
      </c>
      <c r="J633" s="30">
        <v>4000</v>
      </c>
      <c r="K633" s="31">
        <f t="shared" si="4"/>
        <v>2600.0000000000005</v>
      </c>
      <c r="L633" s="31">
        <f t="shared" si="5"/>
        <v>910.00000000000011</v>
      </c>
      <c r="M633" s="32">
        <v>0.35</v>
      </c>
      <c r="O633" s="37"/>
      <c r="P633" s="35"/>
      <c r="Q633" s="33"/>
      <c r="R633" s="34"/>
    </row>
    <row r="634" spans="1:18" ht="15.75" customHeight="1" x14ac:dyDescent="0.2">
      <c r="A634" s="22"/>
      <c r="B634" s="27" t="s">
        <v>34</v>
      </c>
      <c r="C634" s="27">
        <v>1128299</v>
      </c>
      <c r="D634" s="28">
        <v>44445</v>
      </c>
      <c r="E634" s="27" t="s">
        <v>35</v>
      </c>
      <c r="F634" s="27" t="s">
        <v>49</v>
      </c>
      <c r="G634" s="27" t="s">
        <v>50</v>
      </c>
      <c r="H634" s="27" t="s">
        <v>28</v>
      </c>
      <c r="I634" s="29">
        <v>0.75000000000000011</v>
      </c>
      <c r="J634" s="30">
        <v>4000</v>
      </c>
      <c r="K634" s="31">
        <f t="shared" si="4"/>
        <v>3000.0000000000005</v>
      </c>
      <c r="L634" s="31">
        <f t="shared" si="5"/>
        <v>1650.0000000000007</v>
      </c>
      <c r="M634" s="32">
        <v>0.55000000000000016</v>
      </c>
      <c r="O634" s="37"/>
      <c r="P634" s="35"/>
      <c r="Q634" s="33"/>
      <c r="R634" s="34"/>
    </row>
    <row r="635" spans="1:18" ht="15.75" customHeight="1" x14ac:dyDescent="0.2">
      <c r="A635" s="22"/>
      <c r="B635" s="27" t="s">
        <v>34</v>
      </c>
      <c r="C635" s="27">
        <v>1128299</v>
      </c>
      <c r="D635" s="28">
        <v>44445</v>
      </c>
      <c r="E635" s="27" t="s">
        <v>35</v>
      </c>
      <c r="F635" s="27" t="s">
        <v>49</v>
      </c>
      <c r="G635" s="27" t="s">
        <v>50</v>
      </c>
      <c r="H635" s="27" t="s">
        <v>29</v>
      </c>
      <c r="I635" s="29">
        <v>0.70000000000000007</v>
      </c>
      <c r="J635" s="30">
        <v>4250</v>
      </c>
      <c r="K635" s="31">
        <f t="shared" si="4"/>
        <v>2975.0000000000005</v>
      </c>
      <c r="L635" s="31">
        <f t="shared" si="5"/>
        <v>595.00000000000011</v>
      </c>
      <c r="M635" s="32">
        <v>0.2</v>
      </c>
      <c r="O635" s="37"/>
      <c r="P635" s="35"/>
      <c r="Q635" s="33"/>
      <c r="R635" s="34"/>
    </row>
    <row r="636" spans="1:18" ht="15.75" customHeight="1" x14ac:dyDescent="0.2">
      <c r="A636" s="22"/>
      <c r="B636" s="27" t="s">
        <v>34</v>
      </c>
      <c r="C636" s="27">
        <v>1128299</v>
      </c>
      <c r="D636" s="28">
        <v>44474</v>
      </c>
      <c r="E636" s="27" t="s">
        <v>35</v>
      </c>
      <c r="F636" s="27" t="s">
        <v>49</v>
      </c>
      <c r="G636" s="27" t="s">
        <v>50</v>
      </c>
      <c r="H636" s="27" t="s">
        <v>24</v>
      </c>
      <c r="I636" s="29">
        <v>0.55000000000000004</v>
      </c>
      <c r="J636" s="30">
        <v>5250</v>
      </c>
      <c r="K636" s="31">
        <f t="shared" si="4"/>
        <v>2887.5000000000005</v>
      </c>
      <c r="L636" s="31">
        <f t="shared" si="5"/>
        <v>1155.0000000000002</v>
      </c>
      <c r="M636" s="32">
        <v>0.4</v>
      </c>
      <c r="O636" s="37"/>
      <c r="P636" s="35"/>
      <c r="Q636" s="33"/>
      <c r="R636" s="34"/>
    </row>
    <row r="637" spans="1:18" ht="15.75" customHeight="1" x14ac:dyDescent="0.2">
      <c r="A637" s="22"/>
      <c r="B637" s="27" t="s">
        <v>34</v>
      </c>
      <c r="C637" s="27">
        <v>1128299</v>
      </c>
      <c r="D637" s="28">
        <v>44474</v>
      </c>
      <c r="E637" s="27" t="s">
        <v>35</v>
      </c>
      <c r="F637" s="27" t="s">
        <v>49</v>
      </c>
      <c r="G637" s="27" t="s">
        <v>50</v>
      </c>
      <c r="H637" s="27" t="s">
        <v>25</v>
      </c>
      <c r="I637" s="29">
        <v>0.60000000000000009</v>
      </c>
      <c r="J637" s="30">
        <v>5250</v>
      </c>
      <c r="K637" s="31">
        <f t="shared" si="4"/>
        <v>3150.0000000000005</v>
      </c>
      <c r="L637" s="31">
        <f t="shared" si="5"/>
        <v>787.50000000000011</v>
      </c>
      <c r="M637" s="32">
        <v>0.25</v>
      </c>
      <c r="O637" s="37"/>
      <c r="P637" s="35"/>
      <c r="Q637" s="33"/>
      <c r="R637" s="34"/>
    </row>
    <row r="638" spans="1:18" ht="15.75" customHeight="1" x14ac:dyDescent="0.2">
      <c r="A638" s="22"/>
      <c r="B638" s="27" t="s">
        <v>34</v>
      </c>
      <c r="C638" s="27">
        <v>1128299</v>
      </c>
      <c r="D638" s="28">
        <v>44474</v>
      </c>
      <c r="E638" s="27" t="s">
        <v>35</v>
      </c>
      <c r="F638" s="27" t="s">
        <v>49</v>
      </c>
      <c r="G638" s="27" t="s">
        <v>50</v>
      </c>
      <c r="H638" s="27" t="s">
        <v>26</v>
      </c>
      <c r="I638" s="29">
        <v>0.55000000000000004</v>
      </c>
      <c r="J638" s="30">
        <v>3500</v>
      </c>
      <c r="K638" s="31">
        <f t="shared" si="4"/>
        <v>1925.0000000000002</v>
      </c>
      <c r="L638" s="31">
        <f t="shared" si="5"/>
        <v>770.00000000000011</v>
      </c>
      <c r="M638" s="32">
        <v>0.4</v>
      </c>
      <c r="O638" s="37"/>
      <c r="P638" s="35"/>
      <c r="Q638" s="33"/>
      <c r="R638" s="34"/>
    </row>
    <row r="639" spans="1:18" ht="15.75" customHeight="1" x14ac:dyDescent="0.2">
      <c r="A639" s="22"/>
      <c r="B639" s="27" t="s">
        <v>34</v>
      </c>
      <c r="C639" s="27">
        <v>1128299</v>
      </c>
      <c r="D639" s="28">
        <v>44474</v>
      </c>
      <c r="E639" s="27" t="s">
        <v>35</v>
      </c>
      <c r="F639" s="27" t="s">
        <v>49</v>
      </c>
      <c r="G639" s="27" t="s">
        <v>50</v>
      </c>
      <c r="H639" s="27" t="s">
        <v>27</v>
      </c>
      <c r="I639" s="29">
        <v>0.55000000000000004</v>
      </c>
      <c r="J639" s="30">
        <v>3250</v>
      </c>
      <c r="K639" s="31">
        <f t="shared" si="4"/>
        <v>1787.5000000000002</v>
      </c>
      <c r="L639" s="31">
        <f t="shared" si="5"/>
        <v>625.625</v>
      </c>
      <c r="M639" s="32">
        <v>0.35</v>
      </c>
      <c r="O639" s="37"/>
      <c r="P639" s="35"/>
      <c r="Q639" s="33"/>
      <c r="R639" s="34"/>
    </row>
    <row r="640" spans="1:18" ht="15.75" customHeight="1" x14ac:dyDescent="0.2">
      <c r="A640" s="22"/>
      <c r="B640" s="27" t="s">
        <v>34</v>
      </c>
      <c r="C640" s="27">
        <v>1128299</v>
      </c>
      <c r="D640" s="28">
        <v>44474</v>
      </c>
      <c r="E640" s="27" t="s">
        <v>35</v>
      </c>
      <c r="F640" s="27" t="s">
        <v>49</v>
      </c>
      <c r="G640" s="27" t="s">
        <v>50</v>
      </c>
      <c r="H640" s="27" t="s">
        <v>28</v>
      </c>
      <c r="I640" s="29">
        <v>0.65</v>
      </c>
      <c r="J640" s="30">
        <v>3000</v>
      </c>
      <c r="K640" s="31">
        <f t="shared" si="4"/>
        <v>1950</v>
      </c>
      <c r="L640" s="31">
        <f t="shared" si="5"/>
        <v>1072.5000000000002</v>
      </c>
      <c r="M640" s="32">
        <v>0.55000000000000016</v>
      </c>
      <c r="O640" s="37"/>
      <c r="P640" s="35"/>
      <c r="Q640" s="33"/>
      <c r="R640" s="34"/>
    </row>
    <row r="641" spans="1:18" ht="15.75" customHeight="1" x14ac:dyDescent="0.2">
      <c r="A641" s="22"/>
      <c r="B641" s="27" t="s">
        <v>34</v>
      </c>
      <c r="C641" s="27">
        <v>1128299</v>
      </c>
      <c r="D641" s="28">
        <v>44474</v>
      </c>
      <c r="E641" s="27" t="s">
        <v>35</v>
      </c>
      <c r="F641" s="27" t="s">
        <v>49</v>
      </c>
      <c r="G641" s="27" t="s">
        <v>50</v>
      </c>
      <c r="H641" s="27" t="s">
        <v>29</v>
      </c>
      <c r="I641" s="29">
        <v>0.70000000000000007</v>
      </c>
      <c r="J641" s="30">
        <v>3500</v>
      </c>
      <c r="K641" s="31">
        <f t="shared" si="4"/>
        <v>2450.0000000000005</v>
      </c>
      <c r="L641" s="31">
        <f t="shared" si="5"/>
        <v>490.00000000000011</v>
      </c>
      <c r="M641" s="32">
        <v>0.2</v>
      </c>
      <c r="O641" s="37"/>
      <c r="P641" s="35"/>
      <c r="Q641" s="33"/>
      <c r="R641" s="34"/>
    </row>
    <row r="642" spans="1:18" ht="15.75" customHeight="1" x14ac:dyDescent="0.2">
      <c r="A642" s="22"/>
      <c r="B642" s="27" t="s">
        <v>34</v>
      </c>
      <c r="C642" s="27">
        <v>1128299</v>
      </c>
      <c r="D642" s="28">
        <v>44505</v>
      </c>
      <c r="E642" s="27" t="s">
        <v>35</v>
      </c>
      <c r="F642" s="27" t="s">
        <v>49</v>
      </c>
      <c r="G642" s="27" t="s">
        <v>50</v>
      </c>
      <c r="H642" s="27" t="s">
        <v>24</v>
      </c>
      <c r="I642" s="29">
        <v>0.55000000000000004</v>
      </c>
      <c r="J642" s="30">
        <v>5750</v>
      </c>
      <c r="K642" s="31">
        <f t="shared" si="4"/>
        <v>3162.5000000000005</v>
      </c>
      <c r="L642" s="31">
        <f t="shared" si="5"/>
        <v>1265.0000000000002</v>
      </c>
      <c r="M642" s="32">
        <v>0.4</v>
      </c>
      <c r="O642" s="37"/>
      <c r="P642" s="35"/>
      <c r="Q642" s="33"/>
      <c r="R642" s="34"/>
    </row>
    <row r="643" spans="1:18" ht="15.75" customHeight="1" x14ac:dyDescent="0.2">
      <c r="A643" s="22"/>
      <c r="B643" s="27" t="s">
        <v>34</v>
      </c>
      <c r="C643" s="27">
        <v>1128299</v>
      </c>
      <c r="D643" s="28">
        <v>44505</v>
      </c>
      <c r="E643" s="27" t="s">
        <v>35</v>
      </c>
      <c r="F643" s="27" t="s">
        <v>49</v>
      </c>
      <c r="G643" s="27" t="s">
        <v>50</v>
      </c>
      <c r="H643" s="27" t="s">
        <v>25</v>
      </c>
      <c r="I643" s="29">
        <v>0.60000000000000009</v>
      </c>
      <c r="J643" s="30">
        <v>5750</v>
      </c>
      <c r="K643" s="31">
        <f t="shared" si="4"/>
        <v>3450.0000000000005</v>
      </c>
      <c r="L643" s="31">
        <f t="shared" si="5"/>
        <v>862.50000000000011</v>
      </c>
      <c r="M643" s="32">
        <v>0.25</v>
      </c>
      <c r="O643" s="37"/>
      <c r="P643" s="35"/>
      <c r="Q643" s="33"/>
      <c r="R643" s="34"/>
    </row>
    <row r="644" spans="1:18" ht="15.75" customHeight="1" x14ac:dyDescent="0.2">
      <c r="A644" s="22"/>
      <c r="B644" s="27" t="s">
        <v>34</v>
      </c>
      <c r="C644" s="27">
        <v>1128299</v>
      </c>
      <c r="D644" s="28">
        <v>44505</v>
      </c>
      <c r="E644" s="27" t="s">
        <v>35</v>
      </c>
      <c r="F644" s="27" t="s">
        <v>49</v>
      </c>
      <c r="G644" s="27" t="s">
        <v>50</v>
      </c>
      <c r="H644" s="27" t="s">
        <v>26</v>
      </c>
      <c r="I644" s="29">
        <v>0.55000000000000004</v>
      </c>
      <c r="J644" s="30">
        <v>4250</v>
      </c>
      <c r="K644" s="31">
        <f t="shared" si="4"/>
        <v>2337.5</v>
      </c>
      <c r="L644" s="31">
        <f t="shared" si="5"/>
        <v>935</v>
      </c>
      <c r="M644" s="32">
        <v>0.4</v>
      </c>
      <c r="O644" s="37"/>
      <c r="P644" s="35"/>
      <c r="Q644" s="33"/>
      <c r="R644" s="34"/>
    </row>
    <row r="645" spans="1:18" ht="15.75" customHeight="1" x14ac:dyDescent="0.2">
      <c r="A645" s="22"/>
      <c r="B645" s="27" t="s">
        <v>34</v>
      </c>
      <c r="C645" s="27">
        <v>1128299</v>
      </c>
      <c r="D645" s="28">
        <v>44505</v>
      </c>
      <c r="E645" s="27" t="s">
        <v>35</v>
      </c>
      <c r="F645" s="27" t="s">
        <v>49</v>
      </c>
      <c r="G645" s="27" t="s">
        <v>50</v>
      </c>
      <c r="H645" s="27" t="s">
        <v>27</v>
      </c>
      <c r="I645" s="29">
        <v>0.65000000000000013</v>
      </c>
      <c r="J645" s="30">
        <v>4000</v>
      </c>
      <c r="K645" s="31">
        <f t="shared" si="4"/>
        <v>2600.0000000000005</v>
      </c>
      <c r="L645" s="31">
        <f t="shared" si="5"/>
        <v>910.00000000000011</v>
      </c>
      <c r="M645" s="32">
        <v>0.35</v>
      </c>
      <c r="O645" s="37"/>
      <c r="P645" s="35"/>
      <c r="Q645" s="33"/>
      <c r="R645" s="34"/>
    </row>
    <row r="646" spans="1:18" ht="15.75" customHeight="1" x14ac:dyDescent="0.2">
      <c r="A646" s="22"/>
      <c r="B646" s="27" t="s">
        <v>34</v>
      </c>
      <c r="C646" s="27">
        <v>1128299</v>
      </c>
      <c r="D646" s="28">
        <v>44505</v>
      </c>
      <c r="E646" s="27" t="s">
        <v>35</v>
      </c>
      <c r="F646" s="27" t="s">
        <v>49</v>
      </c>
      <c r="G646" s="27" t="s">
        <v>50</v>
      </c>
      <c r="H646" s="27" t="s">
        <v>28</v>
      </c>
      <c r="I646" s="29">
        <v>0.75000000000000011</v>
      </c>
      <c r="J646" s="30">
        <v>3750</v>
      </c>
      <c r="K646" s="31">
        <f t="shared" si="4"/>
        <v>2812.5000000000005</v>
      </c>
      <c r="L646" s="31">
        <f t="shared" si="5"/>
        <v>1546.8750000000007</v>
      </c>
      <c r="M646" s="32">
        <v>0.55000000000000016</v>
      </c>
      <c r="O646" s="37"/>
      <c r="P646" s="35"/>
      <c r="Q646" s="33"/>
      <c r="R646" s="34"/>
    </row>
    <row r="647" spans="1:18" ht="15.75" customHeight="1" x14ac:dyDescent="0.2">
      <c r="A647" s="22"/>
      <c r="B647" s="27" t="s">
        <v>34</v>
      </c>
      <c r="C647" s="27">
        <v>1128299</v>
      </c>
      <c r="D647" s="28">
        <v>44505</v>
      </c>
      <c r="E647" s="27" t="s">
        <v>35</v>
      </c>
      <c r="F647" s="27" t="s">
        <v>49</v>
      </c>
      <c r="G647" s="27" t="s">
        <v>50</v>
      </c>
      <c r="H647" s="27" t="s">
        <v>29</v>
      </c>
      <c r="I647" s="29">
        <v>0.80000000000000016</v>
      </c>
      <c r="J647" s="30">
        <v>5000</v>
      </c>
      <c r="K647" s="31">
        <f t="shared" si="4"/>
        <v>4000.0000000000009</v>
      </c>
      <c r="L647" s="31">
        <f t="shared" si="5"/>
        <v>800.00000000000023</v>
      </c>
      <c r="M647" s="32">
        <v>0.2</v>
      </c>
      <c r="O647" s="37"/>
      <c r="P647" s="35"/>
      <c r="Q647" s="33"/>
      <c r="R647" s="34"/>
    </row>
    <row r="648" spans="1:18" ht="15.75" customHeight="1" x14ac:dyDescent="0.2">
      <c r="A648" s="22"/>
      <c r="B648" s="27" t="s">
        <v>34</v>
      </c>
      <c r="C648" s="27">
        <v>1128299</v>
      </c>
      <c r="D648" s="28">
        <v>44534</v>
      </c>
      <c r="E648" s="27" t="s">
        <v>35</v>
      </c>
      <c r="F648" s="27" t="s">
        <v>49</v>
      </c>
      <c r="G648" s="27" t="s">
        <v>50</v>
      </c>
      <c r="H648" s="27" t="s">
        <v>24</v>
      </c>
      <c r="I648" s="29">
        <v>0.65000000000000013</v>
      </c>
      <c r="J648" s="30">
        <v>7000</v>
      </c>
      <c r="K648" s="31">
        <f t="shared" si="4"/>
        <v>4550.0000000000009</v>
      </c>
      <c r="L648" s="31">
        <f t="shared" si="5"/>
        <v>1820.0000000000005</v>
      </c>
      <c r="M648" s="32">
        <v>0.4</v>
      </c>
      <c r="O648" s="37"/>
      <c r="P648" s="35"/>
      <c r="Q648" s="33"/>
      <c r="R648" s="34"/>
    </row>
    <row r="649" spans="1:18" ht="15.75" customHeight="1" x14ac:dyDescent="0.2">
      <c r="A649" s="22"/>
      <c r="B649" s="27" t="s">
        <v>34</v>
      </c>
      <c r="C649" s="27">
        <v>1128299</v>
      </c>
      <c r="D649" s="28">
        <v>44534</v>
      </c>
      <c r="E649" s="27" t="s">
        <v>35</v>
      </c>
      <c r="F649" s="27" t="s">
        <v>49</v>
      </c>
      <c r="G649" s="27" t="s">
        <v>50</v>
      </c>
      <c r="H649" s="27" t="s">
        <v>25</v>
      </c>
      <c r="I649" s="29">
        <v>0.70000000000000018</v>
      </c>
      <c r="J649" s="30">
        <v>7000</v>
      </c>
      <c r="K649" s="31">
        <f t="shared" si="4"/>
        <v>4900.0000000000009</v>
      </c>
      <c r="L649" s="31">
        <f t="shared" si="5"/>
        <v>1225.0000000000002</v>
      </c>
      <c r="M649" s="32">
        <v>0.25</v>
      </c>
      <c r="O649" s="37"/>
      <c r="P649" s="35"/>
      <c r="Q649" s="33"/>
      <c r="R649" s="34"/>
    </row>
    <row r="650" spans="1:18" ht="15.75" customHeight="1" x14ac:dyDescent="0.2">
      <c r="A650" s="22"/>
      <c r="B650" s="27" t="s">
        <v>34</v>
      </c>
      <c r="C650" s="27">
        <v>1128299</v>
      </c>
      <c r="D650" s="28">
        <v>44534</v>
      </c>
      <c r="E650" s="27" t="s">
        <v>35</v>
      </c>
      <c r="F650" s="27" t="s">
        <v>49</v>
      </c>
      <c r="G650" s="27" t="s">
        <v>50</v>
      </c>
      <c r="H650" s="27" t="s">
        <v>26</v>
      </c>
      <c r="I650" s="29">
        <v>0.65000000000000013</v>
      </c>
      <c r="J650" s="30">
        <v>5000</v>
      </c>
      <c r="K650" s="31">
        <f t="shared" si="4"/>
        <v>3250.0000000000005</v>
      </c>
      <c r="L650" s="31">
        <f t="shared" si="5"/>
        <v>1300.0000000000002</v>
      </c>
      <c r="M650" s="32">
        <v>0.4</v>
      </c>
      <c r="O650" s="37"/>
      <c r="P650" s="35"/>
      <c r="Q650" s="33"/>
      <c r="R650" s="34"/>
    </row>
    <row r="651" spans="1:18" ht="15.75" customHeight="1" x14ac:dyDescent="0.2">
      <c r="A651" s="22"/>
      <c r="B651" s="27" t="s">
        <v>34</v>
      </c>
      <c r="C651" s="27">
        <v>1128299</v>
      </c>
      <c r="D651" s="28">
        <v>44534</v>
      </c>
      <c r="E651" s="27" t="s">
        <v>35</v>
      </c>
      <c r="F651" s="27" t="s">
        <v>49</v>
      </c>
      <c r="G651" s="27" t="s">
        <v>50</v>
      </c>
      <c r="H651" s="27" t="s">
        <v>27</v>
      </c>
      <c r="I651" s="29">
        <v>0.65000000000000013</v>
      </c>
      <c r="J651" s="30">
        <v>5000</v>
      </c>
      <c r="K651" s="31">
        <f t="shared" si="4"/>
        <v>3250.0000000000005</v>
      </c>
      <c r="L651" s="31">
        <f t="shared" si="5"/>
        <v>1137.5</v>
      </c>
      <c r="M651" s="32">
        <v>0.35</v>
      </c>
      <c r="O651" s="37"/>
      <c r="P651" s="35"/>
      <c r="Q651" s="33"/>
      <c r="R651" s="34"/>
    </row>
    <row r="652" spans="1:18" ht="15.75" customHeight="1" x14ac:dyDescent="0.2">
      <c r="A652" s="22"/>
      <c r="B652" s="27" t="s">
        <v>34</v>
      </c>
      <c r="C652" s="27">
        <v>1128299</v>
      </c>
      <c r="D652" s="28">
        <v>44534</v>
      </c>
      <c r="E652" s="27" t="s">
        <v>35</v>
      </c>
      <c r="F652" s="27" t="s">
        <v>49</v>
      </c>
      <c r="G652" s="27" t="s">
        <v>50</v>
      </c>
      <c r="H652" s="27" t="s">
        <v>28</v>
      </c>
      <c r="I652" s="29">
        <v>0.75000000000000011</v>
      </c>
      <c r="J652" s="30">
        <v>4250</v>
      </c>
      <c r="K652" s="31">
        <f t="shared" si="4"/>
        <v>3187.5000000000005</v>
      </c>
      <c r="L652" s="31">
        <f t="shared" si="5"/>
        <v>1753.1250000000007</v>
      </c>
      <c r="M652" s="32">
        <v>0.55000000000000016</v>
      </c>
      <c r="O652" s="37"/>
      <c r="P652" s="35"/>
      <c r="Q652" s="33"/>
      <c r="R652" s="34"/>
    </row>
    <row r="653" spans="1:18" ht="15.75" customHeight="1" x14ac:dyDescent="0.2">
      <c r="A653" s="22"/>
      <c r="B653" s="27" t="s">
        <v>34</v>
      </c>
      <c r="C653" s="27">
        <v>1128299</v>
      </c>
      <c r="D653" s="28">
        <v>44534</v>
      </c>
      <c r="E653" s="27" t="s">
        <v>35</v>
      </c>
      <c r="F653" s="27" t="s">
        <v>49</v>
      </c>
      <c r="G653" s="27" t="s">
        <v>50</v>
      </c>
      <c r="H653" s="27" t="s">
        <v>29</v>
      </c>
      <c r="I653" s="29">
        <v>0.80000000000000016</v>
      </c>
      <c r="J653" s="30">
        <v>5250</v>
      </c>
      <c r="K653" s="31">
        <f t="shared" si="4"/>
        <v>4200.0000000000009</v>
      </c>
      <c r="L653" s="31">
        <f t="shared" si="5"/>
        <v>840.00000000000023</v>
      </c>
      <c r="M653" s="32">
        <v>0.2</v>
      </c>
      <c r="O653" s="37"/>
      <c r="P653" s="35"/>
      <c r="Q653" s="33"/>
      <c r="R653" s="34"/>
    </row>
    <row r="654" spans="1:18" ht="15.75" customHeight="1" x14ac:dyDescent="0.2">
      <c r="A654" s="22" t="s">
        <v>46</v>
      </c>
      <c r="B654" s="27" t="s">
        <v>34</v>
      </c>
      <c r="C654" s="27">
        <v>1128299</v>
      </c>
      <c r="D654" s="28">
        <v>44199</v>
      </c>
      <c r="E654" s="27" t="s">
        <v>35</v>
      </c>
      <c r="F654" s="27" t="s">
        <v>51</v>
      </c>
      <c r="G654" s="27" t="s">
        <v>52</v>
      </c>
      <c r="H654" s="27" t="s">
        <v>24</v>
      </c>
      <c r="I654" s="29">
        <v>0.4</v>
      </c>
      <c r="J654" s="30">
        <v>4500</v>
      </c>
      <c r="K654" s="31">
        <f t="shared" si="4"/>
        <v>1800</v>
      </c>
      <c r="L654" s="31">
        <f t="shared" si="5"/>
        <v>540</v>
      </c>
      <c r="M654" s="32">
        <v>0.3</v>
      </c>
      <c r="O654" s="37"/>
      <c r="P654" s="35"/>
      <c r="Q654" s="33"/>
      <c r="R654" s="34"/>
    </row>
    <row r="655" spans="1:18" ht="15.75" customHeight="1" x14ac:dyDescent="0.2">
      <c r="A655" s="22"/>
      <c r="B655" s="27" t="s">
        <v>34</v>
      </c>
      <c r="C655" s="27">
        <v>1128299</v>
      </c>
      <c r="D655" s="28">
        <v>44199</v>
      </c>
      <c r="E655" s="27" t="s">
        <v>35</v>
      </c>
      <c r="F655" s="27" t="s">
        <v>51</v>
      </c>
      <c r="G655" s="27" t="s">
        <v>52</v>
      </c>
      <c r="H655" s="27" t="s">
        <v>25</v>
      </c>
      <c r="I655" s="29">
        <v>0.5</v>
      </c>
      <c r="J655" s="30">
        <v>4500</v>
      </c>
      <c r="K655" s="31">
        <f t="shared" si="4"/>
        <v>2250</v>
      </c>
      <c r="L655" s="31">
        <f t="shared" si="5"/>
        <v>562.5</v>
      </c>
      <c r="M655" s="32">
        <v>0.25</v>
      </c>
      <c r="O655" s="37"/>
      <c r="P655" s="35"/>
      <c r="Q655" s="33"/>
      <c r="R655" s="34"/>
    </row>
    <row r="656" spans="1:18" ht="15.75" customHeight="1" x14ac:dyDescent="0.2">
      <c r="A656" s="22"/>
      <c r="B656" s="27" t="s">
        <v>34</v>
      </c>
      <c r="C656" s="27">
        <v>1128299</v>
      </c>
      <c r="D656" s="28">
        <v>44199</v>
      </c>
      <c r="E656" s="27" t="s">
        <v>35</v>
      </c>
      <c r="F656" s="27" t="s">
        <v>51</v>
      </c>
      <c r="G656" s="27" t="s">
        <v>52</v>
      </c>
      <c r="H656" s="27" t="s">
        <v>26</v>
      </c>
      <c r="I656" s="29">
        <v>0.5</v>
      </c>
      <c r="J656" s="30">
        <v>4500</v>
      </c>
      <c r="K656" s="31">
        <f t="shared" si="4"/>
        <v>2250</v>
      </c>
      <c r="L656" s="31">
        <f t="shared" si="5"/>
        <v>562.5</v>
      </c>
      <c r="M656" s="32">
        <v>0.25</v>
      </c>
      <c r="O656" s="37"/>
      <c r="P656" s="35"/>
      <c r="Q656" s="33"/>
      <c r="R656" s="34"/>
    </row>
    <row r="657" spans="1:18" ht="15.75" customHeight="1" x14ac:dyDescent="0.2">
      <c r="A657" s="22"/>
      <c r="B657" s="27" t="s">
        <v>34</v>
      </c>
      <c r="C657" s="27">
        <v>1128299</v>
      </c>
      <c r="D657" s="28">
        <v>44199</v>
      </c>
      <c r="E657" s="27" t="s">
        <v>35</v>
      </c>
      <c r="F657" s="27" t="s">
        <v>51</v>
      </c>
      <c r="G657" s="27" t="s">
        <v>52</v>
      </c>
      <c r="H657" s="27" t="s">
        <v>27</v>
      </c>
      <c r="I657" s="29">
        <v>0.5</v>
      </c>
      <c r="J657" s="30">
        <v>3000</v>
      </c>
      <c r="K657" s="31">
        <f t="shared" si="4"/>
        <v>1500</v>
      </c>
      <c r="L657" s="31">
        <f t="shared" si="5"/>
        <v>450</v>
      </c>
      <c r="M657" s="32">
        <v>0.3</v>
      </c>
      <c r="O657" s="37"/>
      <c r="P657" s="35"/>
      <c r="Q657" s="33"/>
      <c r="R657" s="34"/>
    </row>
    <row r="658" spans="1:18" ht="15.75" customHeight="1" x14ac:dyDescent="0.2">
      <c r="A658" s="22"/>
      <c r="B658" s="27" t="s">
        <v>34</v>
      </c>
      <c r="C658" s="27">
        <v>1128299</v>
      </c>
      <c r="D658" s="28">
        <v>44199</v>
      </c>
      <c r="E658" s="27" t="s">
        <v>35</v>
      </c>
      <c r="F658" s="27" t="s">
        <v>51</v>
      </c>
      <c r="G658" s="27" t="s">
        <v>52</v>
      </c>
      <c r="H658" s="27" t="s">
        <v>28</v>
      </c>
      <c r="I658" s="29">
        <v>0.55000000000000004</v>
      </c>
      <c r="J658" s="30">
        <v>2500</v>
      </c>
      <c r="K658" s="31">
        <f t="shared" si="4"/>
        <v>1375</v>
      </c>
      <c r="L658" s="31">
        <f t="shared" si="5"/>
        <v>343.75</v>
      </c>
      <c r="M658" s="32">
        <v>0.25</v>
      </c>
      <c r="O658" s="37"/>
      <c r="P658" s="35"/>
      <c r="Q658" s="33"/>
      <c r="R658" s="34"/>
    </row>
    <row r="659" spans="1:18" ht="15.75" customHeight="1" x14ac:dyDescent="0.2">
      <c r="A659" s="22"/>
      <c r="B659" s="27" t="s">
        <v>34</v>
      </c>
      <c r="C659" s="27">
        <v>1128299</v>
      </c>
      <c r="D659" s="28">
        <v>44199</v>
      </c>
      <c r="E659" s="27" t="s">
        <v>35</v>
      </c>
      <c r="F659" s="27" t="s">
        <v>51</v>
      </c>
      <c r="G659" s="27" t="s">
        <v>52</v>
      </c>
      <c r="H659" s="27" t="s">
        <v>29</v>
      </c>
      <c r="I659" s="29">
        <v>0.5</v>
      </c>
      <c r="J659" s="30">
        <v>5000</v>
      </c>
      <c r="K659" s="31">
        <f t="shared" si="4"/>
        <v>2500</v>
      </c>
      <c r="L659" s="31">
        <f t="shared" si="5"/>
        <v>500</v>
      </c>
      <c r="M659" s="32">
        <v>0.2</v>
      </c>
      <c r="O659" s="37"/>
      <c r="P659" s="35"/>
      <c r="Q659" s="33"/>
      <c r="R659" s="34"/>
    </row>
    <row r="660" spans="1:18" ht="15.75" customHeight="1" x14ac:dyDescent="0.2">
      <c r="A660" s="22"/>
      <c r="B660" s="27" t="s">
        <v>34</v>
      </c>
      <c r="C660" s="27">
        <v>1128299</v>
      </c>
      <c r="D660" s="28">
        <v>44230</v>
      </c>
      <c r="E660" s="27" t="s">
        <v>35</v>
      </c>
      <c r="F660" s="27" t="s">
        <v>51</v>
      </c>
      <c r="G660" s="27" t="s">
        <v>52</v>
      </c>
      <c r="H660" s="27" t="s">
        <v>24</v>
      </c>
      <c r="I660" s="29">
        <v>0.4</v>
      </c>
      <c r="J660" s="30">
        <v>5500</v>
      </c>
      <c r="K660" s="31">
        <f t="shared" si="4"/>
        <v>2200</v>
      </c>
      <c r="L660" s="31">
        <f t="shared" si="5"/>
        <v>660</v>
      </c>
      <c r="M660" s="32">
        <v>0.3</v>
      </c>
      <c r="O660" s="37"/>
      <c r="P660" s="35"/>
      <c r="Q660" s="33"/>
      <c r="R660" s="34"/>
    </row>
    <row r="661" spans="1:18" ht="15.75" customHeight="1" x14ac:dyDescent="0.2">
      <c r="A661" s="22"/>
      <c r="B661" s="27" t="s">
        <v>34</v>
      </c>
      <c r="C661" s="27">
        <v>1128299</v>
      </c>
      <c r="D661" s="28">
        <v>44230</v>
      </c>
      <c r="E661" s="27" t="s">
        <v>35</v>
      </c>
      <c r="F661" s="27" t="s">
        <v>51</v>
      </c>
      <c r="G661" s="27" t="s">
        <v>52</v>
      </c>
      <c r="H661" s="27" t="s">
        <v>25</v>
      </c>
      <c r="I661" s="29">
        <v>0.5</v>
      </c>
      <c r="J661" s="30">
        <v>4500</v>
      </c>
      <c r="K661" s="31">
        <f t="shared" si="4"/>
        <v>2250</v>
      </c>
      <c r="L661" s="31">
        <f t="shared" si="5"/>
        <v>562.5</v>
      </c>
      <c r="M661" s="32">
        <v>0.25</v>
      </c>
      <c r="O661" s="37"/>
      <c r="P661" s="35"/>
      <c r="Q661" s="33"/>
      <c r="R661" s="34"/>
    </row>
    <row r="662" spans="1:18" ht="15.75" customHeight="1" x14ac:dyDescent="0.2">
      <c r="A662" s="22"/>
      <c r="B662" s="27" t="s">
        <v>34</v>
      </c>
      <c r="C662" s="27">
        <v>1128299</v>
      </c>
      <c r="D662" s="28">
        <v>44230</v>
      </c>
      <c r="E662" s="27" t="s">
        <v>35</v>
      </c>
      <c r="F662" s="27" t="s">
        <v>51</v>
      </c>
      <c r="G662" s="27" t="s">
        <v>52</v>
      </c>
      <c r="H662" s="27" t="s">
        <v>26</v>
      </c>
      <c r="I662" s="29">
        <v>0.5</v>
      </c>
      <c r="J662" s="30">
        <v>4500</v>
      </c>
      <c r="K662" s="31">
        <f t="shared" si="4"/>
        <v>2250</v>
      </c>
      <c r="L662" s="31">
        <f t="shared" si="5"/>
        <v>562.5</v>
      </c>
      <c r="M662" s="32">
        <v>0.25</v>
      </c>
      <c r="O662" s="37"/>
      <c r="P662" s="35"/>
      <c r="Q662" s="33"/>
      <c r="R662" s="34"/>
    </row>
    <row r="663" spans="1:18" ht="15.75" customHeight="1" x14ac:dyDescent="0.2">
      <c r="A663" s="22"/>
      <c r="B663" s="27" t="s">
        <v>34</v>
      </c>
      <c r="C663" s="27">
        <v>1128299</v>
      </c>
      <c r="D663" s="28">
        <v>44230</v>
      </c>
      <c r="E663" s="27" t="s">
        <v>35</v>
      </c>
      <c r="F663" s="27" t="s">
        <v>51</v>
      </c>
      <c r="G663" s="27" t="s">
        <v>52</v>
      </c>
      <c r="H663" s="27" t="s">
        <v>27</v>
      </c>
      <c r="I663" s="29">
        <v>0.5</v>
      </c>
      <c r="J663" s="30">
        <v>3000</v>
      </c>
      <c r="K663" s="31">
        <f t="shared" si="4"/>
        <v>1500</v>
      </c>
      <c r="L663" s="31">
        <f t="shared" si="5"/>
        <v>450</v>
      </c>
      <c r="M663" s="32">
        <v>0.3</v>
      </c>
      <c r="O663" s="37"/>
      <c r="P663" s="35"/>
      <c r="Q663" s="33"/>
      <c r="R663" s="34"/>
    </row>
    <row r="664" spans="1:18" ht="15.75" customHeight="1" x14ac:dyDescent="0.2">
      <c r="A664" s="22"/>
      <c r="B664" s="27" t="s">
        <v>34</v>
      </c>
      <c r="C664" s="27">
        <v>1128299</v>
      </c>
      <c r="D664" s="28">
        <v>44230</v>
      </c>
      <c r="E664" s="27" t="s">
        <v>35</v>
      </c>
      <c r="F664" s="27" t="s">
        <v>51</v>
      </c>
      <c r="G664" s="27" t="s">
        <v>52</v>
      </c>
      <c r="H664" s="27" t="s">
        <v>28</v>
      </c>
      <c r="I664" s="29">
        <v>0.55000000000000004</v>
      </c>
      <c r="J664" s="30">
        <v>2250</v>
      </c>
      <c r="K664" s="31">
        <f t="shared" si="4"/>
        <v>1237.5</v>
      </c>
      <c r="L664" s="31">
        <f t="shared" si="5"/>
        <v>309.375</v>
      </c>
      <c r="M664" s="32">
        <v>0.25</v>
      </c>
      <c r="O664" s="37"/>
      <c r="P664" s="35"/>
      <c r="Q664" s="33"/>
      <c r="R664" s="34"/>
    </row>
    <row r="665" spans="1:18" ht="15.75" customHeight="1" x14ac:dyDescent="0.2">
      <c r="A665" s="22"/>
      <c r="B665" s="27" t="s">
        <v>34</v>
      </c>
      <c r="C665" s="27">
        <v>1128299</v>
      </c>
      <c r="D665" s="28">
        <v>44230</v>
      </c>
      <c r="E665" s="27" t="s">
        <v>35</v>
      </c>
      <c r="F665" s="27" t="s">
        <v>51</v>
      </c>
      <c r="G665" s="27" t="s">
        <v>52</v>
      </c>
      <c r="H665" s="27" t="s">
        <v>29</v>
      </c>
      <c r="I665" s="29">
        <v>0.5</v>
      </c>
      <c r="J665" s="30">
        <v>4250</v>
      </c>
      <c r="K665" s="31">
        <f t="shared" si="4"/>
        <v>2125</v>
      </c>
      <c r="L665" s="31">
        <f t="shared" si="5"/>
        <v>425</v>
      </c>
      <c r="M665" s="32">
        <v>0.2</v>
      </c>
      <c r="O665" s="37"/>
      <c r="P665" s="35"/>
      <c r="Q665" s="33"/>
      <c r="R665" s="34"/>
    </row>
    <row r="666" spans="1:18" ht="15.75" customHeight="1" x14ac:dyDescent="0.2">
      <c r="A666" s="22"/>
      <c r="B666" s="27" t="s">
        <v>34</v>
      </c>
      <c r="C666" s="27">
        <v>1128299</v>
      </c>
      <c r="D666" s="28">
        <v>44257</v>
      </c>
      <c r="E666" s="27" t="s">
        <v>35</v>
      </c>
      <c r="F666" s="27" t="s">
        <v>51</v>
      </c>
      <c r="G666" s="27" t="s">
        <v>52</v>
      </c>
      <c r="H666" s="27" t="s">
        <v>24</v>
      </c>
      <c r="I666" s="29">
        <v>0.5</v>
      </c>
      <c r="J666" s="30">
        <v>5750</v>
      </c>
      <c r="K666" s="31">
        <f t="shared" si="4"/>
        <v>2875</v>
      </c>
      <c r="L666" s="31">
        <f t="shared" si="5"/>
        <v>862.5</v>
      </c>
      <c r="M666" s="32">
        <v>0.3</v>
      </c>
      <c r="O666" s="37"/>
      <c r="P666" s="35"/>
      <c r="Q666" s="33"/>
      <c r="R666" s="34"/>
    </row>
    <row r="667" spans="1:18" ht="15.75" customHeight="1" x14ac:dyDescent="0.2">
      <c r="A667" s="22"/>
      <c r="B667" s="27" t="s">
        <v>34</v>
      </c>
      <c r="C667" s="27">
        <v>1128299</v>
      </c>
      <c r="D667" s="28">
        <v>44257</v>
      </c>
      <c r="E667" s="27" t="s">
        <v>35</v>
      </c>
      <c r="F667" s="27" t="s">
        <v>51</v>
      </c>
      <c r="G667" s="27" t="s">
        <v>52</v>
      </c>
      <c r="H667" s="27" t="s">
        <v>25</v>
      </c>
      <c r="I667" s="29">
        <v>0.6</v>
      </c>
      <c r="J667" s="30">
        <v>4250</v>
      </c>
      <c r="K667" s="31">
        <f t="shared" si="4"/>
        <v>2550</v>
      </c>
      <c r="L667" s="31">
        <f t="shared" si="5"/>
        <v>637.5</v>
      </c>
      <c r="M667" s="32">
        <v>0.25</v>
      </c>
      <c r="O667" s="37"/>
      <c r="P667" s="35"/>
      <c r="Q667" s="33"/>
      <c r="R667" s="34"/>
    </row>
    <row r="668" spans="1:18" ht="15.75" customHeight="1" x14ac:dyDescent="0.2">
      <c r="A668" s="22"/>
      <c r="B668" s="27" t="s">
        <v>34</v>
      </c>
      <c r="C668" s="27">
        <v>1128299</v>
      </c>
      <c r="D668" s="28">
        <v>44257</v>
      </c>
      <c r="E668" s="27" t="s">
        <v>35</v>
      </c>
      <c r="F668" s="27" t="s">
        <v>51</v>
      </c>
      <c r="G668" s="27" t="s">
        <v>52</v>
      </c>
      <c r="H668" s="27" t="s">
        <v>26</v>
      </c>
      <c r="I668" s="29">
        <v>0.64999999999999991</v>
      </c>
      <c r="J668" s="30">
        <v>4250</v>
      </c>
      <c r="K668" s="31">
        <f t="shared" si="4"/>
        <v>2762.4999999999995</v>
      </c>
      <c r="L668" s="31">
        <f t="shared" si="5"/>
        <v>690.62499999999989</v>
      </c>
      <c r="M668" s="32">
        <v>0.25</v>
      </c>
      <c r="O668" s="37"/>
      <c r="P668" s="35"/>
      <c r="Q668" s="33"/>
      <c r="R668" s="34"/>
    </row>
    <row r="669" spans="1:18" ht="15.75" customHeight="1" x14ac:dyDescent="0.2">
      <c r="A669" s="22"/>
      <c r="B669" s="27" t="s">
        <v>34</v>
      </c>
      <c r="C669" s="27">
        <v>1128299</v>
      </c>
      <c r="D669" s="28">
        <v>44257</v>
      </c>
      <c r="E669" s="27" t="s">
        <v>35</v>
      </c>
      <c r="F669" s="27" t="s">
        <v>51</v>
      </c>
      <c r="G669" s="27" t="s">
        <v>52</v>
      </c>
      <c r="H669" s="27" t="s">
        <v>27</v>
      </c>
      <c r="I669" s="29">
        <v>0.64999999999999991</v>
      </c>
      <c r="J669" s="30">
        <v>3250</v>
      </c>
      <c r="K669" s="31">
        <f t="shared" si="4"/>
        <v>2112.4999999999995</v>
      </c>
      <c r="L669" s="31">
        <f t="shared" si="5"/>
        <v>633.74999999999989</v>
      </c>
      <c r="M669" s="32">
        <v>0.3</v>
      </c>
      <c r="O669" s="37"/>
      <c r="P669" s="35"/>
      <c r="Q669" s="33"/>
      <c r="R669" s="34"/>
    </row>
    <row r="670" spans="1:18" ht="15.75" customHeight="1" x14ac:dyDescent="0.2">
      <c r="A670" s="22"/>
      <c r="B670" s="27" t="s">
        <v>34</v>
      </c>
      <c r="C670" s="27">
        <v>1128299</v>
      </c>
      <c r="D670" s="28">
        <v>44257</v>
      </c>
      <c r="E670" s="27" t="s">
        <v>35</v>
      </c>
      <c r="F670" s="27" t="s">
        <v>51</v>
      </c>
      <c r="G670" s="27" t="s">
        <v>52</v>
      </c>
      <c r="H670" s="27" t="s">
        <v>28</v>
      </c>
      <c r="I670" s="29">
        <v>0.7</v>
      </c>
      <c r="J670" s="30">
        <v>1750</v>
      </c>
      <c r="K670" s="31">
        <f t="shared" si="4"/>
        <v>1225</v>
      </c>
      <c r="L670" s="31">
        <f t="shared" si="5"/>
        <v>306.25</v>
      </c>
      <c r="M670" s="32">
        <v>0.25</v>
      </c>
      <c r="O670" s="37"/>
      <c r="P670" s="35"/>
      <c r="Q670" s="33"/>
      <c r="R670" s="34"/>
    </row>
    <row r="671" spans="1:18" ht="15.75" customHeight="1" x14ac:dyDescent="0.2">
      <c r="A671" s="22"/>
      <c r="B671" s="27" t="s">
        <v>34</v>
      </c>
      <c r="C671" s="27">
        <v>1128299</v>
      </c>
      <c r="D671" s="28">
        <v>44257</v>
      </c>
      <c r="E671" s="27" t="s">
        <v>35</v>
      </c>
      <c r="F671" s="27" t="s">
        <v>51</v>
      </c>
      <c r="G671" s="27" t="s">
        <v>52</v>
      </c>
      <c r="H671" s="27" t="s">
        <v>29</v>
      </c>
      <c r="I671" s="29">
        <v>0.64999999999999991</v>
      </c>
      <c r="J671" s="30">
        <v>3750</v>
      </c>
      <c r="K671" s="31">
        <f t="shared" si="4"/>
        <v>2437.4999999999995</v>
      </c>
      <c r="L671" s="31">
        <f t="shared" si="5"/>
        <v>487.49999999999994</v>
      </c>
      <c r="M671" s="32">
        <v>0.2</v>
      </c>
      <c r="O671" s="37"/>
      <c r="P671" s="35"/>
      <c r="Q671" s="33"/>
      <c r="R671" s="34"/>
    </row>
    <row r="672" spans="1:18" ht="15.75" customHeight="1" x14ac:dyDescent="0.2">
      <c r="A672" s="22"/>
      <c r="B672" s="27" t="s">
        <v>34</v>
      </c>
      <c r="C672" s="27">
        <v>1128299</v>
      </c>
      <c r="D672" s="28">
        <v>44289</v>
      </c>
      <c r="E672" s="27" t="s">
        <v>35</v>
      </c>
      <c r="F672" s="27" t="s">
        <v>51</v>
      </c>
      <c r="G672" s="27" t="s">
        <v>52</v>
      </c>
      <c r="H672" s="27" t="s">
        <v>24</v>
      </c>
      <c r="I672" s="29">
        <v>0.7</v>
      </c>
      <c r="J672" s="30">
        <v>5500</v>
      </c>
      <c r="K672" s="31">
        <f t="shared" si="4"/>
        <v>3849.9999999999995</v>
      </c>
      <c r="L672" s="31">
        <f t="shared" si="5"/>
        <v>1154.9999999999998</v>
      </c>
      <c r="M672" s="32">
        <v>0.3</v>
      </c>
      <c r="O672" s="37"/>
      <c r="P672" s="35"/>
      <c r="Q672" s="33"/>
      <c r="R672" s="34"/>
    </row>
    <row r="673" spans="1:18" ht="15.75" customHeight="1" x14ac:dyDescent="0.2">
      <c r="A673" s="22"/>
      <c r="B673" s="27" t="s">
        <v>34</v>
      </c>
      <c r="C673" s="27">
        <v>1128299</v>
      </c>
      <c r="D673" s="28">
        <v>44289</v>
      </c>
      <c r="E673" s="27" t="s">
        <v>35</v>
      </c>
      <c r="F673" s="27" t="s">
        <v>51</v>
      </c>
      <c r="G673" s="27" t="s">
        <v>52</v>
      </c>
      <c r="H673" s="27" t="s">
        <v>25</v>
      </c>
      <c r="I673" s="29">
        <v>0.75</v>
      </c>
      <c r="J673" s="30">
        <v>3500</v>
      </c>
      <c r="K673" s="31">
        <f t="shared" si="4"/>
        <v>2625</v>
      </c>
      <c r="L673" s="31">
        <f t="shared" si="5"/>
        <v>656.25</v>
      </c>
      <c r="M673" s="32">
        <v>0.25</v>
      </c>
      <c r="O673" s="37"/>
      <c r="P673" s="35"/>
      <c r="Q673" s="33"/>
      <c r="R673" s="34"/>
    </row>
    <row r="674" spans="1:18" ht="15.75" customHeight="1" x14ac:dyDescent="0.2">
      <c r="A674" s="22"/>
      <c r="B674" s="27" t="s">
        <v>34</v>
      </c>
      <c r="C674" s="27">
        <v>1128299</v>
      </c>
      <c r="D674" s="28">
        <v>44289</v>
      </c>
      <c r="E674" s="27" t="s">
        <v>35</v>
      </c>
      <c r="F674" s="27" t="s">
        <v>51</v>
      </c>
      <c r="G674" s="27" t="s">
        <v>52</v>
      </c>
      <c r="H674" s="27" t="s">
        <v>26</v>
      </c>
      <c r="I674" s="29">
        <v>0.75</v>
      </c>
      <c r="J674" s="30">
        <v>4000</v>
      </c>
      <c r="K674" s="31">
        <f t="shared" si="4"/>
        <v>3000</v>
      </c>
      <c r="L674" s="31">
        <f t="shared" si="5"/>
        <v>750</v>
      </c>
      <c r="M674" s="32">
        <v>0.25</v>
      </c>
      <c r="O674" s="37"/>
      <c r="P674" s="35"/>
      <c r="Q674" s="33"/>
      <c r="R674" s="34"/>
    </row>
    <row r="675" spans="1:18" ht="15.75" customHeight="1" x14ac:dyDescent="0.2">
      <c r="A675" s="22"/>
      <c r="B675" s="27" t="s">
        <v>34</v>
      </c>
      <c r="C675" s="27">
        <v>1128299</v>
      </c>
      <c r="D675" s="28">
        <v>44289</v>
      </c>
      <c r="E675" s="27" t="s">
        <v>35</v>
      </c>
      <c r="F675" s="27" t="s">
        <v>51</v>
      </c>
      <c r="G675" s="27" t="s">
        <v>52</v>
      </c>
      <c r="H675" s="27" t="s">
        <v>27</v>
      </c>
      <c r="I675" s="29">
        <v>0.6</v>
      </c>
      <c r="J675" s="30">
        <v>3000</v>
      </c>
      <c r="K675" s="31">
        <f t="shared" si="4"/>
        <v>1800</v>
      </c>
      <c r="L675" s="31">
        <f t="shared" si="5"/>
        <v>540</v>
      </c>
      <c r="M675" s="32">
        <v>0.3</v>
      </c>
      <c r="O675" s="37"/>
      <c r="P675" s="35"/>
      <c r="Q675" s="33"/>
      <c r="R675" s="34"/>
    </row>
    <row r="676" spans="1:18" ht="15.75" customHeight="1" x14ac:dyDescent="0.2">
      <c r="A676" s="22"/>
      <c r="B676" s="27" t="s">
        <v>34</v>
      </c>
      <c r="C676" s="27">
        <v>1128299</v>
      </c>
      <c r="D676" s="28">
        <v>44289</v>
      </c>
      <c r="E676" s="27" t="s">
        <v>35</v>
      </c>
      <c r="F676" s="27" t="s">
        <v>51</v>
      </c>
      <c r="G676" s="27" t="s">
        <v>52</v>
      </c>
      <c r="H676" s="27" t="s">
        <v>28</v>
      </c>
      <c r="I676" s="29">
        <v>0.65</v>
      </c>
      <c r="J676" s="30">
        <v>2000</v>
      </c>
      <c r="K676" s="31">
        <f t="shared" si="4"/>
        <v>1300</v>
      </c>
      <c r="L676" s="31">
        <f t="shared" si="5"/>
        <v>325</v>
      </c>
      <c r="M676" s="32">
        <v>0.25</v>
      </c>
      <c r="O676" s="37"/>
      <c r="P676" s="35"/>
      <c r="Q676" s="33"/>
      <c r="R676" s="34"/>
    </row>
    <row r="677" spans="1:18" ht="15.75" customHeight="1" x14ac:dyDescent="0.2">
      <c r="A677" s="22"/>
      <c r="B677" s="27" t="s">
        <v>34</v>
      </c>
      <c r="C677" s="27">
        <v>1128299</v>
      </c>
      <c r="D677" s="28">
        <v>44289</v>
      </c>
      <c r="E677" s="27" t="s">
        <v>35</v>
      </c>
      <c r="F677" s="27" t="s">
        <v>51</v>
      </c>
      <c r="G677" s="27" t="s">
        <v>52</v>
      </c>
      <c r="H677" s="27" t="s">
        <v>29</v>
      </c>
      <c r="I677" s="29">
        <v>0.8</v>
      </c>
      <c r="J677" s="30">
        <v>3500</v>
      </c>
      <c r="K677" s="31">
        <f t="shared" si="4"/>
        <v>2800</v>
      </c>
      <c r="L677" s="31">
        <f t="shared" si="5"/>
        <v>560</v>
      </c>
      <c r="M677" s="32">
        <v>0.2</v>
      </c>
      <c r="O677" s="37"/>
      <c r="P677" s="35"/>
      <c r="Q677" s="33"/>
      <c r="R677" s="34"/>
    </row>
    <row r="678" spans="1:18" ht="15.75" customHeight="1" x14ac:dyDescent="0.2">
      <c r="A678" s="22"/>
      <c r="B678" s="27" t="s">
        <v>34</v>
      </c>
      <c r="C678" s="27">
        <v>1128299</v>
      </c>
      <c r="D678" s="28">
        <v>44320</v>
      </c>
      <c r="E678" s="27" t="s">
        <v>35</v>
      </c>
      <c r="F678" s="27" t="s">
        <v>51</v>
      </c>
      <c r="G678" s="27" t="s">
        <v>52</v>
      </c>
      <c r="H678" s="27" t="s">
        <v>24</v>
      </c>
      <c r="I678" s="29">
        <v>0.6</v>
      </c>
      <c r="J678" s="30">
        <v>5500</v>
      </c>
      <c r="K678" s="31">
        <f t="shared" si="4"/>
        <v>3300</v>
      </c>
      <c r="L678" s="31">
        <f t="shared" si="5"/>
        <v>990</v>
      </c>
      <c r="M678" s="32">
        <v>0.3</v>
      </c>
      <c r="O678" s="37"/>
      <c r="P678" s="35"/>
      <c r="Q678" s="33"/>
      <c r="R678" s="34"/>
    </row>
    <row r="679" spans="1:18" ht="15.75" customHeight="1" x14ac:dyDescent="0.2">
      <c r="A679" s="22"/>
      <c r="B679" s="27" t="s">
        <v>34</v>
      </c>
      <c r="C679" s="27">
        <v>1128299</v>
      </c>
      <c r="D679" s="28">
        <v>44320</v>
      </c>
      <c r="E679" s="27" t="s">
        <v>35</v>
      </c>
      <c r="F679" s="27" t="s">
        <v>51</v>
      </c>
      <c r="G679" s="27" t="s">
        <v>52</v>
      </c>
      <c r="H679" s="27" t="s">
        <v>25</v>
      </c>
      <c r="I679" s="29">
        <v>0.65</v>
      </c>
      <c r="J679" s="30">
        <v>4000</v>
      </c>
      <c r="K679" s="31">
        <f t="shared" si="4"/>
        <v>2600</v>
      </c>
      <c r="L679" s="31">
        <f t="shared" si="5"/>
        <v>650</v>
      </c>
      <c r="M679" s="32">
        <v>0.25</v>
      </c>
      <c r="O679" s="37"/>
      <c r="P679" s="35"/>
      <c r="Q679" s="33"/>
      <c r="R679" s="34"/>
    </row>
    <row r="680" spans="1:18" ht="15.75" customHeight="1" x14ac:dyDescent="0.2">
      <c r="A680" s="22"/>
      <c r="B680" s="27" t="s">
        <v>34</v>
      </c>
      <c r="C680" s="27">
        <v>1128299</v>
      </c>
      <c r="D680" s="28">
        <v>44320</v>
      </c>
      <c r="E680" s="27" t="s">
        <v>35</v>
      </c>
      <c r="F680" s="27" t="s">
        <v>51</v>
      </c>
      <c r="G680" s="27" t="s">
        <v>52</v>
      </c>
      <c r="H680" s="27" t="s">
        <v>26</v>
      </c>
      <c r="I680" s="29">
        <v>0.65</v>
      </c>
      <c r="J680" s="30">
        <v>4000</v>
      </c>
      <c r="K680" s="31">
        <f t="shared" si="4"/>
        <v>2600</v>
      </c>
      <c r="L680" s="31">
        <f t="shared" si="5"/>
        <v>650</v>
      </c>
      <c r="M680" s="32">
        <v>0.25</v>
      </c>
      <c r="O680" s="37"/>
      <c r="P680" s="35"/>
      <c r="Q680" s="33"/>
      <c r="R680" s="34"/>
    </row>
    <row r="681" spans="1:18" ht="15.75" customHeight="1" x14ac:dyDescent="0.2">
      <c r="A681" s="22"/>
      <c r="B681" s="27" t="s">
        <v>34</v>
      </c>
      <c r="C681" s="27">
        <v>1128299</v>
      </c>
      <c r="D681" s="28">
        <v>44320</v>
      </c>
      <c r="E681" s="27" t="s">
        <v>35</v>
      </c>
      <c r="F681" s="27" t="s">
        <v>51</v>
      </c>
      <c r="G681" s="27" t="s">
        <v>52</v>
      </c>
      <c r="H681" s="27" t="s">
        <v>27</v>
      </c>
      <c r="I681" s="29">
        <v>0.6</v>
      </c>
      <c r="J681" s="30">
        <v>3000</v>
      </c>
      <c r="K681" s="31">
        <f t="shared" si="4"/>
        <v>1800</v>
      </c>
      <c r="L681" s="31">
        <f t="shared" si="5"/>
        <v>540</v>
      </c>
      <c r="M681" s="32">
        <v>0.3</v>
      </c>
      <c r="O681" s="37"/>
      <c r="P681" s="35"/>
      <c r="Q681" s="33"/>
      <c r="R681" s="34"/>
    </row>
    <row r="682" spans="1:18" ht="15.75" customHeight="1" x14ac:dyDescent="0.2">
      <c r="A682" s="22"/>
      <c r="B682" s="27" t="s">
        <v>34</v>
      </c>
      <c r="C682" s="27">
        <v>1128299</v>
      </c>
      <c r="D682" s="28">
        <v>44320</v>
      </c>
      <c r="E682" s="27" t="s">
        <v>35</v>
      </c>
      <c r="F682" s="27" t="s">
        <v>51</v>
      </c>
      <c r="G682" s="27" t="s">
        <v>52</v>
      </c>
      <c r="H682" s="27" t="s">
        <v>28</v>
      </c>
      <c r="I682" s="29">
        <v>0.65</v>
      </c>
      <c r="J682" s="30">
        <v>2000</v>
      </c>
      <c r="K682" s="31">
        <f t="shared" si="4"/>
        <v>1300</v>
      </c>
      <c r="L682" s="31">
        <f t="shared" si="5"/>
        <v>325</v>
      </c>
      <c r="M682" s="32">
        <v>0.25</v>
      </c>
      <c r="O682" s="37"/>
      <c r="P682" s="35"/>
      <c r="Q682" s="33"/>
      <c r="R682" s="34"/>
    </row>
    <row r="683" spans="1:18" ht="15.75" customHeight="1" x14ac:dyDescent="0.2">
      <c r="A683" s="22"/>
      <c r="B683" s="27" t="s">
        <v>34</v>
      </c>
      <c r="C683" s="27">
        <v>1128299</v>
      </c>
      <c r="D683" s="28">
        <v>44320</v>
      </c>
      <c r="E683" s="27" t="s">
        <v>35</v>
      </c>
      <c r="F683" s="27" t="s">
        <v>51</v>
      </c>
      <c r="G683" s="27" t="s">
        <v>52</v>
      </c>
      <c r="H683" s="27" t="s">
        <v>29</v>
      </c>
      <c r="I683" s="29">
        <v>0.8</v>
      </c>
      <c r="J683" s="30">
        <v>5000</v>
      </c>
      <c r="K683" s="31">
        <f t="shared" si="4"/>
        <v>4000</v>
      </c>
      <c r="L683" s="31">
        <f t="shared" si="5"/>
        <v>800</v>
      </c>
      <c r="M683" s="32">
        <v>0.2</v>
      </c>
      <c r="O683" s="37"/>
      <c r="P683" s="35"/>
      <c r="Q683" s="33"/>
      <c r="R683" s="34"/>
    </row>
    <row r="684" spans="1:18" ht="15.75" customHeight="1" x14ac:dyDescent="0.2">
      <c r="A684" s="22"/>
      <c r="B684" s="27" t="s">
        <v>34</v>
      </c>
      <c r="C684" s="27">
        <v>1128299</v>
      </c>
      <c r="D684" s="28">
        <v>44350</v>
      </c>
      <c r="E684" s="27" t="s">
        <v>35</v>
      </c>
      <c r="F684" s="27" t="s">
        <v>51</v>
      </c>
      <c r="G684" s="27" t="s">
        <v>52</v>
      </c>
      <c r="H684" s="27" t="s">
        <v>24</v>
      </c>
      <c r="I684" s="29">
        <v>0.75</v>
      </c>
      <c r="J684" s="30">
        <v>7500</v>
      </c>
      <c r="K684" s="31">
        <f t="shared" si="4"/>
        <v>5625</v>
      </c>
      <c r="L684" s="31">
        <f t="shared" si="5"/>
        <v>1687.5</v>
      </c>
      <c r="M684" s="32">
        <v>0.3</v>
      </c>
      <c r="O684" s="37"/>
      <c r="P684" s="35"/>
      <c r="Q684" s="33"/>
      <c r="R684" s="34"/>
    </row>
    <row r="685" spans="1:18" ht="15.75" customHeight="1" x14ac:dyDescent="0.2">
      <c r="A685" s="22"/>
      <c r="B685" s="27" t="s">
        <v>34</v>
      </c>
      <c r="C685" s="27">
        <v>1128299</v>
      </c>
      <c r="D685" s="28">
        <v>44350</v>
      </c>
      <c r="E685" s="27" t="s">
        <v>35</v>
      </c>
      <c r="F685" s="27" t="s">
        <v>51</v>
      </c>
      <c r="G685" s="27" t="s">
        <v>52</v>
      </c>
      <c r="H685" s="27" t="s">
        <v>25</v>
      </c>
      <c r="I685" s="29">
        <v>0.8</v>
      </c>
      <c r="J685" s="30">
        <v>6250</v>
      </c>
      <c r="K685" s="31">
        <f t="shared" si="4"/>
        <v>5000</v>
      </c>
      <c r="L685" s="31">
        <f t="shared" si="5"/>
        <v>1250</v>
      </c>
      <c r="M685" s="32">
        <v>0.25</v>
      </c>
      <c r="O685" s="37"/>
      <c r="P685" s="35"/>
      <c r="Q685" s="33"/>
      <c r="R685" s="34"/>
    </row>
    <row r="686" spans="1:18" ht="15.75" customHeight="1" x14ac:dyDescent="0.2">
      <c r="A686" s="22"/>
      <c r="B686" s="27" t="s">
        <v>34</v>
      </c>
      <c r="C686" s="27">
        <v>1128299</v>
      </c>
      <c r="D686" s="28">
        <v>44350</v>
      </c>
      <c r="E686" s="27" t="s">
        <v>35</v>
      </c>
      <c r="F686" s="27" t="s">
        <v>51</v>
      </c>
      <c r="G686" s="27" t="s">
        <v>52</v>
      </c>
      <c r="H686" s="27" t="s">
        <v>26</v>
      </c>
      <c r="I686" s="29">
        <v>0.8</v>
      </c>
      <c r="J686" s="30">
        <v>6250</v>
      </c>
      <c r="K686" s="31">
        <f t="shared" si="4"/>
        <v>5000</v>
      </c>
      <c r="L686" s="31">
        <f t="shared" si="5"/>
        <v>1250</v>
      </c>
      <c r="M686" s="32">
        <v>0.25</v>
      </c>
      <c r="O686" s="37"/>
      <c r="P686" s="35"/>
      <c r="Q686" s="33"/>
      <c r="R686" s="34"/>
    </row>
    <row r="687" spans="1:18" ht="15.75" customHeight="1" x14ac:dyDescent="0.2">
      <c r="A687" s="22"/>
      <c r="B687" s="27" t="s">
        <v>34</v>
      </c>
      <c r="C687" s="27">
        <v>1128299</v>
      </c>
      <c r="D687" s="28">
        <v>44350</v>
      </c>
      <c r="E687" s="27" t="s">
        <v>35</v>
      </c>
      <c r="F687" s="27" t="s">
        <v>51</v>
      </c>
      <c r="G687" s="27" t="s">
        <v>52</v>
      </c>
      <c r="H687" s="27" t="s">
        <v>27</v>
      </c>
      <c r="I687" s="29">
        <v>0.8</v>
      </c>
      <c r="J687" s="30">
        <v>5000</v>
      </c>
      <c r="K687" s="31">
        <f t="shared" si="4"/>
        <v>4000</v>
      </c>
      <c r="L687" s="31">
        <f t="shared" si="5"/>
        <v>1200</v>
      </c>
      <c r="M687" s="32">
        <v>0.3</v>
      </c>
      <c r="O687" s="37"/>
      <c r="P687" s="35"/>
      <c r="Q687" s="33"/>
      <c r="R687" s="34"/>
    </row>
    <row r="688" spans="1:18" ht="15.75" customHeight="1" x14ac:dyDescent="0.2">
      <c r="A688" s="22"/>
      <c r="B688" s="27" t="s">
        <v>34</v>
      </c>
      <c r="C688" s="27">
        <v>1128299</v>
      </c>
      <c r="D688" s="28">
        <v>44350</v>
      </c>
      <c r="E688" s="27" t="s">
        <v>35</v>
      </c>
      <c r="F688" s="27" t="s">
        <v>51</v>
      </c>
      <c r="G688" s="27" t="s">
        <v>52</v>
      </c>
      <c r="H688" s="27" t="s">
        <v>28</v>
      </c>
      <c r="I688" s="29">
        <v>0.85000000000000009</v>
      </c>
      <c r="J688" s="30">
        <v>3750</v>
      </c>
      <c r="K688" s="31">
        <f t="shared" si="4"/>
        <v>3187.5000000000005</v>
      </c>
      <c r="L688" s="31">
        <f t="shared" si="5"/>
        <v>796.87500000000011</v>
      </c>
      <c r="M688" s="32">
        <v>0.25</v>
      </c>
      <c r="O688" s="37"/>
      <c r="P688" s="35"/>
      <c r="Q688" s="33"/>
      <c r="R688" s="34"/>
    </row>
    <row r="689" spans="1:18" ht="15.75" customHeight="1" x14ac:dyDescent="0.2">
      <c r="A689" s="22"/>
      <c r="B689" s="27" t="s">
        <v>34</v>
      </c>
      <c r="C689" s="27">
        <v>1128299</v>
      </c>
      <c r="D689" s="28">
        <v>44350</v>
      </c>
      <c r="E689" s="27" t="s">
        <v>35</v>
      </c>
      <c r="F689" s="27" t="s">
        <v>51</v>
      </c>
      <c r="G689" s="27" t="s">
        <v>52</v>
      </c>
      <c r="H689" s="27" t="s">
        <v>29</v>
      </c>
      <c r="I689" s="29">
        <v>1</v>
      </c>
      <c r="J689" s="30">
        <v>6750</v>
      </c>
      <c r="K689" s="31">
        <f t="shared" si="4"/>
        <v>6750</v>
      </c>
      <c r="L689" s="31">
        <f t="shared" si="5"/>
        <v>1350</v>
      </c>
      <c r="M689" s="32">
        <v>0.2</v>
      </c>
      <c r="O689" s="37"/>
      <c r="P689" s="35"/>
      <c r="Q689" s="33"/>
      <c r="R689" s="34"/>
    </row>
    <row r="690" spans="1:18" ht="15.75" customHeight="1" x14ac:dyDescent="0.2">
      <c r="A690" s="22"/>
      <c r="B690" s="27" t="s">
        <v>34</v>
      </c>
      <c r="C690" s="27">
        <v>1128299</v>
      </c>
      <c r="D690" s="28">
        <v>44379</v>
      </c>
      <c r="E690" s="27" t="s">
        <v>35</v>
      </c>
      <c r="F690" s="27" t="s">
        <v>51</v>
      </c>
      <c r="G690" s="27" t="s">
        <v>52</v>
      </c>
      <c r="H690" s="27" t="s">
        <v>24</v>
      </c>
      <c r="I690" s="29">
        <v>0.8</v>
      </c>
      <c r="J690" s="30">
        <v>8250</v>
      </c>
      <c r="K690" s="31">
        <f t="shared" si="4"/>
        <v>6600</v>
      </c>
      <c r="L690" s="31">
        <f t="shared" si="5"/>
        <v>1980</v>
      </c>
      <c r="M690" s="32">
        <v>0.3</v>
      </c>
      <c r="O690" s="37"/>
      <c r="P690" s="35"/>
      <c r="Q690" s="33"/>
      <c r="R690" s="34"/>
    </row>
    <row r="691" spans="1:18" ht="15.75" customHeight="1" x14ac:dyDescent="0.2">
      <c r="A691" s="22"/>
      <c r="B691" s="27" t="s">
        <v>34</v>
      </c>
      <c r="C691" s="27">
        <v>1128299</v>
      </c>
      <c r="D691" s="28">
        <v>44379</v>
      </c>
      <c r="E691" s="27" t="s">
        <v>35</v>
      </c>
      <c r="F691" s="27" t="s">
        <v>51</v>
      </c>
      <c r="G691" s="27" t="s">
        <v>52</v>
      </c>
      <c r="H691" s="27" t="s">
        <v>25</v>
      </c>
      <c r="I691" s="29">
        <v>0.85000000000000009</v>
      </c>
      <c r="J691" s="30">
        <v>6750</v>
      </c>
      <c r="K691" s="31">
        <f t="shared" si="4"/>
        <v>5737.5000000000009</v>
      </c>
      <c r="L691" s="31">
        <f t="shared" si="5"/>
        <v>1434.3750000000002</v>
      </c>
      <c r="M691" s="32">
        <v>0.25</v>
      </c>
      <c r="O691" s="37"/>
      <c r="P691" s="35"/>
      <c r="Q691" s="33"/>
      <c r="R691" s="34"/>
    </row>
    <row r="692" spans="1:18" ht="15.75" customHeight="1" x14ac:dyDescent="0.2">
      <c r="A692" s="22"/>
      <c r="B692" s="27" t="s">
        <v>34</v>
      </c>
      <c r="C692" s="27">
        <v>1128299</v>
      </c>
      <c r="D692" s="28">
        <v>44379</v>
      </c>
      <c r="E692" s="27" t="s">
        <v>35</v>
      </c>
      <c r="F692" s="27" t="s">
        <v>51</v>
      </c>
      <c r="G692" s="27" t="s">
        <v>52</v>
      </c>
      <c r="H692" s="27" t="s">
        <v>26</v>
      </c>
      <c r="I692" s="29">
        <v>0.85000000000000009</v>
      </c>
      <c r="J692" s="30">
        <v>6250</v>
      </c>
      <c r="K692" s="31">
        <f t="shared" si="4"/>
        <v>5312.5000000000009</v>
      </c>
      <c r="L692" s="31">
        <f t="shared" si="5"/>
        <v>1328.1250000000002</v>
      </c>
      <c r="M692" s="32">
        <v>0.25</v>
      </c>
      <c r="O692" s="37"/>
      <c r="P692" s="35"/>
      <c r="Q692" s="33"/>
      <c r="R692" s="34"/>
    </row>
    <row r="693" spans="1:18" ht="15.75" customHeight="1" x14ac:dyDescent="0.2">
      <c r="A693" s="22"/>
      <c r="B693" s="27" t="s">
        <v>34</v>
      </c>
      <c r="C693" s="27">
        <v>1128299</v>
      </c>
      <c r="D693" s="28">
        <v>44379</v>
      </c>
      <c r="E693" s="27" t="s">
        <v>35</v>
      </c>
      <c r="F693" s="27" t="s">
        <v>51</v>
      </c>
      <c r="G693" s="27" t="s">
        <v>52</v>
      </c>
      <c r="H693" s="27" t="s">
        <v>27</v>
      </c>
      <c r="I693" s="29">
        <v>0.8</v>
      </c>
      <c r="J693" s="30">
        <v>5250</v>
      </c>
      <c r="K693" s="31">
        <f t="shared" si="4"/>
        <v>4200</v>
      </c>
      <c r="L693" s="31">
        <f t="shared" si="5"/>
        <v>1260</v>
      </c>
      <c r="M693" s="32">
        <v>0.3</v>
      </c>
      <c r="O693" s="37"/>
      <c r="P693" s="35"/>
      <c r="Q693" s="33"/>
      <c r="R693" s="34"/>
    </row>
    <row r="694" spans="1:18" ht="15.75" customHeight="1" x14ac:dyDescent="0.2">
      <c r="A694" s="22"/>
      <c r="B694" s="27" t="s">
        <v>34</v>
      </c>
      <c r="C694" s="27">
        <v>1128299</v>
      </c>
      <c r="D694" s="28">
        <v>44379</v>
      </c>
      <c r="E694" s="27" t="s">
        <v>35</v>
      </c>
      <c r="F694" s="27" t="s">
        <v>51</v>
      </c>
      <c r="G694" s="27" t="s">
        <v>52</v>
      </c>
      <c r="H694" s="27" t="s">
        <v>28</v>
      </c>
      <c r="I694" s="29">
        <v>0.85000000000000009</v>
      </c>
      <c r="J694" s="30">
        <v>5750</v>
      </c>
      <c r="K694" s="31">
        <f t="shared" si="4"/>
        <v>4887.5000000000009</v>
      </c>
      <c r="L694" s="31">
        <f t="shared" si="5"/>
        <v>1221.8750000000002</v>
      </c>
      <c r="M694" s="32">
        <v>0.25</v>
      </c>
      <c r="O694" s="37"/>
      <c r="P694" s="35"/>
      <c r="Q694" s="33"/>
      <c r="R694" s="34"/>
    </row>
    <row r="695" spans="1:18" ht="15.75" customHeight="1" x14ac:dyDescent="0.2">
      <c r="A695" s="22"/>
      <c r="B695" s="27" t="s">
        <v>34</v>
      </c>
      <c r="C695" s="27">
        <v>1128299</v>
      </c>
      <c r="D695" s="28">
        <v>44379</v>
      </c>
      <c r="E695" s="27" t="s">
        <v>35</v>
      </c>
      <c r="F695" s="27" t="s">
        <v>51</v>
      </c>
      <c r="G695" s="27" t="s">
        <v>52</v>
      </c>
      <c r="H695" s="27" t="s">
        <v>29</v>
      </c>
      <c r="I695" s="29">
        <v>1</v>
      </c>
      <c r="J695" s="30">
        <v>5750</v>
      </c>
      <c r="K695" s="31">
        <f t="shared" si="4"/>
        <v>5750</v>
      </c>
      <c r="L695" s="31">
        <f t="shared" si="5"/>
        <v>1150</v>
      </c>
      <c r="M695" s="32">
        <v>0.2</v>
      </c>
      <c r="O695" s="37"/>
      <c r="P695" s="35"/>
      <c r="Q695" s="33"/>
      <c r="R695" s="34"/>
    </row>
    <row r="696" spans="1:18" ht="15.75" customHeight="1" x14ac:dyDescent="0.2">
      <c r="A696" s="22"/>
      <c r="B696" s="27" t="s">
        <v>34</v>
      </c>
      <c r="C696" s="27">
        <v>1128299</v>
      </c>
      <c r="D696" s="28">
        <v>44411</v>
      </c>
      <c r="E696" s="27" t="s">
        <v>35</v>
      </c>
      <c r="F696" s="27" t="s">
        <v>51</v>
      </c>
      <c r="G696" s="27" t="s">
        <v>52</v>
      </c>
      <c r="H696" s="27" t="s">
        <v>24</v>
      </c>
      <c r="I696" s="29">
        <v>0.85000000000000009</v>
      </c>
      <c r="J696" s="30">
        <v>7750</v>
      </c>
      <c r="K696" s="31">
        <f t="shared" si="4"/>
        <v>6587.5000000000009</v>
      </c>
      <c r="L696" s="31">
        <f t="shared" si="5"/>
        <v>1976.2500000000002</v>
      </c>
      <c r="M696" s="32">
        <v>0.3</v>
      </c>
      <c r="O696" s="37"/>
      <c r="P696" s="35"/>
      <c r="Q696" s="33"/>
      <c r="R696" s="34"/>
    </row>
    <row r="697" spans="1:18" ht="15.75" customHeight="1" x14ac:dyDescent="0.2">
      <c r="A697" s="22"/>
      <c r="B697" s="27" t="s">
        <v>34</v>
      </c>
      <c r="C697" s="27">
        <v>1128299</v>
      </c>
      <c r="D697" s="28">
        <v>44411</v>
      </c>
      <c r="E697" s="27" t="s">
        <v>35</v>
      </c>
      <c r="F697" s="27" t="s">
        <v>51</v>
      </c>
      <c r="G697" s="27" t="s">
        <v>52</v>
      </c>
      <c r="H697" s="27" t="s">
        <v>25</v>
      </c>
      <c r="I697" s="29">
        <v>0.80000000000000016</v>
      </c>
      <c r="J697" s="30">
        <v>7500</v>
      </c>
      <c r="K697" s="31">
        <f t="shared" si="4"/>
        <v>6000.0000000000009</v>
      </c>
      <c r="L697" s="31">
        <f t="shared" si="5"/>
        <v>1500.0000000000002</v>
      </c>
      <c r="M697" s="32">
        <v>0.25</v>
      </c>
      <c r="O697" s="37"/>
      <c r="P697" s="35"/>
      <c r="Q697" s="33"/>
      <c r="R697" s="34"/>
    </row>
    <row r="698" spans="1:18" ht="15.75" customHeight="1" x14ac:dyDescent="0.2">
      <c r="A698" s="22"/>
      <c r="B698" s="27" t="s">
        <v>34</v>
      </c>
      <c r="C698" s="27">
        <v>1128299</v>
      </c>
      <c r="D698" s="28">
        <v>44411</v>
      </c>
      <c r="E698" s="27" t="s">
        <v>35</v>
      </c>
      <c r="F698" s="27" t="s">
        <v>51</v>
      </c>
      <c r="G698" s="27" t="s">
        <v>52</v>
      </c>
      <c r="H698" s="27" t="s">
        <v>26</v>
      </c>
      <c r="I698" s="29">
        <v>0.75000000000000011</v>
      </c>
      <c r="J698" s="30">
        <v>6250</v>
      </c>
      <c r="K698" s="31">
        <f t="shared" si="4"/>
        <v>4687.5000000000009</v>
      </c>
      <c r="L698" s="31">
        <f t="shared" si="5"/>
        <v>1171.8750000000002</v>
      </c>
      <c r="M698" s="32">
        <v>0.25</v>
      </c>
      <c r="O698" s="37"/>
      <c r="P698" s="35"/>
      <c r="Q698" s="33"/>
      <c r="R698" s="34"/>
    </row>
    <row r="699" spans="1:18" ht="15.75" customHeight="1" x14ac:dyDescent="0.2">
      <c r="A699" s="22"/>
      <c r="B699" s="27" t="s">
        <v>34</v>
      </c>
      <c r="C699" s="27">
        <v>1128299</v>
      </c>
      <c r="D699" s="28">
        <v>44411</v>
      </c>
      <c r="E699" s="27" t="s">
        <v>35</v>
      </c>
      <c r="F699" s="27" t="s">
        <v>51</v>
      </c>
      <c r="G699" s="27" t="s">
        <v>52</v>
      </c>
      <c r="H699" s="27" t="s">
        <v>27</v>
      </c>
      <c r="I699" s="29">
        <v>0.75000000000000011</v>
      </c>
      <c r="J699" s="30">
        <v>5750</v>
      </c>
      <c r="K699" s="31">
        <f t="shared" si="4"/>
        <v>4312.5000000000009</v>
      </c>
      <c r="L699" s="31">
        <f t="shared" si="5"/>
        <v>1293.7500000000002</v>
      </c>
      <c r="M699" s="32">
        <v>0.3</v>
      </c>
      <c r="O699" s="37"/>
      <c r="P699" s="35"/>
      <c r="Q699" s="33"/>
      <c r="R699" s="34"/>
    </row>
    <row r="700" spans="1:18" ht="15.75" customHeight="1" x14ac:dyDescent="0.2">
      <c r="A700" s="22"/>
      <c r="B700" s="27" t="s">
        <v>34</v>
      </c>
      <c r="C700" s="27">
        <v>1128299</v>
      </c>
      <c r="D700" s="28">
        <v>44411</v>
      </c>
      <c r="E700" s="27" t="s">
        <v>35</v>
      </c>
      <c r="F700" s="27" t="s">
        <v>51</v>
      </c>
      <c r="G700" s="27" t="s">
        <v>52</v>
      </c>
      <c r="H700" s="27" t="s">
        <v>28</v>
      </c>
      <c r="I700" s="29">
        <v>0.75</v>
      </c>
      <c r="J700" s="30">
        <v>5750</v>
      </c>
      <c r="K700" s="31">
        <f t="shared" si="4"/>
        <v>4312.5</v>
      </c>
      <c r="L700" s="31">
        <f t="shared" si="5"/>
        <v>1078.125</v>
      </c>
      <c r="M700" s="32">
        <v>0.25</v>
      </c>
      <c r="O700" s="37"/>
      <c r="P700" s="35"/>
      <c r="Q700" s="33"/>
      <c r="R700" s="34"/>
    </row>
    <row r="701" spans="1:18" ht="15.75" customHeight="1" x14ac:dyDescent="0.2">
      <c r="A701" s="22"/>
      <c r="B701" s="27" t="s">
        <v>34</v>
      </c>
      <c r="C701" s="27">
        <v>1128299</v>
      </c>
      <c r="D701" s="28">
        <v>44411</v>
      </c>
      <c r="E701" s="27" t="s">
        <v>35</v>
      </c>
      <c r="F701" s="27" t="s">
        <v>51</v>
      </c>
      <c r="G701" s="27" t="s">
        <v>52</v>
      </c>
      <c r="H701" s="27" t="s">
        <v>29</v>
      </c>
      <c r="I701" s="29">
        <v>0.8</v>
      </c>
      <c r="J701" s="30">
        <v>4000</v>
      </c>
      <c r="K701" s="31">
        <f t="shared" si="4"/>
        <v>3200</v>
      </c>
      <c r="L701" s="31">
        <f t="shared" si="5"/>
        <v>640</v>
      </c>
      <c r="M701" s="32">
        <v>0.2</v>
      </c>
      <c r="O701" s="37"/>
      <c r="P701" s="35"/>
      <c r="Q701" s="33"/>
      <c r="R701" s="34"/>
    </row>
    <row r="702" spans="1:18" ht="15.75" customHeight="1" x14ac:dyDescent="0.2">
      <c r="A702" s="22"/>
      <c r="B702" s="27" t="s">
        <v>34</v>
      </c>
      <c r="C702" s="27">
        <v>1128299</v>
      </c>
      <c r="D702" s="28">
        <v>44443</v>
      </c>
      <c r="E702" s="27" t="s">
        <v>35</v>
      </c>
      <c r="F702" s="27" t="s">
        <v>51</v>
      </c>
      <c r="G702" s="27" t="s">
        <v>52</v>
      </c>
      <c r="H702" s="27" t="s">
        <v>24</v>
      </c>
      <c r="I702" s="29">
        <v>0.70000000000000018</v>
      </c>
      <c r="J702" s="30">
        <v>6000</v>
      </c>
      <c r="K702" s="31">
        <f t="shared" si="4"/>
        <v>4200.0000000000009</v>
      </c>
      <c r="L702" s="31">
        <f t="shared" si="5"/>
        <v>1260.0000000000002</v>
      </c>
      <c r="M702" s="32">
        <v>0.3</v>
      </c>
      <c r="O702" s="37"/>
      <c r="P702" s="35"/>
      <c r="Q702" s="33"/>
      <c r="R702" s="34"/>
    </row>
    <row r="703" spans="1:18" ht="15.75" customHeight="1" x14ac:dyDescent="0.2">
      <c r="A703" s="22"/>
      <c r="B703" s="27" t="s">
        <v>34</v>
      </c>
      <c r="C703" s="27">
        <v>1128299</v>
      </c>
      <c r="D703" s="28">
        <v>44443</v>
      </c>
      <c r="E703" s="27" t="s">
        <v>35</v>
      </c>
      <c r="F703" s="27" t="s">
        <v>51</v>
      </c>
      <c r="G703" s="27" t="s">
        <v>52</v>
      </c>
      <c r="H703" s="27" t="s">
        <v>25</v>
      </c>
      <c r="I703" s="29">
        <v>0.75000000000000022</v>
      </c>
      <c r="J703" s="30">
        <v>6000</v>
      </c>
      <c r="K703" s="31">
        <f t="shared" si="4"/>
        <v>4500.0000000000009</v>
      </c>
      <c r="L703" s="31">
        <f t="shared" si="5"/>
        <v>1125.0000000000002</v>
      </c>
      <c r="M703" s="32">
        <v>0.25</v>
      </c>
      <c r="O703" s="37"/>
      <c r="P703" s="35"/>
      <c r="Q703" s="33"/>
      <c r="R703" s="34"/>
    </row>
    <row r="704" spans="1:18" ht="15.75" customHeight="1" x14ac:dyDescent="0.2">
      <c r="A704" s="22"/>
      <c r="B704" s="27" t="s">
        <v>34</v>
      </c>
      <c r="C704" s="27">
        <v>1128299</v>
      </c>
      <c r="D704" s="28">
        <v>44443</v>
      </c>
      <c r="E704" s="27" t="s">
        <v>35</v>
      </c>
      <c r="F704" s="27" t="s">
        <v>51</v>
      </c>
      <c r="G704" s="27" t="s">
        <v>52</v>
      </c>
      <c r="H704" s="27" t="s">
        <v>26</v>
      </c>
      <c r="I704" s="29">
        <v>0.70000000000000018</v>
      </c>
      <c r="J704" s="30">
        <v>4500</v>
      </c>
      <c r="K704" s="31">
        <f t="shared" si="4"/>
        <v>3150.0000000000009</v>
      </c>
      <c r="L704" s="31">
        <f t="shared" si="5"/>
        <v>787.50000000000023</v>
      </c>
      <c r="M704" s="32">
        <v>0.25</v>
      </c>
      <c r="O704" s="37"/>
      <c r="P704" s="35"/>
      <c r="Q704" s="33"/>
      <c r="R704" s="34"/>
    </row>
    <row r="705" spans="1:18" ht="15.75" customHeight="1" x14ac:dyDescent="0.2">
      <c r="A705" s="22"/>
      <c r="B705" s="27" t="s">
        <v>34</v>
      </c>
      <c r="C705" s="27">
        <v>1128299</v>
      </c>
      <c r="D705" s="28">
        <v>44443</v>
      </c>
      <c r="E705" s="27" t="s">
        <v>35</v>
      </c>
      <c r="F705" s="27" t="s">
        <v>51</v>
      </c>
      <c r="G705" s="27" t="s">
        <v>52</v>
      </c>
      <c r="H705" s="27" t="s">
        <v>27</v>
      </c>
      <c r="I705" s="29">
        <v>0.70000000000000018</v>
      </c>
      <c r="J705" s="30">
        <v>4000</v>
      </c>
      <c r="K705" s="31">
        <f t="shared" si="4"/>
        <v>2800.0000000000009</v>
      </c>
      <c r="L705" s="31">
        <f t="shared" si="5"/>
        <v>840.00000000000023</v>
      </c>
      <c r="M705" s="32">
        <v>0.3</v>
      </c>
      <c r="O705" s="37"/>
      <c r="P705" s="35"/>
      <c r="Q705" s="33"/>
      <c r="R705" s="34"/>
    </row>
    <row r="706" spans="1:18" ht="15.75" customHeight="1" x14ac:dyDescent="0.2">
      <c r="A706" s="22"/>
      <c r="B706" s="27" t="s">
        <v>34</v>
      </c>
      <c r="C706" s="27">
        <v>1128299</v>
      </c>
      <c r="D706" s="28">
        <v>44443</v>
      </c>
      <c r="E706" s="27" t="s">
        <v>35</v>
      </c>
      <c r="F706" s="27" t="s">
        <v>51</v>
      </c>
      <c r="G706" s="27" t="s">
        <v>52</v>
      </c>
      <c r="H706" s="27" t="s">
        <v>28</v>
      </c>
      <c r="I706" s="29">
        <v>0.80000000000000016</v>
      </c>
      <c r="J706" s="30">
        <v>4250</v>
      </c>
      <c r="K706" s="31">
        <f t="shared" si="4"/>
        <v>3400.0000000000005</v>
      </c>
      <c r="L706" s="31">
        <f t="shared" si="5"/>
        <v>850.00000000000011</v>
      </c>
      <c r="M706" s="32">
        <v>0.25</v>
      </c>
      <c r="O706" s="37"/>
      <c r="P706" s="35"/>
      <c r="Q706" s="33"/>
      <c r="R706" s="34"/>
    </row>
    <row r="707" spans="1:18" ht="15.75" customHeight="1" x14ac:dyDescent="0.2">
      <c r="A707" s="22"/>
      <c r="B707" s="27" t="s">
        <v>34</v>
      </c>
      <c r="C707" s="27">
        <v>1128299</v>
      </c>
      <c r="D707" s="28">
        <v>44443</v>
      </c>
      <c r="E707" s="27" t="s">
        <v>35</v>
      </c>
      <c r="F707" s="27" t="s">
        <v>51</v>
      </c>
      <c r="G707" s="27" t="s">
        <v>52</v>
      </c>
      <c r="H707" s="27" t="s">
        <v>29</v>
      </c>
      <c r="I707" s="29">
        <v>0.65</v>
      </c>
      <c r="J707" s="30">
        <v>4500</v>
      </c>
      <c r="K707" s="31">
        <f t="shared" si="4"/>
        <v>2925</v>
      </c>
      <c r="L707" s="31">
        <f t="shared" si="5"/>
        <v>585</v>
      </c>
      <c r="M707" s="32">
        <v>0.2</v>
      </c>
      <c r="O707" s="37"/>
      <c r="P707" s="35"/>
      <c r="Q707" s="33"/>
      <c r="R707" s="34"/>
    </row>
    <row r="708" spans="1:18" ht="15.75" customHeight="1" x14ac:dyDescent="0.2">
      <c r="A708" s="22"/>
      <c r="B708" s="27" t="s">
        <v>34</v>
      </c>
      <c r="C708" s="27">
        <v>1128299</v>
      </c>
      <c r="D708" s="28">
        <v>44472</v>
      </c>
      <c r="E708" s="27" t="s">
        <v>35</v>
      </c>
      <c r="F708" s="27" t="s">
        <v>51</v>
      </c>
      <c r="G708" s="27" t="s">
        <v>52</v>
      </c>
      <c r="H708" s="27" t="s">
        <v>24</v>
      </c>
      <c r="I708" s="29">
        <v>0.60000000000000009</v>
      </c>
      <c r="J708" s="30">
        <v>5500</v>
      </c>
      <c r="K708" s="31">
        <f t="shared" si="4"/>
        <v>3300.0000000000005</v>
      </c>
      <c r="L708" s="31">
        <f t="shared" si="5"/>
        <v>990.00000000000011</v>
      </c>
      <c r="M708" s="32">
        <v>0.3</v>
      </c>
      <c r="O708" s="37"/>
      <c r="P708" s="35"/>
      <c r="Q708" s="33"/>
      <c r="R708" s="34"/>
    </row>
    <row r="709" spans="1:18" ht="15.75" customHeight="1" x14ac:dyDescent="0.2">
      <c r="A709" s="22"/>
      <c r="B709" s="27" t="s">
        <v>34</v>
      </c>
      <c r="C709" s="27">
        <v>1128299</v>
      </c>
      <c r="D709" s="28">
        <v>44472</v>
      </c>
      <c r="E709" s="27" t="s">
        <v>35</v>
      </c>
      <c r="F709" s="27" t="s">
        <v>51</v>
      </c>
      <c r="G709" s="27" t="s">
        <v>52</v>
      </c>
      <c r="H709" s="27" t="s">
        <v>25</v>
      </c>
      <c r="I709" s="29">
        <v>0.65000000000000013</v>
      </c>
      <c r="J709" s="30">
        <v>5500</v>
      </c>
      <c r="K709" s="31">
        <f t="shared" si="4"/>
        <v>3575.0000000000009</v>
      </c>
      <c r="L709" s="31">
        <f t="shared" si="5"/>
        <v>893.75000000000023</v>
      </c>
      <c r="M709" s="32">
        <v>0.25</v>
      </c>
      <c r="O709" s="37"/>
      <c r="P709" s="35"/>
      <c r="Q709" s="33"/>
      <c r="R709" s="34"/>
    </row>
    <row r="710" spans="1:18" ht="15.75" customHeight="1" x14ac:dyDescent="0.2">
      <c r="A710" s="22"/>
      <c r="B710" s="27" t="s">
        <v>34</v>
      </c>
      <c r="C710" s="27">
        <v>1128299</v>
      </c>
      <c r="D710" s="28">
        <v>44472</v>
      </c>
      <c r="E710" s="27" t="s">
        <v>35</v>
      </c>
      <c r="F710" s="27" t="s">
        <v>51</v>
      </c>
      <c r="G710" s="27" t="s">
        <v>52</v>
      </c>
      <c r="H710" s="27" t="s">
        <v>26</v>
      </c>
      <c r="I710" s="29">
        <v>0.60000000000000009</v>
      </c>
      <c r="J710" s="30">
        <v>3750</v>
      </c>
      <c r="K710" s="31">
        <f t="shared" si="4"/>
        <v>2250.0000000000005</v>
      </c>
      <c r="L710" s="31">
        <f t="shared" si="5"/>
        <v>562.50000000000011</v>
      </c>
      <c r="M710" s="32">
        <v>0.25</v>
      </c>
      <c r="O710" s="37"/>
      <c r="P710" s="35"/>
      <c r="Q710" s="33"/>
      <c r="R710" s="34"/>
    </row>
    <row r="711" spans="1:18" ht="15.75" customHeight="1" x14ac:dyDescent="0.2">
      <c r="A711" s="22"/>
      <c r="B711" s="27" t="s">
        <v>34</v>
      </c>
      <c r="C711" s="27">
        <v>1128299</v>
      </c>
      <c r="D711" s="28">
        <v>44472</v>
      </c>
      <c r="E711" s="27" t="s">
        <v>35</v>
      </c>
      <c r="F711" s="27" t="s">
        <v>51</v>
      </c>
      <c r="G711" s="27" t="s">
        <v>52</v>
      </c>
      <c r="H711" s="27" t="s">
        <v>27</v>
      </c>
      <c r="I711" s="29">
        <v>0.60000000000000009</v>
      </c>
      <c r="J711" s="30">
        <v>3500</v>
      </c>
      <c r="K711" s="31">
        <f t="shared" si="4"/>
        <v>2100.0000000000005</v>
      </c>
      <c r="L711" s="31">
        <f t="shared" si="5"/>
        <v>630.00000000000011</v>
      </c>
      <c r="M711" s="32">
        <v>0.3</v>
      </c>
      <c r="O711" s="37"/>
      <c r="P711" s="35"/>
      <c r="Q711" s="33"/>
      <c r="R711" s="34"/>
    </row>
    <row r="712" spans="1:18" ht="15.75" customHeight="1" x14ac:dyDescent="0.2">
      <c r="A712" s="22"/>
      <c r="B712" s="27" t="s">
        <v>34</v>
      </c>
      <c r="C712" s="27">
        <v>1128299</v>
      </c>
      <c r="D712" s="28">
        <v>44472</v>
      </c>
      <c r="E712" s="27" t="s">
        <v>35</v>
      </c>
      <c r="F712" s="27" t="s">
        <v>51</v>
      </c>
      <c r="G712" s="27" t="s">
        <v>52</v>
      </c>
      <c r="H712" s="27" t="s">
        <v>28</v>
      </c>
      <c r="I712" s="29">
        <v>0.70000000000000007</v>
      </c>
      <c r="J712" s="30">
        <v>3250</v>
      </c>
      <c r="K712" s="31">
        <f t="shared" si="4"/>
        <v>2275</v>
      </c>
      <c r="L712" s="31">
        <f t="shared" si="5"/>
        <v>568.75</v>
      </c>
      <c r="M712" s="32">
        <v>0.25</v>
      </c>
      <c r="O712" s="37"/>
      <c r="P712" s="35"/>
      <c r="Q712" s="33"/>
      <c r="R712" s="34"/>
    </row>
    <row r="713" spans="1:18" ht="15.75" customHeight="1" x14ac:dyDescent="0.2">
      <c r="A713" s="22"/>
      <c r="B713" s="27" t="s">
        <v>34</v>
      </c>
      <c r="C713" s="27">
        <v>1128299</v>
      </c>
      <c r="D713" s="28">
        <v>44472</v>
      </c>
      <c r="E713" s="27" t="s">
        <v>35</v>
      </c>
      <c r="F713" s="27" t="s">
        <v>51</v>
      </c>
      <c r="G713" s="27" t="s">
        <v>52</v>
      </c>
      <c r="H713" s="27" t="s">
        <v>29</v>
      </c>
      <c r="I713" s="29">
        <v>0.75000000000000011</v>
      </c>
      <c r="J713" s="30">
        <v>3750</v>
      </c>
      <c r="K713" s="31">
        <f t="shared" si="4"/>
        <v>2812.5000000000005</v>
      </c>
      <c r="L713" s="31">
        <f t="shared" si="5"/>
        <v>562.50000000000011</v>
      </c>
      <c r="M713" s="32">
        <v>0.2</v>
      </c>
      <c r="O713" s="37"/>
      <c r="P713" s="35"/>
      <c r="Q713" s="33"/>
      <c r="R713" s="34"/>
    </row>
    <row r="714" spans="1:18" ht="15.75" customHeight="1" x14ac:dyDescent="0.2">
      <c r="A714" s="22"/>
      <c r="B714" s="27" t="s">
        <v>34</v>
      </c>
      <c r="C714" s="27">
        <v>1128299</v>
      </c>
      <c r="D714" s="28">
        <v>44503</v>
      </c>
      <c r="E714" s="27" t="s">
        <v>35</v>
      </c>
      <c r="F714" s="27" t="s">
        <v>51</v>
      </c>
      <c r="G714" s="27" t="s">
        <v>52</v>
      </c>
      <c r="H714" s="27" t="s">
        <v>24</v>
      </c>
      <c r="I714" s="29">
        <v>0.60000000000000009</v>
      </c>
      <c r="J714" s="30">
        <v>6000</v>
      </c>
      <c r="K714" s="31">
        <f t="shared" si="4"/>
        <v>3600.0000000000005</v>
      </c>
      <c r="L714" s="31">
        <f t="shared" si="5"/>
        <v>1080</v>
      </c>
      <c r="M714" s="32">
        <v>0.3</v>
      </c>
      <c r="O714" s="37"/>
      <c r="P714" s="35"/>
      <c r="Q714" s="33"/>
      <c r="R714" s="34"/>
    </row>
    <row r="715" spans="1:18" ht="15.75" customHeight="1" x14ac:dyDescent="0.2">
      <c r="A715" s="22"/>
      <c r="B715" s="27" t="s">
        <v>34</v>
      </c>
      <c r="C715" s="27">
        <v>1128299</v>
      </c>
      <c r="D715" s="28">
        <v>44503</v>
      </c>
      <c r="E715" s="27" t="s">
        <v>35</v>
      </c>
      <c r="F715" s="27" t="s">
        <v>51</v>
      </c>
      <c r="G715" s="27" t="s">
        <v>52</v>
      </c>
      <c r="H715" s="27" t="s">
        <v>25</v>
      </c>
      <c r="I715" s="29">
        <v>0.65000000000000013</v>
      </c>
      <c r="J715" s="30">
        <v>6250</v>
      </c>
      <c r="K715" s="31">
        <f t="shared" si="4"/>
        <v>4062.5000000000009</v>
      </c>
      <c r="L715" s="31">
        <f t="shared" si="5"/>
        <v>1015.6250000000002</v>
      </c>
      <c r="M715" s="32">
        <v>0.25</v>
      </c>
      <c r="O715" s="37"/>
      <c r="P715" s="35"/>
      <c r="Q715" s="33"/>
      <c r="R715" s="34"/>
    </row>
    <row r="716" spans="1:18" ht="15.75" customHeight="1" x14ac:dyDescent="0.2">
      <c r="A716" s="22"/>
      <c r="B716" s="27" t="s">
        <v>34</v>
      </c>
      <c r="C716" s="27">
        <v>1128299</v>
      </c>
      <c r="D716" s="28">
        <v>44503</v>
      </c>
      <c r="E716" s="27" t="s">
        <v>35</v>
      </c>
      <c r="F716" s="27" t="s">
        <v>51</v>
      </c>
      <c r="G716" s="27" t="s">
        <v>52</v>
      </c>
      <c r="H716" s="27" t="s">
        <v>26</v>
      </c>
      <c r="I716" s="29">
        <v>0.60000000000000009</v>
      </c>
      <c r="J716" s="30">
        <v>4750</v>
      </c>
      <c r="K716" s="31">
        <f t="shared" si="4"/>
        <v>2850.0000000000005</v>
      </c>
      <c r="L716" s="31">
        <f t="shared" si="5"/>
        <v>712.50000000000011</v>
      </c>
      <c r="M716" s="32">
        <v>0.25</v>
      </c>
      <c r="O716" s="37"/>
      <c r="P716" s="35"/>
      <c r="Q716" s="33"/>
      <c r="R716" s="34"/>
    </row>
    <row r="717" spans="1:18" ht="15.75" customHeight="1" x14ac:dyDescent="0.2">
      <c r="A717" s="22"/>
      <c r="B717" s="27" t="s">
        <v>34</v>
      </c>
      <c r="C717" s="27">
        <v>1128299</v>
      </c>
      <c r="D717" s="28">
        <v>44503</v>
      </c>
      <c r="E717" s="27" t="s">
        <v>35</v>
      </c>
      <c r="F717" s="27" t="s">
        <v>51</v>
      </c>
      <c r="G717" s="27" t="s">
        <v>52</v>
      </c>
      <c r="H717" s="27" t="s">
        <v>27</v>
      </c>
      <c r="I717" s="29">
        <v>0.70000000000000018</v>
      </c>
      <c r="J717" s="30">
        <v>4500</v>
      </c>
      <c r="K717" s="31">
        <f t="shared" si="4"/>
        <v>3150.0000000000009</v>
      </c>
      <c r="L717" s="31">
        <f t="shared" si="5"/>
        <v>945.00000000000023</v>
      </c>
      <c r="M717" s="32">
        <v>0.3</v>
      </c>
      <c r="O717" s="37"/>
      <c r="P717" s="35"/>
      <c r="Q717" s="33"/>
      <c r="R717" s="34"/>
    </row>
    <row r="718" spans="1:18" ht="15.75" customHeight="1" x14ac:dyDescent="0.2">
      <c r="A718" s="22"/>
      <c r="B718" s="27" t="s">
        <v>34</v>
      </c>
      <c r="C718" s="27">
        <v>1128299</v>
      </c>
      <c r="D718" s="28">
        <v>44503</v>
      </c>
      <c r="E718" s="27" t="s">
        <v>35</v>
      </c>
      <c r="F718" s="27" t="s">
        <v>51</v>
      </c>
      <c r="G718" s="27" t="s">
        <v>52</v>
      </c>
      <c r="H718" s="27" t="s">
        <v>28</v>
      </c>
      <c r="I718" s="29">
        <v>0.90000000000000013</v>
      </c>
      <c r="J718" s="30">
        <v>4250</v>
      </c>
      <c r="K718" s="31">
        <f t="shared" si="4"/>
        <v>3825.0000000000005</v>
      </c>
      <c r="L718" s="31">
        <f t="shared" si="5"/>
        <v>956.25000000000011</v>
      </c>
      <c r="M718" s="32">
        <v>0.25</v>
      </c>
      <c r="O718" s="37"/>
      <c r="P718" s="35"/>
      <c r="Q718" s="33"/>
      <c r="R718" s="34"/>
    </row>
    <row r="719" spans="1:18" ht="15.75" customHeight="1" x14ac:dyDescent="0.2">
      <c r="A719" s="22"/>
      <c r="B719" s="27" t="s">
        <v>34</v>
      </c>
      <c r="C719" s="27">
        <v>1128299</v>
      </c>
      <c r="D719" s="28">
        <v>44503</v>
      </c>
      <c r="E719" s="27" t="s">
        <v>35</v>
      </c>
      <c r="F719" s="27" t="s">
        <v>51</v>
      </c>
      <c r="G719" s="27" t="s">
        <v>52</v>
      </c>
      <c r="H719" s="27" t="s">
        <v>29</v>
      </c>
      <c r="I719" s="29">
        <v>0.95000000000000018</v>
      </c>
      <c r="J719" s="30">
        <v>5500</v>
      </c>
      <c r="K719" s="31">
        <f t="shared" si="4"/>
        <v>5225.0000000000009</v>
      </c>
      <c r="L719" s="31">
        <f t="shared" si="5"/>
        <v>1045.0000000000002</v>
      </c>
      <c r="M719" s="32">
        <v>0.2</v>
      </c>
      <c r="O719" s="37"/>
      <c r="P719" s="35"/>
      <c r="Q719" s="33"/>
      <c r="R719" s="34"/>
    </row>
    <row r="720" spans="1:18" ht="15.75" customHeight="1" x14ac:dyDescent="0.2">
      <c r="A720" s="22"/>
      <c r="B720" s="27" t="s">
        <v>34</v>
      </c>
      <c r="C720" s="27">
        <v>1128299</v>
      </c>
      <c r="D720" s="28">
        <v>44532</v>
      </c>
      <c r="E720" s="27" t="s">
        <v>35</v>
      </c>
      <c r="F720" s="27" t="s">
        <v>51</v>
      </c>
      <c r="G720" s="27" t="s">
        <v>52</v>
      </c>
      <c r="H720" s="27" t="s">
        <v>24</v>
      </c>
      <c r="I720" s="29">
        <v>0.80000000000000016</v>
      </c>
      <c r="J720" s="30">
        <v>7500</v>
      </c>
      <c r="K720" s="31">
        <f t="shared" si="4"/>
        <v>6000.0000000000009</v>
      </c>
      <c r="L720" s="31">
        <f t="shared" si="5"/>
        <v>1800.0000000000002</v>
      </c>
      <c r="M720" s="32">
        <v>0.3</v>
      </c>
      <c r="O720" s="37"/>
      <c r="P720" s="35"/>
      <c r="Q720" s="33"/>
      <c r="R720" s="34"/>
    </row>
    <row r="721" spans="1:18" ht="15.75" customHeight="1" x14ac:dyDescent="0.2">
      <c r="A721" s="22"/>
      <c r="B721" s="27" t="s">
        <v>34</v>
      </c>
      <c r="C721" s="27">
        <v>1128299</v>
      </c>
      <c r="D721" s="28">
        <v>44532</v>
      </c>
      <c r="E721" s="27" t="s">
        <v>35</v>
      </c>
      <c r="F721" s="27" t="s">
        <v>51</v>
      </c>
      <c r="G721" s="27" t="s">
        <v>52</v>
      </c>
      <c r="H721" s="27" t="s">
        <v>25</v>
      </c>
      <c r="I721" s="29">
        <v>0.8500000000000002</v>
      </c>
      <c r="J721" s="30">
        <v>7500</v>
      </c>
      <c r="K721" s="31">
        <f t="shared" si="4"/>
        <v>6375.0000000000018</v>
      </c>
      <c r="L721" s="31">
        <f t="shared" si="5"/>
        <v>1593.7500000000005</v>
      </c>
      <c r="M721" s="32">
        <v>0.25</v>
      </c>
      <c r="O721" s="37"/>
      <c r="P721" s="35"/>
      <c r="Q721" s="33"/>
      <c r="R721" s="34"/>
    </row>
    <row r="722" spans="1:18" ht="15.75" customHeight="1" x14ac:dyDescent="0.2">
      <c r="A722" s="22"/>
      <c r="B722" s="27" t="s">
        <v>34</v>
      </c>
      <c r="C722" s="27">
        <v>1128299</v>
      </c>
      <c r="D722" s="28">
        <v>44532</v>
      </c>
      <c r="E722" s="27" t="s">
        <v>35</v>
      </c>
      <c r="F722" s="27" t="s">
        <v>51</v>
      </c>
      <c r="G722" s="27" t="s">
        <v>52</v>
      </c>
      <c r="H722" s="27" t="s">
        <v>26</v>
      </c>
      <c r="I722" s="29">
        <v>0.80000000000000016</v>
      </c>
      <c r="J722" s="30">
        <v>5500</v>
      </c>
      <c r="K722" s="31">
        <f t="shared" si="4"/>
        <v>4400.0000000000009</v>
      </c>
      <c r="L722" s="31">
        <f t="shared" si="5"/>
        <v>1100.0000000000002</v>
      </c>
      <c r="M722" s="32">
        <v>0.25</v>
      </c>
      <c r="O722" s="37"/>
      <c r="P722" s="35"/>
      <c r="Q722" s="33"/>
      <c r="R722" s="34"/>
    </row>
    <row r="723" spans="1:18" ht="15.75" customHeight="1" x14ac:dyDescent="0.2">
      <c r="A723" s="22"/>
      <c r="B723" s="27" t="s">
        <v>34</v>
      </c>
      <c r="C723" s="27">
        <v>1128299</v>
      </c>
      <c r="D723" s="28">
        <v>44532</v>
      </c>
      <c r="E723" s="27" t="s">
        <v>35</v>
      </c>
      <c r="F723" s="27" t="s">
        <v>51</v>
      </c>
      <c r="G723" s="27" t="s">
        <v>52</v>
      </c>
      <c r="H723" s="27" t="s">
        <v>27</v>
      </c>
      <c r="I723" s="29">
        <v>0.80000000000000016</v>
      </c>
      <c r="J723" s="30">
        <v>5500</v>
      </c>
      <c r="K723" s="31">
        <f t="shared" si="4"/>
        <v>4400.0000000000009</v>
      </c>
      <c r="L723" s="31">
        <f t="shared" si="5"/>
        <v>1320.0000000000002</v>
      </c>
      <c r="M723" s="32">
        <v>0.3</v>
      </c>
      <c r="O723" s="37"/>
      <c r="P723" s="35"/>
      <c r="Q723" s="33"/>
      <c r="R723" s="34"/>
    </row>
    <row r="724" spans="1:18" ht="15.75" customHeight="1" x14ac:dyDescent="0.2">
      <c r="A724" s="22"/>
      <c r="B724" s="27" t="s">
        <v>34</v>
      </c>
      <c r="C724" s="27">
        <v>1128299</v>
      </c>
      <c r="D724" s="28">
        <v>44532</v>
      </c>
      <c r="E724" s="27" t="s">
        <v>35</v>
      </c>
      <c r="F724" s="27" t="s">
        <v>51</v>
      </c>
      <c r="G724" s="27" t="s">
        <v>52</v>
      </c>
      <c r="H724" s="27" t="s">
        <v>28</v>
      </c>
      <c r="I724" s="29">
        <v>0.90000000000000013</v>
      </c>
      <c r="J724" s="30">
        <v>4750</v>
      </c>
      <c r="K724" s="31">
        <f t="shared" si="4"/>
        <v>4275.0000000000009</v>
      </c>
      <c r="L724" s="31">
        <f t="shared" si="5"/>
        <v>1068.7500000000002</v>
      </c>
      <c r="M724" s="32">
        <v>0.25</v>
      </c>
      <c r="O724" s="37"/>
      <c r="P724" s="35"/>
      <c r="Q724" s="33"/>
      <c r="R724" s="34"/>
    </row>
    <row r="725" spans="1:18" ht="15.75" customHeight="1" x14ac:dyDescent="0.2">
      <c r="A725" s="22"/>
      <c r="B725" s="27" t="s">
        <v>34</v>
      </c>
      <c r="C725" s="27">
        <v>1128299</v>
      </c>
      <c r="D725" s="28">
        <v>44532</v>
      </c>
      <c r="E725" s="27" t="s">
        <v>35</v>
      </c>
      <c r="F725" s="27" t="s">
        <v>51</v>
      </c>
      <c r="G725" s="27" t="s">
        <v>52</v>
      </c>
      <c r="H725" s="27" t="s">
        <v>29</v>
      </c>
      <c r="I725" s="29">
        <v>0.95000000000000018</v>
      </c>
      <c r="J725" s="30">
        <v>5750</v>
      </c>
      <c r="K725" s="31">
        <f t="shared" si="4"/>
        <v>5462.5000000000009</v>
      </c>
      <c r="L725" s="31">
        <f t="shared" si="5"/>
        <v>1092.5000000000002</v>
      </c>
      <c r="M725" s="32">
        <v>0.2</v>
      </c>
      <c r="O725" s="37"/>
      <c r="P725" s="35"/>
      <c r="Q725" s="33"/>
      <c r="R725" s="34"/>
    </row>
    <row r="726" spans="1:18" ht="15.75" customHeight="1" x14ac:dyDescent="0.2">
      <c r="A726" s="22" t="s">
        <v>46</v>
      </c>
      <c r="B726" s="27" t="s">
        <v>21</v>
      </c>
      <c r="C726" s="27">
        <v>1185732</v>
      </c>
      <c r="D726" s="28">
        <v>44208</v>
      </c>
      <c r="E726" s="27" t="s">
        <v>53</v>
      </c>
      <c r="F726" s="27" t="s">
        <v>54</v>
      </c>
      <c r="G726" s="27" t="s">
        <v>55</v>
      </c>
      <c r="H726" s="27" t="s">
        <v>24</v>
      </c>
      <c r="I726" s="29">
        <v>0.45</v>
      </c>
      <c r="J726" s="30">
        <v>10500</v>
      </c>
      <c r="K726" s="31">
        <f t="shared" si="4"/>
        <v>4725</v>
      </c>
      <c r="L726" s="31">
        <f t="shared" si="5"/>
        <v>2126.25</v>
      </c>
      <c r="M726" s="32">
        <v>0.45</v>
      </c>
      <c r="O726" s="33"/>
      <c r="P726" s="38">
        <f>Data!$I726+0.05</f>
        <v>0.5</v>
      </c>
      <c r="Q726" s="33"/>
      <c r="R726" s="34"/>
    </row>
    <row r="727" spans="1:18" ht="15.75" customHeight="1" x14ac:dyDescent="0.2">
      <c r="A727" s="22"/>
      <c r="B727" s="27" t="s">
        <v>21</v>
      </c>
      <c r="C727" s="27">
        <v>1185732</v>
      </c>
      <c r="D727" s="28">
        <v>44208</v>
      </c>
      <c r="E727" s="27" t="s">
        <v>53</v>
      </c>
      <c r="F727" s="27" t="s">
        <v>54</v>
      </c>
      <c r="G727" s="27" t="s">
        <v>55</v>
      </c>
      <c r="H727" s="27" t="s">
        <v>25</v>
      </c>
      <c r="I727" s="29">
        <v>0.45</v>
      </c>
      <c r="J727" s="30">
        <v>8500</v>
      </c>
      <c r="K727" s="31">
        <f t="shared" si="4"/>
        <v>3825</v>
      </c>
      <c r="L727" s="31">
        <f t="shared" si="5"/>
        <v>1338.75</v>
      </c>
      <c r="M727" s="32">
        <v>0.35</v>
      </c>
      <c r="O727" s="33"/>
      <c r="P727" s="38">
        <f>Data!$I727+0.05</f>
        <v>0.5</v>
      </c>
      <c r="Q727" s="33"/>
      <c r="R727" s="34"/>
    </row>
    <row r="728" spans="1:18" ht="15.75" customHeight="1" x14ac:dyDescent="0.2">
      <c r="A728" s="22"/>
      <c r="B728" s="27" t="s">
        <v>21</v>
      </c>
      <c r="C728" s="27">
        <v>1185732</v>
      </c>
      <c r="D728" s="28">
        <v>44208</v>
      </c>
      <c r="E728" s="27" t="s">
        <v>53</v>
      </c>
      <c r="F728" s="27" t="s">
        <v>54</v>
      </c>
      <c r="G728" s="27" t="s">
        <v>55</v>
      </c>
      <c r="H728" s="27" t="s">
        <v>26</v>
      </c>
      <c r="I728" s="29">
        <v>0.35000000000000003</v>
      </c>
      <c r="J728" s="30">
        <v>8500</v>
      </c>
      <c r="K728" s="31">
        <f t="shared" si="4"/>
        <v>2975.0000000000005</v>
      </c>
      <c r="L728" s="31">
        <f t="shared" si="5"/>
        <v>743.75000000000011</v>
      </c>
      <c r="M728" s="32">
        <v>0.25</v>
      </c>
      <c r="O728" s="33"/>
      <c r="P728" s="38">
        <f>Data!$I728+0.05</f>
        <v>0.4</v>
      </c>
      <c r="Q728" s="33"/>
      <c r="R728" s="34"/>
    </row>
    <row r="729" spans="1:18" ht="15.75" customHeight="1" x14ac:dyDescent="0.2">
      <c r="A729" s="22"/>
      <c r="B729" s="27" t="s">
        <v>21</v>
      </c>
      <c r="C729" s="27">
        <v>1185732</v>
      </c>
      <c r="D729" s="28">
        <v>44208</v>
      </c>
      <c r="E729" s="27" t="s">
        <v>53</v>
      </c>
      <c r="F729" s="27" t="s">
        <v>54</v>
      </c>
      <c r="G729" s="27" t="s">
        <v>55</v>
      </c>
      <c r="H729" s="27" t="s">
        <v>27</v>
      </c>
      <c r="I729" s="29">
        <v>0.39999999999999997</v>
      </c>
      <c r="J729" s="30">
        <v>7000</v>
      </c>
      <c r="K729" s="31">
        <f t="shared" si="4"/>
        <v>2799.9999999999995</v>
      </c>
      <c r="L729" s="31">
        <f t="shared" si="5"/>
        <v>839.99999999999989</v>
      </c>
      <c r="M729" s="32">
        <v>0.3</v>
      </c>
      <c r="O729" s="33"/>
      <c r="P729" s="38">
        <f>Data!$I729+0.05</f>
        <v>0.44999999999999996</v>
      </c>
      <c r="Q729" s="33"/>
      <c r="R729" s="34"/>
    </row>
    <row r="730" spans="1:18" ht="15.75" customHeight="1" x14ac:dyDescent="0.2">
      <c r="A730" s="22"/>
      <c r="B730" s="27" t="s">
        <v>21</v>
      </c>
      <c r="C730" s="27">
        <v>1185732</v>
      </c>
      <c r="D730" s="28">
        <v>44208</v>
      </c>
      <c r="E730" s="27" t="s">
        <v>53</v>
      </c>
      <c r="F730" s="27" t="s">
        <v>54</v>
      </c>
      <c r="G730" s="27" t="s">
        <v>55</v>
      </c>
      <c r="H730" s="27" t="s">
        <v>28</v>
      </c>
      <c r="I730" s="29">
        <v>0.55000000000000004</v>
      </c>
      <c r="J730" s="30">
        <v>7500</v>
      </c>
      <c r="K730" s="31">
        <f t="shared" si="4"/>
        <v>4125</v>
      </c>
      <c r="L730" s="31">
        <f t="shared" si="5"/>
        <v>1443.75</v>
      </c>
      <c r="M730" s="32">
        <v>0.35</v>
      </c>
      <c r="O730" s="33"/>
      <c r="P730" s="38">
        <f>Data!$I730+0.05</f>
        <v>0.60000000000000009</v>
      </c>
      <c r="Q730" s="33"/>
      <c r="R730" s="34"/>
    </row>
    <row r="731" spans="1:18" ht="15.75" customHeight="1" x14ac:dyDescent="0.2">
      <c r="A731" s="22"/>
      <c r="B731" s="27" t="s">
        <v>21</v>
      </c>
      <c r="C731" s="27">
        <v>1185732</v>
      </c>
      <c r="D731" s="28">
        <v>44208</v>
      </c>
      <c r="E731" s="27" t="s">
        <v>53</v>
      </c>
      <c r="F731" s="27" t="s">
        <v>54</v>
      </c>
      <c r="G731" s="27" t="s">
        <v>55</v>
      </c>
      <c r="H731" s="27" t="s">
        <v>29</v>
      </c>
      <c r="I731" s="29">
        <v>0.45</v>
      </c>
      <c r="J731" s="30">
        <v>8500</v>
      </c>
      <c r="K731" s="31">
        <f t="shared" si="4"/>
        <v>3825</v>
      </c>
      <c r="L731" s="31">
        <f t="shared" si="5"/>
        <v>1912.5</v>
      </c>
      <c r="M731" s="32">
        <v>0.5</v>
      </c>
      <c r="O731" s="33"/>
      <c r="P731" s="38">
        <f>Data!$I731+0.05</f>
        <v>0.5</v>
      </c>
      <c r="Q731" s="33"/>
      <c r="R731" s="34"/>
    </row>
    <row r="732" spans="1:18" ht="15.75" customHeight="1" x14ac:dyDescent="0.2">
      <c r="A732" s="22"/>
      <c r="B732" s="27" t="s">
        <v>21</v>
      </c>
      <c r="C732" s="27">
        <v>1185732</v>
      </c>
      <c r="D732" s="28">
        <v>44237</v>
      </c>
      <c r="E732" s="27" t="s">
        <v>53</v>
      </c>
      <c r="F732" s="27" t="s">
        <v>54</v>
      </c>
      <c r="G732" s="27" t="s">
        <v>55</v>
      </c>
      <c r="H732" s="27" t="s">
        <v>24</v>
      </c>
      <c r="I732" s="29">
        <v>0.45</v>
      </c>
      <c r="J732" s="30">
        <v>11000</v>
      </c>
      <c r="K732" s="31">
        <f t="shared" si="4"/>
        <v>4950</v>
      </c>
      <c r="L732" s="31">
        <f t="shared" si="5"/>
        <v>2227.5</v>
      </c>
      <c r="M732" s="32">
        <v>0.45</v>
      </c>
      <c r="O732" s="33"/>
      <c r="P732" s="38">
        <f>Data!$I732+0.05</f>
        <v>0.5</v>
      </c>
      <c r="Q732" s="33"/>
      <c r="R732" s="34"/>
    </row>
    <row r="733" spans="1:18" ht="15.75" customHeight="1" x14ac:dyDescent="0.2">
      <c r="A733" s="22"/>
      <c r="B733" s="27" t="s">
        <v>21</v>
      </c>
      <c r="C733" s="27">
        <v>1185732</v>
      </c>
      <c r="D733" s="28">
        <v>44237</v>
      </c>
      <c r="E733" s="27" t="s">
        <v>53</v>
      </c>
      <c r="F733" s="27" t="s">
        <v>54</v>
      </c>
      <c r="G733" s="27" t="s">
        <v>55</v>
      </c>
      <c r="H733" s="27" t="s">
        <v>25</v>
      </c>
      <c r="I733" s="29">
        <v>0.45</v>
      </c>
      <c r="J733" s="30">
        <v>7500</v>
      </c>
      <c r="K733" s="31">
        <f t="shared" si="4"/>
        <v>3375</v>
      </c>
      <c r="L733" s="31">
        <f t="shared" si="5"/>
        <v>1181.25</v>
      </c>
      <c r="M733" s="32">
        <v>0.35</v>
      </c>
      <c r="O733" s="33"/>
      <c r="P733" s="38">
        <f>Data!$I733+0.05</f>
        <v>0.5</v>
      </c>
      <c r="Q733" s="33"/>
      <c r="R733" s="34"/>
    </row>
    <row r="734" spans="1:18" ht="15.75" customHeight="1" x14ac:dyDescent="0.2">
      <c r="A734" s="22"/>
      <c r="B734" s="27" t="s">
        <v>21</v>
      </c>
      <c r="C734" s="27">
        <v>1185732</v>
      </c>
      <c r="D734" s="28">
        <v>44237</v>
      </c>
      <c r="E734" s="27" t="s">
        <v>53</v>
      </c>
      <c r="F734" s="27" t="s">
        <v>54</v>
      </c>
      <c r="G734" s="27" t="s">
        <v>55</v>
      </c>
      <c r="H734" s="27" t="s">
        <v>26</v>
      </c>
      <c r="I734" s="29">
        <v>0.35000000000000003</v>
      </c>
      <c r="J734" s="30">
        <v>8000</v>
      </c>
      <c r="K734" s="31">
        <f t="shared" si="4"/>
        <v>2800.0000000000005</v>
      </c>
      <c r="L734" s="31">
        <f t="shared" si="5"/>
        <v>700.00000000000011</v>
      </c>
      <c r="M734" s="32">
        <v>0.25</v>
      </c>
      <c r="O734" s="33"/>
      <c r="P734" s="38">
        <f>Data!$I734+0.05</f>
        <v>0.4</v>
      </c>
      <c r="Q734" s="33"/>
      <c r="R734" s="34"/>
    </row>
    <row r="735" spans="1:18" ht="15.75" customHeight="1" x14ac:dyDescent="0.2">
      <c r="A735" s="22"/>
      <c r="B735" s="27" t="s">
        <v>21</v>
      </c>
      <c r="C735" s="27">
        <v>1185732</v>
      </c>
      <c r="D735" s="28">
        <v>44237</v>
      </c>
      <c r="E735" s="27" t="s">
        <v>53</v>
      </c>
      <c r="F735" s="27" t="s">
        <v>54</v>
      </c>
      <c r="G735" s="27" t="s">
        <v>55</v>
      </c>
      <c r="H735" s="27" t="s">
        <v>27</v>
      </c>
      <c r="I735" s="29">
        <v>0.39999999999999997</v>
      </c>
      <c r="J735" s="30">
        <v>6750</v>
      </c>
      <c r="K735" s="31">
        <f t="shared" si="4"/>
        <v>2700</v>
      </c>
      <c r="L735" s="31">
        <f t="shared" si="5"/>
        <v>810</v>
      </c>
      <c r="M735" s="32">
        <v>0.3</v>
      </c>
      <c r="O735" s="33"/>
      <c r="P735" s="38">
        <f>Data!$I735+0.05</f>
        <v>0.44999999999999996</v>
      </c>
      <c r="Q735" s="33"/>
      <c r="R735" s="34"/>
    </row>
    <row r="736" spans="1:18" ht="15.75" customHeight="1" x14ac:dyDescent="0.2">
      <c r="A736" s="22"/>
      <c r="B736" s="27" t="s">
        <v>21</v>
      </c>
      <c r="C736" s="27">
        <v>1185732</v>
      </c>
      <c r="D736" s="28">
        <v>44237</v>
      </c>
      <c r="E736" s="27" t="s">
        <v>53</v>
      </c>
      <c r="F736" s="27" t="s">
        <v>54</v>
      </c>
      <c r="G736" s="27" t="s">
        <v>55</v>
      </c>
      <c r="H736" s="27" t="s">
        <v>28</v>
      </c>
      <c r="I736" s="29">
        <v>0.55000000000000004</v>
      </c>
      <c r="J736" s="30">
        <v>7500</v>
      </c>
      <c r="K736" s="31">
        <f t="shared" si="4"/>
        <v>4125</v>
      </c>
      <c r="L736" s="31">
        <f t="shared" si="5"/>
        <v>1443.75</v>
      </c>
      <c r="M736" s="32">
        <v>0.35</v>
      </c>
      <c r="O736" s="33"/>
      <c r="P736" s="38">
        <f>Data!$I736+0.05</f>
        <v>0.60000000000000009</v>
      </c>
      <c r="Q736" s="33"/>
      <c r="R736" s="34"/>
    </row>
    <row r="737" spans="1:18" ht="15.75" customHeight="1" x14ac:dyDescent="0.2">
      <c r="A737" s="22"/>
      <c r="B737" s="27" t="s">
        <v>21</v>
      </c>
      <c r="C737" s="27">
        <v>1185732</v>
      </c>
      <c r="D737" s="28">
        <v>44237</v>
      </c>
      <c r="E737" s="27" t="s">
        <v>53</v>
      </c>
      <c r="F737" s="27" t="s">
        <v>54</v>
      </c>
      <c r="G737" s="27" t="s">
        <v>55</v>
      </c>
      <c r="H737" s="27" t="s">
        <v>29</v>
      </c>
      <c r="I737" s="29">
        <v>0.45</v>
      </c>
      <c r="J737" s="30">
        <v>8500</v>
      </c>
      <c r="K737" s="31">
        <f t="shared" si="4"/>
        <v>3825</v>
      </c>
      <c r="L737" s="31">
        <f t="shared" si="5"/>
        <v>1912.5</v>
      </c>
      <c r="M737" s="32">
        <v>0.5</v>
      </c>
      <c r="O737" s="33"/>
      <c r="P737" s="38">
        <f>Data!$I737+0.05</f>
        <v>0.5</v>
      </c>
      <c r="Q737" s="33"/>
      <c r="R737" s="34"/>
    </row>
    <row r="738" spans="1:18" ht="15.75" customHeight="1" x14ac:dyDescent="0.2">
      <c r="A738" s="22"/>
      <c r="B738" s="27" t="s">
        <v>21</v>
      </c>
      <c r="C738" s="27">
        <v>1185732</v>
      </c>
      <c r="D738" s="28">
        <v>44263</v>
      </c>
      <c r="E738" s="27" t="s">
        <v>53</v>
      </c>
      <c r="F738" s="27" t="s">
        <v>54</v>
      </c>
      <c r="G738" s="27" t="s">
        <v>55</v>
      </c>
      <c r="H738" s="27" t="s">
        <v>24</v>
      </c>
      <c r="I738" s="29">
        <v>0.45</v>
      </c>
      <c r="J738" s="30">
        <v>10700</v>
      </c>
      <c r="K738" s="31">
        <f t="shared" si="4"/>
        <v>4815</v>
      </c>
      <c r="L738" s="31">
        <f t="shared" si="5"/>
        <v>2166.75</v>
      </c>
      <c r="M738" s="32">
        <v>0.45</v>
      </c>
      <c r="O738" s="33"/>
      <c r="P738" s="38">
        <f>Data!$I738+0.05</f>
        <v>0.5</v>
      </c>
      <c r="Q738" s="33"/>
      <c r="R738" s="34"/>
    </row>
    <row r="739" spans="1:18" ht="15.75" customHeight="1" x14ac:dyDescent="0.2">
      <c r="A739" s="22"/>
      <c r="B739" s="27" t="s">
        <v>21</v>
      </c>
      <c r="C739" s="27">
        <v>1185732</v>
      </c>
      <c r="D739" s="28">
        <v>44263</v>
      </c>
      <c r="E739" s="27" t="s">
        <v>53</v>
      </c>
      <c r="F739" s="27" t="s">
        <v>54</v>
      </c>
      <c r="G739" s="27" t="s">
        <v>55</v>
      </c>
      <c r="H739" s="27" t="s">
        <v>25</v>
      </c>
      <c r="I739" s="29">
        <v>0.45</v>
      </c>
      <c r="J739" s="30">
        <v>7500</v>
      </c>
      <c r="K739" s="31">
        <f t="shared" si="4"/>
        <v>3375</v>
      </c>
      <c r="L739" s="31">
        <f t="shared" si="5"/>
        <v>1181.25</v>
      </c>
      <c r="M739" s="32">
        <v>0.35</v>
      </c>
      <c r="O739" s="33"/>
      <c r="P739" s="38">
        <f>Data!$I739+0.05</f>
        <v>0.5</v>
      </c>
      <c r="Q739" s="33"/>
      <c r="R739" s="34"/>
    </row>
    <row r="740" spans="1:18" ht="15.75" customHeight="1" x14ac:dyDescent="0.2">
      <c r="A740" s="22"/>
      <c r="B740" s="27" t="s">
        <v>21</v>
      </c>
      <c r="C740" s="27">
        <v>1185732</v>
      </c>
      <c r="D740" s="28">
        <v>44263</v>
      </c>
      <c r="E740" s="27" t="s">
        <v>53</v>
      </c>
      <c r="F740" s="27" t="s">
        <v>54</v>
      </c>
      <c r="G740" s="27" t="s">
        <v>55</v>
      </c>
      <c r="H740" s="27" t="s">
        <v>26</v>
      </c>
      <c r="I740" s="29">
        <v>0.35000000000000003</v>
      </c>
      <c r="J740" s="30">
        <v>7750</v>
      </c>
      <c r="K740" s="31">
        <f t="shared" si="4"/>
        <v>2712.5000000000005</v>
      </c>
      <c r="L740" s="31">
        <f t="shared" si="5"/>
        <v>678.12500000000011</v>
      </c>
      <c r="M740" s="32">
        <v>0.25</v>
      </c>
      <c r="O740" s="33"/>
      <c r="P740" s="38">
        <f>Data!$I740+0.05</f>
        <v>0.4</v>
      </c>
      <c r="Q740" s="33"/>
      <c r="R740" s="34"/>
    </row>
    <row r="741" spans="1:18" ht="15.75" customHeight="1" x14ac:dyDescent="0.2">
      <c r="A741" s="22"/>
      <c r="B741" s="27" t="s">
        <v>21</v>
      </c>
      <c r="C741" s="27">
        <v>1185732</v>
      </c>
      <c r="D741" s="28">
        <v>44263</v>
      </c>
      <c r="E741" s="27" t="s">
        <v>53</v>
      </c>
      <c r="F741" s="27" t="s">
        <v>54</v>
      </c>
      <c r="G741" s="27" t="s">
        <v>55</v>
      </c>
      <c r="H741" s="27" t="s">
        <v>27</v>
      </c>
      <c r="I741" s="29">
        <v>0.39999999999999997</v>
      </c>
      <c r="J741" s="30">
        <v>6250</v>
      </c>
      <c r="K741" s="31">
        <f t="shared" si="4"/>
        <v>2500</v>
      </c>
      <c r="L741" s="31">
        <f t="shared" si="5"/>
        <v>750</v>
      </c>
      <c r="M741" s="32">
        <v>0.3</v>
      </c>
      <c r="O741" s="33"/>
      <c r="P741" s="38">
        <f>Data!$I741+0.05</f>
        <v>0.44999999999999996</v>
      </c>
      <c r="Q741" s="33"/>
      <c r="R741" s="34"/>
    </row>
    <row r="742" spans="1:18" ht="15.75" customHeight="1" x14ac:dyDescent="0.2">
      <c r="A742" s="22"/>
      <c r="B742" s="27" t="s">
        <v>21</v>
      </c>
      <c r="C742" s="27">
        <v>1185732</v>
      </c>
      <c r="D742" s="28">
        <v>44263</v>
      </c>
      <c r="E742" s="27" t="s">
        <v>53</v>
      </c>
      <c r="F742" s="27" t="s">
        <v>54</v>
      </c>
      <c r="G742" s="27" t="s">
        <v>55</v>
      </c>
      <c r="H742" s="27" t="s">
        <v>28</v>
      </c>
      <c r="I742" s="29">
        <v>0.55000000000000004</v>
      </c>
      <c r="J742" s="30">
        <v>6750</v>
      </c>
      <c r="K742" s="31">
        <f t="shared" si="4"/>
        <v>3712.5000000000005</v>
      </c>
      <c r="L742" s="31">
        <f t="shared" si="5"/>
        <v>1299.375</v>
      </c>
      <c r="M742" s="32">
        <v>0.35</v>
      </c>
      <c r="O742" s="33"/>
      <c r="P742" s="38">
        <f>Data!$I742+0.05</f>
        <v>0.60000000000000009</v>
      </c>
      <c r="Q742" s="33"/>
      <c r="R742" s="34"/>
    </row>
    <row r="743" spans="1:18" ht="15.75" customHeight="1" x14ac:dyDescent="0.2">
      <c r="A743" s="22"/>
      <c r="B743" s="27" t="s">
        <v>21</v>
      </c>
      <c r="C743" s="27">
        <v>1185732</v>
      </c>
      <c r="D743" s="28">
        <v>44263</v>
      </c>
      <c r="E743" s="27" t="s">
        <v>53</v>
      </c>
      <c r="F743" s="27" t="s">
        <v>54</v>
      </c>
      <c r="G743" s="27" t="s">
        <v>55</v>
      </c>
      <c r="H743" s="27" t="s">
        <v>29</v>
      </c>
      <c r="I743" s="29">
        <v>0.45</v>
      </c>
      <c r="J743" s="30">
        <v>7750</v>
      </c>
      <c r="K743" s="31">
        <f t="shared" si="4"/>
        <v>3487.5</v>
      </c>
      <c r="L743" s="31">
        <f t="shared" si="5"/>
        <v>1743.75</v>
      </c>
      <c r="M743" s="32">
        <v>0.5</v>
      </c>
      <c r="O743" s="33"/>
      <c r="P743" s="38">
        <f>Data!$I743+0.05</f>
        <v>0.5</v>
      </c>
      <c r="Q743" s="33"/>
      <c r="R743" s="34"/>
    </row>
    <row r="744" spans="1:18" ht="15.75" customHeight="1" x14ac:dyDescent="0.2">
      <c r="A744" s="22"/>
      <c r="B744" s="27" t="s">
        <v>21</v>
      </c>
      <c r="C744" s="27">
        <v>1185732</v>
      </c>
      <c r="D744" s="28">
        <v>44295</v>
      </c>
      <c r="E744" s="27" t="s">
        <v>53</v>
      </c>
      <c r="F744" s="27" t="s">
        <v>54</v>
      </c>
      <c r="G744" s="27" t="s">
        <v>55</v>
      </c>
      <c r="H744" s="27" t="s">
        <v>24</v>
      </c>
      <c r="I744" s="29">
        <v>0.45</v>
      </c>
      <c r="J744" s="30">
        <v>10250</v>
      </c>
      <c r="K744" s="31">
        <f t="shared" si="4"/>
        <v>4612.5</v>
      </c>
      <c r="L744" s="31">
        <f t="shared" si="5"/>
        <v>2075.625</v>
      </c>
      <c r="M744" s="32">
        <v>0.45</v>
      </c>
      <c r="O744" s="33"/>
      <c r="P744" s="38">
        <f>Data!$I744+0.05</f>
        <v>0.5</v>
      </c>
      <c r="Q744" s="33"/>
      <c r="R744" s="34"/>
    </row>
    <row r="745" spans="1:18" ht="15.75" customHeight="1" x14ac:dyDescent="0.2">
      <c r="A745" s="22"/>
      <c r="B745" s="27" t="s">
        <v>21</v>
      </c>
      <c r="C745" s="27">
        <v>1185732</v>
      </c>
      <c r="D745" s="28">
        <v>44295</v>
      </c>
      <c r="E745" s="27" t="s">
        <v>53</v>
      </c>
      <c r="F745" s="27" t="s">
        <v>54</v>
      </c>
      <c r="G745" s="27" t="s">
        <v>55</v>
      </c>
      <c r="H745" s="27" t="s">
        <v>25</v>
      </c>
      <c r="I745" s="29">
        <v>0.45</v>
      </c>
      <c r="J745" s="30">
        <v>7250</v>
      </c>
      <c r="K745" s="31">
        <f t="shared" si="4"/>
        <v>3262.5</v>
      </c>
      <c r="L745" s="31">
        <f t="shared" si="5"/>
        <v>1141.875</v>
      </c>
      <c r="M745" s="32">
        <v>0.35</v>
      </c>
      <c r="O745" s="33"/>
      <c r="P745" s="38">
        <f>Data!$I745+0.05</f>
        <v>0.5</v>
      </c>
      <c r="Q745" s="33"/>
      <c r="R745" s="34"/>
    </row>
    <row r="746" spans="1:18" ht="15.75" customHeight="1" x14ac:dyDescent="0.2">
      <c r="A746" s="22"/>
      <c r="B746" s="27" t="s">
        <v>21</v>
      </c>
      <c r="C746" s="27">
        <v>1185732</v>
      </c>
      <c r="D746" s="28">
        <v>44295</v>
      </c>
      <c r="E746" s="27" t="s">
        <v>53</v>
      </c>
      <c r="F746" s="27" t="s">
        <v>54</v>
      </c>
      <c r="G746" s="27" t="s">
        <v>55</v>
      </c>
      <c r="H746" s="27" t="s">
        <v>26</v>
      </c>
      <c r="I746" s="29">
        <v>0.35000000000000003</v>
      </c>
      <c r="J746" s="30">
        <v>7250</v>
      </c>
      <c r="K746" s="31">
        <f t="shared" si="4"/>
        <v>2537.5000000000005</v>
      </c>
      <c r="L746" s="31">
        <f t="shared" si="5"/>
        <v>634.37500000000011</v>
      </c>
      <c r="M746" s="32">
        <v>0.25</v>
      </c>
      <c r="O746" s="33"/>
      <c r="P746" s="38">
        <f>Data!$I746+0.05</f>
        <v>0.4</v>
      </c>
      <c r="Q746" s="33"/>
      <c r="R746" s="34"/>
    </row>
    <row r="747" spans="1:18" ht="15.75" customHeight="1" x14ac:dyDescent="0.2">
      <c r="A747" s="22"/>
      <c r="B747" s="27" t="s">
        <v>21</v>
      </c>
      <c r="C747" s="27">
        <v>1185732</v>
      </c>
      <c r="D747" s="28">
        <v>44295</v>
      </c>
      <c r="E747" s="27" t="s">
        <v>53</v>
      </c>
      <c r="F747" s="27" t="s">
        <v>54</v>
      </c>
      <c r="G747" s="27" t="s">
        <v>55</v>
      </c>
      <c r="H747" s="27" t="s">
        <v>27</v>
      </c>
      <c r="I747" s="29">
        <v>0.39999999999999997</v>
      </c>
      <c r="J747" s="30">
        <v>6500</v>
      </c>
      <c r="K747" s="31">
        <f t="shared" si="4"/>
        <v>2600</v>
      </c>
      <c r="L747" s="31">
        <f t="shared" si="5"/>
        <v>780</v>
      </c>
      <c r="M747" s="32">
        <v>0.3</v>
      </c>
      <c r="O747" s="33"/>
      <c r="P747" s="38">
        <f>Data!$I747+0.05</f>
        <v>0.44999999999999996</v>
      </c>
      <c r="Q747" s="33"/>
      <c r="R747" s="34"/>
    </row>
    <row r="748" spans="1:18" ht="15.75" customHeight="1" x14ac:dyDescent="0.2">
      <c r="A748" s="22"/>
      <c r="B748" s="27" t="s">
        <v>21</v>
      </c>
      <c r="C748" s="27">
        <v>1185732</v>
      </c>
      <c r="D748" s="28">
        <v>44295</v>
      </c>
      <c r="E748" s="27" t="s">
        <v>53</v>
      </c>
      <c r="F748" s="27" t="s">
        <v>54</v>
      </c>
      <c r="G748" s="27" t="s">
        <v>55</v>
      </c>
      <c r="H748" s="27" t="s">
        <v>28</v>
      </c>
      <c r="I748" s="29">
        <v>0.55000000000000004</v>
      </c>
      <c r="J748" s="30">
        <v>6750</v>
      </c>
      <c r="K748" s="31">
        <f t="shared" si="4"/>
        <v>3712.5000000000005</v>
      </c>
      <c r="L748" s="31">
        <f t="shared" si="5"/>
        <v>1299.375</v>
      </c>
      <c r="M748" s="32">
        <v>0.35</v>
      </c>
      <c r="O748" s="33"/>
      <c r="P748" s="38">
        <f>Data!$I748+0.05</f>
        <v>0.60000000000000009</v>
      </c>
      <c r="Q748" s="33"/>
      <c r="R748" s="34"/>
    </row>
    <row r="749" spans="1:18" ht="15.75" customHeight="1" x14ac:dyDescent="0.2">
      <c r="A749" s="22"/>
      <c r="B749" s="27" t="s">
        <v>21</v>
      </c>
      <c r="C749" s="27">
        <v>1185732</v>
      </c>
      <c r="D749" s="28">
        <v>44295</v>
      </c>
      <c r="E749" s="27" t="s">
        <v>53</v>
      </c>
      <c r="F749" s="27" t="s">
        <v>54</v>
      </c>
      <c r="G749" s="27" t="s">
        <v>55</v>
      </c>
      <c r="H749" s="27" t="s">
        <v>29</v>
      </c>
      <c r="I749" s="29">
        <v>0.45</v>
      </c>
      <c r="J749" s="30">
        <v>8000</v>
      </c>
      <c r="K749" s="31">
        <f t="shared" si="4"/>
        <v>3600</v>
      </c>
      <c r="L749" s="31">
        <f t="shared" si="5"/>
        <v>1800</v>
      </c>
      <c r="M749" s="32">
        <v>0.5</v>
      </c>
      <c r="O749" s="33"/>
      <c r="P749" s="38">
        <f>Data!$I749+0.05</f>
        <v>0.5</v>
      </c>
      <c r="Q749" s="33"/>
      <c r="R749" s="34"/>
    </row>
    <row r="750" spans="1:18" ht="15.75" customHeight="1" x14ac:dyDescent="0.2">
      <c r="A750" s="22"/>
      <c r="B750" s="27" t="s">
        <v>21</v>
      </c>
      <c r="C750" s="27">
        <v>1185732</v>
      </c>
      <c r="D750" s="28">
        <v>44324</v>
      </c>
      <c r="E750" s="27" t="s">
        <v>53</v>
      </c>
      <c r="F750" s="27" t="s">
        <v>54</v>
      </c>
      <c r="G750" s="27" t="s">
        <v>55</v>
      </c>
      <c r="H750" s="27" t="s">
        <v>24</v>
      </c>
      <c r="I750" s="29">
        <v>0.55000000000000004</v>
      </c>
      <c r="J750" s="30">
        <v>10700</v>
      </c>
      <c r="K750" s="31">
        <f t="shared" si="4"/>
        <v>5885.0000000000009</v>
      </c>
      <c r="L750" s="31">
        <f t="shared" si="5"/>
        <v>2648.2500000000005</v>
      </c>
      <c r="M750" s="32">
        <v>0.45</v>
      </c>
      <c r="O750" s="33"/>
      <c r="P750" s="38">
        <f>Data!$I750+0.05</f>
        <v>0.60000000000000009</v>
      </c>
      <c r="Q750" s="33"/>
      <c r="R750" s="34"/>
    </row>
    <row r="751" spans="1:18" ht="15.75" customHeight="1" x14ac:dyDescent="0.2">
      <c r="A751" s="22"/>
      <c r="B751" s="27" t="s">
        <v>21</v>
      </c>
      <c r="C751" s="27">
        <v>1185732</v>
      </c>
      <c r="D751" s="28">
        <v>44324</v>
      </c>
      <c r="E751" s="27" t="s">
        <v>53</v>
      </c>
      <c r="F751" s="27" t="s">
        <v>54</v>
      </c>
      <c r="G751" s="27" t="s">
        <v>55</v>
      </c>
      <c r="H751" s="27" t="s">
        <v>25</v>
      </c>
      <c r="I751" s="29">
        <v>0.55000000000000004</v>
      </c>
      <c r="J751" s="30">
        <v>7750</v>
      </c>
      <c r="K751" s="31">
        <f t="shared" si="4"/>
        <v>4262.5</v>
      </c>
      <c r="L751" s="31">
        <f t="shared" si="5"/>
        <v>1491.875</v>
      </c>
      <c r="M751" s="32">
        <v>0.35</v>
      </c>
      <c r="O751" s="33"/>
      <c r="P751" s="38">
        <f>Data!$I751+0.05</f>
        <v>0.60000000000000009</v>
      </c>
      <c r="Q751" s="33"/>
      <c r="R751" s="34"/>
    </row>
    <row r="752" spans="1:18" ht="15.75" customHeight="1" x14ac:dyDescent="0.2">
      <c r="A752" s="22"/>
      <c r="B752" s="27" t="s">
        <v>21</v>
      </c>
      <c r="C752" s="27">
        <v>1185732</v>
      </c>
      <c r="D752" s="28">
        <v>44324</v>
      </c>
      <c r="E752" s="27" t="s">
        <v>53</v>
      </c>
      <c r="F752" s="27" t="s">
        <v>54</v>
      </c>
      <c r="G752" s="27" t="s">
        <v>55</v>
      </c>
      <c r="H752" s="27" t="s">
        <v>26</v>
      </c>
      <c r="I752" s="29">
        <v>0.5</v>
      </c>
      <c r="J752" s="30">
        <v>7500</v>
      </c>
      <c r="K752" s="31">
        <f t="shared" si="4"/>
        <v>3750</v>
      </c>
      <c r="L752" s="31">
        <f t="shared" si="5"/>
        <v>937.5</v>
      </c>
      <c r="M752" s="32">
        <v>0.25</v>
      </c>
      <c r="O752" s="33"/>
      <c r="P752" s="38">
        <f>Data!$I752+0.05</f>
        <v>0.55000000000000004</v>
      </c>
      <c r="Q752" s="33"/>
      <c r="R752" s="34"/>
    </row>
    <row r="753" spans="1:18" ht="15.75" customHeight="1" x14ac:dyDescent="0.2">
      <c r="A753" s="22"/>
      <c r="B753" s="27" t="s">
        <v>21</v>
      </c>
      <c r="C753" s="27">
        <v>1185732</v>
      </c>
      <c r="D753" s="28">
        <v>44324</v>
      </c>
      <c r="E753" s="27" t="s">
        <v>53</v>
      </c>
      <c r="F753" s="27" t="s">
        <v>54</v>
      </c>
      <c r="G753" s="27" t="s">
        <v>55</v>
      </c>
      <c r="H753" s="27" t="s">
        <v>27</v>
      </c>
      <c r="I753" s="29">
        <v>0.5</v>
      </c>
      <c r="J753" s="30">
        <v>7000</v>
      </c>
      <c r="K753" s="31">
        <f t="shared" si="4"/>
        <v>3500</v>
      </c>
      <c r="L753" s="31">
        <f t="shared" si="5"/>
        <v>1050</v>
      </c>
      <c r="M753" s="32">
        <v>0.3</v>
      </c>
      <c r="O753" s="33"/>
      <c r="P753" s="38">
        <f>Data!$I753+0.05</f>
        <v>0.55000000000000004</v>
      </c>
      <c r="Q753" s="33"/>
      <c r="R753" s="34"/>
    </row>
    <row r="754" spans="1:18" ht="15.75" customHeight="1" x14ac:dyDescent="0.2">
      <c r="A754" s="22"/>
      <c r="B754" s="27" t="s">
        <v>21</v>
      </c>
      <c r="C754" s="27">
        <v>1185732</v>
      </c>
      <c r="D754" s="28">
        <v>44324</v>
      </c>
      <c r="E754" s="27" t="s">
        <v>53</v>
      </c>
      <c r="F754" s="27" t="s">
        <v>54</v>
      </c>
      <c r="G754" s="27" t="s">
        <v>55</v>
      </c>
      <c r="H754" s="27" t="s">
        <v>28</v>
      </c>
      <c r="I754" s="29">
        <v>0.6</v>
      </c>
      <c r="J754" s="30">
        <v>7250</v>
      </c>
      <c r="K754" s="31">
        <f t="shared" si="4"/>
        <v>4350</v>
      </c>
      <c r="L754" s="31">
        <f t="shared" si="5"/>
        <v>1522.5</v>
      </c>
      <c r="M754" s="32">
        <v>0.35</v>
      </c>
      <c r="O754" s="33"/>
      <c r="P754" s="38">
        <f>Data!$I754+0.05</f>
        <v>0.65</v>
      </c>
      <c r="Q754" s="33"/>
      <c r="R754" s="34"/>
    </row>
    <row r="755" spans="1:18" ht="15.75" customHeight="1" x14ac:dyDescent="0.2">
      <c r="A755" s="22"/>
      <c r="B755" s="27" t="s">
        <v>21</v>
      </c>
      <c r="C755" s="27">
        <v>1185732</v>
      </c>
      <c r="D755" s="28">
        <v>44324</v>
      </c>
      <c r="E755" s="27" t="s">
        <v>53</v>
      </c>
      <c r="F755" s="27" t="s">
        <v>54</v>
      </c>
      <c r="G755" s="27" t="s">
        <v>55</v>
      </c>
      <c r="H755" s="27" t="s">
        <v>29</v>
      </c>
      <c r="I755" s="29">
        <v>0.65</v>
      </c>
      <c r="J755" s="30">
        <v>8250</v>
      </c>
      <c r="K755" s="31">
        <f t="shared" si="4"/>
        <v>5362.5</v>
      </c>
      <c r="L755" s="31">
        <f t="shared" si="5"/>
        <v>2681.25</v>
      </c>
      <c r="M755" s="32">
        <v>0.5</v>
      </c>
      <c r="O755" s="33"/>
      <c r="P755" s="38">
        <f>Data!$I755+0.05</f>
        <v>0.70000000000000007</v>
      </c>
      <c r="Q755" s="33"/>
      <c r="R755" s="34"/>
    </row>
    <row r="756" spans="1:18" ht="15.75" customHeight="1" x14ac:dyDescent="0.2">
      <c r="A756" s="22"/>
      <c r="B756" s="27" t="s">
        <v>21</v>
      </c>
      <c r="C756" s="27">
        <v>1185732</v>
      </c>
      <c r="D756" s="28">
        <v>44357</v>
      </c>
      <c r="E756" s="27" t="s">
        <v>53</v>
      </c>
      <c r="F756" s="27" t="s">
        <v>54</v>
      </c>
      <c r="G756" s="27" t="s">
        <v>55</v>
      </c>
      <c r="H756" s="27" t="s">
        <v>24</v>
      </c>
      <c r="I756" s="29">
        <v>0.6</v>
      </c>
      <c r="J756" s="30">
        <v>10750</v>
      </c>
      <c r="K756" s="31">
        <f t="shared" si="4"/>
        <v>6450</v>
      </c>
      <c r="L756" s="31">
        <f t="shared" si="5"/>
        <v>2902.5</v>
      </c>
      <c r="M756" s="32">
        <v>0.45</v>
      </c>
      <c r="O756" s="33"/>
      <c r="P756" s="38">
        <f>Data!$I756+0.05</f>
        <v>0.65</v>
      </c>
      <c r="Q756" s="33"/>
      <c r="R756" s="34"/>
    </row>
    <row r="757" spans="1:18" ht="15.75" customHeight="1" x14ac:dyDescent="0.2">
      <c r="A757" s="22"/>
      <c r="B757" s="27" t="s">
        <v>21</v>
      </c>
      <c r="C757" s="27">
        <v>1185732</v>
      </c>
      <c r="D757" s="28">
        <v>44357</v>
      </c>
      <c r="E757" s="27" t="s">
        <v>53</v>
      </c>
      <c r="F757" s="27" t="s">
        <v>54</v>
      </c>
      <c r="G757" s="27" t="s">
        <v>55</v>
      </c>
      <c r="H757" s="27" t="s">
        <v>25</v>
      </c>
      <c r="I757" s="29">
        <v>0.55000000000000004</v>
      </c>
      <c r="J757" s="30">
        <v>8250</v>
      </c>
      <c r="K757" s="31">
        <f t="shared" si="4"/>
        <v>4537.5</v>
      </c>
      <c r="L757" s="31">
        <f t="shared" si="5"/>
        <v>1588.125</v>
      </c>
      <c r="M757" s="32">
        <v>0.35</v>
      </c>
      <c r="O757" s="33"/>
      <c r="P757" s="38">
        <f>Data!$I757+0.05</f>
        <v>0.60000000000000009</v>
      </c>
      <c r="Q757" s="33"/>
      <c r="R757" s="34"/>
    </row>
    <row r="758" spans="1:18" ht="15.75" customHeight="1" x14ac:dyDescent="0.2">
      <c r="A758" s="22"/>
      <c r="B758" s="27" t="s">
        <v>21</v>
      </c>
      <c r="C758" s="27">
        <v>1185732</v>
      </c>
      <c r="D758" s="28">
        <v>44357</v>
      </c>
      <c r="E758" s="27" t="s">
        <v>53</v>
      </c>
      <c r="F758" s="27" t="s">
        <v>54</v>
      </c>
      <c r="G758" s="27" t="s">
        <v>55</v>
      </c>
      <c r="H758" s="27" t="s">
        <v>26</v>
      </c>
      <c r="I758" s="29">
        <v>0.5</v>
      </c>
      <c r="J758" s="30">
        <v>8000</v>
      </c>
      <c r="K758" s="31">
        <f t="shared" si="4"/>
        <v>4000</v>
      </c>
      <c r="L758" s="31">
        <f t="shared" si="5"/>
        <v>1000</v>
      </c>
      <c r="M758" s="32">
        <v>0.25</v>
      </c>
      <c r="O758" s="33"/>
      <c r="P758" s="38">
        <f>Data!$I758+0.05</f>
        <v>0.55000000000000004</v>
      </c>
      <c r="Q758" s="33"/>
      <c r="R758" s="34"/>
    </row>
    <row r="759" spans="1:18" ht="15.75" customHeight="1" x14ac:dyDescent="0.2">
      <c r="A759" s="22"/>
      <c r="B759" s="27" t="s">
        <v>21</v>
      </c>
      <c r="C759" s="27">
        <v>1185732</v>
      </c>
      <c r="D759" s="28">
        <v>44357</v>
      </c>
      <c r="E759" s="27" t="s">
        <v>53</v>
      </c>
      <c r="F759" s="27" t="s">
        <v>54</v>
      </c>
      <c r="G759" s="27" t="s">
        <v>55</v>
      </c>
      <c r="H759" s="27" t="s">
        <v>27</v>
      </c>
      <c r="I759" s="29">
        <v>0.5</v>
      </c>
      <c r="J759" s="30">
        <v>7750</v>
      </c>
      <c r="K759" s="31">
        <f t="shared" si="4"/>
        <v>3875</v>
      </c>
      <c r="L759" s="31">
        <f t="shared" si="5"/>
        <v>1162.5</v>
      </c>
      <c r="M759" s="32">
        <v>0.3</v>
      </c>
      <c r="O759" s="33"/>
      <c r="P759" s="38">
        <f>Data!$I759+0.05</f>
        <v>0.55000000000000004</v>
      </c>
      <c r="Q759" s="33"/>
      <c r="R759" s="34"/>
    </row>
    <row r="760" spans="1:18" ht="15.75" customHeight="1" x14ac:dyDescent="0.2">
      <c r="A760" s="22"/>
      <c r="B760" s="27" t="s">
        <v>21</v>
      </c>
      <c r="C760" s="27">
        <v>1185732</v>
      </c>
      <c r="D760" s="28">
        <v>44357</v>
      </c>
      <c r="E760" s="27" t="s">
        <v>53</v>
      </c>
      <c r="F760" s="27" t="s">
        <v>54</v>
      </c>
      <c r="G760" s="27" t="s">
        <v>55</v>
      </c>
      <c r="H760" s="27" t="s">
        <v>28</v>
      </c>
      <c r="I760" s="29">
        <v>0.65</v>
      </c>
      <c r="J760" s="30">
        <v>7750</v>
      </c>
      <c r="K760" s="31">
        <f t="shared" si="4"/>
        <v>5037.5</v>
      </c>
      <c r="L760" s="31">
        <f t="shared" si="5"/>
        <v>1763.125</v>
      </c>
      <c r="M760" s="32">
        <v>0.35</v>
      </c>
      <c r="O760" s="33"/>
      <c r="P760" s="38">
        <f>Data!$I760+0.05</f>
        <v>0.70000000000000007</v>
      </c>
      <c r="Q760" s="33"/>
      <c r="R760" s="34"/>
    </row>
    <row r="761" spans="1:18" ht="15.75" customHeight="1" x14ac:dyDescent="0.2">
      <c r="A761" s="22"/>
      <c r="B761" s="27" t="s">
        <v>21</v>
      </c>
      <c r="C761" s="27">
        <v>1185732</v>
      </c>
      <c r="D761" s="28">
        <v>44357</v>
      </c>
      <c r="E761" s="27" t="s">
        <v>53</v>
      </c>
      <c r="F761" s="27" t="s">
        <v>54</v>
      </c>
      <c r="G761" s="27" t="s">
        <v>55</v>
      </c>
      <c r="H761" s="27" t="s">
        <v>29</v>
      </c>
      <c r="I761" s="29">
        <v>0.70000000000000007</v>
      </c>
      <c r="J761" s="30">
        <v>9250</v>
      </c>
      <c r="K761" s="31">
        <f t="shared" si="4"/>
        <v>6475.0000000000009</v>
      </c>
      <c r="L761" s="31">
        <f t="shared" si="5"/>
        <v>3237.5000000000005</v>
      </c>
      <c r="M761" s="32">
        <v>0.5</v>
      </c>
      <c r="O761" s="33"/>
      <c r="P761" s="38">
        <f>Data!$I761+0.05</f>
        <v>0.75000000000000011</v>
      </c>
      <c r="Q761" s="33"/>
      <c r="R761" s="34"/>
    </row>
    <row r="762" spans="1:18" ht="15.75" customHeight="1" x14ac:dyDescent="0.2">
      <c r="A762" s="22"/>
      <c r="B762" s="27" t="s">
        <v>21</v>
      </c>
      <c r="C762" s="27">
        <v>1185732</v>
      </c>
      <c r="D762" s="28">
        <v>44385</v>
      </c>
      <c r="E762" s="27" t="s">
        <v>53</v>
      </c>
      <c r="F762" s="27" t="s">
        <v>54</v>
      </c>
      <c r="G762" s="27" t="s">
        <v>55</v>
      </c>
      <c r="H762" s="27" t="s">
        <v>24</v>
      </c>
      <c r="I762" s="29">
        <v>0.65</v>
      </c>
      <c r="J762" s="30">
        <v>11500</v>
      </c>
      <c r="K762" s="31">
        <f t="shared" si="4"/>
        <v>7475</v>
      </c>
      <c r="L762" s="31">
        <f t="shared" si="5"/>
        <v>3363.75</v>
      </c>
      <c r="M762" s="32">
        <v>0.45</v>
      </c>
      <c r="O762" s="33"/>
      <c r="P762" s="38">
        <f>Data!$I762+0.05</f>
        <v>0.70000000000000007</v>
      </c>
      <c r="Q762" s="33"/>
      <c r="R762" s="34"/>
    </row>
    <row r="763" spans="1:18" ht="15.75" customHeight="1" x14ac:dyDescent="0.2">
      <c r="A763" s="22"/>
      <c r="B763" s="27" t="s">
        <v>21</v>
      </c>
      <c r="C763" s="27">
        <v>1185732</v>
      </c>
      <c r="D763" s="28">
        <v>44385</v>
      </c>
      <c r="E763" s="27" t="s">
        <v>53</v>
      </c>
      <c r="F763" s="27" t="s">
        <v>54</v>
      </c>
      <c r="G763" s="27" t="s">
        <v>55</v>
      </c>
      <c r="H763" s="27" t="s">
        <v>25</v>
      </c>
      <c r="I763" s="29">
        <v>0.60000000000000009</v>
      </c>
      <c r="J763" s="30">
        <v>9000</v>
      </c>
      <c r="K763" s="31">
        <f t="shared" si="4"/>
        <v>5400.0000000000009</v>
      </c>
      <c r="L763" s="31">
        <f t="shared" si="5"/>
        <v>1890.0000000000002</v>
      </c>
      <c r="M763" s="32">
        <v>0.35</v>
      </c>
      <c r="O763" s="33"/>
      <c r="P763" s="38">
        <f>Data!$I763+0.05</f>
        <v>0.65000000000000013</v>
      </c>
      <c r="Q763" s="33"/>
      <c r="R763" s="34"/>
    </row>
    <row r="764" spans="1:18" ht="15.75" customHeight="1" x14ac:dyDescent="0.2">
      <c r="A764" s="22"/>
      <c r="B764" s="27" t="s">
        <v>21</v>
      </c>
      <c r="C764" s="27">
        <v>1185732</v>
      </c>
      <c r="D764" s="28">
        <v>44385</v>
      </c>
      <c r="E764" s="27" t="s">
        <v>53</v>
      </c>
      <c r="F764" s="27" t="s">
        <v>54</v>
      </c>
      <c r="G764" s="27" t="s">
        <v>55</v>
      </c>
      <c r="H764" s="27" t="s">
        <v>26</v>
      </c>
      <c r="I764" s="29">
        <v>0.55000000000000004</v>
      </c>
      <c r="J764" s="30">
        <v>8250</v>
      </c>
      <c r="K764" s="31">
        <f t="shared" si="4"/>
        <v>4537.5</v>
      </c>
      <c r="L764" s="31">
        <f t="shared" si="5"/>
        <v>1134.375</v>
      </c>
      <c r="M764" s="32">
        <v>0.25</v>
      </c>
      <c r="O764" s="33"/>
      <c r="P764" s="38">
        <f>Data!$I764+0.05</f>
        <v>0.60000000000000009</v>
      </c>
      <c r="Q764" s="33"/>
      <c r="R764" s="34"/>
    </row>
    <row r="765" spans="1:18" ht="15.75" customHeight="1" x14ac:dyDescent="0.2">
      <c r="A765" s="22"/>
      <c r="B765" s="27" t="s">
        <v>21</v>
      </c>
      <c r="C765" s="27">
        <v>1185732</v>
      </c>
      <c r="D765" s="28">
        <v>44385</v>
      </c>
      <c r="E765" s="27" t="s">
        <v>53</v>
      </c>
      <c r="F765" s="27" t="s">
        <v>54</v>
      </c>
      <c r="G765" s="27" t="s">
        <v>55</v>
      </c>
      <c r="H765" s="27" t="s">
        <v>27</v>
      </c>
      <c r="I765" s="29">
        <v>0.55000000000000004</v>
      </c>
      <c r="J765" s="30">
        <v>7750</v>
      </c>
      <c r="K765" s="31">
        <f t="shared" si="4"/>
        <v>4262.5</v>
      </c>
      <c r="L765" s="31">
        <f t="shared" si="5"/>
        <v>1278.75</v>
      </c>
      <c r="M765" s="32">
        <v>0.3</v>
      </c>
      <c r="O765" s="33"/>
      <c r="P765" s="38">
        <f>Data!$I765+0.05</f>
        <v>0.60000000000000009</v>
      </c>
      <c r="Q765" s="33"/>
      <c r="R765" s="34"/>
    </row>
    <row r="766" spans="1:18" ht="15.75" customHeight="1" x14ac:dyDescent="0.2">
      <c r="A766" s="22"/>
      <c r="B766" s="27" t="s">
        <v>21</v>
      </c>
      <c r="C766" s="27">
        <v>1185732</v>
      </c>
      <c r="D766" s="28">
        <v>44385</v>
      </c>
      <c r="E766" s="27" t="s">
        <v>53</v>
      </c>
      <c r="F766" s="27" t="s">
        <v>54</v>
      </c>
      <c r="G766" s="27" t="s">
        <v>55</v>
      </c>
      <c r="H766" s="27" t="s">
        <v>28</v>
      </c>
      <c r="I766" s="29">
        <v>0.65</v>
      </c>
      <c r="J766" s="30">
        <v>8000</v>
      </c>
      <c r="K766" s="31">
        <f t="shared" si="4"/>
        <v>5200</v>
      </c>
      <c r="L766" s="31">
        <f t="shared" si="5"/>
        <v>1819.9999999999998</v>
      </c>
      <c r="M766" s="32">
        <v>0.35</v>
      </c>
      <c r="O766" s="33"/>
      <c r="P766" s="38">
        <f>Data!$I766+0.05</f>
        <v>0.70000000000000007</v>
      </c>
      <c r="Q766" s="33"/>
      <c r="R766" s="34"/>
    </row>
    <row r="767" spans="1:18" ht="15.75" customHeight="1" x14ac:dyDescent="0.2">
      <c r="A767" s="22"/>
      <c r="B767" s="27" t="s">
        <v>21</v>
      </c>
      <c r="C767" s="27">
        <v>1185732</v>
      </c>
      <c r="D767" s="28">
        <v>44385</v>
      </c>
      <c r="E767" s="27" t="s">
        <v>53</v>
      </c>
      <c r="F767" s="27" t="s">
        <v>54</v>
      </c>
      <c r="G767" s="27" t="s">
        <v>55</v>
      </c>
      <c r="H767" s="27" t="s">
        <v>29</v>
      </c>
      <c r="I767" s="29">
        <v>0.70000000000000007</v>
      </c>
      <c r="J767" s="30">
        <v>9750</v>
      </c>
      <c r="K767" s="31">
        <f t="shared" si="4"/>
        <v>6825.0000000000009</v>
      </c>
      <c r="L767" s="31">
        <f t="shared" si="5"/>
        <v>3412.5000000000005</v>
      </c>
      <c r="M767" s="32">
        <v>0.5</v>
      </c>
      <c r="O767" s="33"/>
      <c r="P767" s="38">
        <f>Data!$I767+0.05</f>
        <v>0.75000000000000011</v>
      </c>
      <c r="Q767" s="33"/>
      <c r="R767" s="34"/>
    </row>
    <row r="768" spans="1:18" ht="15.75" customHeight="1" x14ac:dyDescent="0.2">
      <c r="A768" s="22"/>
      <c r="B768" s="27" t="s">
        <v>21</v>
      </c>
      <c r="C768" s="27">
        <v>1185732</v>
      </c>
      <c r="D768" s="28">
        <v>44417</v>
      </c>
      <c r="E768" s="27" t="s">
        <v>53</v>
      </c>
      <c r="F768" s="27" t="s">
        <v>54</v>
      </c>
      <c r="G768" s="27" t="s">
        <v>55</v>
      </c>
      <c r="H768" s="27" t="s">
        <v>24</v>
      </c>
      <c r="I768" s="29">
        <v>0.65</v>
      </c>
      <c r="J768" s="30">
        <v>11250</v>
      </c>
      <c r="K768" s="31">
        <f t="shared" si="4"/>
        <v>7312.5</v>
      </c>
      <c r="L768" s="31">
        <f t="shared" si="5"/>
        <v>3290.625</v>
      </c>
      <c r="M768" s="32">
        <v>0.45</v>
      </c>
      <c r="O768" s="33"/>
      <c r="P768" s="38">
        <f>Data!$I768+0.05</f>
        <v>0.70000000000000007</v>
      </c>
      <c r="Q768" s="33"/>
      <c r="R768" s="34"/>
    </row>
    <row r="769" spans="1:18" ht="15.75" customHeight="1" x14ac:dyDescent="0.2">
      <c r="A769" s="22"/>
      <c r="B769" s="27" t="s">
        <v>21</v>
      </c>
      <c r="C769" s="27">
        <v>1185732</v>
      </c>
      <c r="D769" s="28">
        <v>44417</v>
      </c>
      <c r="E769" s="27" t="s">
        <v>53</v>
      </c>
      <c r="F769" s="27" t="s">
        <v>54</v>
      </c>
      <c r="G769" s="27" t="s">
        <v>55</v>
      </c>
      <c r="H769" s="27" t="s">
        <v>25</v>
      </c>
      <c r="I769" s="29">
        <v>0.60000000000000009</v>
      </c>
      <c r="J769" s="30">
        <v>9000</v>
      </c>
      <c r="K769" s="31">
        <f t="shared" si="4"/>
        <v>5400.0000000000009</v>
      </c>
      <c r="L769" s="31">
        <f t="shared" si="5"/>
        <v>1890.0000000000002</v>
      </c>
      <c r="M769" s="32">
        <v>0.35</v>
      </c>
      <c r="O769" s="33"/>
      <c r="P769" s="38">
        <f>Data!$I769+0.05</f>
        <v>0.65000000000000013</v>
      </c>
      <c r="Q769" s="33"/>
      <c r="R769" s="34"/>
    </row>
    <row r="770" spans="1:18" ht="15.75" customHeight="1" x14ac:dyDescent="0.2">
      <c r="A770" s="22"/>
      <c r="B770" s="27" t="s">
        <v>21</v>
      </c>
      <c r="C770" s="27">
        <v>1185732</v>
      </c>
      <c r="D770" s="28">
        <v>44417</v>
      </c>
      <c r="E770" s="27" t="s">
        <v>53</v>
      </c>
      <c r="F770" s="27" t="s">
        <v>54</v>
      </c>
      <c r="G770" s="27" t="s">
        <v>55</v>
      </c>
      <c r="H770" s="27" t="s">
        <v>26</v>
      </c>
      <c r="I770" s="29">
        <v>0.55000000000000004</v>
      </c>
      <c r="J770" s="30">
        <v>8250</v>
      </c>
      <c r="K770" s="31">
        <f t="shared" si="4"/>
        <v>4537.5</v>
      </c>
      <c r="L770" s="31">
        <f t="shared" si="5"/>
        <v>1134.375</v>
      </c>
      <c r="M770" s="32">
        <v>0.25</v>
      </c>
      <c r="O770" s="33"/>
      <c r="P770" s="38">
        <f>Data!$I770+0.05</f>
        <v>0.60000000000000009</v>
      </c>
      <c r="Q770" s="33"/>
      <c r="R770" s="34"/>
    </row>
    <row r="771" spans="1:18" ht="15.75" customHeight="1" x14ac:dyDescent="0.2">
      <c r="A771" s="22"/>
      <c r="B771" s="27" t="s">
        <v>21</v>
      </c>
      <c r="C771" s="27">
        <v>1185732</v>
      </c>
      <c r="D771" s="28">
        <v>44417</v>
      </c>
      <c r="E771" s="27" t="s">
        <v>53</v>
      </c>
      <c r="F771" s="27" t="s">
        <v>54</v>
      </c>
      <c r="G771" s="27" t="s">
        <v>55</v>
      </c>
      <c r="H771" s="27" t="s">
        <v>27</v>
      </c>
      <c r="I771" s="29">
        <v>0.45</v>
      </c>
      <c r="J771" s="30">
        <v>7750</v>
      </c>
      <c r="K771" s="31">
        <f t="shared" ref="K771:K1025" si="6">I771*J771</f>
        <v>3487.5</v>
      </c>
      <c r="L771" s="31">
        <f t="shared" ref="L771:L1025" si="7">K771*M771</f>
        <v>1046.25</v>
      </c>
      <c r="M771" s="32">
        <v>0.3</v>
      </c>
      <c r="O771" s="33"/>
      <c r="P771" s="38">
        <f>Data!$I771+0.05</f>
        <v>0.5</v>
      </c>
      <c r="Q771" s="33"/>
      <c r="R771" s="34"/>
    </row>
    <row r="772" spans="1:18" ht="15.75" customHeight="1" x14ac:dyDescent="0.2">
      <c r="A772" s="22"/>
      <c r="B772" s="27" t="s">
        <v>21</v>
      </c>
      <c r="C772" s="27">
        <v>1185732</v>
      </c>
      <c r="D772" s="28">
        <v>44417</v>
      </c>
      <c r="E772" s="27" t="s">
        <v>53</v>
      </c>
      <c r="F772" s="27" t="s">
        <v>54</v>
      </c>
      <c r="G772" s="27" t="s">
        <v>55</v>
      </c>
      <c r="H772" s="27" t="s">
        <v>28</v>
      </c>
      <c r="I772" s="29">
        <v>0.55000000000000004</v>
      </c>
      <c r="J772" s="30">
        <v>7500</v>
      </c>
      <c r="K772" s="31">
        <f t="shared" si="6"/>
        <v>4125</v>
      </c>
      <c r="L772" s="31">
        <f t="shared" si="7"/>
        <v>1443.75</v>
      </c>
      <c r="M772" s="32">
        <v>0.35</v>
      </c>
      <c r="O772" s="33"/>
      <c r="P772" s="38">
        <f>Data!$I772+0.05</f>
        <v>0.60000000000000009</v>
      </c>
      <c r="Q772" s="33"/>
      <c r="R772" s="34"/>
    </row>
    <row r="773" spans="1:18" ht="15.75" customHeight="1" x14ac:dyDescent="0.2">
      <c r="A773" s="22"/>
      <c r="B773" s="27" t="s">
        <v>21</v>
      </c>
      <c r="C773" s="27">
        <v>1185732</v>
      </c>
      <c r="D773" s="28">
        <v>44417</v>
      </c>
      <c r="E773" s="27" t="s">
        <v>53</v>
      </c>
      <c r="F773" s="27" t="s">
        <v>54</v>
      </c>
      <c r="G773" s="27" t="s">
        <v>55</v>
      </c>
      <c r="H773" s="27" t="s">
        <v>29</v>
      </c>
      <c r="I773" s="29">
        <v>0.60000000000000009</v>
      </c>
      <c r="J773" s="30">
        <v>9250</v>
      </c>
      <c r="K773" s="31">
        <f t="shared" si="6"/>
        <v>5550.0000000000009</v>
      </c>
      <c r="L773" s="31">
        <f t="shared" si="7"/>
        <v>2775.0000000000005</v>
      </c>
      <c r="M773" s="32">
        <v>0.5</v>
      </c>
      <c r="O773" s="33"/>
      <c r="P773" s="38">
        <f>Data!$I773+0.05</f>
        <v>0.65000000000000013</v>
      </c>
      <c r="Q773" s="33"/>
      <c r="R773" s="34"/>
    </row>
    <row r="774" spans="1:18" ht="15.75" customHeight="1" x14ac:dyDescent="0.2">
      <c r="A774" s="22"/>
      <c r="B774" s="27" t="s">
        <v>21</v>
      </c>
      <c r="C774" s="27">
        <v>1185732</v>
      </c>
      <c r="D774" s="28">
        <v>44447</v>
      </c>
      <c r="E774" s="27" t="s">
        <v>53</v>
      </c>
      <c r="F774" s="27" t="s">
        <v>54</v>
      </c>
      <c r="G774" s="27" t="s">
        <v>55</v>
      </c>
      <c r="H774" s="27" t="s">
        <v>24</v>
      </c>
      <c r="I774" s="29">
        <v>0.55000000000000004</v>
      </c>
      <c r="J774" s="30">
        <v>10500</v>
      </c>
      <c r="K774" s="31">
        <f t="shared" si="6"/>
        <v>5775.0000000000009</v>
      </c>
      <c r="L774" s="31">
        <f t="shared" si="7"/>
        <v>2598.7500000000005</v>
      </c>
      <c r="M774" s="32">
        <v>0.45</v>
      </c>
      <c r="O774" s="33"/>
      <c r="P774" s="38">
        <f>Data!$I774+0.05</f>
        <v>0.60000000000000009</v>
      </c>
      <c r="Q774" s="33"/>
      <c r="R774" s="34"/>
    </row>
    <row r="775" spans="1:18" ht="15.75" customHeight="1" x14ac:dyDescent="0.2">
      <c r="A775" s="22"/>
      <c r="B775" s="27" t="s">
        <v>21</v>
      </c>
      <c r="C775" s="27">
        <v>1185732</v>
      </c>
      <c r="D775" s="28">
        <v>44447</v>
      </c>
      <c r="E775" s="27" t="s">
        <v>53</v>
      </c>
      <c r="F775" s="27" t="s">
        <v>54</v>
      </c>
      <c r="G775" s="27" t="s">
        <v>55</v>
      </c>
      <c r="H775" s="27" t="s">
        <v>25</v>
      </c>
      <c r="I775" s="29">
        <v>0.50000000000000011</v>
      </c>
      <c r="J775" s="30">
        <v>8500</v>
      </c>
      <c r="K775" s="31">
        <f t="shared" si="6"/>
        <v>4250.0000000000009</v>
      </c>
      <c r="L775" s="31">
        <f t="shared" si="7"/>
        <v>1487.5000000000002</v>
      </c>
      <c r="M775" s="32">
        <v>0.35</v>
      </c>
      <c r="O775" s="33"/>
      <c r="P775" s="38">
        <f>Data!$I775+0.05</f>
        <v>0.55000000000000016</v>
      </c>
      <c r="Q775" s="33"/>
      <c r="R775" s="34"/>
    </row>
    <row r="776" spans="1:18" ht="15.75" customHeight="1" x14ac:dyDescent="0.2">
      <c r="A776" s="22"/>
      <c r="B776" s="27" t="s">
        <v>21</v>
      </c>
      <c r="C776" s="27">
        <v>1185732</v>
      </c>
      <c r="D776" s="28">
        <v>44447</v>
      </c>
      <c r="E776" s="27" t="s">
        <v>53</v>
      </c>
      <c r="F776" s="27" t="s">
        <v>54</v>
      </c>
      <c r="G776" s="27" t="s">
        <v>55</v>
      </c>
      <c r="H776" s="27" t="s">
        <v>26</v>
      </c>
      <c r="I776" s="29">
        <v>0.45</v>
      </c>
      <c r="J776" s="30">
        <v>7500</v>
      </c>
      <c r="K776" s="31">
        <f t="shared" si="6"/>
        <v>3375</v>
      </c>
      <c r="L776" s="31">
        <f t="shared" si="7"/>
        <v>843.75</v>
      </c>
      <c r="M776" s="32">
        <v>0.25</v>
      </c>
      <c r="O776" s="33"/>
      <c r="P776" s="38">
        <f>Data!$I776+0.05</f>
        <v>0.5</v>
      </c>
      <c r="Q776" s="33"/>
      <c r="R776" s="34"/>
    </row>
    <row r="777" spans="1:18" ht="15.75" customHeight="1" x14ac:dyDescent="0.2">
      <c r="A777" s="22"/>
      <c r="B777" s="27" t="s">
        <v>21</v>
      </c>
      <c r="C777" s="27">
        <v>1185732</v>
      </c>
      <c r="D777" s="28">
        <v>44447</v>
      </c>
      <c r="E777" s="27" t="s">
        <v>53</v>
      </c>
      <c r="F777" s="27" t="s">
        <v>54</v>
      </c>
      <c r="G777" s="27" t="s">
        <v>55</v>
      </c>
      <c r="H777" s="27" t="s">
        <v>27</v>
      </c>
      <c r="I777" s="29">
        <v>0.45</v>
      </c>
      <c r="J777" s="30">
        <v>7250</v>
      </c>
      <c r="K777" s="31">
        <f t="shared" si="6"/>
        <v>3262.5</v>
      </c>
      <c r="L777" s="31">
        <f t="shared" si="7"/>
        <v>978.75</v>
      </c>
      <c r="M777" s="32">
        <v>0.3</v>
      </c>
      <c r="O777" s="33"/>
      <c r="P777" s="38">
        <f>Data!$I777+0.05</f>
        <v>0.5</v>
      </c>
      <c r="Q777" s="33"/>
      <c r="R777" s="34"/>
    </row>
    <row r="778" spans="1:18" ht="15.75" customHeight="1" x14ac:dyDescent="0.2">
      <c r="A778" s="22"/>
      <c r="B778" s="27" t="s">
        <v>21</v>
      </c>
      <c r="C778" s="27">
        <v>1185732</v>
      </c>
      <c r="D778" s="28">
        <v>44447</v>
      </c>
      <c r="E778" s="27" t="s">
        <v>53</v>
      </c>
      <c r="F778" s="27" t="s">
        <v>54</v>
      </c>
      <c r="G778" s="27" t="s">
        <v>55</v>
      </c>
      <c r="H778" s="27" t="s">
        <v>28</v>
      </c>
      <c r="I778" s="29">
        <v>0.55000000000000004</v>
      </c>
      <c r="J778" s="30">
        <v>7250</v>
      </c>
      <c r="K778" s="31">
        <f t="shared" si="6"/>
        <v>3987.5000000000005</v>
      </c>
      <c r="L778" s="31">
        <f t="shared" si="7"/>
        <v>1395.625</v>
      </c>
      <c r="M778" s="32">
        <v>0.35</v>
      </c>
      <c r="O778" s="33"/>
      <c r="P778" s="38">
        <f>Data!$I778+0.05</f>
        <v>0.60000000000000009</v>
      </c>
      <c r="Q778" s="33"/>
      <c r="R778" s="34"/>
    </row>
    <row r="779" spans="1:18" ht="15.75" customHeight="1" x14ac:dyDescent="0.2">
      <c r="A779" s="22"/>
      <c r="B779" s="27" t="s">
        <v>21</v>
      </c>
      <c r="C779" s="27">
        <v>1185732</v>
      </c>
      <c r="D779" s="28">
        <v>44447</v>
      </c>
      <c r="E779" s="27" t="s">
        <v>53</v>
      </c>
      <c r="F779" s="27" t="s">
        <v>54</v>
      </c>
      <c r="G779" s="27" t="s">
        <v>55</v>
      </c>
      <c r="H779" s="27" t="s">
        <v>29</v>
      </c>
      <c r="I779" s="29">
        <v>0.60000000000000009</v>
      </c>
      <c r="J779" s="30">
        <v>8250</v>
      </c>
      <c r="K779" s="31">
        <f t="shared" si="6"/>
        <v>4950.0000000000009</v>
      </c>
      <c r="L779" s="31">
        <f t="shared" si="7"/>
        <v>2475.0000000000005</v>
      </c>
      <c r="M779" s="32">
        <v>0.5</v>
      </c>
      <c r="O779" s="33"/>
      <c r="P779" s="38">
        <f>Data!$I779+0.05</f>
        <v>0.65000000000000013</v>
      </c>
      <c r="Q779" s="33"/>
      <c r="R779" s="34"/>
    </row>
    <row r="780" spans="1:18" ht="15.75" customHeight="1" x14ac:dyDescent="0.2">
      <c r="A780" s="22"/>
      <c r="B780" s="27" t="s">
        <v>21</v>
      </c>
      <c r="C780" s="27">
        <v>1185732</v>
      </c>
      <c r="D780" s="28">
        <v>44479</v>
      </c>
      <c r="E780" s="27" t="s">
        <v>53</v>
      </c>
      <c r="F780" s="27" t="s">
        <v>54</v>
      </c>
      <c r="G780" s="27" t="s">
        <v>55</v>
      </c>
      <c r="H780" s="27" t="s">
        <v>24</v>
      </c>
      <c r="I780" s="29">
        <v>0.60000000000000009</v>
      </c>
      <c r="J780" s="30">
        <v>10000</v>
      </c>
      <c r="K780" s="31">
        <f t="shared" si="6"/>
        <v>6000.0000000000009</v>
      </c>
      <c r="L780" s="31">
        <f t="shared" si="7"/>
        <v>2700.0000000000005</v>
      </c>
      <c r="M780" s="32">
        <v>0.45</v>
      </c>
      <c r="O780" s="33"/>
      <c r="P780" s="38">
        <f>Data!$I780+0.05</f>
        <v>0.65000000000000013</v>
      </c>
      <c r="Q780" s="33"/>
      <c r="R780" s="34"/>
    </row>
    <row r="781" spans="1:18" ht="15.75" customHeight="1" x14ac:dyDescent="0.2">
      <c r="A781" s="22"/>
      <c r="B781" s="27" t="s">
        <v>21</v>
      </c>
      <c r="C781" s="27">
        <v>1185732</v>
      </c>
      <c r="D781" s="28">
        <v>44479</v>
      </c>
      <c r="E781" s="27" t="s">
        <v>53</v>
      </c>
      <c r="F781" s="27" t="s">
        <v>54</v>
      </c>
      <c r="G781" s="27" t="s">
        <v>55</v>
      </c>
      <c r="H781" s="27" t="s">
        <v>25</v>
      </c>
      <c r="I781" s="29">
        <v>0.50000000000000011</v>
      </c>
      <c r="J781" s="30">
        <v>8250</v>
      </c>
      <c r="K781" s="31">
        <f t="shared" si="6"/>
        <v>4125.0000000000009</v>
      </c>
      <c r="L781" s="31">
        <f t="shared" si="7"/>
        <v>1443.7500000000002</v>
      </c>
      <c r="M781" s="32">
        <v>0.35</v>
      </c>
      <c r="O781" s="33"/>
      <c r="P781" s="38">
        <f>Data!$I781+0.05</f>
        <v>0.55000000000000016</v>
      </c>
      <c r="Q781" s="33"/>
      <c r="R781" s="34"/>
    </row>
    <row r="782" spans="1:18" ht="15.75" customHeight="1" x14ac:dyDescent="0.2">
      <c r="A782" s="22"/>
      <c r="B782" s="27" t="s">
        <v>21</v>
      </c>
      <c r="C782" s="27">
        <v>1185732</v>
      </c>
      <c r="D782" s="28">
        <v>44479</v>
      </c>
      <c r="E782" s="27" t="s">
        <v>53</v>
      </c>
      <c r="F782" s="27" t="s">
        <v>54</v>
      </c>
      <c r="G782" s="27" t="s">
        <v>55</v>
      </c>
      <c r="H782" s="27" t="s">
        <v>26</v>
      </c>
      <c r="I782" s="29">
        <v>0.50000000000000011</v>
      </c>
      <c r="J782" s="30">
        <v>7250</v>
      </c>
      <c r="K782" s="31">
        <f t="shared" si="6"/>
        <v>3625.0000000000009</v>
      </c>
      <c r="L782" s="31">
        <f t="shared" si="7"/>
        <v>906.25000000000023</v>
      </c>
      <c r="M782" s="32">
        <v>0.25</v>
      </c>
      <c r="O782" s="33"/>
      <c r="P782" s="38">
        <f>Data!$I782+0.05</f>
        <v>0.55000000000000016</v>
      </c>
      <c r="Q782" s="33"/>
      <c r="R782" s="34"/>
    </row>
    <row r="783" spans="1:18" ht="15.75" customHeight="1" x14ac:dyDescent="0.2">
      <c r="A783" s="22"/>
      <c r="B783" s="27" t="s">
        <v>21</v>
      </c>
      <c r="C783" s="27">
        <v>1185732</v>
      </c>
      <c r="D783" s="28">
        <v>44479</v>
      </c>
      <c r="E783" s="27" t="s">
        <v>53</v>
      </c>
      <c r="F783" s="27" t="s">
        <v>54</v>
      </c>
      <c r="G783" s="27" t="s">
        <v>55</v>
      </c>
      <c r="H783" s="27" t="s">
        <v>27</v>
      </c>
      <c r="I783" s="29">
        <v>0.50000000000000011</v>
      </c>
      <c r="J783" s="30">
        <v>7000</v>
      </c>
      <c r="K783" s="31">
        <f t="shared" si="6"/>
        <v>3500.0000000000009</v>
      </c>
      <c r="L783" s="31">
        <f t="shared" si="7"/>
        <v>1050.0000000000002</v>
      </c>
      <c r="M783" s="32">
        <v>0.3</v>
      </c>
      <c r="O783" s="33"/>
      <c r="P783" s="38">
        <f>Data!$I783+0.05</f>
        <v>0.55000000000000016</v>
      </c>
      <c r="Q783" s="33"/>
      <c r="R783" s="34"/>
    </row>
    <row r="784" spans="1:18" ht="15.75" customHeight="1" x14ac:dyDescent="0.2">
      <c r="A784" s="22"/>
      <c r="B784" s="27" t="s">
        <v>21</v>
      </c>
      <c r="C784" s="27">
        <v>1185732</v>
      </c>
      <c r="D784" s="28">
        <v>44479</v>
      </c>
      <c r="E784" s="27" t="s">
        <v>53</v>
      </c>
      <c r="F784" s="27" t="s">
        <v>54</v>
      </c>
      <c r="G784" s="27" t="s">
        <v>55</v>
      </c>
      <c r="H784" s="27" t="s">
        <v>28</v>
      </c>
      <c r="I784" s="29">
        <v>0.60000000000000009</v>
      </c>
      <c r="J784" s="30">
        <v>7000</v>
      </c>
      <c r="K784" s="31">
        <f t="shared" si="6"/>
        <v>4200.0000000000009</v>
      </c>
      <c r="L784" s="31">
        <f t="shared" si="7"/>
        <v>1470.0000000000002</v>
      </c>
      <c r="M784" s="32">
        <v>0.35</v>
      </c>
      <c r="O784" s="33"/>
      <c r="P784" s="38">
        <f>Data!$I784+0.05</f>
        <v>0.65000000000000013</v>
      </c>
      <c r="Q784" s="33"/>
      <c r="R784" s="34"/>
    </row>
    <row r="785" spans="1:18" ht="15.75" customHeight="1" x14ac:dyDescent="0.2">
      <c r="A785" s="22"/>
      <c r="B785" s="27" t="s">
        <v>21</v>
      </c>
      <c r="C785" s="27">
        <v>1185732</v>
      </c>
      <c r="D785" s="28">
        <v>44479</v>
      </c>
      <c r="E785" s="27" t="s">
        <v>53</v>
      </c>
      <c r="F785" s="27" t="s">
        <v>54</v>
      </c>
      <c r="G785" s="27" t="s">
        <v>55</v>
      </c>
      <c r="H785" s="27" t="s">
        <v>29</v>
      </c>
      <c r="I785" s="29">
        <v>0.65</v>
      </c>
      <c r="J785" s="30">
        <v>8250</v>
      </c>
      <c r="K785" s="31">
        <f t="shared" si="6"/>
        <v>5362.5</v>
      </c>
      <c r="L785" s="31">
        <f t="shared" si="7"/>
        <v>2681.25</v>
      </c>
      <c r="M785" s="32">
        <v>0.5</v>
      </c>
      <c r="O785" s="33"/>
      <c r="P785" s="38">
        <f>Data!$I785+0.05</f>
        <v>0.70000000000000007</v>
      </c>
      <c r="Q785" s="33"/>
      <c r="R785" s="34"/>
    </row>
    <row r="786" spans="1:18" ht="15.75" customHeight="1" x14ac:dyDescent="0.2">
      <c r="A786" s="22"/>
      <c r="B786" s="27" t="s">
        <v>21</v>
      </c>
      <c r="C786" s="27">
        <v>1185732</v>
      </c>
      <c r="D786" s="28">
        <v>44509</v>
      </c>
      <c r="E786" s="27" t="s">
        <v>53</v>
      </c>
      <c r="F786" s="27" t="s">
        <v>54</v>
      </c>
      <c r="G786" s="27" t="s">
        <v>55</v>
      </c>
      <c r="H786" s="27" t="s">
        <v>24</v>
      </c>
      <c r="I786" s="29">
        <v>0.60000000000000009</v>
      </c>
      <c r="J786" s="30">
        <v>9750</v>
      </c>
      <c r="K786" s="31">
        <f t="shared" si="6"/>
        <v>5850.0000000000009</v>
      </c>
      <c r="L786" s="31">
        <f t="shared" si="7"/>
        <v>2632.5000000000005</v>
      </c>
      <c r="M786" s="32">
        <v>0.45</v>
      </c>
      <c r="O786" s="33"/>
      <c r="P786" s="38">
        <f>Data!$I786+0.05</f>
        <v>0.65000000000000013</v>
      </c>
      <c r="Q786" s="33"/>
      <c r="R786" s="34"/>
    </row>
    <row r="787" spans="1:18" ht="15.75" customHeight="1" x14ac:dyDescent="0.2">
      <c r="A787" s="22"/>
      <c r="B787" s="27" t="s">
        <v>21</v>
      </c>
      <c r="C787" s="27">
        <v>1185732</v>
      </c>
      <c r="D787" s="28">
        <v>44509</v>
      </c>
      <c r="E787" s="27" t="s">
        <v>53</v>
      </c>
      <c r="F787" s="27" t="s">
        <v>54</v>
      </c>
      <c r="G787" s="27" t="s">
        <v>55</v>
      </c>
      <c r="H787" s="27" t="s">
        <v>25</v>
      </c>
      <c r="I787" s="29">
        <v>0.50000000000000011</v>
      </c>
      <c r="J787" s="30">
        <v>8000</v>
      </c>
      <c r="K787" s="31">
        <f t="shared" si="6"/>
        <v>4000.0000000000009</v>
      </c>
      <c r="L787" s="31">
        <f t="shared" si="7"/>
        <v>1400.0000000000002</v>
      </c>
      <c r="M787" s="32">
        <v>0.35</v>
      </c>
      <c r="O787" s="33"/>
      <c r="P787" s="38">
        <f>Data!$I787+0.05</f>
        <v>0.55000000000000016</v>
      </c>
      <c r="Q787" s="33"/>
      <c r="R787" s="34"/>
    </row>
    <row r="788" spans="1:18" ht="15.75" customHeight="1" x14ac:dyDescent="0.2">
      <c r="A788" s="22"/>
      <c r="B788" s="27" t="s">
        <v>21</v>
      </c>
      <c r="C788" s="27">
        <v>1185732</v>
      </c>
      <c r="D788" s="28">
        <v>44509</v>
      </c>
      <c r="E788" s="27" t="s">
        <v>53</v>
      </c>
      <c r="F788" s="27" t="s">
        <v>54</v>
      </c>
      <c r="G788" s="27" t="s">
        <v>55</v>
      </c>
      <c r="H788" s="27" t="s">
        <v>26</v>
      </c>
      <c r="I788" s="29">
        <v>0.50000000000000011</v>
      </c>
      <c r="J788" s="30">
        <v>7450</v>
      </c>
      <c r="K788" s="31">
        <f t="shared" si="6"/>
        <v>3725.0000000000009</v>
      </c>
      <c r="L788" s="31">
        <f t="shared" si="7"/>
        <v>931.25000000000023</v>
      </c>
      <c r="M788" s="32">
        <v>0.25</v>
      </c>
      <c r="O788" s="33"/>
      <c r="P788" s="38">
        <f>Data!$I788+0.05</f>
        <v>0.55000000000000016</v>
      </c>
      <c r="Q788" s="33"/>
      <c r="R788" s="34"/>
    </row>
    <row r="789" spans="1:18" ht="15.75" customHeight="1" x14ac:dyDescent="0.2">
      <c r="A789" s="22"/>
      <c r="B789" s="27" t="s">
        <v>21</v>
      </c>
      <c r="C789" s="27">
        <v>1185732</v>
      </c>
      <c r="D789" s="28">
        <v>44509</v>
      </c>
      <c r="E789" s="27" t="s">
        <v>53</v>
      </c>
      <c r="F789" s="27" t="s">
        <v>54</v>
      </c>
      <c r="G789" s="27" t="s">
        <v>55</v>
      </c>
      <c r="H789" s="27" t="s">
        <v>27</v>
      </c>
      <c r="I789" s="29">
        <v>0.50000000000000011</v>
      </c>
      <c r="J789" s="30">
        <v>7750</v>
      </c>
      <c r="K789" s="31">
        <f t="shared" si="6"/>
        <v>3875.0000000000009</v>
      </c>
      <c r="L789" s="31">
        <f t="shared" si="7"/>
        <v>1162.5000000000002</v>
      </c>
      <c r="M789" s="32">
        <v>0.3</v>
      </c>
      <c r="O789" s="33"/>
      <c r="P789" s="38">
        <f>Data!$I789+0.05</f>
        <v>0.55000000000000016</v>
      </c>
      <c r="Q789" s="33"/>
      <c r="R789" s="34"/>
    </row>
    <row r="790" spans="1:18" ht="15.75" customHeight="1" x14ac:dyDescent="0.2">
      <c r="A790" s="22"/>
      <c r="B790" s="27" t="s">
        <v>21</v>
      </c>
      <c r="C790" s="27">
        <v>1185732</v>
      </c>
      <c r="D790" s="28">
        <v>44509</v>
      </c>
      <c r="E790" s="27" t="s">
        <v>53</v>
      </c>
      <c r="F790" s="27" t="s">
        <v>54</v>
      </c>
      <c r="G790" s="27" t="s">
        <v>55</v>
      </c>
      <c r="H790" s="27" t="s">
        <v>28</v>
      </c>
      <c r="I790" s="29">
        <v>0.65</v>
      </c>
      <c r="J790" s="30">
        <v>7500</v>
      </c>
      <c r="K790" s="31">
        <f t="shared" si="6"/>
        <v>4875</v>
      </c>
      <c r="L790" s="31">
        <f t="shared" si="7"/>
        <v>1706.25</v>
      </c>
      <c r="M790" s="32">
        <v>0.35</v>
      </c>
      <c r="O790" s="33"/>
      <c r="P790" s="38">
        <f>Data!$I790+0.05</f>
        <v>0.70000000000000007</v>
      </c>
      <c r="Q790" s="33"/>
      <c r="R790" s="34"/>
    </row>
    <row r="791" spans="1:18" ht="15.75" customHeight="1" x14ac:dyDescent="0.2">
      <c r="A791" s="22"/>
      <c r="B791" s="27" t="s">
        <v>21</v>
      </c>
      <c r="C791" s="27">
        <v>1185732</v>
      </c>
      <c r="D791" s="28">
        <v>44509</v>
      </c>
      <c r="E791" s="27" t="s">
        <v>53</v>
      </c>
      <c r="F791" s="27" t="s">
        <v>54</v>
      </c>
      <c r="G791" s="27" t="s">
        <v>55</v>
      </c>
      <c r="H791" s="27" t="s">
        <v>29</v>
      </c>
      <c r="I791" s="29">
        <v>0.7</v>
      </c>
      <c r="J791" s="30">
        <v>8500</v>
      </c>
      <c r="K791" s="31">
        <f t="shared" si="6"/>
        <v>5950</v>
      </c>
      <c r="L791" s="31">
        <f t="shared" si="7"/>
        <v>2975</v>
      </c>
      <c r="M791" s="32">
        <v>0.5</v>
      </c>
      <c r="O791" s="33"/>
      <c r="P791" s="38">
        <f>Data!$I791+0.05</f>
        <v>0.75</v>
      </c>
      <c r="Q791" s="33"/>
      <c r="R791" s="34"/>
    </row>
    <row r="792" spans="1:18" ht="15.75" customHeight="1" x14ac:dyDescent="0.2">
      <c r="A792" s="22"/>
      <c r="B792" s="27" t="s">
        <v>21</v>
      </c>
      <c r="C792" s="27">
        <v>1185732</v>
      </c>
      <c r="D792" s="28">
        <v>44538</v>
      </c>
      <c r="E792" s="27" t="s">
        <v>53</v>
      </c>
      <c r="F792" s="27" t="s">
        <v>54</v>
      </c>
      <c r="G792" s="27" t="s">
        <v>55</v>
      </c>
      <c r="H792" s="27" t="s">
        <v>24</v>
      </c>
      <c r="I792" s="29">
        <v>0.65</v>
      </c>
      <c r="J792" s="30">
        <v>10750</v>
      </c>
      <c r="K792" s="31">
        <f t="shared" si="6"/>
        <v>6987.5</v>
      </c>
      <c r="L792" s="31">
        <f t="shared" si="7"/>
        <v>3144.375</v>
      </c>
      <c r="M792" s="32">
        <v>0.45</v>
      </c>
      <c r="O792" s="33"/>
      <c r="P792" s="38">
        <f>Data!$I792+0.05</f>
        <v>0.70000000000000007</v>
      </c>
      <c r="Q792" s="33"/>
      <c r="R792" s="34"/>
    </row>
    <row r="793" spans="1:18" ht="15.75" customHeight="1" x14ac:dyDescent="0.2">
      <c r="A793" s="22"/>
      <c r="B793" s="27" t="s">
        <v>21</v>
      </c>
      <c r="C793" s="27">
        <v>1185732</v>
      </c>
      <c r="D793" s="28">
        <v>44538</v>
      </c>
      <c r="E793" s="27" t="s">
        <v>53</v>
      </c>
      <c r="F793" s="27" t="s">
        <v>54</v>
      </c>
      <c r="G793" s="27" t="s">
        <v>55</v>
      </c>
      <c r="H793" s="27" t="s">
        <v>25</v>
      </c>
      <c r="I793" s="29">
        <v>0.55000000000000004</v>
      </c>
      <c r="J793" s="30">
        <v>8750</v>
      </c>
      <c r="K793" s="31">
        <f t="shared" si="6"/>
        <v>4812.5</v>
      </c>
      <c r="L793" s="31">
        <f t="shared" si="7"/>
        <v>1684.375</v>
      </c>
      <c r="M793" s="32">
        <v>0.35</v>
      </c>
      <c r="O793" s="33"/>
      <c r="P793" s="38">
        <f>Data!$I793+0.05</f>
        <v>0.60000000000000009</v>
      </c>
      <c r="Q793" s="33"/>
      <c r="R793" s="34"/>
    </row>
    <row r="794" spans="1:18" ht="15.75" customHeight="1" x14ac:dyDescent="0.2">
      <c r="A794" s="22"/>
      <c r="B794" s="27" t="s">
        <v>21</v>
      </c>
      <c r="C794" s="27">
        <v>1185732</v>
      </c>
      <c r="D794" s="28">
        <v>44538</v>
      </c>
      <c r="E794" s="27" t="s">
        <v>53</v>
      </c>
      <c r="F794" s="27" t="s">
        <v>54</v>
      </c>
      <c r="G794" s="27" t="s">
        <v>55</v>
      </c>
      <c r="H794" s="27" t="s">
        <v>26</v>
      </c>
      <c r="I794" s="29">
        <v>0.55000000000000004</v>
      </c>
      <c r="J794" s="30">
        <v>8250</v>
      </c>
      <c r="K794" s="31">
        <f t="shared" si="6"/>
        <v>4537.5</v>
      </c>
      <c r="L794" s="31">
        <f t="shared" si="7"/>
        <v>1134.375</v>
      </c>
      <c r="M794" s="32">
        <v>0.25</v>
      </c>
      <c r="O794" s="33"/>
      <c r="P794" s="38">
        <f>Data!$I794+0.05</f>
        <v>0.60000000000000009</v>
      </c>
      <c r="Q794" s="33"/>
      <c r="R794" s="34"/>
    </row>
    <row r="795" spans="1:18" ht="15.75" customHeight="1" x14ac:dyDescent="0.2">
      <c r="A795" s="22"/>
      <c r="B795" s="27" t="s">
        <v>21</v>
      </c>
      <c r="C795" s="27">
        <v>1185732</v>
      </c>
      <c r="D795" s="28">
        <v>44538</v>
      </c>
      <c r="E795" s="27" t="s">
        <v>53</v>
      </c>
      <c r="F795" s="27" t="s">
        <v>54</v>
      </c>
      <c r="G795" s="27" t="s">
        <v>55</v>
      </c>
      <c r="H795" s="27" t="s">
        <v>27</v>
      </c>
      <c r="I795" s="29">
        <v>0.55000000000000004</v>
      </c>
      <c r="J795" s="30">
        <v>7750</v>
      </c>
      <c r="K795" s="31">
        <f t="shared" si="6"/>
        <v>4262.5</v>
      </c>
      <c r="L795" s="31">
        <f t="shared" si="7"/>
        <v>1278.75</v>
      </c>
      <c r="M795" s="32">
        <v>0.3</v>
      </c>
      <c r="O795" s="33"/>
      <c r="P795" s="38">
        <f>Data!$I795+0.05</f>
        <v>0.60000000000000009</v>
      </c>
      <c r="Q795" s="33"/>
      <c r="R795" s="34"/>
    </row>
    <row r="796" spans="1:18" ht="15.75" customHeight="1" x14ac:dyDescent="0.2">
      <c r="A796" s="22"/>
      <c r="B796" s="27" t="s">
        <v>21</v>
      </c>
      <c r="C796" s="27">
        <v>1185732</v>
      </c>
      <c r="D796" s="28">
        <v>44538</v>
      </c>
      <c r="E796" s="27" t="s">
        <v>53</v>
      </c>
      <c r="F796" s="27" t="s">
        <v>54</v>
      </c>
      <c r="G796" s="27" t="s">
        <v>55</v>
      </c>
      <c r="H796" s="27" t="s">
        <v>28</v>
      </c>
      <c r="I796" s="29">
        <v>0.65</v>
      </c>
      <c r="J796" s="30">
        <v>7750</v>
      </c>
      <c r="K796" s="31">
        <f t="shared" si="6"/>
        <v>5037.5</v>
      </c>
      <c r="L796" s="31">
        <f t="shared" si="7"/>
        <v>1763.125</v>
      </c>
      <c r="M796" s="32">
        <v>0.35</v>
      </c>
      <c r="O796" s="33"/>
      <c r="P796" s="38">
        <f>Data!$I796+0.05</f>
        <v>0.70000000000000007</v>
      </c>
      <c r="Q796" s="33"/>
      <c r="R796" s="34"/>
    </row>
    <row r="797" spans="1:18" ht="15.75" customHeight="1" x14ac:dyDescent="0.2">
      <c r="A797" s="22"/>
      <c r="B797" s="27" t="s">
        <v>21</v>
      </c>
      <c r="C797" s="27">
        <v>1185732</v>
      </c>
      <c r="D797" s="28">
        <v>44538</v>
      </c>
      <c r="E797" s="27" t="s">
        <v>53</v>
      </c>
      <c r="F797" s="27" t="s">
        <v>54</v>
      </c>
      <c r="G797" s="27" t="s">
        <v>55</v>
      </c>
      <c r="H797" s="27" t="s">
        <v>29</v>
      </c>
      <c r="I797" s="29">
        <v>0.7</v>
      </c>
      <c r="J797" s="30">
        <v>8750</v>
      </c>
      <c r="K797" s="31">
        <f t="shared" si="6"/>
        <v>6125</v>
      </c>
      <c r="L797" s="31">
        <f t="shared" si="7"/>
        <v>3062.5</v>
      </c>
      <c r="M797" s="32">
        <v>0.5</v>
      </c>
      <c r="O797" s="33"/>
      <c r="P797" s="38">
        <f>Data!$I797+0.05</f>
        <v>0.75</v>
      </c>
      <c r="Q797" s="33"/>
      <c r="R797" s="34"/>
    </row>
    <row r="798" spans="1:18" ht="15.75" customHeight="1" x14ac:dyDescent="0.2">
      <c r="A798" s="22" t="s">
        <v>46</v>
      </c>
      <c r="B798" s="27" t="s">
        <v>21</v>
      </c>
      <c r="C798" s="27">
        <v>1185732</v>
      </c>
      <c r="D798" s="28">
        <v>44209</v>
      </c>
      <c r="E798" s="27" t="s">
        <v>40</v>
      </c>
      <c r="F798" s="27" t="s">
        <v>56</v>
      </c>
      <c r="G798" s="27" t="s">
        <v>57</v>
      </c>
      <c r="H798" s="27" t="s">
        <v>24</v>
      </c>
      <c r="I798" s="29">
        <v>0.35</v>
      </c>
      <c r="J798" s="30">
        <v>4500</v>
      </c>
      <c r="K798" s="31">
        <f t="shared" si="6"/>
        <v>1575</v>
      </c>
      <c r="L798" s="31">
        <f t="shared" si="7"/>
        <v>551.25</v>
      </c>
      <c r="M798" s="32">
        <v>0.35000000000000003</v>
      </c>
      <c r="O798" s="37"/>
      <c r="P798" s="38"/>
      <c r="Q798" s="33"/>
      <c r="R798" s="34"/>
    </row>
    <row r="799" spans="1:18" ht="15.75" customHeight="1" x14ac:dyDescent="0.2">
      <c r="A799" s="22"/>
      <c r="B799" s="27" t="s">
        <v>21</v>
      </c>
      <c r="C799" s="27">
        <v>1185732</v>
      </c>
      <c r="D799" s="28">
        <v>44209</v>
      </c>
      <c r="E799" s="27" t="s">
        <v>40</v>
      </c>
      <c r="F799" s="27" t="s">
        <v>56</v>
      </c>
      <c r="G799" s="27" t="s">
        <v>57</v>
      </c>
      <c r="H799" s="27" t="s">
        <v>25</v>
      </c>
      <c r="I799" s="29">
        <v>0.35</v>
      </c>
      <c r="J799" s="30">
        <v>2500</v>
      </c>
      <c r="K799" s="31">
        <f t="shared" si="6"/>
        <v>875</v>
      </c>
      <c r="L799" s="31">
        <f t="shared" si="7"/>
        <v>262.5</v>
      </c>
      <c r="M799" s="32">
        <v>0.3</v>
      </c>
      <c r="O799" s="37"/>
      <c r="P799" s="38"/>
      <c r="Q799" s="33"/>
      <c r="R799" s="34"/>
    </row>
    <row r="800" spans="1:18" ht="15.75" customHeight="1" x14ac:dyDescent="0.2">
      <c r="A800" s="22"/>
      <c r="B800" s="27" t="s">
        <v>21</v>
      </c>
      <c r="C800" s="27">
        <v>1185732</v>
      </c>
      <c r="D800" s="28">
        <v>44209</v>
      </c>
      <c r="E800" s="27" t="s">
        <v>40</v>
      </c>
      <c r="F800" s="27" t="s">
        <v>56</v>
      </c>
      <c r="G800" s="27" t="s">
        <v>57</v>
      </c>
      <c r="H800" s="27" t="s">
        <v>26</v>
      </c>
      <c r="I800" s="29">
        <v>0.25</v>
      </c>
      <c r="J800" s="30">
        <v>2500</v>
      </c>
      <c r="K800" s="31">
        <f t="shared" si="6"/>
        <v>625</v>
      </c>
      <c r="L800" s="31">
        <f t="shared" si="7"/>
        <v>187.5</v>
      </c>
      <c r="M800" s="32">
        <v>0.3</v>
      </c>
      <c r="O800" s="37"/>
      <c r="P800" s="38"/>
      <c r="Q800" s="33"/>
      <c r="R800" s="34"/>
    </row>
    <row r="801" spans="1:18" ht="15.75" customHeight="1" x14ac:dyDescent="0.2">
      <c r="A801" s="22"/>
      <c r="B801" s="27" t="s">
        <v>21</v>
      </c>
      <c r="C801" s="27">
        <v>1185732</v>
      </c>
      <c r="D801" s="28">
        <v>44209</v>
      </c>
      <c r="E801" s="27" t="s">
        <v>40</v>
      </c>
      <c r="F801" s="27" t="s">
        <v>56</v>
      </c>
      <c r="G801" s="27" t="s">
        <v>57</v>
      </c>
      <c r="H801" s="27" t="s">
        <v>27</v>
      </c>
      <c r="I801" s="29">
        <v>0.30000000000000004</v>
      </c>
      <c r="J801" s="30">
        <v>1000</v>
      </c>
      <c r="K801" s="31">
        <f t="shared" si="6"/>
        <v>300.00000000000006</v>
      </c>
      <c r="L801" s="31">
        <f t="shared" si="7"/>
        <v>105.00000000000003</v>
      </c>
      <c r="M801" s="32">
        <v>0.35000000000000003</v>
      </c>
      <c r="O801" s="37"/>
      <c r="P801" s="38"/>
      <c r="Q801" s="33"/>
      <c r="R801" s="34"/>
    </row>
    <row r="802" spans="1:18" ht="15.75" customHeight="1" x14ac:dyDescent="0.2">
      <c r="A802" s="22"/>
      <c r="B802" s="27" t="s">
        <v>21</v>
      </c>
      <c r="C802" s="27">
        <v>1185732</v>
      </c>
      <c r="D802" s="28">
        <v>44209</v>
      </c>
      <c r="E802" s="27" t="s">
        <v>40</v>
      </c>
      <c r="F802" s="27" t="s">
        <v>56</v>
      </c>
      <c r="G802" s="27" t="s">
        <v>57</v>
      </c>
      <c r="H802" s="27" t="s">
        <v>28</v>
      </c>
      <c r="I802" s="29">
        <v>0.44999999999999996</v>
      </c>
      <c r="J802" s="30">
        <v>1500</v>
      </c>
      <c r="K802" s="31">
        <f t="shared" si="6"/>
        <v>674.99999999999989</v>
      </c>
      <c r="L802" s="31">
        <f t="shared" si="7"/>
        <v>202.49999999999997</v>
      </c>
      <c r="M802" s="32">
        <v>0.3</v>
      </c>
      <c r="O802" s="37"/>
      <c r="P802" s="38"/>
      <c r="Q802" s="33"/>
      <c r="R802" s="34"/>
    </row>
    <row r="803" spans="1:18" ht="15.75" customHeight="1" x14ac:dyDescent="0.2">
      <c r="A803" s="22"/>
      <c r="B803" s="27" t="s">
        <v>21</v>
      </c>
      <c r="C803" s="27">
        <v>1185732</v>
      </c>
      <c r="D803" s="28">
        <v>44209</v>
      </c>
      <c r="E803" s="27" t="s">
        <v>40</v>
      </c>
      <c r="F803" s="27" t="s">
        <v>56</v>
      </c>
      <c r="G803" s="27" t="s">
        <v>57</v>
      </c>
      <c r="H803" s="27" t="s">
        <v>29</v>
      </c>
      <c r="I803" s="29">
        <v>0.35</v>
      </c>
      <c r="J803" s="30">
        <v>2500</v>
      </c>
      <c r="K803" s="31">
        <f t="shared" si="6"/>
        <v>875</v>
      </c>
      <c r="L803" s="31">
        <f t="shared" si="7"/>
        <v>393.75</v>
      </c>
      <c r="M803" s="32">
        <v>0.45</v>
      </c>
      <c r="O803" s="37"/>
      <c r="P803" s="38"/>
      <c r="Q803" s="33"/>
      <c r="R803" s="34"/>
    </row>
    <row r="804" spans="1:18" ht="15.75" customHeight="1" x14ac:dyDescent="0.2">
      <c r="A804" s="22"/>
      <c r="B804" s="27" t="s">
        <v>21</v>
      </c>
      <c r="C804" s="27">
        <v>1185732</v>
      </c>
      <c r="D804" s="28">
        <v>44240</v>
      </c>
      <c r="E804" s="27" t="s">
        <v>40</v>
      </c>
      <c r="F804" s="27" t="s">
        <v>56</v>
      </c>
      <c r="G804" s="27" t="s">
        <v>57</v>
      </c>
      <c r="H804" s="27" t="s">
        <v>24</v>
      </c>
      <c r="I804" s="29">
        <v>0.35</v>
      </c>
      <c r="J804" s="30">
        <v>5000</v>
      </c>
      <c r="K804" s="31">
        <f t="shared" si="6"/>
        <v>1750</v>
      </c>
      <c r="L804" s="31">
        <f t="shared" si="7"/>
        <v>612.50000000000011</v>
      </c>
      <c r="M804" s="32">
        <v>0.35000000000000003</v>
      </c>
      <c r="O804" s="37"/>
      <c r="P804" s="38"/>
      <c r="Q804" s="33"/>
      <c r="R804" s="34"/>
    </row>
    <row r="805" spans="1:18" ht="15.75" customHeight="1" x14ac:dyDescent="0.2">
      <c r="A805" s="22"/>
      <c r="B805" s="27" t="s">
        <v>21</v>
      </c>
      <c r="C805" s="27">
        <v>1185732</v>
      </c>
      <c r="D805" s="28">
        <v>44240</v>
      </c>
      <c r="E805" s="27" t="s">
        <v>40</v>
      </c>
      <c r="F805" s="27" t="s">
        <v>56</v>
      </c>
      <c r="G805" s="27" t="s">
        <v>57</v>
      </c>
      <c r="H805" s="27" t="s">
        <v>25</v>
      </c>
      <c r="I805" s="29">
        <v>0.35</v>
      </c>
      <c r="J805" s="30">
        <v>1500</v>
      </c>
      <c r="K805" s="31">
        <f t="shared" si="6"/>
        <v>525</v>
      </c>
      <c r="L805" s="31">
        <f t="shared" si="7"/>
        <v>157.5</v>
      </c>
      <c r="M805" s="32">
        <v>0.3</v>
      </c>
      <c r="O805" s="37"/>
      <c r="P805" s="38"/>
      <c r="Q805" s="33"/>
      <c r="R805" s="34"/>
    </row>
    <row r="806" spans="1:18" ht="15.75" customHeight="1" x14ac:dyDescent="0.2">
      <c r="A806" s="22"/>
      <c r="B806" s="27" t="s">
        <v>21</v>
      </c>
      <c r="C806" s="27">
        <v>1185732</v>
      </c>
      <c r="D806" s="28">
        <v>44240</v>
      </c>
      <c r="E806" s="27" t="s">
        <v>40</v>
      </c>
      <c r="F806" s="27" t="s">
        <v>56</v>
      </c>
      <c r="G806" s="27" t="s">
        <v>57</v>
      </c>
      <c r="H806" s="27" t="s">
        <v>26</v>
      </c>
      <c r="I806" s="29">
        <v>0.25</v>
      </c>
      <c r="J806" s="30">
        <v>2000</v>
      </c>
      <c r="K806" s="31">
        <f t="shared" si="6"/>
        <v>500</v>
      </c>
      <c r="L806" s="31">
        <f t="shared" si="7"/>
        <v>150</v>
      </c>
      <c r="M806" s="32">
        <v>0.3</v>
      </c>
      <c r="O806" s="37"/>
      <c r="P806" s="38"/>
      <c r="Q806" s="33"/>
      <c r="R806" s="34"/>
    </row>
    <row r="807" spans="1:18" ht="15.75" customHeight="1" x14ac:dyDescent="0.2">
      <c r="A807" s="22"/>
      <c r="B807" s="27" t="s">
        <v>21</v>
      </c>
      <c r="C807" s="27">
        <v>1185732</v>
      </c>
      <c r="D807" s="28">
        <v>44240</v>
      </c>
      <c r="E807" s="27" t="s">
        <v>40</v>
      </c>
      <c r="F807" s="27" t="s">
        <v>56</v>
      </c>
      <c r="G807" s="27" t="s">
        <v>57</v>
      </c>
      <c r="H807" s="27" t="s">
        <v>27</v>
      </c>
      <c r="I807" s="29">
        <v>0.30000000000000004</v>
      </c>
      <c r="J807" s="30">
        <v>750</v>
      </c>
      <c r="K807" s="31">
        <f t="shared" si="6"/>
        <v>225.00000000000003</v>
      </c>
      <c r="L807" s="31">
        <f t="shared" si="7"/>
        <v>78.750000000000014</v>
      </c>
      <c r="M807" s="32">
        <v>0.35000000000000003</v>
      </c>
      <c r="O807" s="37"/>
      <c r="P807" s="38"/>
      <c r="Q807" s="33"/>
      <c r="R807" s="34"/>
    </row>
    <row r="808" spans="1:18" ht="15.75" customHeight="1" x14ac:dyDescent="0.2">
      <c r="A808" s="22"/>
      <c r="B808" s="27" t="s">
        <v>21</v>
      </c>
      <c r="C808" s="27">
        <v>1185732</v>
      </c>
      <c r="D808" s="28">
        <v>44240</v>
      </c>
      <c r="E808" s="27" t="s">
        <v>40</v>
      </c>
      <c r="F808" s="27" t="s">
        <v>56</v>
      </c>
      <c r="G808" s="27" t="s">
        <v>57</v>
      </c>
      <c r="H808" s="27" t="s">
        <v>28</v>
      </c>
      <c r="I808" s="29">
        <v>0.44999999999999996</v>
      </c>
      <c r="J808" s="30">
        <v>1500</v>
      </c>
      <c r="K808" s="31">
        <f t="shared" si="6"/>
        <v>674.99999999999989</v>
      </c>
      <c r="L808" s="31">
        <f t="shared" si="7"/>
        <v>202.49999999999997</v>
      </c>
      <c r="M808" s="32">
        <v>0.3</v>
      </c>
      <c r="O808" s="37"/>
      <c r="P808" s="38"/>
      <c r="Q808" s="33"/>
      <c r="R808" s="34"/>
    </row>
    <row r="809" spans="1:18" ht="15.75" customHeight="1" x14ac:dyDescent="0.2">
      <c r="A809" s="22"/>
      <c r="B809" s="27" t="s">
        <v>21</v>
      </c>
      <c r="C809" s="27">
        <v>1185732</v>
      </c>
      <c r="D809" s="28">
        <v>44240</v>
      </c>
      <c r="E809" s="27" t="s">
        <v>40</v>
      </c>
      <c r="F809" s="27" t="s">
        <v>56</v>
      </c>
      <c r="G809" s="27" t="s">
        <v>57</v>
      </c>
      <c r="H809" s="27" t="s">
        <v>29</v>
      </c>
      <c r="I809" s="29">
        <v>0.35</v>
      </c>
      <c r="J809" s="30">
        <v>2250</v>
      </c>
      <c r="K809" s="31">
        <f t="shared" si="6"/>
        <v>787.5</v>
      </c>
      <c r="L809" s="31">
        <f t="shared" si="7"/>
        <v>354.375</v>
      </c>
      <c r="M809" s="32">
        <v>0.45</v>
      </c>
      <c r="O809" s="37"/>
      <c r="P809" s="38"/>
      <c r="Q809" s="33"/>
      <c r="R809" s="34"/>
    </row>
    <row r="810" spans="1:18" ht="15.75" customHeight="1" x14ac:dyDescent="0.2">
      <c r="A810" s="22"/>
      <c r="B810" s="27" t="s">
        <v>21</v>
      </c>
      <c r="C810" s="27">
        <v>1185732</v>
      </c>
      <c r="D810" s="28">
        <v>44267</v>
      </c>
      <c r="E810" s="27" t="s">
        <v>40</v>
      </c>
      <c r="F810" s="27" t="s">
        <v>56</v>
      </c>
      <c r="G810" s="27" t="s">
        <v>57</v>
      </c>
      <c r="H810" s="27" t="s">
        <v>24</v>
      </c>
      <c r="I810" s="29">
        <v>0.4</v>
      </c>
      <c r="J810" s="30">
        <v>4450</v>
      </c>
      <c r="K810" s="31">
        <f t="shared" si="6"/>
        <v>1780</v>
      </c>
      <c r="L810" s="31">
        <f t="shared" si="7"/>
        <v>623.00000000000011</v>
      </c>
      <c r="M810" s="32">
        <v>0.35000000000000003</v>
      </c>
      <c r="O810" s="37"/>
      <c r="P810" s="38"/>
      <c r="Q810" s="33"/>
      <c r="R810" s="34"/>
    </row>
    <row r="811" spans="1:18" ht="15.75" customHeight="1" x14ac:dyDescent="0.2">
      <c r="A811" s="22"/>
      <c r="B811" s="27" t="s">
        <v>21</v>
      </c>
      <c r="C811" s="27">
        <v>1185732</v>
      </c>
      <c r="D811" s="28">
        <v>44267</v>
      </c>
      <c r="E811" s="27" t="s">
        <v>40</v>
      </c>
      <c r="F811" s="27" t="s">
        <v>56</v>
      </c>
      <c r="G811" s="27" t="s">
        <v>57</v>
      </c>
      <c r="H811" s="27" t="s">
        <v>25</v>
      </c>
      <c r="I811" s="29">
        <v>0.4</v>
      </c>
      <c r="J811" s="30">
        <v>1250</v>
      </c>
      <c r="K811" s="31">
        <f t="shared" si="6"/>
        <v>500</v>
      </c>
      <c r="L811" s="31">
        <f t="shared" si="7"/>
        <v>150</v>
      </c>
      <c r="M811" s="32">
        <v>0.3</v>
      </c>
      <c r="O811" s="37"/>
      <c r="P811" s="38"/>
      <c r="Q811" s="33"/>
      <c r="R811" s="34"/>
    </row>
    <row r="812" spans="1:18" ht="15.75" customHeight="1" x14ac:dyDescent="0.2">
      <c r="A812" s="22"/>
      <c r="B812" s="27" t="s">
        <v>21</v>
      </c>
      <c r="C812" s="27">
        <v>1185732</v>
      </c>
      <c r="D812" s="28">
        <v>44267</v>
      </c>
      <c r="E812" s="27" t="s">
        <v>40</v>
      </c>
      <c r="F812" s="27" t="s">
        <v>56</v>
      </c>
      <c r="G812" s="27" t="s">
        <v>57</v>
      </c>
      <c r="H812" s="27" t="s">
        <v>26</v>
      </c>
      <c r="I812" s="29">
        <v>0.30000000000000004</v>
      </c>
      <c r="J812" s="30">
        <v>1750</v>
      </c>
      <c r="K812" s="31">
        <f t="shared" si="6"/>
        <v>525.00000000000011</v>
      </c>
      <c r="L812" s="31">
        <f t="shared" si="7"/>
        <v>157.50000000000003</v>
      </c>
      <c r="M812" s="32">
        <v>0.3</v>
      </c>
      <c r="O812" s="37"/>
      <c r="P812" s="38"/>
      <c r="Q812" s="33"/>
      <c r="R812" s="34"/>
    </row>
    <row r="813" spans="1:18" ht="15.75" customHeight="1" x14ac:dyDescent="0.2">
      <c r="A813" s="22"/>
      <c r="B813" s="27" t="s">
        <v>21</v>
      </c>
      <c r="C813" s="27">
        <v>1185732</v>
      </c>
      <c r="D813" s="28">
        <v>44267</v>
      </c>
      <c r="E813" s="27" t="s">
        <v>40</v>
      </c>
      <c r="F813" s="27" t="s">
        <v>56</v>
      </c>
      <c r="G813" s="27" t="s">
        <v>57</v>
      </c>
      <c r="H813" s="27" t="s">
        <v>27</v>
      </c>
      <c r="I813" s="29">
        <v>0.35</v>
      </c>
      <c r="J813" s="30">
        <v>250</v>
      </c>
      <c r="K813" s="31">
        <f t="shared" si="6"/>
        <v>87.5</v>
      </c>
      <c r="L813" s="31">
        <f t="shared" si="7"/>
        <v>30.625000000000004</v>
      </c>
      <c r="M813" s="32">
        <v>0.35000000000000003</v>
      </c>
      <c r="O813" s="37"/>
      <c r="P813" s="38"/>
      <c r="Q813" s="33"/>
      <c r="R813" s="34"/>
    </row>
    <row r="814" spans="1:18" ht="15.75" customHeight="1" x14ac:dyDescent="0.2">
      <c r="A814" s="22"/>
      <c r="B814" s="27" t="s">
        <v>21</v>
      </c>
      <c r="C814" s="27">
        <v>1185732</v>
      </c>
      <c r="D814" s="28">
        <v>44267</v>
      </c>
      <c r="E814" s="27" t="s">
        <v>40</v>
      </c>
      <c r="F814" s="27" t="s">
        <v>56</v>
      </c>
      <c r="G814" s="27" t="s">
        <v>57</v>
      </c>
      <c r="H814" s="27" t="s">
        <v>28</v>
      </c>
      <c r="I814" s="29">
        <v>0.5</v>
      </c>
      <c r="J814" s="30">
        <v>750</v>
      </c>
      <c r="K814" s="31">
        <f t="shared" si="6"/>
        <v>375</v>
      </c>
      <c r="L814" s="31">
        <f t="shared" si="7"/>
        <v>112.5</v>
      </c>
      <c r="M814" s="32">
        <v>0.3</v>
      </c>
      <c r="O814" s="37"/>
      <c r="P814" s="38"/>
      <c r="Q814" s="33"/>
      <c r="R814" s="34"/>
    </row>
    <row r="815" spans="1:18" ht="15.75" customHeight="1" x14ac:dyDescent="0.2">
      <c r="A815" s="22"/>
      <c r="B815" s="27" t="s">
        <v>21</v>
      </c>
      <c r="C815" s="27">
        <v>1185732</v>
      </c>
      <c r="D815" s="28">
        <v>44267</v>
      </c>
      <c r="E815" s="27" t="s">
        <v>40</v>
      </c>
      <c r="F815" s="27" t="s">
        <v>56</v>
      </c>
      <c r="G815" s="27" t="s">
        <v>57</v>
      </c>
      <c r="H815" s="27" t="s">
        <v>29</v>
      </c>
      <c r="I815" s="29">
        <v>0.4</v>
      </c>
      <c r="J815" s="30">
        <v>1750</v>
      </c>
      <c r="K815" s="31">
        <f t="shared" si="6"/>
        <v>700</v>
      </c>
      <c r="L815" s="31">
        <f t="shared" si="7"/>
        <v>315</v>
      </c>
      <c r="M815" s="32">
        <v>0.45</v>
      </c>
      <c r="O815" s="37"/>
      <c r="P815" s="38"/>
      <c r="Q815" s="33"/>
      <c r="R815" s="34"/>
    </row>
    <row r="816" spans="1:18" ht="15.75" customHeight="1" x14ac:dyDescent="0.2">
      <c r="A816" s="22"/>
      <c r="B816" s="27" t="s">
        <v>21</v>
      </c>
      <c r="C816" s="27">
        <v>1185732</v>
      </c>
      <c r="D816" s="28">
        <v>44299</v>
      </c>
      <c r="E816" s="27" t="s">
        <v>40</v>
      </c>
      <c r="F816" s="27" t="s">
        <v>56</v>
      </c>
      <c r="G816" s="27" t="s">
        <v>57</v>
      </c>
      <c r="H816" s="27" t="s">
        <v>24</v>
      </c>
      <c r="I816" s="29">
        <v>0.4</v>
      </c>
      <c r="J816" s="30">
        <v>4000</v>
      </c>
      <c r="K816" s="31">
        <f t="shared" si="6"/>
        <v>1600</v>
      </c>
      <c r="L816" s="31">
        <f t="shared" si="7"/>
        <v>560</v>
      </c>
      <c r="M816" s="32">
        <v>0.35000000000000003</v>
      </c>
      <c r="O816" s="37"/>
      <c r="P816" s="38"/>
      <c r="Q816" s="33"/>
      <c r="R816" s="34"/>
    </row>
    <row r="817" spans="1:18" ht="15.75" customHeight="1" x14ac:dyDescent="0.2">
      <c r="A817" s="22"/>
      <c r="B817" s="27" t="s">
        <v>21</v>
      </c>
      <c r="C817" s="27">
        <v>1185732</v>
      </c>
      <c r="D817" s="28">
        <v>44299</v>
      </c>
      <c r="E817" s="27" t="s">
        <v>40</v>
      </c>
      <c r="F817" s="27" t="s">
        <v>56</v>
      </c>
      <c r="G817" s="27" t="s">
        <v>57</v>
      </c>
      <c r="H817" s="27" t="s">
        <v>25</v>
      </c>
      <c r="I817" s="29">
        <v>0.4</v>
      </c>
      <c r="J817" s="30">
        <v>1000</v>
      </c>
      <c r="K817" s="31">
        <f t="shared" si="6"/>
        <v>400</v>
      </c>
      <c r="L817" s="31">
        <f t="shared" si="7"/>
        <v>120</v>
      </c>
      <c r="M817" s="32">
        <v>0.3</v>
      </c>
      <c r="O817" s="37"/>
      <c r="P817" s="38"/>
      <c r="Q817" s="33"/>
      <c r="R817" s="34"/>
    </row>
    <row r="818" spans="1:18" ht="15.75" customHeight="1" x14ac:dyDescent="0.2">
      <c r="A818" s="22"/>
      <c r="B818" s="27" t="s">
        <v>21</v>
      </c>
      <c r="C818" s="27">
        <v>1185732</v>
      </c>
      <c r="D818" s="28">
        <v>44299</v>
      </c>
      <c r="E818" s="27" t="s">
        <v>40</v>
      </c>
      <c r="F818" s="27" t="s">
        <v>56</v>
      </c>
      <c r="G818" s="27" t="s">
        <v>57</v>
      </c>
      <c r="H818" s="27" t="s">
        <v>26</v>
      </c>
      <c r="I818" s="29">
        <v>0.30000000000000004</v>
      </c>
      <c r="J818" s="30">
        <v>1000</v>
      </c>
      <c r="K818" s="31">
        <f t="shared" si="6"/>
        <v>300.00000000000006</v>
      </c>
      <c r="L818" s="31">
        <f t="shared" si="7"/>
        <v>90.000000000000014</v>
      </c>
      <c r="M818" s="32">
        <v>0.3</v>
      </c>
      <c r="O818" s="37"/>
      <c r="P818" s="38"/>
      <c r="Q818" s="33"/>
      <c r="R818" s="34"/>
    </row>
    <row r="819" spans="1:18" ht="15.75" customHeight="1" x14ac:dyDescent="0.2">
      <c r="A819" s="22"/>
      <c r="B819" s="27" t="s">
        <v>21</v>
      </c>
      <c r="C819" s="27">
        <v>1185732</v>
      </c>
      <c r="D819" s="28">
        <v>44299</v>
      </c>
      <c r="E819" s="27" t="s">
        <v>40</v>
      </c>
      <c r="F819" s="27" t="s">
        <v>56</v>
      </c>
      <c r="G819" s="27" t="s">
        <v>57</v>
      </c>
      <c r="H819" s="27" t="s">
        <v>27</v>
      </c>
      <c r="I819" s="29">
        <v>0.35</v>
      </c>
      <c r="J819" s="30">
        <v>250</v>
      </c>
      <c r="K819" s="31">
        <f t="shared" si="6"/>
        <v>87.5</v>
      </c>
      <c r="L819" s="31">
        <f t="shared" si="7"/>
        <v>30.625000000000004</v>
      </c>
      <c r="M819" s="32">
        <v>0.35000000000000003</v>
      </c>
      <c r="O819" s="37"/>
      <c r="P819" s="38"/>
      <c r="Q819" s="33"/>
      <c r="R819" s="34"/>
    </row>
    <row r="820" spans="1:18" ht="15.75" customHeight="1" x14ac:dyDescent="0.2">
      <c r="A820" s="22"/>
      <c r="B820" s="27" t="s">
        <v>21</v>
      </c>
      <c r="C820" s="27">
        <v>1185732</v>
      </c>
      <c r="D820" s="28">
        <v>44299</v>
      </c>
      <c r="E820" s="27" t="s">
        <v>40</v>
      </c>
      <c r="F820" s="27" t="s">
        <v>56</v>
      </c>
      <c r="G820" s="27" t="s">
        <v>57</v>
      </c>
      <c r="H820" s="27" t="s">
        <v>28</v>
      </c>
      <c r="I820" s="29">
        <v>0.5</v>
      </c>
      <c r="J820" s="30">
        <v>500</v>
      </c>
      <c r="K820" s="31">
        <f t="shared" si="6"/>
        <v>250</v>
      </c>
      <c r="L820" s="31">
        <f t="shared" si="7"/>
        <v>75</v>
      </c>
      <c r="M820" s="32">
        <v>0.3</v>
      </c>
      <c r="O820" s="37"/>
      <c r="P820" s="38"/>
      <c r="Q820" s="33"/>
      <c r="R820" s="34"/>
    </row>
    <row r="821" spans="1:18" ht="15.75" customHeight="1" x14ac:dyDescent="0.2">
      <c r="A821" s="22"/>
      <c r="B821" s="27" t="s">
        <v>21</v>
      </c>
      <c r="C821" s="27">
        <v>1185732</v>
      </c>
      <c r="D821" s="28">
        <v>44299</v>
      </c>
      <c r="E821" s="27" t="s">
        <v>40</v>
      </c>
      <c r="F821" s="27" t="s">
        <v>56</v>
      </c>
      <c r="G821" s="27" t="s">
        <v>57</v>
      </c>
      <c r="H821" s="27" t="s">
        <v>29</v>
      </c>
      <c r="I821" s="29">
        <v>0.4</v>
      </c>
      <c r="J821" s="30">
        <v>1750</v>
      </c>
      <c r="K821" s="31">
        <f t="shared" si="6"/>
        <v>700</v>
      </c>
      <c r="L821" s="31">
        <f t="shared" si="7"/>
        <v>315</v>
      </c>
      <c r="M821" s="32">
        <v>0.45</v>
      </c>
      <c r="O821" s="37"/>
      <c r="P821" s="38"/>
      <c r="Q821" s="33"/>
      <c r="R821" s="34"/>
    </row>
    <row r="822" spans="1:18" ht="15.75" customHeight="1" x14ac:dyDescent="0.2">
      <c r="A822" s="22"/>
      <c r="B822" s="27" t="s">
        <v>21</v>
      </c>
      <c r="C822" s="27">
        <v>1185732</v>
      </c>
      <c r="D822" s="28">
        <v>44330</v>
      </c>
      <c r="E822" s="27" t="s">
        <v>40</v>
      </c>
      <c r="F822" s="27" t="s">
        <v>56</v>
      </c>
      <c r="G822" s="27" t="s">
        <v>57</v>
      </c>
      <c r="H822" s="27" t="s">
        <v>24</v>
      </c>
      <c r="I822" s="29">
        <v>0.5</v>
      </c>
      <c r="J822" s="30">
        <v>4450</v>
      </c>
      <c r="K822" s="31">
        <f t="shared" si="6"/>
        <v>2225</v>
      </c>
      <c r="L822" s="31">
        <f t="shared" si="7"/>
        <v>778.75000000000011</v>
      </c>
      <c r="M822" s="32">
        <v>0.35000000000000003</v>
      </c>
      <c r="O822" s="37"/>
      <c r="P822" s="38"/>
      <c r="Q822" s="33"/>
      <c r="R822" s="34"/>
    </row>
    <row r="823" spans="1:18" ht="15.75" customHeight="1" x14ac:dyDescent="0.2">
      <c r="A823" s="22"/>
      <c r="B823" s="27" t="s">
        <v>21</v>
      </c>
      <c r="C823" s="27">
        <v>1185732</v>
      </c>
      <c r="D823" s="28">
        <v>44330</v>
      </c>
      <c r="E823" s="27" t="s">
        <v>40</v>
      </c>
      <c r="F823" s="27" t="s">
        <v>56</v>
      </c>
      <c r="G823" s="27" t="s">
        <v>57</v>
      </c>
      <c r="H823" s="27" t="s">
        <v>25</v>
      </c>
      <c r="I823" s="29">
        <v>0.45000000000000007</v>
      </c>
      <c r="J823" s="30">
        <v>1500</v>
      </c>
      <c r="K823" s="31">
        <f t="shared" si="6"/>
        <v>675.00000000000011</v>
      </c>
      <c r="L823" s="31">
        <f t="shared" si="7"/>
        <v>202.50000000000003</v>
      </c>
      <c r="M823" s="32">
        <v>0.3</v>
      </c>
      <c r="O823" s="37"/>
      <c r="P823" s="38"/>
      <c r="Q823" s="33"/>
      <c r="R823" s="34"/>
    </row>
    <row r="824" spans="1:18" ht="15.75" customHeight="1" x14ac:dyDescent="0.2">
      <c r="A824" s="22"/>
      <c r="B824" s="27" t="s">
        <v>21</v>
      </c>
      <c r="C824" s="27">
        <v>1185732</v>
      </c>
      <c r="D824" s="28">
        <v>44330</v>
      </c>
      <c r="E824" s="27" t="s">
        <v>40</v>
      </c>
      <c r="F824" s="27" t="s">
        <v>56</v>
      </c>
      <c r="G824" s="27" t="s">
        <v>57</v>
      </c>
      <c r="H824" s="27" t="s">
        <v>26</v>
      </c>
      <c r="I824" s="29">
        <v>0.4</v>
      </c>
      <c r="J824" s="30">
        <v>1250</v>
      </c>
      <c r="K824" s="31">
        <f t="shared" si="6"/>
        <v>500</v>
      </c>
      <c r="L824" s="31">
        <f t="shared" si="7"/>
        <v>150</v>
      </c>
      <c r="M824" s="32">
        <v>0.3</v>
      </c>
      <c r="O824" s="37"/>
      <c r="P824" s="38"/>
      <c r="Q824" s="33"/>
      <c r="R824" s="34"/>
    </row>
    <row r="825" spans="1:18" ht="15.75" customHeight="1" x14ac:dyDescent="0.2">
      <c r="A825" s="22"/>
      <c r="B825" s="27" t="s">
        <v>21</v>
      </c>
      <c r="C825" s="27">
        <v>1185732</v>
      </c>
      <c r="D825" s="28">
        <v>44330</v>
      </c>
      <c r="E825" s="27" t="s">
        <v>40</v>
      </c>
      <c r="F825" s="27" t="s">
        <v>56</v>
      </c>
      <c r="G825" s="27" t="s">
        <v>57</v>
      </c>
      <c r="H825" s="27" t="s">
        <v>27</v>
      </c>
      <c r="I825" s="29">
        <v>0.4</v>
      </c>
      <c r="J825" s="30">
        <v>500</v>
      </c>
      <c r="K825" s="31">
        <f t="shared" si="6"/>
        <v>200</v>
      </c>
      <c r="L825" s="31">
        <f t="shared" si="7"/>
        <v>70</v>
      </c>
      <c r="M825" s="32">
        <v>0.35000000000000003</v>
      </c>
      <c r="O825" s="37"/>
      <c r="P825" s="38"/>
      <c r="Q825" s="33"/>
      <c r="R825" s="34"/>
    </row>
    <row r="826" spans="1:18" ht="15.75" customHeight="1" x14ac:dyDescent="0.2">
      <c r="A826" s="22"/>
      <c r="B826" s="27" t="s">
        <v>21</v>
      </c>
      <c r="C826" s="27">
        <v>1185732</v>
      </c>
      <c r="D826" s="28">
        <v>44330</v>
      </c>
      <c r="E826" s="27" t="s">
        <v>40</v>
      </c>
      <c r="F826" s="27" t="s">
        <v>56</v>
      </c>
      <c r="G826" s="27" t="s">
        <v>57</v>
      </c>
      <c r="H826" s="27" t="s">
        <v>28</v>
      </c>
      <c r="I826" s="29">
        <v>0.54999999999999993</v>
      </c>
      <c r="J826" s="30">
        <v>750</v>
      </c>
      <c r="K826" s="31">
        <f t="shared" si="6"/>
        <v>412.49999999999994</v>
      </c>
      <c r="L826" s="31">
        <f t="shared" si="7"/>
        <v>123.74999999999997</v>
      </c>
      <c r="M826" s="32">
        <v>0.3</v>
      </c>
      <c r="O826" s="37"/>
      <c r="P826" s="38"/>
      <c r="Q826" s="33"/>
      <c r="R826" s="34"/>
    </row>
    <row r="827" spans="1:18" ht="15.75" customHeight="1" x14ac:dyDescent="0.2">
      <c r="A827" s="22"/>
      <c r="B827" s="27" t="s">
        <v>21</v>
      </c>
      <c r="C827" s="27">
        <v>1185732</v>
      </c>
      <c r="D827" s="28">
        <v>44330</v>
      </c>
      <c r="E827" s="27" t="s">
        <v>40</v>
      </c>
      <c r="F827" s="27" t="s">
        <v>56</v>
      </c>
      <c r="G827" s="27" t="s">
        <v>57</v>
      </c>
      <c r="H827" s="27" t="s">
        <v>29</v>
      </c>
      <c r="I827" s="29">
        <v>0.6</v>
      </c>
      <c r="J827" s="30">
        <v>1750</v>
      </c>
      <c r="K827" s="31">
        <f t="shared" si="6"/>
        <v>1050</v>
      </c>
      <c r="L827" s="31">
        <f t="shared" si="7"/>
        <v>472.5</v>
      </c>
      <c r="M827" s="32">
        <v>0.45</v>
      </c>
      <c r="O827" s="37"/>
      <c r="P827" s="38"/>
      <c r="Q827" s="33"/>
      <c r="R827" s="34"/>
    </row>
    <row r="828" spans="1:18" ht="15.75" customHeight="1" x14ac:dyDescent="0.2">
      <c r="A828" s="22"/>
      <c r="B828" s="27" t="s">
        <v>21</v>
      </c>
      <c r="C828" s="27">
        <v>1185732</v>
      </c>
      <c r="D828" s="28">
        <v>44360</v>
      </c>
      <c r="E828" s="27" t="s">
        <v>40</v>
      </c>
      <c r="F828" s="27" t="s">
        <v>56</v>
      </c>
      <c r="G828" s="27" t="s">
        <v>57</v>
      </c>
      <c r="H828" s="27" t="s">
        <v>24</v>
      </c>
      <c r="I828" s="29">
        <v>0.45</v>
      </c>
      <c r="J828" s="30">
        <v>4250</v>
      </c>
      <c r="K828" s="31">
        <f t="shared" si="6"/>
        <v>1912.5</v>
      </c>
      <c r="L828" s="31">
        <f t="shared" si="7"/>
        <v>669.37500000000011</v>
      </c>
      <c r="M828" s="32">
        <v>0.35000000000000003</v>
      </c>
      <c r="O828" s="37"/>
      <c r="P828" s="38"/>
      <c r="Q828" s="33"/>
      <c r="R828" s="34"/>
    </row>
    <row r="829" spans="1:18" ht="15.75" customHeight="1" x14ac:dyDescent="0.2">
      <c r="A829" s="22"/>
      <c r="B829" s="27" t="s">
        <v>21</v>
      </c>
      <c r="C829" s="27">
        <v>1185732</v>
      </c>
      <c r="D829" s="28">
        <v>44360</v>
      </c>
      <c r="E829" s="27" t="s">
        <v>40</v>
      </c>
      <c r="F829" s="27" t="s">
        <v>56</v>
      </c>
      <c r="G829" s="27" t="s">
        <v>57</v>
      </c>
      <c r="H829" s="27" t="s">
        <v>25</v>
      </c>
      <c r="I829" s="29">
        <v>0.40000000000000008</v>
      </c>
      <c r="J829" s="30">
        <v>1750</v>
      </c>
      <c r="K829" s="31">
        <f t="shared" si="6"/>
        <v>700.00000000000011</v>
      </c>
      <c r="L829" s="31">
        <f t="shared" si="7"/>
        <v>210.00000000000003</v>
      </c>
      <c r="M829" s="32">
        <v>0.3</v>
      </c>
      <c r="O829" s="37"/>
      <c r="P829" s="38"/>
      <c r="Q829" s="33"/>
      <c r="R829" s="34"/>
    </row>
    <row r="830" spans="1:18" ht="15.75" customHeight="1" x14ac:dyDescent="0.2">
      <c r="A830" s="22"/>
      <c r="B830" s="27" t="s">
        <v>21</v>
      </c>
      <c r="C830" s="27">
        <v>1185732</v>
      </c>
      <c r="D830" s="28">
        <v>44360</v>
      </c>
      <c r="E830" s="27" t="s">
        <v>40</v>
      </c>
      <c r="F830" s="27" t="s">
        <v>56</v>
      </c>
      <c r="G830" s="27" t="s">
        <v>57</v>
      </c>
      <c r="H830" s="27" t="s">
        <v>26</v>
      </c>
      <c r="I830" s="29">
        <v>0.35000000000000003</v>
      </c>
      <c r="J830" s="30">
        <v>1750</v>
      </c>
      <c r="K830" s="31">
        <f t="shared" si="6"/>
        <v>612.50000000000011</v>
      </c>
      <c r="L830" s="31">
        <f t="shared" si="7"/>
        <v>183.75000000000003</v>
      </c>
      <c r="M830" s="32">
        <v>0.3</v>
      </c>
      <c r="O830" s="37"/>
      <c r="P830" s="38"/>
      <c r="Q830" s="33"/>
      <c r="R830" s="34"/>
    </row>
    <row r="831" spans="1:18" ht="15.75" customHeight="1" x14ac:dyDescent="0.2">
      <c r="A831" s="22"/>
      <c r="B831" s="27" t="s">
        <v>21</v>
      </c>
      <c r="C831" s="27">
        <v>1185732</v>
      </c>
      <c r="D831" s="28">
        <v>44360</v>
      </c>
      <c r="E831" s="27" t="s">
        <v>40</v>
      </c>
      <c r="F831" s="27" t="s">
        <v>56</v>
      </c>
      <c r="G831" s="27" t="s">
        <v>57</v>
      </c>
      <c r="H831" s="27" t="s">
        <v>27</v>
      </c>
      <c r="I831" s="29">
        <v>0.35000000000000003</v>
      </c>
      <c r="J831" s="30">
        <v>1500</v>
      </c>
      <c r="K831" s="31">
        <f t="shared" si="6"/>
        <v>525</v>
      </c>
      <c r="L831" s="31">
        <f t="shared" si="7"/>
        <v>183.75000000000003</v>
      </c>
      <c r="M831" s="32">
        <v>0.35000000000000003</v>
      </c>
      <c r="O831" s="37"/>
      <c r="P831" s="38"/>
      <c r="Q831" s="33"/>
      <c r="R831" s="34"/>
    </row>
    <row r="832" spans="1:18" ht="15.75" customHeight="1" x14ac:dyDescent="0.2">
      <c r="A832" s="22"/>
      <c r="B832" s="27" t="s">
        <v>21</v>
      </c>
      <c r="C832" s="27">
        <v>1185732</v>
      </c>
      <c r="D832" s="28">
        <v>44360</v>
      </c>
      <c r="E832" s="27" t="s">
        <v>40</v>
      </c>
      <c r="F832" s="27" t="s">
        <v>56</v>
      </c>
      <c r="G832" s="27" t="s">
        <v>57</v>
      </c>
      <c r="H832" s="27" t="s">
        <v>28</v>
      </c>
      <c r="I832" s="29">
        <v>0.5</v>
      </c>
      <c r="J832" s="30">
        <v>1500</v>
      </c>
      <c r="K832" s="31">
        <f t="shared" si="6"/>
        <v>750</v>
      </c>
      <c r="L832" s="31">
        <f t="shared" si="7"/>
        <v>225</v>
      </c>
      <c r="M832" s="32">
        <v>0.3</v>
      </c>
      <c r="O832" s="37"/>
      <c r="P832" s="38"/>
      <c r="Q832" s="33"/>
      <c r="R832" s="34"/>
    </row>
    <row r="833" spans="1:18" ht="15.75" customHeight="1" x14ac:dyDescent="0.2">
      <c r="A833" s="22"/>
      <c r="B833" s="27" t="s">
        <v>21</v>
      </c>
      <c r="C833" s="27">
        <v>1185732</v>
      </c>
      <c r="D833" s="28">
        <v>44360</v>
      </c>
      <c r="E833" s="27" t="s">
        <v>40</v>
      </c>
      <c r="F833" s="27" t="s">
        <v>56</v>
      </c>
      <c r="G833" s="27" t="s">
        <v>57</v>
      </c>
      <c r="H833" s="27" t="s">
        <v>29</v>
      </c>
      <c r="I833" s="29">
        <v>0.55000000000000004</v>
      </c>
      <c r="J833" s="30">
        <v>3250</v>
      </c>
      <c r="K833" s="31">
        <f t="shared" si="6"/>
        <v>1787.5000000000002</v>
      </c>
      <c r="L833" s="31">
        <f t="shared" si="7"/>
        <v>804.37500000000011</v>
      </c>
      <c r="M833" s="32">
        <v>0.45</v>
      </c>
      <c r="O833" s="37"/>
      <c r="P833" s="38"/>
      <c r="Q833" s="33"/>
      <c r="R833" s="34"/>
    </row>
    <row r="834" spans="1:18" ht="15.75" customHeight="1" x14ac:dyDescent="0.2">
      <c r="A834" s="22"/>
      <c r="B834" s="27" t="s">
        <v>21</v>
      </c>
      <c r="C834" s="27">
        <v>1185732</v>
      </c>
      <c r="D834" s="28">
        <v>44389</v>
      </c>
      <c r="E834" s="27" t="s">
        <v>40</v>
      </c>
      <c r="F834" s="27" t="s">
        <v>56</v>
      </c>
      <c r="G834" s="27" t="s">
        <v>57</v>
      </c>
      <c r="H834" s="27" t="s">
        <v>24</v>
      </c>
      <c r="I834" s="29">
        <v>0.5</v>
      </c>
      <c r="J834" s="30">
        <v>5500</v>
      </c>
      <c r="K834" s="31">
        <f t="shared" si="6"/>
        <v>2750</v>
      </c>
      <c r="L834" s="31">
        <f t="shared" si="7"/>
        <v>962.50000000000011</v>
      </c>
      <c r="M834" s="32">
        <v>0.35000000000000003</v>
      </c>
      <c r="O834" s="37"/>
      <c r="P834" s="38"/>
      <c r="Q834" s="33"/>
      <c r="R834" s="34"/>
    </row>
    <row r="835" spans="1:18" ht="15.75" customHeight="1" x14ac:dyDescent="0.2">
      <c r="A835" s="22"/>
      <c r="B835" s="27" t="s">
        <v>21</v>
      </c>
      <c r="C835" s="27">
        <v>1185732</v>
      </c>
      <c r="D835" s="28">
        <v>44389</v>
      </c>
      <c r="E835" s="27" t="s">
        <v>40</v>
      </c>
      <c r="F835" s="27" t="s">
        <v>56</v>
      </c>
      <c r="G835" s="27" t="s">
        <v>57</v>
      </c>
      <c r="H835" s="27" t="s">
        <v>25</v>
      </c>
      <c r="I835" s="29">
        <v>0.45000000000000007</v>
      </c>
      <c r="J835" s="30">
        <v>3000</v>
      </c>
      <c r="K835" s="31">
        <f t="shared" si="6"/>
        <v>1350.0000000000002</v>
      </c>
      <c r="L835" s="31">
        <f t="shared" si="7"/>
        <v>405.00000000000006</v>
      </c>
      <c r="M835" s="32">
        <v>0.3</v>
      </c>
      <c r="O835" s="37"/>
      <c r="P835" s="38"/>
      <c r="Q835" s="33"/>
      <c r="R835" s="34"/>
    </row>
    <row r="836" spans="1:18" ht="15.75" customHeight="1" x14ac:dyDescent="0.2">
      <c r="A836" s="22"/>
      <c r="B836" s="27" t="s">
        <v>21</v>
      </c>
      <c r="C836" s="27">
        <v>1185732</v>
      </c>
      <c r="D836" s="28">
        <v>44389</v>
      </c>
      <c r="E836" s="27" t="s">
        <v>40</v>
      </c>
      <c r="F836" s="27" t="s">
        <v>56</v>
      </c>
      <c r="G836" s="27" t="s">
        <v>57</v>
      </c>
      <c r="H836" s="27" t="s">
        <v>26</v>
      </c>
      <c r="I836" s="29">
        <v>0.4</v>
      </c>
      <c r="J836" s="30">
        <v>2250</v>
      </c>
      <c r="K836" s="31">
        <f t="shared" si="6"/>
        <v>900</v>
      </c>
      <c r="L836" s="31">
        <f t="shared" si="7"/>
        <v>270</v>
      </c>
      <c r="M836" s="32">
        <v>0.3</v>
      </c>
      <c r="O836" s="37"/>
      <c r="P836" s="38"/>
      <c r="Q836" s="33"/>
      <c r="R836" s="34"/>
    </row>
    <row r="837" spans="1:18" ht="15.75" customHeight="1" x14ac:dyDescent="0.2">
      <c r="A837" s="22"/>
      <c r="B837" s="27" t="s">
        <v>21</v>
      </c>
      <c r="C837" s="27">
        <v>1185732</v>
      </c>
      <c r="D837" s="28">
        <v>44389</v>
      </c>
      <c r="E837" s="27" t="s">
        <v>40</v>
      </c>
      <c r="F837" s="27" t="s">
        <v>56</v>
      </c>
      <c r="G837" s="27" t="s">
        <v>57</v>
      </c>
      <c r="H837" s="27" t="s">
        <v>27</v>
      </c>
      <c r="I837" s="29">
        <v>0.4</v>
      </c>
      <c r="J837" s="30">
        <v>1750</v>
      </c>
      <c r="K837" s="31">
        <f t="shared" si="6"/>
        <v>700</v>
      </c>
      <c r="L837" s="31">
        <f t="shared" si="7"/>
        <v>245.00000000000003</v>
      </c>
      <c r="M837" s="32">
        <v>0.35000000000000003</v>
      </c>
      <c r="O837" s="37"/>
      <c r="P837" s="38"/>
      <c r="Q837" s="33"/>
      <c r="R837" s="34"/>
    </row>
    <row r="838" spans="1:18" ht="15.75" customHeight="1" x14ac:dyDescent="0.2">
      <c r="A838" s="22"/>
      <c r="B838" s="27" t="s">
        <v>21</v>
      </c>
      <c r="C838" s="27">
        <v>1185732</v>
      </c>
      <c r="D838" s="28">
        <v>44389</v>
      </c>
      <c r="E838" s="27" t="s">
        <v>40</v>
      </c>
      <c r="F838" s="27" t="s">
        <v>56</v>
      </c>
      <c r="G838" s="27" t="s">
        <v>57</v>
      </c>
      <c r="H838" s="27" t="s">
        <v>28</v>
      </c>
      <c r="I838" s="29">
        <v>0.5</v>
      </c>
      <c r="J838" s="30">
        <v>2000</v>
      </c>
      <c r="K838" s="31">
        <f t="shared" si="6"/>
        <v>1000</v>
      </c>
      <c r="L838" s="31">
        <f t="shared" si="7"/>
        <v>300</v>
      </c>
      <c r="M838" s="32">
        <v>0.3</v>
      </c>
      <c r="O838" s="37"/>
      <c r="P838" s="38"/>
      <c r="Q838" s="33"/>
      <c r="R838" s="34"/>
    </row>
    <row r="839" spans="1:18" ht="15.75" customHeight="1" x14ac:dyDescent="0.2">
      <c r="A839" s="22"/>
      <c r="B839" s="27" t="s">
        <v>21</v>
      </c>
      <c r="C839" s="27">
        <v>1185732</v>
      </c>
      <c r="D839" s="28">
        <v>44389</v>
      </c>
      <c r="E839" s="27" t="s">
        <v>40</v>
      </c>
      <c r="F839" s="27" t="s">
        <v>56</v>
      </c>
      <c r="G839" s="27" t="s">
        <v>57</v>
      </c>
      <c r="H839" s="27" t="s">
        <v>29</v>
      </c>
      <c r="I839" s="29">
        <v>0.55000000000000004</v>
      </c>
      <c r="J839" s="30">
        <v>3750</v>
      </c>
      <c r="K839" s="31">
        <f t="shared" si="6"/>
        <v>2062.5</v>
      </c>
      <c r="L839" s="31">
        <f t="shared" si="7"/>
        <v>928.125</v>
      </c>
      <c r="M839" s="32">
        <v>0.45</v>
      </c>
      <c r="O839" s="37"/>
      <c r="P839" s="38"/>
      <c r="Q839" s="33"/>
      <c r="R839" s="34"/>
    </row>
    <row r="840" spans="1:18" ht="15.75" customHeight="1" x14ac:dyDescent="0.2">
      <c r="A840" s="22"/>
      <c r="B840" s="27" t="s">
        <v>21</v>
      </c>
      <c r="C840" s="27">
        <v>1185732</v>
      </c>
      <c r="D840" s="28">
        <v>44421</v>
      </c>
      <c r="E840" s="27" t="s">
        <v>40</v>
      </c>
      <c r="F840" s="27" t="s">
        <v>56</v>
      </c>
      <c r="G840" s="27" t="s">
        <v>57</v>
      </c>
      <c r="H840" s="27" t="s">
        <v>24</v>
      </c>
      <c r="I840" s="29">
        <v>0.5</v>
      </c>
      <c r="J840" s="30">
        <v>5250</v>
      </c>
      <c r="K840" s="31">
        <f t="shared" si="6"/>
        <v>2625</v>
      </c>
      <c r="L840" s="31">
        <f t="shared" si="7"/>
        <v>918.75000000000011</v>
      </c>
      <c r="M840" s="32">
        <v>0.35000000000000003</v>
      </c>
      <c r="O840" s="37"/>
      <c r="P840" s="38"/>
      <c r="Q840" s="33"/>
      <c r="R840" s="34"/>
    </row>
    <row r="841" spans="1:18" ht="15.75" customHeight="1" x14ac:dyDescent="0.2">
      <c r="A841" s="22"/>
      <c r="B841" s="27" t="s">
        <v>21</v>
      </c>
      <c r="C841" s="27">
        <v>1185732</v>
      </c>
      <c r="D841" s="28">
        <v>44421</v>
      </c>
      <c r="E841" s="27" t="s">
        <v>40</v>
      </c>
      <c r="F841" s="27" t="s">
        <v>56</v>
      </c>
      <c r="G841" s="27" t="s">
        <v>57</v>
      </c>
      <c r="H841" s="27" t="s">
        <v>25</v>
      </c>
      <c r="I841" s="29">
        <v>0.45000000000000007</v>
      </c>
      <c r="J841" s="30">
        <v>3000</v>
      </c>
      <c r="K841" s="31">
        <f t="shared" si="6"/>
        <v>1350.0000000000002</v>
      </c>
      <c r="L841" s="31">
        <f t="shared" si="7"/>
        <v>405.00000000000006</v>
      </c>
      <c r="M841" s="32">
        <v>0.3</v>
      </c>
      <c r="O841" s="37"/>
      <c r="P841" s="38"/>
      <c r="Q841" s="33"/>
      <c r="R841" s="34"/>
    </row>
    <row r="842" spans="1:18" ht="15.75" customHeight="1" x14ac:dyDescent="0.2">
      <c r="A842" s="22"/>
      <c r="B842" s="27" t="s">
        <v>21</v>
      </c>
      <c r="C842" s="27">
        <v>1185732</v>
      </c>
      <c r="D842" s="28">
        <v>44421</v>
      </c>
      <c r="E842" s="27" t="s">
        <v>40</v>
      </c>
      <c r="F842" s="27" t="s">
        <v>56</v>
      </c>
      <c r="G842" s="27" t="s">
        <v>57</v>
      </c>
      <c r="H842" s="27" t="s">
        <v>26</v>
      </c>
      <c r="I842" s="29">
        <v>0.4</v>
      </c>
      <c r="J842" s="30">
        <v>2250</v>
      </c>
      <c r="K842" s="31">
        <f t="shared" si="6"/>
        <v>900</v>
      </c>
      <c r="L842" s="31">
        <f t="shared" si="7"/>
        <v>270</v>
      </c>
      <c r="M842" s="32">
        <v>0.3</v>
      </c>
      <c r="O842" s="37"/>
      <c r="P842" s="38"/>
      <c r="Q842" s="33"/>
      <c r="R842" s="34"/>
    </row>
    <row r="843" spans="1:18" ht="15.75" customHeight="1" x14ac:dyDescent="0.2">
      <c r="A843" s="22"/>
      <c r="B843" s="27" t="s">
        <v>21</v>
      </c>
      <c r="C843" s="27">
        <v>1185732</v>
      </c>
      <c r="D843" s="28">
        <v>44421</v>
      </c>
      <c r="E843" s="27" t="s">
        <v>40</v>
      </c>
      <c r="F843" s="27" t="s">
        <v>56</v>
      </c>
      <c r="G843" s="27" t="s">
        <v>57</v>
      </c>
      <c r="H843" s="27" t="s">
        <v>27</v>
      </c>
      <c r="I843" s="29">
        <v>0.35000000000000003</v>
      </c>
      <c r="J843" s="30">
        <v>1750</v>
      </c>
      <c r="K843" s="31">
        <f t="shared" si="6"/>
        <v>612.50000000000011</v>
      </c>
      <c r="L843" s="31">
        <f t="shared" si="7"/>
        <v>214.37500000000006</v>
      </c>
      <c r="M843" s="32">
        <v>0.35000000000000003</v>
      </c>
      <c r="O843" s="37"/>
      <c r="P843" s="38"/>
      <c r="Q843" s="33"/>
      <c r="R843" s="34"/>
    </row>
    <row r="844" spans="1:18" ht="15.75" customHeight="1" x14ac:dyDescent="0.2">
      <c r="A844" s="22"/>
      <c r="B844" s="27" t="s">
        <v>21</v>
      </c>
      <c r="C844" s="27">
        <v>1185732</v>
      </c>
      <c r="D844" s="28">
        <v>44421</v>
      </c>
      <c r="E844" s="27" t="s">
        <v>40</v>
      </c>
      <c r="F844" s="27" t="s">
        <v>56</v>
      </c>
      <c r="G844" s="27" t="s">
        <v>57</v>
      </c>
      <c r="H844" s="27" t="s">
        <v>28</v>
      </c>
      <c r="I844" s="29">
        <v>0.45</v>
      </c>
      <c r="J844" s="30">
        <v>1500</v>
      </c>
      <c r="K844" s="31">
        <f t="shared" si="6"/>
        <v>675</v>
      </c>
      <c r="L844" s="31">
        <f t="shared" si="7"/>
        <v>202.5</v>
      </c>
      <c r="M844" s="32">
        <v>0.3</v>
      </c>
      <c r="O844" s="37"/>
      <c r="P844" s="38"/>
      <c r="Q844" s="33"/>
      <c r="R844" s="34"/>
    </row>
    <row r="845" spans="1:18" ht="15.75" customHeight="1" x14ac:dyDescent="0.2">
      <c r="A845" s="22"/>
      <c r="B845" s="27" t="s">
        <v>21</v>
      </c>
      <c r="C845" s="27">
        <v>1185732</v>
      </c>
      <c r="D845" s="28">
        <v>44421</v>
      </c>
      <c r="E845" s="27" t="s">
        <v>40</v>
      </c>
      <c r="F845" s="27" t="s">
        <v>56</v>
      </c>
      <c r="G845" s="27" t="s">
        <v>57</v>
      </c>
      <c r="H845" s="27" t="s">
        <v>29</v>
      </c>
      <c r="I845" s="29">
        <v>0.5</v>
      </c>
      <c r="J845" s="30">
        <v>3250</v>
      </c>
      <c r="K845" s="31">
        <f t="shared" si="6"/>
        <v>1625</v>
      </c>
      <c r="L845" s="31">
        <f t="shared" si="7"/>
        <v>731.25</v>
      </c>
      <c r="M845" s="32">
        <v>0.45</v>
      </c>
      <c r="O845" s="37"/>
      <c r="P845" s="38"/>
      <c r="Q845" s="33"/>
      <c r="R845" s="34"/>
    </row>
    <row r="846" spans="1:18" ht="15.75" customHeight="1" x14ac:dyDescent="0.2">
      <c r="A846" s="22"/>
      <c r="B846" s="27" t="s">
        <v>21</v>
      </c>
      <c r="C846" s="27">
        <v>1185732</v>
      </c>
      <c r="D846" s="28">
        <v>44453</v>
      </c>
      <c r="E846" s="27" t="s">
        <v>40</v>
      </c>
      <c r="F846" s="27" t="s">
        <v>56</v>
      </c>
      <c r="G846" s="27" t="s">
        <v>57</v>
      </c>
      <c r="H846" s="27" t="s">
        <v>24</v>
      </c>
      <c r="I846" s="29">
        <v>0.45</v>
      </c>
      <c r="J846" s="30">
        <v>4500</v>
      </c>
      <c r="K846" s="31">
        <f t="shared" si="6"/>
        <v>2025</v>
      </c>
      <c r="L846" s="31">
        <f t="shared" si="7"/>
        <v>708.75000000000011</v>
      </c>
      <c r="M846" s="32">
        <v>0.35000000000000003</v>
      </c>
      <c r="O846" s="37"/>
      <c r="P846" s="38"/>
      <c r="Q846" s="33"/>
      <c r="R846" s="34"/>
    </row>
    <row r="847" spans="1:18" ht="15.75" customHeight="1" x14ac:dyDescent="0.2">
      <c r="A847" s="22"/>
      <c r="B847" s="27" t="s">
        <v>21</v>
      </c>
      <c r="C847" s="27">
        <v>1185732</v>
      </c>
      <c r="D847" s="28">
        <v>44453</v>
      </c>
      <c r="E847" s="27" t="s">
        <v>40</v>
      </c>
      <c r="F847" s="27" t="s">
        <v>56</v>
      </c>
      <c r="G847" s="27" t="s">
        <v>57</v>
      </c>
      <c r="H847" s="27" t="s">
        <v>25</v>
      </c>
      <c r="I847" s="29">
        <v>0.40000000000000008</v>
      </c>
      <c r="J847" s="30">
        <v>2500</v>
      </c>
      <c r="K847" s="31">
        <f t="shared" si="6"/>
        <v>1000.0000000000002</v>
      </c>
      <c r="L847" s="31">
        <f t="shared" si="7"/>
        <v>300.00000000000006</v>
      </c>
      <c r="M847" s="32">
        <v>0.3</v>
      </c>
      <c r="O847" s="37"/>
      <c r="P847" s="38"/>
      <c r="Q847" s="33"/>
      <c r="R847" s="34"/>
    </row>
    <row r="848" spans="1:18" ht="15.75" customHeight="1" x14ac:dyDescent="0.2">
      <c r="A848" s="22"/>
      <c r="B848" s="27" t="s">
        <v>21</v>
      </c>
      <c r="C848" s="27">
        <v>1185732</v>
      </c>
      <c r="D848" s="28">
        <v>44453</v>
      </c>
      <c r="E848" s="27" t="s">
        <v>40</v>
      </c>
      <c r="F848" s="27" t="s">
        <v>56</v>
      </c>
      <c r="G848" s="27" t="s">
        <v>57</v>
      </c>
      <c r="H848" s="27" t="s">
        <v>26</v>
      </c>
      <c r="I848" s="29">
        <v>0.25</v>
      </c>
      <c r="J848" s="30">
        <v>1500</v>
      </c>
      <c r="K848" s="31">
        <f t="shared" si="6"/>
        <v>375</v>
      </c>
      <c r="L848" s="31">
        <f t="shared" si="7"/>
        <v>112.5</v>
      </c>
      <c r="M848" s="32">
        <v>0.3</v>
      </c>
      <c r="O848" s="37"/>
      <c r="P848" s="38"/>
      <c r="Q848" s="33"/>
      <c r="R848" s="34"/>
    </row>
    <row r="849" spans="1:18" ht="15.75" customHeight="1" x14ac:dyDescent="0.2">
      <c r="A849" s="22"/>
      <c r="B849" s="27" t="s">
        <v>21</v>
      </c>
      <c r="C849" s="27">
        <v>1185732</v>
      </c>
      <c r="D849" s="28">
        <v>44453</v>
      </c>
      <c r="E849" s="27" t="s">
        <v>40</v>
      </c>
      <c r="F849" s="27" t="s">
        <v>56</v>
      </c>
      <c r="G849" s="27" t="s">
        <v>57</v>
      </c>
      <c r="H849" s="27" t="s">
        <v>27</v>
      </c>
      <c r="I849" s="29">
        <v>0.25</v>
      </c>
      <c r="J849" s="30">
        <v>1250</v>
      </c>
      <c r="K849" s="31">
        <f t="shared" si="6"/>
        <v>312.5</v>
      </c>
      <c r="L849" s="31">
        <f t="shared" si="7"/>
        <v>109.37500000000001</v>
      </c>
      <c r="M849" s="32">
        <v>0.35000000000000003</v>
      </c>
      <c r="O849" s="37"/>
      <c r="P849" s="38"/>
      <c r="Q849" s="33"/>
      <c r="R849" s="34"/>
    </row>
    <row r="850" spans="1:18" ht="15.75" customHeight="1" x14ac:dyDescent="0.2">
      <c r="A850" s="22"/>
      <c r="B850" s="27" t="s">
        <v>21</v>
      </c>
      <c r="C850" s="27">
        <v>1185732</v>
      </c>
      <c r="D850" s="28">
        <v>44453</v>
      </c>
      <c r="E850" s="27" t="s">
        <v>40</v>
      </c>
      <c r="F850" s="27" t="s">
        <v>56</v>
      </c>
      <c r="G850" s="27" t="s">
        <v>57</v>
      </c>
      <c r="H850" s="27" t="s">
        <v>28</v>
      </c>
      <c r="I850" s="29">
        <v>0.35</v>
      </c>
      <c r="J850" s="30">
        <v>1250</v>
      </c>
      <c r="K850" s="31">
        <f t="shared" si="6"/>
        <v>437.5</v>
      </c>
      <c r="L850" s="31">
        <f t="shared" si="7"/>
        <v>131.25</v>
      </c>
      <c r="M850" s="32">
        <v>0.3</v>
      </c>
      <c r="O850" s="37"/>
      <c r="P850" s="38"/>
      <c r="Q850" s="33"/>
      <c r="R850" s="34"/>
    </row>
    <row r="851" spans="1:18" ht="15.75" customHeight="1" x14ac:dyDescent="0.2">
      <c r="A851" s="22"/>
      <c r="B851" s="27" t="s">
        <v>21</v>
      </c>
      <c r="C851" s="27">
        <v>1185732</v>
      </c>
      <c r="D851" s="28">
        <v>44453</v>
      </c>
      <c r="E851" s="27" t="s">
        <v>40</v>
      </c>
      <c r="F851" s="27" t="s">
        <v>56</v>
      </c>
      <c r="G851" s="27" t="s">
        <v>57</v>
      </c>
      <c r="H851" s="27" t="s">
        <v>29</v>
      </c>
      <c r="I851" s="29">
        <v>0.4</v>
      </c>
      <c r="J851" s="30">
        <v>2000</v>
      </c>
      <c r="K851" s="31">
        <f t="shared" si="6"/>
        <v>800</v>
      </c>
      <c r="L851" s="31">
        <f t="shared" si="7"/>
        <v>360</v>
      </c>
      <c r="M851" s="32">
        <v>0.45</v>
      </c>
      <c r="O851" s="37"/>
      <c r="P851" s="38"/>
      <c r="Q851" s="33"/>
      <c r="R851" s="34"/>
    </row>
    <row r="852" spans="1:18" ht="15.75" customHeight="1" x14ac:dyDescent="0.2">
      <c r="A852" s="22"/>
      <c r="B852" s="27" t="s">
        <v>21</v>
      </c>
      <c r="C852" s="27">
        <v>1185732</v>
      </c>
      <c r="D852" s="28">
        <v>44482</v>
      </c>
      <c r="E852" s="27" t="s">
        <v>40</v>
      </c>
      <c r="F852" s="27" t="s">
        <v>56</v>
      </c>
      <c r="G852" s="27" t="s">
        <v>57</v>
      </c>
      <c r="H852" s="27" t="s">
        <v>24</v>
      </c>
      <c r="I852" s="29">
        <v>0.44999999999999996</v>
      </c>
      <c r="J852" s="30">
        <v>3750</v>
      </c>
      <c r="K852" s="31">
        <f t="shared" si="6"/>
        <v>1687.4999999999998</v>
      </c>
      <c r="L852" s="31">
        <f t="shared" si="7"/>
        <v>590.625</v>
      </c>
      <c r="M852" s="32">
        <v>0.35000000000000003</v>
      </c>
      <c r="O852" s="37"/>
      <c r="P852" s="38"/>
      <c r="Q852" s="33"/>
      <c r="R852" s="34"/>
    </row>
    <row r="853" spans="1:18" ht="15.75" customHeight="1" x14ac:dyDescent="0.2">
      <c r="A853" s="22"/>
      <c r="B853" s="27" t="s">
        <v>21</v>
      </c>
      <c r="C853" s="27">
        <v>1185732</v>
      </c>
      <c r="D853" s="28">
        <v>44482</v>
      </c>
      <c r="E853" s="27" t="s">
        <v>40</v>
      </c>
      <c r="F853" s="27" t="s">
        <v>56</v>
      </c>
      <c r="G853" s="27" t="s">
        <v>57</v>
      </c>
      <c r="H853" s="27" t="s">
        <v>25</v>
      </c>
      <c r="I853" s="29">
        <v>0.35</v>
      </c>
      <c r="J853" s="30">
        <v>2000</v>
      </c>
      <c r="K853" s="31">
        <f t="shared" si="6"/>
        <v>700</v>
      </c>
      <c r="L853" s="31">
        <f t="shared" si="7"/>
        <v>210</v>
      </c>
      <c r="M853" s="32">
        <v>0.3</v>
      </c>
      <c r="O853" s="37"/>
      <c r="P853" s="38"/>
      <c r="Q853" s="33"/>
      <c r="R853" s="34"/>
    </row>
    <row r="854" spans="1:18" ht="15.75" customHeight="1" x14ac:dyDescent="0.2">
      <c r="A854" s="22"/>
      <c r="B854" s="27" t="s">
        <v>21</v>
      </c>
      <c r="C854" s="27">
        <v>1185732</v>
      </c>
      <c r="D854" s="28">
        <v>44482</v>
      </c>
      <c r="E854" s="27" t="s">
        <v>40</v>
      </c>
      <c r="F854" s="27" t="s">
        <v>56</v>
      </c>
      <c r="G854" s="27" t="s">
        <v>57</v>
      </c>
      <c r="H854" s="27" t="s">
        <v>26</v>
      </c>
      <c r="I854" s="29">
        <v>0.35</v>
      </c>
      <c r="J854" s="30">
        <v>1000</v>
      </c>
      <c r="K854" s="31">
        <f t="shared" si="6"/>
        <v>350</v>
      </c>
      <c r="L854" s="31">
        <f t="shared" si="7"/>
        <v>105</v>
      </c>
      <c r="M854" s="32">
        <v>0.3</v>
      </c>
      <c r="O854" s="37"/>
      <c r="P854" s="38"/>
      <c r="Q854" s="33"/>
      <c r="R854" s="34"/>
    </row>
    <row r="855" spans="1:18" ht="15.75" customHeight="1" x14ac:dyDescent="0.2">
      <c r="A855" s="22"/>
      <c r="B855" s="27" t="s">
        <v>21</v>
      </c>
      <c r="C855" s="27">
        <v>1185732</v>
      </c>
      <c r="D855" s="28">
        <v>44482</v>
      </c>
      <c r="E855" s="27" t="s">
        <v>40</v>
      </c>
      <c r="F855" s="27" t="s">
        <v>56</v>
      </c>
      <c r="G855" s="27" t="s">
        <v>57</v>
      </c>
      <c r="H855" s="27" t="s">
        <v>27</v>
      </c>
      <c r="I855" s="29">
        <v>0.35</v>
      </c>
      <c r="J855" s="30">
        <v>750</v>
      </c>
      <c r="K855" s="31">
        <f t="shared" si="6"/>
        <v>262.5</v>
      </c>
      <c r="L855" s="31">
        <f t="shared" si="7"/>
        <v>91.875000000000014</v>
      </c>
      <c r="M855" s="32">
        <v>0.35000000000000003</v>
      </c>
      <c r="O855" s="37"/>
      <c r="P855" s="38"/>
      <c r="Q855" s="33"/>
      <c r="R855" s="34"/>
    </row>
    <row r="856" spans="1:18" ht="15.75" customHeight="1" x14ac:dyDescent="0.2">
      <c r="A856" s="22"/>
      <c r="B856" s="27" t="s">
        <v>21</v>
      </c>
      <c r="C856" s="27">
        <v>1185732</v>
      </c>
      <c r="D856" s="28">
        <v>44482</v>
      </c>
      <c r="E856" s="27" t="s">
        <v>40</v>
      </c>
      <c r="F856" s="27" t="s">
        <v>56</v>
      </c>
      <c r="G856" s="27" t="s">
        <v>57</v>
      </c>
      <c r="H856" s="27" t="s">
        <v>28</v>
      </c>
      <c r="I856" s="29">
        <v>0.44999999999999996</v>
      </c>
      <c r="J856" s="30">
        <v>750</v>
      </c>
      <c r="K856" s="31">
        <f t="shared" si="6"/>
        <v>337.49999999999994</v>
      </c>
      <c r="L856" s="31">
        <f t="shared" si="7"/>
        <v>101.24999999999999</v>
      </c>
      <c r="M856" s="32">
        <v>0.3</v>
      </c>
      <c r="O856" s="37"/>
      <c r="P856" s="38"/>
      <c r="Q856" s="33"/>
      <c r="R856" s="34"/>
    </row>
    <row r="857" spans="1:18" ht="15.75" customHeight="1" x14ac:dyDescent="0.2">
      <c r="A857" s="22"/>
      <c r="B857" s="27" t="s">
        <v>21</v>
      </c>
      <c r="C857" s="27">
        <v>1185732</v>
      </c>
      <c r="D857" s="28">
        <v>44482</v>
      </c>
      <c r="E857" s="27" t="s">
        <v>40</v>
      </c>
      <c r="F857" s="27" t="s">
        <v>56</v>
      </c>
      <c r="G857" s="27" t="s">
        <v>57</v>
      </c>
      <c r="H857" s="27" t="s">
        <v>29</v>
      </c>
      <c r="I857" s="29">
        <v>0.49999999999999989</v>
      </c>
      <c r="J857" s="30">
        <v>2000</v>
      </c>
      <c r="K857" s="31">
        <f t="shared" si="6"/>
        <v>999.99999999999977</v>
      </c>
      <c r="L857" s="31">
        <f t="shared" si="7"/>
        <v>449.99999999999989</v>
      </c>
      <c r="M857" s="32">
        <v>0.45</v>
      </c>
      <c r="O857" s="37"/>
      <c r="P857" s="38"/>
      <c r="Q857" s="33"/>
      <c r="R857" s="34"/>
    </row>
    <row r="858" spans="1:18" ht="15.75" customHeight="1" x14ac:dyDescent="0.2">
      <c r="A858" s="22"/>
      <c r="B858" s="27" t="s">
        <v>21</v>
      </c>
      <c r="C858" s="27">
        <v>1185732</v>
      </c>
      <c r="D858" s="28">
        <v>44513</v>
      </c>
      <c r="E858" s="27" t="s">
        <v>40</v>
      </c>
      <c r="F858" s="27" t="s">
        <v>56</v>
      </c>
      <c r="G858" s="27" t="s">
        <v>57</v>
      </c>
      <c r="H858" s="27" t="s">
        <v>24</v>
      </c>
      <c r="I858" s="29">
        <v>0.5</v>
      </c>
      <c r="J858" s="30">
        <v>3500</v>
      </c>
      <c r="K858" s="31">
        <f t="shared" si="6"/>
        <v>1750</v>
      </c>
      <c r="L858" s="31">
        <f t="shared" si="7"/>
        <v>612.50000000000011</v>
      </c>
      <c r="M858" s="32">
        <v>0.35000000000000003</v>
      </c>
      <c r="O858" s="37"/>
      <c r="P858" s="38"/>
      <c r="Q858" s="33"/>
      <c r="R858" s="34"/>
    </row>
    <row r="859" spans="1:18" ht="15.75" customHeight="1" x14ac:dyDescent="0.2">
      <c r="A859" s="22"/>
      <c r="B859" s="27" t="s">
        <v>21</v>
      </c>
      <c r="C859" s="27">
        <v>1185732</v>
      </c>
      <c r="D859" s="28">
        <v>44513</v>
      </c>
      <c r="E859" s="27" t="s">
        <v>40</v>
      </c>
      <c r="F859" s="27" t="s">
        <v>56</v>
      </c>
      <c r="G859" s="27" t="s">
        <v>57</v>
      </c>
      <c r="H859" s="27" t="s">
        <v>25</v>
      </c>
      <c r="I859" s="29">
        <v>0.4</v>
      </c>
      <c r="J859" s="30">
        <v>2000</v>
      </c>
      <c r="K859" s="31">
        <f t="shared" si="6"/>
        <v>800</v>
      </c>
      <c r="L859" s="31">
        <f t="shared" si="7"/>
        <v>240</v>
      </c>
      <c r="M859" s="32">
        <v>0.3</v>
      </c>
      <c r="O859" s="37"/>
      <c r="P859" s="38"/>
      <c r="Q859" s="33"/>
      <c r="R859" s="34"/>
    </row>
    <row r="860" spans="1:18" ht="15.75" customHeight="1" x14ac:dyDescent="0.2">
      <c r="A860" s="22"/>
      <c r="B860" s="27" t="s">
        <v>21</v>
      </c>
      <c r="C860" s="27">
        <v>1185732</v>
      </c>
      <c r="D860" s="28">
        <v>44513</v>
      </c>
      <c r="E860" s="27" t="s">
        <v>40</v>
      </c>
      <c r="F860" s="27" t="s">
        <v>56</v>
      </c>
      <c r="G860" s="27" t="s">
        <v>57</v>
      </c>
      <c r="H860" s="27" t="s">
        <v>26</v>
      </c>
      <c r="I860" s="29">
        <v>0.4</v>
      </c>
      <c r="J860" s="30">
        <v>1450</v>
      </c>
      <c r="K860" s="31">
        <f t="shared" si="6"/>
        <v>580</v>
      </c>
      <c r="L860" s="31">
        <f t="shared" si="7"/>
        <v>174</v>
      </c>
      <c r="M860" s="32">
        <v>0.3</v>
      </c>
      <c r="O860" s="37"/>
      <c r="P860" s="38"/>
      <c r="Q860" s="33"/>
      <c r="R860" s="34"/>
    </row>
    <row r="861" spans="1:18" ht="15.75" customHeight="1" x14ac:dyDescent="0.2">
      <c r="A861" s="22"/>
      <c r="B861" s="27" t="s">
        <v>21</v>
      </c>
      <c r="C861" s="27">
        <v>1185732</v>
      </c>
      <c r="D861" s="28">
        <v>44513</v>
      </c>
      <c r="E861" s="27" t="s">
        <v>40</v>
      </c>
      <c r="F861" s="27" t="s">
        <v>56</v>
      </c>
      <c r="G861" s="27" t="s">
        <v>57</v>
      </c>
      <c r="H861" s="27" t="s">
        <v>27</v>
      </c>
      <c r="I861" s="29">
        <v>0.4</v>
      </c>
      <c r="J861" s="30">
        <v>1500</v>
      </c>
      <c r="K861" s="31">
        <f t="shared" si="6"/>
        <v>600</v>
      </c>
      <c r="L861" s="31">
        <f t="shared" si="7"/>
        <v>210.00000000000003</v>
      </c>
      <c r="M861" s="32">
        <v>0.35000000000000003</v>
      </c>
      <c r="O861" s="37"/>
      <c r="P861" s="38"/>
      <c r="Q861" s="33"/>
      <c r="R861" s="34"/>
    </row>
    <row r="862" spans="1:18" ht="15.75" customHeight="1" x14ac:dyDescent="0.2">
      <c r="A862" s="22"/>
      <c r="B862" s="27" t="s">
        <v>21</v>
      </c>
      <c r="C862" s="27">
        <v>1185732</v>
      </c>
      <c r="D862" s="28">
        <v>44513</v>
      </c>
      <c r="E862" s="27" t="s">
        <v>40</v>
      </c>
      <c r="F862" s="27" t="s">
        <v>56</v>
      </c>
      <c r="G862" s="27" t="s">
        <v>57</v>
      </c>
      <c r="H862" s="27" t="s">
        <v>28</v>
      </c>
      <c r="I862" s="29">
        <v>0.54999999999999993</v>
      </c>
      <c r="J862" s="30">
        <v>1250</v>
      </c>
      <c r="K862" s="31">
        <f t="shared" si="6"/>
        <v>687.49999999999989</v>
      </c>
      <c r="L862" s="31">
        <f t="shared" si="7"/>
        <v>206.24999999999997</v>
      </c>
      <c r="M862" s="32">
        <v>0.3</v>
      </c>
      <c r="O862" s="37"/>
      <c r="P862" s="38"/>
      <c r="Q862" s="33"/>
      <c r="R862" s="34"/>
    </row>
    <row r="863" spans="1:18" ht="15.75" customHeight="1" x14ac:dyDescent="0.2">
      <c r="A863" s="22"/>
      <c r="B863" s="27" t="s">
        <v>21</v>
      </c>
      <c r="C863" s="27">
        <v>1185732</v>
      </c>
      <c r="D863" s="28">
        <v>44513</v>
      </c>
      <c r="E863" s="27" t="s">
        <v>40</v>
      </c>
      <c r="F863" s="27" t="s">
        <v>56</v>
      </c>
      <c r="G863" s="27" t="s">
        <v>57</v>
      </c>
      <c r="H863" s="27" t="s">
        <v>29</v>
      </c>
      <c r="I863" s="29">
        <v>0.59999999999999987</v>
      </c>
      <c r="J863" s="30">
        <v>2250</v>
      </c>
      <c r="K863" s="31">
        <f t="shared" si="6"/>
        <v>1349.9999999999998</v>
      </c>
      <c r="L863" s="31">
        <f t="shared" si="7"/>
        <v>607.49999999999989</v>
      </c>
      <c r="M863" s="32">
        <v>0.45</v>
      </c>
      <c r="O863" s="37"/>
      <c r="P863" s="38"/>
      <c r="Q863" s="33"/>
      <c r="R863" s="34"/>
    </row>
    <row r="864" spans="1:18" ht="15.75" customHeight="1" x14ac:dyDescent="0.2">
      <c r="A864" s="22"/>
      <c r="B864" s="27" t="s">
        <v>21</v>
      </c>
      <c r="C864" s="27">
        <v>1185732</v>
      </c>
      <c r="D864" s="28">
        <v>44542</v>
      </c>
      <c r="E864" s="27" t="s">
        <v>40</v>
      </c>
      <c r="F864" s="27" t="s">
        <v>56</v>
      </c>
      <c r="G864" s="27" t="s">
        <v>57</v>
      </c>
      <c r="H864" s="27" t="s">
        <v>24</v>
      </c>
      <c r="I864" s="29">
        <v>0.54999999999999993</v>
      </c>
      <c r="J864" s="30">
        <v>4750</v>
      </c>
      <c r="K864" s="31">
        <f t="shared" si="6"/>
        <v>2612.4999999999995</v>
      </c>
      <c r="L864" s="31">
        <f t="shared" si="7"/>
        <v>914.37499999999989</v>
      </c>
      <c r="M864" s="32">
        <v>0.35000000000000003</v>
      </c>
      <c r="O864" s="37"/>
      <c r="P864" s="38"/>
      <c r="Q864" s="33"/>
      <c r="R864" s="34"/>
    </row>
    <row r="865" spans="1:18" ht="15.75" customHeight="1" x14ac:dyDescent="0.2">
      <c r="A865" s="22"/>
      <c r="B865" s="27" t="s">
        <v>21</v>
      </c>
      <c r="C865" s="27">
        <v>1185732</v>
      </c>
      <c r="D865" s="28">
        <v>44542</v>
      </c>
      <c r="E865" s="27" t="s">
        <v>40</v>
      </c>
      <c r="F865" s="27" t="s">
        <v>56</v>
      </c>
      <c r="G865" s="27" t="s">
        <v>57</v>
      </c>
      <c r="H865" s="27" t="s">
        <v>25</v>
      </c>
      <c r="I865" s="29">
        <v>0.45</v>
      </c>
      <c r="J865" s="30">
        <v>2750</v>
      </c>
      <c r="K865" s="31">
        <f t="shared" si="6"/>
        <v>1237.5</v>
      </c>
      <c r="L865" s="31">
        <f t="shared" si="7"/>
        <v>371.25</v>
      </c>
      <c r="M865" s="32">
        <v>0.3</v>
      </c>
      <c r="O865" s="37"/>
      <c r="P865" s="38"/>
      <c r="Q865" s="33"/>
      <c r="R865" s="34"/>
    </row>
    <row r="866" spans="1:18" ht="15.75" customHeight="1" x14ac:dyDescent="0.2">
      <c r="A866" s="22"/>
      <c r="B866" s="27" t="s">
        <v>21</v>
      </c>
      <c r="C866" s="27">
        <v>1185732</v>
      </c>
      <c r="D866" s="28">
        <v>44542</v>
      </c>
      <c r="E866" s="27" t="s">
        <v>40</v>
      </c>
      <c r="F866" s="27" t="s">
        <v>56</v>
      </c>
      <c r="G866" s="27" t="s">
        <v>57</v>
      </c>
      <c r="H866" s="27" t="s">
        <v>26</v>
      </c>
      <c r="I866" s="29">
        <v>0.45</v>
      </c>
      <c r="J866" s="30">
        <v>2250</v>
      </c>
      <c r="K866" s="31">
        <f t="shared" si="6"/>
        <v>1012.5</v>
      </c>
      <c r="L866" s="31">
        <f t="shared" si="7"/>
        <v>303.75</v>
      </c>
      <c r="M866" s="32">
        <v>0.3</v>
      </c>
      <c r="O866" s="37"/>
      <c r="P866" s="38"/>
      <c r="Q866" s="33"/>
      <c r="R866" s="34"/>
    </row>
    <row r="867" spans="1:18" ht="15.75" customHeight="1" x14ac:dyDescent="0.2">
      <c r="A867" s="22"/>
      <c r="B867" s="27" t="s">
        <v>21</v>
      </c>
      <c r="C867" s="27">
        <v>1185732</v>
      </c>
      <c r="D867" s="28">
        <v>44542</v>
      </c>
      <c r="E867" s="27" t="s">
        <v>40</v>
      </c>
      <c r="F867" s="27" t="s">
        <v>56</v>
      </c>
      <c r="G867" s="27" t="s">
        <v>57</v>
      </c>
      <c r="H867" s="27" t="s">
        <v>27</v>
      </c>
      <c r="I867" s="29">
        <v>0.45</v>
      </c>
      <c r="J867" s="30">
        <v>1750</v>
      </c>
      <c r="K867" s="31">
        <f t="shared" si="6"/>
        <v>787.5</v>
      </c>
      <c r="L867" s="31">
        <f t="shared" si="7"/>
        <v>275.625</v>
      </c>
      <c r="M867" s="32">
        <v>0.35000000000000003</v>
      </c>
      <c r="O867" s="37"/>
      <c r="P867" s="38"/>
      <c r="Q867" s="33"/>
      <c r="R867" s="34"/>
    </row>
    <row r="868" spans="1:18" ht="15.75" customHeight="1" x14ac:dyDescent="0.2">
      <c r="A868" s="22"/>
      <c r="B868" s="27" t="s">
        <v>21</v>
      </c>
      <c r="C868" s="27">
        <v>1185732</v>
      </c>
      <c r="D868" s="28">
        <v>44542</v>
      </c>
      <c r="E868" s="27" t="s">
        <v>40</v>
      </c>
      <c r="F868" s="27" t="s">
        <v>56</v>
      </c>
      <c r="G868" s="27" t="s">
        <v>57</v>
      </c>
      <c r="H868" s="27" t="s">
        <v>28</v>
      </c>
      <c r="I868" s="29">
        <v>0.54999999999999993</v>
      </c>
      <c r="J868" s="30">
        <v>1750</v>
      </c>
      <c r="K868" s="31">
        <f t="shared" si="6"/>
        <v>962.49999999999989</v>
      </c>
      <c r="L868" s="31">
        <f t="shared" si="7"/>
        <v>288.74999999999994</v>
      </c>
      <c r="M868" s="32">
        <v>0.3</v>
      </c>
      <c r="O868" s="37"/>
      <c r="P868" s="38"/>
      <c r="Q868" s="33"/>
      <c r="R868" s="34"/>
    </row>
    <row r="869" spans="1:18" ht="15.75" customHeight="1" x14ac:dyDescent="0.2">
      <c r="A869" s="22"/>
      <c r="B869" s="27" t="s">
        <v>21</v>
      </c>
      <c r="C869" s="27">
        <v>1185732</v>
      </c>
      <c r="D869" s="28">
        <v>44542</v>
      </c>
      <c r="E869" s="27" t="s">
        <v>40</v>
      </c>
      <c r="F869" s="27" t="s">
        <v>56</v>
      </c>
      <c r="G869" s="27" t="s">
        <v>57</v>
      </c>
      <c r="H869" s="27" t="s">
        <v>29</v>
      </c>
      <c r="I869" s="29">
        <v>0.59999999999999987</v>
      </c>
      <c r="J869" s="30">
        <v>2750</v>
      </c>
      <c r="K869" s="31">
        <f t="shared" si="6"/>
        <v>1649.9999999999995</v>
      </c>
      <c r="L869" s="31">
        <f t="shared" si="7"/>
        <v>742.49999999999977</v>
      </c>
      <c r="M869" s="32">
        <v>0.45</v>
      </c>
      <c r="O869" s="37"/>
      <c r="P869" s="38"/>
      <c r="Q869" s="33"/>
      <c r="R869" s="34"/>
    </row>
    <row r="870" spans="1:18" ht="15.75" customHeight="1" x14ac:dyDescent="0.2">
      <c r="A870" s="22" t="s">
        <v>46</v>
      </c>
      <c r="B870" s="27" t="s">
        <v>38</v>
      </c>
      <c r="C870" s="27">
        <v>1189833</v>
      </c>
      <c r="D870" s="28">
        <v>44213</v>
      </c>
      <c r="E870" s="27" t="s">
        <v>40</v>
      </c>
      <c r="F870" s="27" t="s">
        <v>58</v>
      </c>
      <c r="G870" s="27" t="s">
        <v>59</v>
      </c>
      <c r="H870" s="27" t="s">
        <v>24</v>
      </c>
      <c r="I870" s="29">
        <v>0.35</v>
      </c>
      <c r="J870" s="30">
        <v>4750</v>
      </c>
      <c r="K870" s="31">
        <f t="shared" si="6"/>
        <v>1662.5</v>
      </c>
      <c r="L870" s="31">
        <f t="shared" si="7"/>
        <v>748.125</v>
      </c>
      <c r="M870" s="32">
        <v>0.45</v>
      </c>
      <c r="O870" s="37"/>
      <c r="P870" s="38"/>
      <c r="Q870" s="33"/>
      <c r="R870" s="34"/>
    </row>
    <row r="871" spans="1:18" ht="15.75" customHeight="1" x14ac:dyDescent="0.2">
      <c r="A871" s="22"/>
      <c r="B871" s="27" t="s">
        <v>38</v>
      </c>
      <c r="C871" s="27">
        <v>1189833</v>
      </c>
      <c r="D871" s="28">
        <v>44213</v>
      </c>
      <c r="E871" s="27" t="s">
        <v>40</v>
      </c>
      <c r="F871" s="27" t="s">
        <v>58</v>
      </c>
      <c r="G871" s="27" t="s">
        <v>59</v>
      </c>
      <c r="H871" s="27" t="s">
        <v>25</v>
      </c>
      <c r="I871" s="29">
        <v>0.45</v>
      </c>
      <c r="J871" s="30">
        <v>4750</v>
      </c>
      <c r="K871" s="31">
        <f t="shared" si="6"/>
        <v>2137.5</v>
      </c>
      <c r="L871" s="31">
        <f t="shared" si="7"/>
        <v>641.25</v>
      </c>
      <c r="M871" s="32">
        <v>0.3</v>
      </c>
      <c r="O871" s="37"/>
      <c r="P871" s="38"/>
      <c r="Q871" s="33"/>
      <c r="R871" s="34"/>
    </row>
    <row r="872" spans="1:18" ht="15.75" customHeight="1" x14ac:dyDescent="0.2">
      <c r="A872" s="22"/>
      <c r="B872" s="27" t="s">
        <v>38</v>
      </c>
      <c r="C872" s="27">
        <v>1189833</v>
      </c>
      <c r="D872" s="28">
        <v>44213</v>
      </c>
      <c r="E872" s="27" t="s">
        <v>40</v>
      </c>
      <c r="F872" s="27" t="s">
        <v>58</v>
      </c>
      <c r="G872" s="27" t="s">
        <v>59</v>
      </c>
      <c r="H872" s="27" t="s">
        <v>26</v>
      </c>
      <c r="I872" s="29">
        <v>0.45</v>
      </c>
      <c r="J872" s="30">
        <v>4750</v>
      </c>
      <c r="K872" s="31">
        <f t="shared" si="6"/>
        <v>2137.5</v>
      </c>
      <c r="L872" s="31">
        <f t="shared" si="7"/>
        <v>961.875</v>
      </c>
      <c r="M872" s="32">
        <v>0.45</v>
      </c>
      <c r="O872" s="37"/>
      <c r="P872" s="38"/>
      <c r="Q872" s="33"/>
      <c r="R872" s="34"/>
    </row>
    <row r="873" spans="1:18" ht="15.75" customHeight="1" x14ac:dyDescent="0.2">
      <c r="A873" s="22"/>
      <c r="B873" s="27" t="s">
        <v>38</v>
      </c>
      <c r="C873" s="27">
        <v>1189833</v>
      </c>
      <c r="D873" s="28">
        <v>44213</v>
      </c>
      <c r="E873" s="27" t="s">
        <v>40</v>
      </c>
      <c r="F873" s="27" t="s">
        <v>58</v>
      </c>
      <c r="G873" s="27" t="s">
        <v>59</v>
      </c>
      <c r="H873" s="27" t="s">
        <v>27</v>
      </c>
      <c r="I873" s="29">
        <v>0.45</v>
      </c>
      <c r="J873" s="30">
        <v>3250</v>
      </c>
      <c r="K873" s="31">
        <f t="shared" si="6"/>
        <v>1462.5</v>
      </c>
      <c r="L873" s="31">
        <f t="shared" si="7"/>
        <v>585</v>
      </c>
      <c r="M873" s="32">
        <v>0.39999999999999997</v>
      </c>
      <c r="O873" s="37"/>
      <c r="P873" s="38"/>
      <c r="Q873" s="33"/>
      <c r="R873" s="34"/>
    </row>
    <row r="874" spans="1:18" ht="15.75" customHeight="1" x14ac:dyDescent="0.2">
      <c r="A874" s="22"/>
      <c r="B874" s="27" t="s">
        <v>38</v>
      </c>
      <c r="C874" s="27">
        <v>1189833</v>
      </c>
      <c r="D874" s="28">
        <v>44213</v>
      </c>
      <c r="E874" s="27" t="s">
        <v>40</v>
      </c>
      <c r="F874" s="27" t="s">
        <v>58</v>
      </c>
      <c r="G874" s="27" t="s">
        <v>59</v>
      </c>
      <c r="H874" s="27" t="s">
        <v>28</v>
      </c>
      <c r="I874" s="29">
        <v>0.5</v>
      </c>
      <c r="J874" s="30">
        <v>2750</v>
      </c>
      <c r="K874" s="31">
        <f t="shared" si="6"/>
        <v>1375</v>
      </c>
      <c r="L874" s="31">
        <f t="shared" si="7"/>
        <v>825.00000000000011</v>
      </c>
      <c r="M874" s="32">
        <v>0.60000000000000009</v>
      </c>
      <c r="O874" s="37"/>
      <c r="P874" s="38"/>
      <c r="Q874" s="33"/>
      <c r="R874" s="34"/>
    </row>
    <row r="875" spans="1:18" ht="15.75" customHeight="1" x14ac:dyDescent="0.2">
      <c r="A875" s="22"/>
      <c r="B875" s="27" t="s">
        <v>38</v>
      </c>
      <c r="C875" s="27">
        <v>1189833</v>
      </c>
      <c r="D875" s="28">
        <v>44213</v>
      </c>
      <c r="E875" s="27" t="s">
        <v>40</v>
      </c>
      <c r="F875" s="27" t="s">
        <v>58</v>
      </c>
      <c r="G875" s="27" t="s">
        <v>59</v>
      </c>
      <c r="H875" s="27" t="s">
        <v>29</v>
      </c>
      <c r="I875" s="29">
        <v>0.45</v>
      </c>
      <c r="J875" s="30">
        <v>4750</v>
      </c>
      <c r="K875" s="31">
        <f t="shared" si="6"/>
        <v>2137.5</v>
      </c>
      <c r="L875" s="31">
        <f t="shared" si="7"/>
        <v>534.375</v>
      </c>
      <c r="M875" s="32">
        <v>0.25</v>
      </c>
      <c r="O875" s="37"/>
      <c r="P875" s="38"/>
      <c r="Q875" s="33"/>
      <c r="R875" s="34"/>
    </row>
    <row r="876" spans="1:18" ht="15.75" customHeight="1" x14ac:dyDescent="0.2">
      <c r="A876" s="22"/>
      <c r="B876" s="27" t="s">
        <v>38</v>
      </c>
      <c r="C876" s="27">
        <v>1189833</v>
      </c>
      <c r="D876" s="28">
        <v>44244</v>
      </c>
      <c r="E876" s="27" t="s">
        <v>40</v>
      </c>
      <c r="F876" s="27" t="s">
        <v>58</v>
      </c>
      <c r="G876" s="27" t="s">
        <v>59</v>
      </c>
      <c r="H876" s="27" t="s">
        <v>24</v>
      </c>
      <c r="I876" s="29">
        <v>0.35</v>
      </c>
      <c r="J876" s="30">
        <v>5250</v>
      </c>
      <c r="K876" s="31">
        <f t="shared" si="6"/>
        <v>1837.4999999999998</v>
      </c>
      <c r="L876" s="31">
        <f t="shared" si="7"/>
        <v>826.87499999999989</v>
      </c>
      <c r="M876" s="32">
        <v>0.45</v>
      </c>
      <c r="O876" s="37"/>
      <c r="P876" s="38"/>
      <c r="Q876" s="33"/>
      <c r="R876" s="34"/>
    </row>
    <row r="877" spans="1:18" ht="15.75" customHeight="1" x14ac:dyDescent="0.2">
      <c r="A877" s="22"/>
      <c r="B877" s="27" t="s">
        <v>38</v>
      </c>
      <c r="C877" s="27">
        <v>1189833</v>
      </c>
      <c r="D877" s="28">
        <v>44244</v>
      </c>
      <c r="E877" s="27" t="s">
        <v>40</v>
      </c>
      <c r="F877" s="27" t="s">
        <v>58</v>
      </c>
      <c r="G877" s="27" t="s">
        <v>59</v>
      </c>
      <c r="H877" s="27" t="s">
        <v>25</v>
      </c>
      <c r="I877" s="29">
        <v>0.45</v>
      </c>
      <c r="J877" s="30">
        <v>4250</v>
      </c>
      <c r="K877" s="31">
        <f t="shared" si="6"/>
        <v>1912.5</v>
      </c>
      <c r="L877" s="31">
        <f t="shared" si="7"/>
        <v>573.75</v>
      </c>
      <c r="M877" s="32">
        <v>0.3</v>
      </c>
      <c r="O877" s="37"/>
      <c r="P877" s="38"/>
      <c r="Q877" s="33"/>
      <c r="R877" s="34"/>
    </row>
    <row r="878" spans="1:18" ht="15.75" customHeight="1" x14ac:dyDescent="0.2">
      <c r="A878" s="22"/>
      <c r="B878" s="27" t="s">
        <v>38</v>
      </c>
      <c r="C878" s="27">
        <v>1189833</v>
      </c>
      <c r="D878" s="28">
        <v>44244</v>
      </c>
      <c r="E878" s="27" t="s">
        <v>40</v>
      </c>
      <c r="F878" s="27" t="s">
        <v>58</v>
      </c>
      <c r="G878" s="27" t="s">
        <v>59</v>
      </c>
      <c r="H878" s="27" t="s">
        <v>26</v>
      </c>
      <c r="I878" s="29">
        <v>0.45</v>
      </c>
      <c r="J878" s="30">
        <v>4500</v>
      </c>
      <c r="K878" s="31">
        <f t="shared" si="6"/>
        <v>2025</v>
      </c>
      <c r="L878" s="31">
        <f t="shared" si="7"/>
        <v>911.25</v>
      </c>
      <c r="M878" s="32">
        <v>0.45</v>
      </c>
      <c r="O878" s="37"/>
      <c r="P878" s="38"/>
      <c r="Q878" s="33"/>
      <c r="R878" s="34"/>
    </row>
    <row r="879" spans="1:18" ht="15.75" customHeight="1" x14ac:dyDescent="0.2">
      <c r="A879" s="22"/>
      <c r="B879" s="27" t="s">
        <v>38</v>
      </c>
      <c r="C879" s="27">
        <v>1189833</v>
      </c>
      <c r="D879" s="28">
        <v>44244</v>
      </c>
      <c r="E879" s="27" t="s">
        <v>40</v>
      </c>
      <c r="F879" s="27" t="s">
        <v>58</v>
      </c>
      <c r="G879" s="27" t="s">
        <v>59</v>
      </c>
      <c r="H879" s="27" t="s">
        <v>27</v>
      </c>
      <c r="I879" s="29">
        <v>0.45</v>
      </c>
      <c r="J879" s="30">
        <v>3000</v>
      </c>
      <c r="K879" s="31">
        <f t="shared" si="6"/>
        <v>1350</v>
      </c>
      <c r="L879" s="31">
        <f t="shared" si="7"/>
        <v>540</v>
      </c>
      <c r="M879" s="32">
        <v>0.39999999999999997</v>
      </c>
      <c r="O879" s="37"/>
      <c r="P879" s="38"/>
      <c r="Q879" s="33"/>
      <c r="R879" s="34"/>
    </row>
    <row r="880" spans="1:18" ht="15.75" customHeight="1" x14ac:dyDescent="0.2">
      <c r="A880" s="22"/>
      <c r="B880" s="27" t="s">
        <v>38</v>
      </c>
      <c r="C880" s="27">
        <v>1189833</v>
      </c>
      <c r="D880" s="28">
        <v>44244</v>
      </c>
      <c r="E880" s="27" t="s">
        <v>40</v>
      </c>
      <c r="F880" s="27" t="s">
        <v>58</v>
      </c>
      <c r="G880" s="27" t="s">
        <v>59</v>
      </c>
      <c r="H880" s="27" t="s">
        <v>28</v>
      </c>
      <c r="I880" s="29">
        <v>0.5</v>
      </c>
      <c r="J880" s="30">
        <v>2250</v>
      </c>
      <c r="K880" s="31">
        <f t="shared" si="6"/>
        <v>1125</v>
      </c>
      <c r="L880" s="31">
        <f t="shared" si="7"/>
        <v>675.00000000000011</v>
      </c>
      <c r="M880" s="32">
        <v>0.60000000000000009</v>
      </c>
      <c r="O880" s="37"/>
      <c r="P880" s="38"/>
      <c r="Q880" s="33"/>
      <c r="R880" s="34"/>
    </row>
    <row r="881" spans="1:18" ht="15.75" customHeight="1" x14ac:dyDescent="0.2">
      <c r="A881" s="22"/>
      <c r="B881" s="27" t="s">
        <v>38</v>
      </c>
      <c r="C881" s="27">
        <v>1189833</v>
      </c>
      <c r="D881" s="28">
        <v>44244</v>
      </c>
      <c r="E881" s="27" t="s">
        <v>40</v>
      </c>
      <c r="F881" s="27" t="s">
        <v>58</v>
      </c>
      <c r="G881" s="27" t="s">
        <v>59</v>
      </c>
      <c r="H881" s="27" t="s">
        <v>29</v>
      </c>
      <c r="I881" s="29">
        <v>0.45</v>
      </c>
      <c r="J881" s="30">
        <v>4250</v>
      </c>
      <c r="K881" s="31">
        <f t="shared" si="6"/>
        <v>1912.5</v>
      </c>
      <c r="L881" s="31">
        <f t="shared" si="7"/>
        <v>478.125</v>
      </c>
      <c r="M881" s="32">
        <v>0.25</v>
      </c>
      <c r="O881" s="37"/>
      <c r="P881" s="38"/>
      <c r="Q881" s="33"/>
      <c r="R881" s="34"/>
    </row>
    <row r="882" spans="1:18" ht="15.75" customHeight="1" x14ac:dyDescent="0.2">
      <c r="A882" s="22"/>
      <c r="B882" s="27" t="s">
        <v>38</v>
      </c>
      <c r="C882" s="27">
        <v>1189833</v>
      </c>
      <c r="D882" s="28">
        <v>44271</v>
      </c>
      <c r="E882" s="27" t="s">
        <v>40</v>
      </c>
      <c r="F882" s="27" t="s">
        <v>58</v>
      </c>
      <c r="G882" s="27" t="s">
        <v>59</v>
      </c>
      <c r="H882" s="27" t="s">
        <v>24</v>
      </c>
      <c r="I882" s="29">
        <v>0.35</v>
      </c>
      <c r="J882" s="30">
        <v>5750</v>
      </c>
      <c r="K882" s="31">
        <f t="shared" si="6"/>
        <v>2012.4999999999998</v>
      </c>
      <c r="L882" s="31">
        <f t="shared" si="7"/>
        <v>905.62499999999989</v>
      </c>
      <c r="M882" s="32">
        <v>0.45</v>
      </c>
      <c r="O882" s="37"/>
      <c r="P882" s="38"/>
      <c r="Q882" s="33"/>
      <c r="R882" s="34"/>
    </row>
    <row r="883" spans="1:18" ht="15.75" customHeight="1" x14ac:dyDescent="0.2">
      <c r="A883" s="22"/>
      <c r="B883" s="27" t="s">
        <v>38</v>
      </c>
      <c r="C883" s="27">
        <v>1189833</v>
      </c>
      <c r="D883" s="28">
        <v>44271</v>
      </c>
      <c r="E883" s="27" t="s">
        <v>40</v>
      </c>
      <c r="F883" s="27" t="s">
        <v>58</v>
      </c>
      <c r="G883" s="27" t="s">
        <v>59</v>
      </c>
      <c r="H883" s="27" t="s">
        <v>25</v>
      </c>
      <c r="I883" s="29">
        <v>0.45</v>
      </c>
      <c r="J883" s="30">
        <v>4250</v>
      </c>
      <c r="K883" s="31">
        <f t="shared" si="6"/>
        <v>1912.5</v>
      </c>
      <c r="L883" s="31">
        <f t="shared" si="7"/>
        <v>573.75</v>
      </c>
      <c r="M883" s="32">
        <v>0.3</v>
      </c>
      <c r="O883" s="37"/>
      <c r="P883" s="38"/>
      <c r="Q883" s="33"/>
      <c r="R883" s="34"/>
    </row>
    <row r="884" spans="1:18" ht="15.75" customHeight="1" x14ac:dyDescent="0.2">
      <c r="A884" s="22"/>
      <c r="B884" s="27" t="s">
        <v>38</v>
      </c>
      <c r="C884" s="27">
        <v>1189833</v>
      </c>
      <c r="D884" s="28">
        <v>44271</v>
      </c>
      <c r="E884" s="27" t="s">
        <v>40</v>
      </c>
      <c r="F884" s="27" t="s">
        <v>58</v>
      </c>
      <c r="G884" s="27" t="s">
        <v>59</v>
      </c>
      <c r="H884" s="27" t="s">
        <v>26</v>
      </c>
      <c r="I884" s="29">
        <v>0.45</v>
      </c>
      <c r="J884" s="30">
        <v>4250</v>
      </c>
      <c r="K884" s="31">
        <f t="shared" si="6"/>
        <v>1912.5</v>
      </c>
      <c r="L884" s="31">
        <f t="shared" si="7"/>
        <v>860.625</v>
      </c>
      <c r="M884" s="32">
        <v>0.45</v>
      </c>
      <c r="O884" s="37"/>
      <c r="P884" s="38"/>
      <c r="Q884" s="33"/>
      <c r="R884" s="34"/>
    </row>
    <row r="885" spans="1:18" ht="15.75" customHeight="1" x14ac:dyDescent="0.2">
      <c r="A885" s="22"/>
      <c r="B885" s="27" t="s">
        <v>38</v>
      </c>
      <c r="C885" s="27">
        <v>1189833</v>
      </c>
      <c r="D885" s="28">
        <v>44271</v>
      </c>
      <c r="E885" s="27" t="s">
        <v>40</v>
      </c>
      <c r="F885" s="27" t="s">
        <v>58</v>
      </c>
      <c r="G885" s="27" t="s">
        <v>59</v>
      </c>
      <c r="H885" s="27" t="s">
        <v>27</v>
      </c>
      <c r="I885" s="29">
        <v>0.45</v>
      </c>
      <c r="J885" s="30">
        <v>3250</v>
      </c>
      <c r="K885" s="31">
        <f t="shared" si="6"/>
        <v>1462.5</v>
      </c>
      <c r="L885" s="31">
        <f t="shared" si="7"/>
        <v>585</v>
      </c>
      <c r="M885" s="32">
        <v>0.39999999999999997</v>
      </c>
      <c r="O885" s="37"/>
      <c r="P885" s="38"/>
      <c r="Q885" s="33"/>
      <c r="R885" s="34"/>
    </row>
    <row r="886" spans="1:18" ht="15.75" customHeight="1" x14ac:dyDescent="0.2">
      <c r="A886" s="22"/>
      <c r="B886" s="27" t="s">
        <v>38</v>
      </c>
      <c r="C886" s="27">
        <v>1189833</v>
      </c>
      <c r="D886" s="28">
        <v>44271</v>
      </c>
      <c r="E886" s="27" t="s">
        <v>40</v>
      </c>
      <c r="F886" s="27" t="s">
        <v>58</v>
      </c>
      <c r="G886" s="27" t="s">
        <v>59</v>
      </c>
      <c r="H886" s="27" t="s">
        <v>28</v>
      </c>
      <c r="I886" s="29">
        <v>0.5</v>
      </c>
      <c r="J886" s="30">
        <v>2000</v>
      </c>
      <c r="K886" s="31">
        <f t="shared" si="6"/>
        <v>1000</v>
      </c>
      <c r="L886" s="31">
        <f t="shared" si="7"/>
        <v>600.00000000000011</v>
      </c>
      <c r="M886" s="32">
        <v>0.60000000000000009</v>
      </c>
      <c r="O886" s="37"/>
      <c r="P886" s="38"/>
      <c r="Q886" s="33"/>
      <c r="R886" s="34"/>
    </row>
    <row r="887" spans="1:18" ht="15.75" customHeight="1" x14ac:dyDescent="0.2">
      <c r="A887" s="22"/>
      <c r="B887" s="27" t="s">
        <v>38</v>
      </c>
      <c r="C887" s="27">
        <v>1189833</v>
      </c>
      <c r="D887" s="28">
        <v>44271</v>
      </c>
      <c r="E887" s="27" t="s">
        <v>40</v>
      </c>
      <c r="F887" s="27" t="s">
        <v>58</v>
      </c>
      <c r="G887" s="27" t="s">
        <v>59</v>
      </c>
      <c r="H887" s="27" t="s">
        <v>29</v>
      </c>
      <c r="I887" s="29">
        <v>0.45</v>
      </c>
      <c r="J887" s="30">
        <v>4000</v>
      </c>
      <c r="K887" s="31">
        <f t="shared" si="6"/>
        <v>1800</v>
      </c>
      <c r="L887" s="31">
        <f t="shared" si="7"/>
        <v>450</v>
      </c>
      <c r="M887" s="32">
        <v>0.25</v>
      </c>
      <c r="O887" s="37"/>
      <c r="P887" s="38"/>
      <c r="Q887" s="33"/>
      <c r="R887" s="34"/>
    </row>
    <row r="888" spans="1:18" ht="15.75" customHeight="1" x14ac:dyDescent="0.2">
      <c r="A888" s="22"/>
      <c r="B888" s="27" t="s">
        <v>38</v>
      </c>
      <c r="C888" s="27">
        <v>1189833</v>
      </c>
      <c r="D888" s="28">
        <v>44303</v>
      </c>
      <c r="E888" s="27" t="s">
        <v>40</v>
      </c>
      <c r="F888" s="27" t="s">
        <v>58</v>
      </c>
      <c r="G888" s="27" t="s">
        <v>59</v>
      </c>
      <c r="H888" s="27" t="s">
        <v>24</v>
      </c>
      <c r="I888" s="29">
        <v>0.45</v>
      </c>
      <c r="J888" s="30">
        <v>5750</v>
      </c>
      <c r="K888" s="31">
        <f t="shared" si="6"/>
        <v>2587.5</v>
      </c>
      <c r="L888" s="31">
        <f t="shared" si="7"/>
        <v>1164.375</v>
      </c>
      <c r="M888" s="32">
        <v>0.45</v>
      </c>
      <c r="O888" s="37"/>
      <c r="P888" s="38"/>
      <c r="Q888" s="33"/>
      <c r="R888" s="34"/>
    </row>
    <row r="889" spans="1:18" ht="15.75" customHeight="1" x14ac:dyDescent="0.2">
      <c r="A889" s="22"/>
      <c r="B889" s="27" t="s">
        <v>38</v>
      </c>
      <c r="C889" s="27">
        <v>1189833</v>
      </c>
      <c r="D889" s="28">
        <v>44303</v>
      </c>
      <c r="E889" s="27" t="s">
        <v>40</v>
      </c>
      <c r="F889" s="27" t="s">
        <v>58</v>
      </c>
      <c r="G889" s="27" t="s">
        <v>59</v>
      </c>
      <c r="H889" s="27" t="s">
        <v>25</v>
      </c>
      <c r="I889" s="29">
        <v>0.45</v>
      </c>
      <c r="J889" s="30">
        <v>3750</v>
      </c>
      <c r="K889" s="31">
        <f t="shared" si="6"/>
        <v>1687.5</v>
      </c>
      <c r="L889" s="31">
        <f t="shared" si="7"/>
        <v>506.25</v>
      </c>
      <c r="M889" s="32">
        <v>0.3</v>
      </c>
      <c r="O889" s="37"/>
      <c r="P889" s="38"/>
      <c r="Q889" s="33"/>
      <c r="R889" s="34"/>
    </row>
    <row r="890" spans="1:18" ht="15.75" customHeight="1" x14ac:dyDescent="0.2">
      <c r="A890" s="22"/>
      <c r="B890" s="27" t="s">
        <v>38</v>
      </c>
      <c r="C890" s="27">
        <v>1189833</v>
      </c>
      <c r="D890" s="28">
        <v>44303</v>
      </c>
      <c r="E890" s="27" t="s">
        <v>40</v>
      </c>
      <c r="F890" s="27" t="s">
        <v>58</v>
      </c>
      <c r="G890" s="27" t="s">
        <v>59</v>
      </c>
      <c r="H890" s="27" t="s">
        <v>26</v>
      </c>
      <c r="I890" s="29">
        <v>0.45</v>
      </c>
      <c r="J890" s="30">
        <v>4000</v>
      </c>
      <c r="K890" s="31">
        <f t="shared" si="6"/>
        <v>1800</v>
      </c>
      <c r="L890" s="31">
        <f t="shared" si="7"/>
        <v>810</v>
      </c>
      <c r="M890" s="32">
        <v>0.45</v>
      </c>
      <c r="O890" s="37"/>
      <c r="P890" s="38"/>
      <c r="Q890" s="33"/>
      <c r="R890" s="34"/>
    </row>
    <row r="891" spans="1:18" ht="15.75" customHeight="1" x14ac:dyDescent="0.2">
      <c r="A891" s="22"/>
      <c r="B891" s="27" t="s">
        <v>38</v>
      </c>
      <c r="C891" s="27">
        <v>1189833</v>
      </c>
      <c r="D891" s="28">
        <v>44303</v>
      </c>
      <c r="E891" s="27" t="s">
        <v>40</v>
      </c>
      <c r="F891" s="27" t="s">
        <v>58</v>
      </c>
      <c r="G891" s="27" t="s">
        <v>59</v>
      </c>
      <c r="H891" s="27" t="s">
        <v>27</v>
      </c>
      <c r="I891" s="29">
        <v>0.4</v>
      </c>
      <c r="J891" s="30">
        <v>3000</v>
      </c>
      <c r="K891" s="31">
        <f t="shared" si="6"/>
        <v>1200</v>
      </c>
      <c r="L891" s="31">
        <f t="shared" si="7"/>
        <v>479.99999999999994</v>
      </c>
      <c r="M891" s="32">
        <v>0.39999999999999997</v>
      </c>
      <c r="O891" s="37"/>
      <c r="P891" s="38"/>
      <c r="Q891" s="33"/>
      <c r="R891" s="34"/>
    </row>
    <row r="892" spans="1:18" ht="15.75" customHeight="1" x14ac:dyDescent="0.2">
      <c r="A892" s="22"/>
      <c r="B892" s="27" t="s">
        <v>38</v>
      </c>
      <c r="C892" s="27">
        <v>1189833</v>
      </c>
      <c r="D892" s="28">
        <v>44303</v>
      </c>
      <c r="E892" s="27" t="s">
        <v>40</v>
      </c>
      <c r="F892" s="27" t="s">
        <v>58</v>
      </c>
      <c r="G892" s="27" t="s">
        <v>59</v>
      </c>
      <c r="H892" s="27" t="s">
        <v>28</v>
      </c>
      <c r="I892" s="29">
        <v>0.45</v>
      </c>
      <c r="J892" s="30">
        <v>2000</v>
      </c>
      <c r="K892" s="31">
        <f t="shared" si="6"/>
        <v>900</v>
      </c>
      <c r="L892" s="31">
        <f t="shared" si="7"/>
        <v>540.00000000000011</v>
      </c>
      <c r="M892" s="32">
        <v>0.60000000000000009</v>
      </c>
      <c r="O892" s="37"/>
      <c r="P892" s="38"/>
      <c r="Q892" s="33"/>
      <c r="R892" s="34"/>
    </row>
    <row r="893" spans="1:18" ht="15.75" customHeight="1" x14ac:dyDescent="0.2">
      <c r="A893" s="22"/>
      <c r="B893" s="27" t="s">
        <v>38</v>
      </c>
      <c r="C893" s="27">
        <v>1189833</v>
      </c>
      <c r="D893" s="28">
        <v>44303</v>
      </c>
      <c r="E893" s="27" t="s">
        <v>40</v>
      </c>
      <c r="F893" s="27" t="s">
        <v>58</v>
      </c>
      <c r="G893" s="27" t="s">
        <v>59</v>
      </c>
      <c r="H893" s="27" t="s">
        <v>29</v>
      </c>
      <c r="I893" s="29">
        <v>0.6</v>
      </c>
      <c r="J893" s="30">
        <v>3750</v>
      </c>
      <c r="K893" s="31">
        <f t="shared" si="6"/>
        <v>2250</v>
      </c>
      <c r="L893" s="31">
        <f t="shared" si="7"/>
        <v>562.5</v>
      </c>
      <c r="M893" s="32">
        <v>0.25</v>
      </c>
      <c r="O893" s="37"/>
      <c r="P893" s="38"/>
      <c r="Q893" s="33"/>
      <c r="R893" s="34"/>
    </row>
    <row r="894" spans="1:18" ht="15.75" customHeight="1" x14ac:dyDescent="0.2">
      <c r="A894" s="22"/>
      <c r="B894" s="27" t="s">
        <v>38</v>
      </c>
      <c r="C894" s="27">
        <v>1189833</v>
      </c>
      <c r="D894" s="28">
        <v>44334</v>
      </c>
      <c r="E894" s="27" t="s">
        <v>40</v>
      </c>
      <c r="F894" s="27" t="s">
        <v>58</v>
      </c>
      <c r="G894" s="27" t="s">
        <v>59</v>
      </c>
      <c r="H894" s="27" t="s">
        <v>24</v>
      </c>
      <c r="I894" s="29">
        <v>0.4</v>
      </c>
      <c r="J894" s="30">
        <v>5750</v>
      </c>
      <c r="K894" s="31">
        <f t="shared" si="6"/>
        <v>2300</v>
      </c>
      <c r="L894" s="31">
        <f t="shared" si="7"/>
        <v>1035</v>
      </c>
      <c r="M894" s="32">
        <v>0.45</v>
      </c>
      <c r="O894" s="37"/>
      <c r="P894" s="38"/>
      <c r="Q894" s="33"/>
      <c r="R894" s="34"/>
    </row>
    <row r="895" spans="1:18" ht="15.75" customHeight="1" x14ac:dyDescent="0.2">
      <c r="A895" s="22"/>
      <c r="B895" s="27" t="s">
        <v>38</v>
      </c>
      <c r="C895" s="27">
        <v>1189833</v>
      </c>
      <c r="D895" s="28">
        <v>44334</v>
      </c>
      <c r="E895" s="27" t="s">
        <v>40</v>
      </c>
      <c r="F895" s="27" t="s">
        <v>58</v>
      </c>
      <c r="G895" s="27" t="s">
        <v>59</v>
      </c>
      <c r="H895" s="27" t="s">
        <v>25</v>
      </c>
      <c r="I895" s="29">
        <v>0.45</v>
      </c>
      <c r="J895" s="30">
        <v>4250</v>
      </c>
      <c r="K895" s="31">
        <f t="shared" si="6"/>
        <v>1912.5</v>
      </c>
      <c r="L895" s="31">
        <f t="shared" si="7"/>
        <v>573.75</v>
      </c>
      <c r="M895" s="32">
        <v>0.3</v>
      </c>
      <c r="O895" s="37"/>
      <c r="P895" s="38"/>
      <c r="Q895" s="33"/>
      <c r="R895" s="34"/>
    </row>
    <row r="896" spans="1:18" ht="15.75" customHeight="1" x14ac:dyDescent="0.2">
      <c r="A896" s="22"/>
      <c r="B896" s="27" t="s">
        <v>38</v>
      </c>
      <c r="C896" s="27">
        <v>1189833</v>
      </c>
      <c r="D896" s="28">
        <v>44334</v>
      </c>
      <c r="E896" s="27" t="s">
        <v>40</v>
      </c>
      <c r="F896" s="27" t="s">
        <v>58</v>
      </c>
      <c r="G896" s="27" t="s">
        <v>59</v>
      </c>
      <c r="H896" s="27" t="s">
        <v>26</v>
      </c>
      <c r="I896" s="29">
        <v>0.45</v>
      </c>
      <c r="J896" s="30">
        <v>4250</v>
      </c>
      <c r="K896" s="31">
        <f t="shared" si="6"/>
        <v>1912.5</v>
      </c>
      <c r="L896" s="31">
        <f t="shared" si="7"/>
        <v>860.625</v>
      </c>
      <c r="M896" s="32">
        <v>0.45</v>
      </c>
      <c r="O896" s="37"/>
      <c r="P896" s="38"/>
      <c r="Q896" s="33"/>
      <c r="R896" s="34"/>
    </row>
    <row r="897" spans="1:18" ht="15.75" customHeight="1" x14ac:dyDescent="0.2">
      <c r="A897" s="22"/>
      <c r="B897" s="27" t="s">
        <v>38</v>
      </c>
      <c r="C897" s="27">
        <v>1189833</v>
      </c>
      <c r="D897" s="28">
        <v>44334</v>
      </c>
      <c r="E897" s="27" t="s">
        <v>40</v>
      </c>
      <c r="F897" s="27" t="s">
        <v>58</v>
      </c>
      <c r="G897" s="27" t="s">
        <v>59</v>
      </c>
      <c r="H897" s="27" t="s">
        <v>27</v>
      </c>
      <c r="I897" s="29">
        <v>0.4</v>
      </c>
      <c r="J897" s="30">
        <v>3250</v>
      </c>
      <c r="K897" s="31">
        <f t="shared" si="6"/>
        <v>1300</v>
      </c>
      <c r="L897" s="31">
        <f t="shared" si="7"/>
        <v>520</v>
      </c>
      <c r="M897" s="32">
        <v>0.39999999999999997</v>
      </c>
      <c r="O897" s="37"/>
      <c r="P897" s="38"/>
      <c r="Q897" s="33"/>
      <c r="R897" s="34"/>
    </row>
    <row r="898" spans="1:18" ht="15.75" customHeight="1" x14ac:dyDescent="0.2">
      <c r="A898" s="22"/>
      <c r="B898" s="27" t="s">
        <v>38</v>
      </c>
      <c r="C898" s="27">
        <v>1189833</v>
      </c>
      <c r="D898" s="28">
        <v>44334</v>
      </c>
      <c r="E898" s="27" t="s">
        <v>40</v>
      </c>
      <c r="F898" s="27" t="s">
        <v>58</v>
      </c>
      <c r="G898" s="27" t="s">
        <v>59</v>
      </c>
      <c r="H898" s="27" t="s">
        <v>28</v>
      </c>
      <c r="I898" s="29">
        <v>0.45</v>
      </c>
      <c r="J898" s="30">
        <v>2250</v>
      </c>
      <c r="K898" s="31">
        <f t="shared" si="6"/>
        <v>1012.5</v>
      </c>
      <c r="L898" s="31">
        <f t="shared" si="7"/>
        <v>607.50000000000011</v>
      </c>
      <c r="M898" s="32">
        <v>0.60000000000000009</v>
      </c>
      <c r="O898" s="37"/>
      <c r="P898" s="38"/>
      <c r="Q898" s="33"/>
      <c r="R898" s="34"/>
    </row>
    <row r="899" spans="1:18" ht="15.75" customHeight="1" x14ac:dyDescent="0.2">
      <c r="A899" s="22"/>
      <c r="B899" s="27" t="s">
        <v>38</v>
      </c>
      <c r="C899" s="27">
        <v>1189833</v>
      </c>
      <c r="D899" s="28">
        <v>44334</v>
      </c>
      <c r="E899" s="27" t="s">
        <v>40</v>
      </c>
      <c r="F899" s="27" t="s">
        <v>58</v>
      </c>
      <c r="G899" s="27" t="s">
        <v>59</v>
      </c>
      <c r="H899" s="27" t="s">
        <v>29</v>
      </c>
      <c r="I899" s="29">
        <v>0.6</v>
      </c>
      <c r="J899" s="30">
        <v>4000</v>
      </c>
      <c r="K899" s="31">
        <f t="shared" si="6"/>
        <v>2400</v>
      </c>
      <c r="L899" s="31">
        <f t="shared" si="7"/>
        <v>600</v>
      </c>
      <c r="M899" s="32">
        <v>0.25</v>
      </c>
      <c r="O899" s="37"/>
      <c r="P899" s="38"/>
      <c r="Q899" s="33"/>
      <c r="R899" s="34"/>
    </row>
    <row r="900" spans="1:18" ht="15.75" customHeight="1" x14ac:dyDescent="0.2">
      <c r="A900" s="22"/>
      <c r="B900" s="27" t="s">
        <v>38</v>
      </c>
      <c r="C900" s="27">
        <v>1189833</v>
      </c>
      <c r="D900" s="28">
        <v>44364</v>
      </c>
      <c r="E900" s="27" t="s">
        <v>40</v>
      </c>
      <c r="F900" s="27" t="s">
        <v>58</v>
      </c>
      <c r="G900" s="27" t="s">
        <v>59</v>
      </c>
      <c r="H900" s="27" t="s">
        <v>24</v>
      </c>
      <c r="I900" s="29">
        <v>0.4</v>
      </c>
      <c r="J900" s="30">
        <v>6750</v>
      </c>
      <c r="K900" s="31">
        <f t="shared" si="6"/>
        <v>2700</v>
      </c>
      <c r="L900" s="31">
        <f t="shared" si="7"/>
        <v>1215</v>
      </c>
      <c r="M900" s="32">
        <v>0.45</v>
      </c>
      <c r="O900" s="37"/>
      <c r="P900" s="38"/>
      <c r="Q900" s="33"/>
      <c r="R900" s="34"/>
    </row>
    <row r="901" spans="1:18" ht="15.75" customHeight="1" x14ac:dyDescent="0.2">
      <c r="A901" s="22"/>
      <c r="B901" s="27" t="s">
        <v>38</v>
      </c>
      <c r="C901" s="27">
        <v>1189833</v>
      </c>
      <c r="D901" s="28">
        <v>44364</v>
      </c>
      <c r="E901" s="27" t="s">
        <v>40</v>
      </c>
      <c r="F901" s="27" t="s">
        <v>58</v>
      </c>
      <c r="G901" s="27" t="s">
        <v>59</v>
      </c>
      <c r="H901" s="27" t="s">
        <v>25</v>
      </c>
      <c r="I901" s="29">
        <v>0.45</v>
      </c>
      <c r="J901" s="30">
        <v>5250</v>
      </c>
      <c r="K901" s="31">
        <f t="shared" si="6"/>
        <v>2362.5</v>
      </c>
      <c r="L901" s="31">
        <f t="shared" si="7"/>
        <v>708.75</v>
      </c>
      <c r="M901" s="32">
        <v>0.3</v>
      </c>
      <c r="O901" s="37"/>
      <c r="P901" s="38"/>
      <c r="Q901" s="33"/>
      <c r="R901" s="34"/>
    </row>
    <row r="902" spans="1:18" ht="15.75" customHeight="1" x14ac:dyDescent="0.2">
      <c r="A902" s="22"/>
      <c r="B902" s="27" t="s">
        <v>38</v>
      </c>
      <c r="C902" s="27">
        <v>1189833</v>
      </c>
      <c r="D902" s="28">
        <v>44364</v>
      </c>
      <c r="E902" s="27" t="s">
        <v>40</v>
      </c>
      <c r="F902" s="27" t="s">
        <v>58</v>
      </c>
      <c r="G902" s="27" t="s">
        <v>59</v>
      </c>
      <c r="H902" s="27" t="s">
        <v>26</v>
      </c>
      <c r="I902" s="29">
        <v>0.45</v>
      </c>
      <c r="J902" s="30">
        <v>5500</v>
      </c>
      <c r="K902" s="31">
        <f t="shared" si="6"/>
        <v>2475</v>
      </c>
      <c r="L902" s="31">
        <f t="shared" si="7"/>
        <v>1113.75</v>
      </c>
      <c r="M902" s="32">
        <v>0.45</v>
      </c>
      <c r="O902" s="37"/>
      <c r="P902" s="38"/>
      <c r="Q902" s="33"/>
      <c r="R902" s="34"/>
    </row>
    <row r="903" spans="1:18" ht="15.75" customHeight="1" x14ac:dyDescent="0.2">
      <c r="A903" s="22"/>
      <c r="B903" s="27" t="s">
        <v>38</v>
      </c>
      <c r="C903" s="27">
        <v>1189833</v>
      </c>
      <c r="D903" s="28">
        <v>44364</v>
      </c>
      <c r="E903" s="27" t="s">
        <v>40</v>
      </c>
      <c r="F903" s="27" t="s">
        <v>58</v>
      </c>
      <c r="G903" s="27" t="s">
        <v>59</v>
      </c>
      <c r="H903" s="27" t="s">
        <v>27</v>
      </c>
      <c r="I903" s="29">
        <v>0.4</v>
      </c>
      <c r="J903" s="30">
        <v>4250</v>
      </c>
      <c r="K903" s="31">
        <f t="shared" si="6"/>
        <v>1700</v>
      </c>
      <c r="L903" s="31">
        <f t="shared" si="7"/>
        <v>680</v>
      </c>
      <c r="M903" s="32">
        <v>0.39999999999999997</v>
      </c>
      <c r="O903" s="37"/>
      <c r="P903" s="38"/>
      <c r="Q903" s="33"/>
      <c r="R903" s="34"/>
    </row>
    <row r="904" spans="1:18" ht="15.75" customHeight="1" x14ac:dyDescent="0.2">
      <c r="A904" s="22"/>
      <c r="B904" s="27" t="s">
        <v>38</v>
      </c>
      <c r="C904" s="27">
        <v>1189833</v>
      </c>
      <c r="D904" s="28">
        <v>44364</v>
      </c>
      <c r="E904" s="27" t="s">
        <v>40</v>
      </c>
      <c r="F904" s="27" t="s">
        <v>58</v>
      </c>
      <c r="G904" s="27" t="s">
        <v>59</v>
      </c>
      <c r="H904" s="27" t="s">
        <v>28</v>
      </c>
      <c r="I904" s="29">
        <v>0.45</v>
      </c>
      <c r="J904" s="30">
        <v>3000</v>
      </c>
      <c r="K904" s="31">
        <f t="shared" si="6"/>
        <v>1350</v>
      </c>
      <c r="L904" s="31">
        <f t="shared" si="7"/>
        <v>810.00000000000011</v>
      </c>
      <c r="M904" s="32">
        <v>0.60000000000000009</v>
      </c>
      <c r="O904" s="37"/>
      <c r="P904" s="38"/>
      <c r="Q904" s="33"/>
      <c r="R904" s="34"/>
    </row>
    <row r="905" spans="1:18" ht="15.75" customHeight="1" x14ac:dyDescent="0.2">
      <c r="A905" s="22"/>
      <c r="B905" s="27" t="s">
        <v>38</v>
      </c>
      <c r="C905" s="27">
        <v>1189833</v>
      </c>
      <c r="D905" s="28">
        <v>44364</v>
      </c>
      <c r="E905" s="27" t="s">
        <v>40</v>
      </c>
      <c r="F905" s="27" t="s">
        <v>58</v>
      </c>
      <c r="G905" s="27" t="s">
        <v>59</v>
      </c>
      <c r="H905" s="27" t="s">
        <v>29</v>
      </c>
      <c r="I905" s="29">
        <v>0.6</v>
      </c>
      <c r="J905" s="30">
        <v>6000</v>
      </c>
      <c r="K905" s="31">
        <f t="shared" si="6"/>
        <v>3600</v>
      </c>
      <c r="L905" s="31">
        <f t="shared" si="7"/>
        <v>900</v>
      </c>
      <c r="M905" s="32">
        <v>0.25</v>
      </c>
      <c r="O905" s="37"/>
      <c r="P905" s="38"/>
      <c r="Q905" s="33"/>
      <c r="R905" s="34"/>
    </row>
    <row r="906" spans="1:18" ht="15.75" customHeight="1" x14ac:dyDescent="0.2">
      <c r="A906" s="22"/>
      <c r="B906" s="27" t="s">
        <v>38</v>
      </c>
      <c r="C906" s="27">
        <v>1189833</v>
      </c>
      <c r="D906" s="28">
        <v>44393</v>
      </c>
      <c r="E906" s="27" t="s">
        <v>40</v>
      </c>
      <c r="F906" s="27" t="s">
        <v>58</v>
      </c>
      <c r="G906" s="27" t="s">
        <v>59</v>
      </c>
      <c r="H906" s="27" t="s">
        <v>24</v>
      </c>
      <c r="I906" s="29">
        <v>0.4</v>
      </c>
      <c r="J906" s="30">
        <v>7500</v>
      </c>
      <c r="K906" s="31">
        <f t="shared" si="6"/>
        <v>3000</v>
      </c>
      <c r="L906" s="31">
        <f t="shared" si="7"/>
        <v>1350</v>
      </c>
      <c r="M906" s="32">
        <v>0.45</v>
      </c>
      <c r="O906" s="37"/>
      <c r="P906" s="38"/>
      <c r="Q906" s="33"/>
      <c r="R906" s="34"/>
    </row>
    <row r="907" spans="1:18" ht="15.75" customHeight="1" x14ac:dyDescent="0.2">
      <c r="A907" s="22"/>
      <c r="B907" s="27" t="s">
        <v>38</v>
      </c>
      <c r="C907" s="27">
        <v>1189833</v>
      </c>
      <c r="D907" s="28">
        <v>44393</v>
      </c>
      <c r="E907" s="27" t="s">
        <v>40</v>
      </c>
      <c r="F907" s="27" t="s">
        <v>58</v>
      </c>
      <c r="G907" s="27" t="s">
        <v>59</v>
      </c>
      <c r="H907" s="27" t="s">
        <v>25</v>
      </c>
      <c r="I907" s="29">
        <v>0.45</v>
      </c>
      <c r="J907" s="30">
        <v>6000</v>
      </c>
      <c r="K907" s="31">
        <f t="shared" si="6"/>
        <v>2700</v>
      </c>
      <c r="L907" s="31">
        <f t="shared" si="7"/>
        <v>810</v>
      </c>
      <c r="M907" s="32">
        <v>0.3</v>
      </c>
      <c r="O907" s="37"/>
      <c r="P907" s="38"/>
      <c r="Q907" s="33"/>
      <c r="R907" s="34"/>
    </row>
    <row r="908" spans="1:18" ht="15.75" customHeight="1" x14ac:dyDescent="0.2">
      <c r="A908" s="22"/>
      <c r="B908" s="27" t="s">
        <v>38</v>
      </c>
      <c r="C908" s="27">
        <v>1189833</v>
      </c>
      <c r="D908" s="28">
        <v>44393</v>
      </c>
      <c r="E908" s="27" t="s">
        <v>40</v>
      </c>
      <c r="F908" s="27" t="s">
        <v>58</v>
      </c>
      <c r="G908" s="27" t="s">
        <v>59</v>
      </c>
      <c r="H908" s="27" t="s">
        <v>26</v>
      </c>
      <c r="I908" s="29">
        <v>0.45</v>
      </c>
      <c r="J908" s="30">
        <v>5500</v>
      </c>
      <c r="K908" s="31">
        <f t="shared" si="6"/>
        <v>2475</v>
      </c>
      <c r="L908" s="31">
        <f t="shared" si="7"/>
        <v>1113.75</v>
      </c>
      <c r="M908" s="32">
        <v>0.45</v>
      </c>
      <c r="O908" s="37"/>
      <c r="P908" s="38"/>
      <c r="Q908" s="33"/>
      <c r="R908" s="34"/>
    </row>
    <row r="909" spans="1:18" ht="15.75" customHeight="1" x14ac:dyDescent="0.2">
      <c r="A909" s="22"/>
      <c r="B909" s="27" t="s">
        <v>38</v>
      </c>
      <c r="C909" s="27">
        <v>1189833</v>
      </c>
      <c r="D909" s="28">
        <v>44393</v>
      </c>
      <c r="E909" s="27" t="s">
        <v>40</v>
      </c>
      <c r="F909" s="27" t="s">
        <v>58</v>
      </c>
      <c r="G909" s="27" t="s">
        <v>59</v>
      </c>
      <c r="H909" s="27" t="s">
        <v>27</v>
      </c>
      <c r="I909" s="29">
        <v>0.4</v>
      </c>
      <c r="J909" s="30">
        <v>4500</v>
      </c>
      <c r="K909" s="31">
        <f t="shared" si="6"/>
        <v>1800</v>
      </c>
      <c r="L909" s="31">
        <f t="shared" si="7"/>
        <v>719.99999999999989</v>
      </c>
      <c r="M909" s="32">
        <v>0.39999999999999997</v>
      </c>
      <c r="O909" s="37"/>
      <c r="P909" s="38"/>
      <c r="Q909" s="33"/>
      <c r="R909" s="34"/>
    </row>
    <row r="910" spans="1:18" ht="15.75" customHeight="1" x14ac:dyDescent="0.2">
      <c r="A910" s="22"/>
      <c r="B910" s="27" t="s">
        <v>38</v>
      </c>
      <c r="C910" s="27">
        <v>1189833</v>
      </c>
      <c r="D910" s="28">
        <v>44393</v>
      </c>
      <c r="E910" s="27" t="s">
        <v>40</v>
      </c>
      <c r="F910" s="27" t="s">
        <v>58</v>
      </c>
      <c r="G910" s="27" t="s">
        <v>59</v>
      </c>
      <c r="H910" s="27" t="s">
        <v>28</v>
      </c>
      <c r="I910" s="29">
        <v>0.45</v>
      </c>
      <c r="J910" s="30">
        <v>4750</v>
      </c>
      <c r="K910" s="31">
        <f t="shared" si="6"/>
        <v>2137.5</v>
      </c>
      <c r="L910" s="31">
        <f t="shared" si="7"/>
        <v>1282.5000000000002</v>
      </c>
      <c r="M910" s="32">
        <v>0.60000000000000009</v>
      </c>
      <c r="O910" s="37"/>
      <c r="P910" s="38"/>
      <c r="Q910" s="33"/>
      <c r="R910" s="34"/>
    </row>
    <row r="911" spans="1:18" ht="15.75" customHeight="1" x14ac:dyDescent="0.2">
      <c r="A911" s="22"/>
      <c r="B911" s="27" t="s">
        <v>38</v>
      </c>
      <c r="C911" s="27">
        <v>1189833</v>
      </c>
      <c r="D911" s="28">
        <v>44393</v>
      </c>
      <c r="E911" s="27" t="s">
        <v>40</v>
      </c>
      <c r="F911" s="27" t="s">
        <v>58</v>
      </c>
      <c r="G911" s="27" t="s">
        <v>59</v>
      </c>
      <c r="H911" s="27" t="s">
        <v>29</v>
      </c>
      <c r="I911" s="29">
        <v>0.6</v>
      </c>
      <c r="J911" s="30">
        <v>4750</v>
      </c>
      <c r="K911" s="31">
        <f t="shared" si="6"/>
        <v>2850</v>
      </c>
      <c r="L911" s="31">
        <f t="shared" si="7"/>
        <v>712.5</v>
      </c>
      <c r="M911" s="32">
        <v>0.25</v>
      </c>
      <c r="O911" s="37"/>
      <c r="P911" s="38"/>
      <c r="Q911" s="33"/>
      <c r="R911" s="34"/>
    </row>
    <row r="912" spans="1:18" ht="15.75" customHeight="1" x14ac:dyDescent="0.2">
      <c r="A912" s="22"/>
      <c r="B912" s="27" t="s">
        <v>38</v>
      </c>
      <c r="C912" s="27">
        <v>1189833</v>
      </c>
      <c r="D912" s="28">
        <v>44425</v>
      </c>
      <c r="E912" s="27" t="s">
        <v>40</v>
      </c>
      <c r="F912" s="27" t="s">
        <v>58</v>
      </c>
      <c r="G912" s="27" t="s">
        <v>59</v>
      </c>
      <c r="H912" s="27" t="s">
        <v>24</v>
      </c>
      <c r="I912" s="29">
        <v>0.45</v>
      </c>
      <c r="J912" s="30">
        <v>6750</v>
      </c>
      <c r="K912" s="31">
        <f t="shared" si="6"/>
        <v>3037.5</v>
      </c>
      <c r="L912" s="31">
        <f t="shared" si="7"/>
        <v>1366.875</v>
      </c>
      <c r="M912" s="32">
        <v>0.45</v>
      </c>
      <c r="O912" s="37"/>
      <c r="P912" s="38"/>
      <c r="Q912" s="33"/>
      <c r="R912" s="34"/>
    </row>
    <row r="913" spans="1:18" ht="15.75" customHeight="1" x14ac:dyDescent="0.2">
      <c r="A913" s="22"/>
      <c r="B913" s="27" t="s">
        <v>38</v>
      </c>
      <c r="C913" s="27">
        <v>1189833</v>
      </c>
      <c r="D913" s="28">
        <v>44425</v>
      </c>
      <c r="E913" s="27" t="s">
        <v>40</v>
      </c>
      <c r="F913" s="27" t="s">
        <v>58</v>
      </c>
      <c r="G913" s="27" t="s">
        <v>59</v>
      </c>
      <c r="H913" s="27" t="s">
        <v>25</v>
      </c>
      <c r="I913" s="29">
        <v>0.55000000000000004</v>
      </c>
      <c r="J913" s="30">
        <v>6250</v>
      </c>
      <c r="K913" s="31">
        <f t="shared" si="6"/>
        <v>3437.5000000000005</v>
      </c>
      <c r="L913" s="31">
        <f t="shared" si="7"/>
        <v>1031.25</v>
      </c>
      <c r="M913" s="32">
        <v>0.3</v>
      </c>
      <c r="O913" s="37"/>
      <c r="P913" s="38"/>
      <c r="Q913" s="33"/>
      <c r="R913" s="34"/>
    </row>
    <row r="914" spans="1:18" ht="15.75" customHeight="1" x14ac:dyDescent="0.2">
      <c r="A914" s="22"/>
      <c r="B914" s="27" t="s">
        <v>38</v>
      </c>
      <c r="C914" s="27">
        <v>1189833</v>
      </c>
      <c r="D914" s="28">
        <v>44425</v>
      </c>
      <c r="E914" s="27" t="s">
        <v>40</v>
      </c>
      <c r="F914" s="27" t="s">
        <v>58</v>
      </c>
      <c r="G914" s="27" t="s">
        <v>59</v>
      </c>
      <c r="H914" s="27" t="s">
        <v>26</v>
      </c>
      <c r="I914" s="29">
        <v>0.5</v>
      </c>
      <c r="J914" s="30">
        <v>5000</v>
      </c>
      <c r="K914" s="31">
        <f t="shared" si="6"/>
        <v>2500</v>
      </c>
      <c r="L914" s="31">
        <f t="shared" si="7"/>
        <v>1125</v>
      </c>
      <c r="M914" s="32">
        <v>0.45</v>
      </c>
      <c r="O914" s="37"/>
      <c r="P914" s="38"/>
      <c r="Q914" s="33"/>
      <c r="R914" s="34"/>
    </row>
    <row r="915" spans="1:18" ht="15.75" customHeight="1" x14ac:dyDescent="0.2">
      <c r="A915" s="22"/>
      <c r="B915" s="27" t="s">
        <v>38</v>
      </c>
      <c r="C915" s="27">
        <v>1189833</v>
      </c>
      <c r="D915" s="28">
        <v>44425</v>
      </c>
      <c r="E915" s="27" t="s">
        <v>40</v>
      </c>
      <c r="F915" s="27" t="s">
        <v>58</v>
      </c>
      <c r="G915" s="27" t="s">
        <v>59</v>
      </c>
      <c r="H915" s="27" t="s">
        <v>27</v>
      </c>
      <c r="I915" s="29">
        <v>0.45</v>
      </c>
      <c r="J915" s="30">
        <v>4250</v>
      </c>
      <c r="K915" s="31">
        <f t="shared" si="6"/>
        <v>1912.5</v>
      </c>
      <c r="L915" s="31">
        <f t="shared" si="7"/>
        <v>764.99999999999989</v>
      </c>
      <c r="M915" s="32">
        <v>0.39999999999999997</v>
      </c>
      <c r="O915" s="37"/>
      <c r="P915" s="38"/>
      <c r="Q915" s="33"/>
      <c r="R915" s="34"/>
    </row>
    <row r="916" spans="1:18" ht="15.75" customHeight="1" x14ac:dyDescent="0.2">
      <c r="A916" s="22"/>
      <c r="B916" s="27" t="s">
        <v>38</v>
      </c>
      <c r="C916" s="27">
        <v>1189833</v>
      </c>
      <c r="D916" s="28">
        <v>44425</v>
      </c>
      <c r="E916" s="27" t="s">
        <v>40</v>
      </c>
      <c r="F916" s="27" t="s">
        <v>58</v>
      </c>
      <c r="G916" s="27" t="s">
        <v>59</v>
      </c>
      <c r="H916" s="27" t="s">
        <v>28</v>
      </c>
      <c r="I916" s="29">
        <v>0.54999999999999993</v>
      </c>
      <c r="J916" s="30">
        <v>4250</v>
      </c>
      <c r="K916" s="31">
        <f t="shared" si="6"/>
        <v>2337.4999999999995</v>
      </c>
      <c r="L916" s="31">
        <f t="shared" si="7"/>
        <v>1402.5</v>
      </c>
      <c r="M916" s="32">
        <v>0.60000000000000009</v>
      </c>
      <c r="O916" s="37"/>
      <c r="P916" s="38"/>
      <c r="Q916" s="33"/>
      <c r="R916" s="34"/>
    </row>
    <row r="917" spans="1:18" ht="15.75" customHeight="1" x14ac:dyDescent="0.2">
      <c r="A917" s="22"/>
      <c r="B917" s="27" t="s">
        <v>38</v>
      </c>
      <c r="C917" s="27">
        <v>1189833</v>
      </c>
      <c r="D917" s="28">
        <v>44425</v>
      </c>
      <c r="E917" s="27" t="s">
        <v>40</v>
      </c>
      <c r="F917" s="27" t="s">
        <v>58</v>
      </c>
      <c r="G917" s="27" t="s">
        <v>59</v>
      </c>
      <c r="H917" s="27" t="s">
        <v>29</v>
      </c>
      <c r="I917" s="29">
        <v>0.6</v>
      </c>
      <c r="J917" s="30">
        <v>4000</v>
      </c>
      <c r="K917" s="31">
        <f t="shared" si="6"/>
        <v>2400</v>
      </c>
      <c r="L917" s="31">
        <f t="shared" si="7"/>
        <v>600</v>
      </c>
      <c r="M917" s="32">
        <v>0.25</v>
      </c>
      <c r="O917" s="37"/>
      <c r="P917" s="38"/>
      <c r="Q917" s="33"/>
      <c r="R917" s="34"/>
    </row>
    <row r="918" spans="1:18" ht="15.75" customHeight="1" x14ac:dyDescent="0.2">
      <c r="A918" s="22"/>
      <c r="B918" s="27" t="s">
        <v>38</v>
      </c>
      <c r="C918" s="27">
        <v>1189833</v>
      </c>
      <c r="D918" s="28">
        <v>44457</v>
      </c>
      <c r="E918" s="27" t="s">
        <v>40</v>
      </c>
      <c r="F918" s="27" t="s">
        <v>58</v>
      </c>
      <c r="G918" s="27" t="s">
        <v>59</v>
      </c>
      <c r="H918" s="27" t="s">
        <v>24</v>
      </c>
      <c r="I918" s="29">
        <v>0.45</v>
      </c>
      <c r="J918" s="30">
        <v>6000</v>
      </c>
      <c r="K918" s="31">
        <f t="shared" si="6"/>
        <v>2700</v>
      </c>
      <c r="L918" s="31">
        <f t="shared" si="7"/>
        <v>1215</v>
      </c>
      <c r="M918" s="32">
        <v>0.45</v>
      </c>
      <c r="O918" s="37"/>
      <c r="P918" s="38"/>
      <c r="Q918" s="33"/>
      <c r="R918" s="34"/>
    </row>
    <row r="919" spans="1:18" ht="15.75" customHeight="1" x14ac:dyDescent="0.2">
      <c r="A919" s="22"/>
      <c r="B919" s="27" t="s">
        <v>38</v>
      </c>
      <c r="C919" s="27">
        <v>1189833</v>
      </c>
      <c r="D919" s="28">
        <v>44457</v>
      </c>
      <c r="E919" s="27" t="s">
        <v>40</v>
      </c>
      <c r="F919" s="27" t="s">
        <v>58</v>
      </c>
      <c r="G919" s="27" t="s">
        <v>59</v>
      </c>
      <c r="H919" s="27" t="s">
        <v>25</v>
      </c>
      <c r="I919" s="29">
        <v>0.5</v>
      </c>
      <c r="J919" s="30">
        <v>6000</v>
      </c>
      <c r="K919" s="31">
        <f t="shared" si="6"/>
        <v>3000</v>
      </c>
      <c r="L919" s="31">
        <f t="shared" si="7"/>
        <v>900</v>
      </c>
      <c r="M919" s="32">
        <v>0.3</v>
      </c>
      <c r="O919" s="37"/>
      <c r="P919" s="38"/>
      <c r="Q919" s="33"/>
      <c r="R919" s="34"/>
    </row>
    <row r="920" spans="1:18" ht="15.75" customHeight="1" x14ac:dyDescent="0.2">
      <c r="A920" s="22"/>
      <c r="B920" s="27" t="s">
        <v>38</v>
      </c>
      <c r="C920" s="27">
        <v>1189833</v>
      </c>
      <c r="D920" s="28">
        <v>44457</v>
      </c>
      <c r="E920" s="27" t="s">
        <v>40</v>
      </c>
      <c r="F920" s="27" t="s">
        <v>58</v>
      </c>
      <c r="G920" s="27" t="s">
        <v>59</v>
      </c>
      <c r="H920" s="27" t="s">
        <v>26</v>
      </c>
      <c r="I920" s="29">
        <v>0.45</v>
      </c>
      <c r="J920" s="30">
        <v>4500</v>
      </c>
      <c r="K920" s="31">
        <f t="shared" si="6"/>
        <v>2025</v>
      </c>
      <c r="L920" s="31">
        <f t="shared" si="7"/>
        <v>911.25</v>
      </c>
      <c r="M920" s="32">
        <v>0.45</v>
      </c>
      <c r="O920" s="37"/>
      <c r="P920" s="38"/>
      <c r="Q920" s="33"/>
      <c r="R920" s="34"/>
    </row>
    <row r="921" spans="1:18" ht="15.75" customHeight="1" x14ac:dyDescent="0.2">
      <c r="A921" s="22"/>
      <c r="B921" s="27" t="s">
        <v>38</v>
      </c>
      <c r="C921" s="27">
        <v>1189833</v>
      </c>
      <c r="D921" s="28">
        <v>44457</v>
      </c>
      <c r="E921" s="27" t="s">
        <v>40</v>
      </c>
      <c r="F921" s="27" t="s">
        <v>58</v>
      </c>
      <c r="G921" s="27" t="s">
        <v>59</v>
      </c>
      <c r="H921" s="27" t="s">
        <v>27</v>
      </c>
      <c r="I921" s="29">
        <v>0.45</v>
      </c>
      <c r="J921" s="30">
        <v>4000</v>
      </c>
      <c r="K921" s="31">
        <f t="shared" si="6"/>
        <v>1800</v>
      </c>
      <c r="L921" s="31">
        <f t="shared" si="7"/>
        <v>719.99999999999989</v>
      </c>
      <c r="M921" s="32">
        <v>0.39999999999999997</v>
      </c>
      <c r="O921" s="37"/>
      <c r="P921" s="38"/>
      <c r="Q921" s="33"/>
      <c r="R921" s="34"/>
    </row>
    <row r="922" spans="1:18" ht="15.75" customHeight="1" x14ac:dyDescent="0.2">
      <c r="A922" s="22"/>
      <c r="B922" s="27" t="s">
        <v>38</v>
      </c>
      <c r="C922" s="27">
        <v>1189833</v>
      </c>
      <c r="D922" s="28">
        <v>44457</v>
      </c>
      <c r="E922" s="27" t="s">
        <v>40</v>
      </c>
      <c r="F922" s="27" t="s">
        <v>58</v>
      </c>
      <c r="G922" s="27" t="s">
        <v>59</v>
      </c>
      <c r="H922" s="27" t="s">
        <v>28</v>
      </c>
      <c r="I922" s="29">
        <v>0.54999999999999993</v>
      </c>
      <c r="J922" s="30">
        <v>4000</v>
      </c>
      <c r="K922" s="31">
        <f t="shared" si="6"/>
        <v>2199.9999999999995</v>
      </c>
      <c r="L922" s="31">
        <f t="shared" si="7"/>
        <v>1320</v>
      </c>
      <c r="M922" s="32">
        <v>0.60000000000000009</v>
      </c>
      <c r="O922" s="37"/>
      <c r="P922" s="38"/>
      <c r="Q922" s="33"/>
      <c r="R922" s="34"/>
    </row>
    <row r="923" spans="1:18" ht="15.75" customHeight="1" x14ac:dyDescent="0.2">
      <c r="A923" s="22"/>
      <c r="B923" s="27" t="s">
        <v>38</v>
      </c>
      <c r="C923" s="27">
        <v>1189833</v>
      </c>
      <c r="D923" s="28">
        <v>44457</v>
      </c>
      <c r="E923" s="27" t="s">
        <v>40</v>
      </c>
      <c r="F923" s="27" t="s">
        <v>58</v>
      </c>
      <c r="G923" s="27" t="s">
        <v>59</v>
      </c>
      <c r="H923" s="27" t="s">
        <v>29</v>
      </c>
      <c r="I923" s="29">
        <v>0.6</v>
      </c>
      <c r="J923" s="30">
        <v>4500</v>
      </c>
      <c r="K923" s="31">
        <f t="shared" si="6"/>
        <v>2700</v>
      </c>
      <c r="L923" s="31">
        <f t="shared" si="7"/>
        <v>675</v>
      </c>
      <c r="M923" s="32">
        <v>0.25</v>
      </c>
      <c r="O923" s="37"/>
      <c r="P923" s="38"/>
      <c r="Q923" s="33"/>
      <c r="R923" s="34"/>
    </row>
    <row r="924" spans="1:18" ht="15.75" customHeight="1" x14ac:dyDescent="0.2">
      <c r="A924" s="22"/>
      <c r="B924" s="27" t="s">
        <v>38</v>
      </c>
      <c r="C924" s="27">
        <v>1189833</v>
      </c>
      <c r="D924" s="28">
        <v>44486</v>
      </c>
      <c r="E924" s="27" t="s">
        <v>40</v>
      </c>
      <c r="F924" s="27" t="s">
        <v>58</v>
      </c>
      <c r="G924" s="27" t="s">
        <v>59</v>
      </c>
      <c r="H924" s="27" t="s">
        <v>24</v>
      </c>
      <c r="I924" s="29">
        <v>0.45</v>
      </c>
      <c r="J924" s="30">
        <v>5500</v>
      </c>
      <c r="K924" s="31">
        <f t="shared" si="6"/>
        <v>2475</v>
      </c>
      <c r="L924" s="31">
        <f t="shared" si="7"/>
        <v>1113.75</v>
      </c>
      <c r="M924" s="32">
        <v>0.45</v>
      </c>
      <c r="O924" s="37"/>
      <c r="P924" s="38"/>
      <c r="Q924" s="33"/>
      <c r="R924" s="34"/>
    </row>
    <row r="925" spans="1:18" ht="15.75" customHeight="1" x14ac:dyDescent="0.2">
      <c r="A925" s="22"/>
      <c r="B925" s="27" t="s">
        <v>38</v>
      </c>
      <c r="C925" s="27">
        <v>1189833</v>
      </c>
      <c r="D925" s="28">
        <v>44486</v>
      </c>
      <c r="E925" s="27" t="s">
        <v>40</v>
      </c>
      <c r="F925" s="27" t="s">
        <v>58</v>
      </c>
      <c r="G925" s="27" t="s">
        <v>59</v>
      </c>
      <c r="H925" s="27" t="s">
        <v>25</v>
      </c>
      <c r="I925" s="29">
        <v>0.5</v>
      </c>
      <c r="J925" s="30">
        <v>5500</v>
      </c>
      <c r="K925" s="31">
        <f t="shared" si="6"/>
        <v>2750</v>
      </c>
      <c r="L925" s="31">
        <f t="shared" si="7"/>
        <v>825</v>
      </c>
      <c r="M925" s="32">
        <v>0.3</v>
      </c>
      <c r="O925" s="37"/>
      <c r="P925" s="38"/>
      <c r="Q925" s="33"/>
      <c r="R925" s="34"/>
    </row>
    <row r="926" spans="1:18" ht="15.75" customHeight="1" x14ac:dyDescent="0.2">
      <c r="A926" s="22"/>
      <c r="B926" s="27" t="s">
        <v>38</v>
      </c>
      <c r="C926" s="27">
        <v>1189833</v>
      </c>
      <c r="D926" s="28">
        <v>44486</v>
      </c>
      <c r="E926" s="27" t="s">
        <v>40</v>
      </c>
      <c r="F926" s="27" t="s">
        <v>58</v>
      </c>
      <c r="G926" s="27" t="s">
        <v>59</v>
      </c>
      <c r="H926" s="27" t="s">
        <v>26</v>
      </c>
      <c r="I926" s="29">
        <v>0.45</v>
      </c>
      <c r="J926" s="30">
        <v>4000</v>
      </c>
      <c r="K926" s="31">
        <f t="shared" si="6"/>
        <v>1800</v>
      </c>
      <c r="L926" s="31">
        <f t="shared" si="7"/>
        <v>810</v>
      </c>
      <c r="M926" s="32">
        <v>0.45</v>
      </c>
      <c r="O926" s="37"/>
      <c r="P926" s="38"/>
      <c r="Q926" s="33"/>
      <c r="R926" s="34"/>
    </row>
    <row r="927" spans="1:18" ht="15.75" customHeight="1" x14ac:dyDescent="0.2">
      <c r="A927" s="22"/>
      <c r="B927" s="27" t="s">
        <v>38</v>
      </c>
      <c r="C927" s="27">
        <v>1189833</v>
      </c>
      <c r="D927" s="28">
        <v>44486</v>
      </c>
      <c r="E927" s="27" t="s">
        <v>40</v>
      </c>
      <c r="F927" s="27" t="s">
        <v>58</v>
      </c>
      <c r="G927" s="27" t="s">
        <v>59</v>
      </c>
      <c r="H927" s="27" t="s">
        <v>27</v>
      </c>
      <c r="I927" s="29">
        <v>0.45</v>
      </c>
      <c r="J927" s="30">
        <v>3750</v>
      </c>
      <c r="K927" s="31">
        <f t="shared" si="6"/>
        <v>1687.5</v>
      </c>
      <c r="L927" s="31">
        <f t="shared" si="7"/>
        <v>675</v>
      </c>
      <c r="M927" s="32">
        <v>0.39999999999999997</v>
      </c>
      <c r="O927" s="37"/>
      <c r="P927" s="38"/>
      <c r="Q927" s="33"/>
      <c r="R927" s="34"/>
    </row>
    <row r="928" spans="1:18" ht="15.75" customHeight="1" x14ac:dyDescent="0.2">
      <c r="A928" s="22"/>
      <c r="B928" s="27" t="s">
        <v>38</v>
      </c>
      <c r="C928" s="27">
        <v>1189833</v>
      </c>
      <c r="D928" s="28">
        <v>44486</v>
      </c>
      <c r="E928" s="27" t="s">
        <v>40</v>
      </c>
      <c r="F928" s="27" t="s">
        <v>58</v>
      </c>
      <c r="G928" s="27" t="s">
        <v>59</v>
      </c>
      <c r="H928" s="27" t="s">
        <v>28</v>
      </c>
      <c r="I928" s="29">
        <v>0.54999999999999993</v>
      </c>
      <c r="J928" s="30">
        <v>3500</v>
      </c>
      <c r="K928" s="31">
        <f t="shared" si="6"/>
        <v>1924.9999999999998</v>
      </c>
      <c r="L928" s="31">
        <f t="shared" si="7"/>
        <v>1155</v>
      </c>
      <c r="M928" s="32">
        <v>0.60000000000000009</v>
      </c>
      <c r="O928" s="37"/>
      <c r="P928" s="38"/>
      <c r="Q928" s="33"/>
      <c r="R928" s="34"/>
    </row>
    <row r="929" spans="1:18" ht="15.75" customHeight="1" x14ac:dyDescent="0.2">
      <c r="A929" s="22"/>
      <c r="B929" s="27" t="s">
        <v>38</v>
      </c>
      <c r="C929" s="27">
        <v>1189833</v>
      </c>
      <c r="D929" s="28">
        <v>44486</v>
      </c>
      <c r="E929" s="27" t="s">
        <v>40</v>
      </c>
      <c r="F929" s="27" t="s">
        <v>58</v>
      </c>
      <c r="G929" s="27" t="s">
        <v>59</v>
      </c>
      <c r="H929" s="27" t="s">
        <v>29</v>
      </c>
      <c r="I929" s="29">
        <v>0.6</v>
      </c>
      <c r="J929" s="30">
        <v>4000</v>
      </c>
      <c r="K929" s="31">
        <f t="shared" si="6"/>
        <v>2400</v>
      </c>
      <c r="L929" s="31">
        <f t="shared" si="7"/>
        <v>600</v>
      </c>
      <c r="M929" s="32">
        <v>0.25</v>
      </c>
      <c r="O929" s="37"/>
      <c r="P929" s="38"/>
      <c r="Q929" s="33"/>
      <c r="R929" s="34"/>
    </row>
    <row r="930" spans="1:18" ht="15.75" customHeight="1" x14ac:dyDescent="0.2">
      <c r="A930" s="22"/>
      <c r="B930" s="27" t="s">
        <v>38</v>
      </c>
      <c r="C930" s="27">
        <v>1189833</v>
      </c>
      <c r="D930" s="28">
        <v>44517</v>
      </c>
      <c r="E930" s="27" t="s">
        <v>40</v>
      </c>
      <c r="F930" s="27" t="s">
        <v>58</v>
      </c>
      <c r="G930" s="27" t="s">
        <v>59</v>
      </c>
      <c r="H930" s="27" t="s">
        <v>24</v>
      </c>
      <c r="I930" s="29">
        <v>0.4</v>
      </c>
      <c r="J930" s="30">
        <v>5750</v>
      </c>
      <c r="K930" s="31">
        <f t="shared" si="6"/>
        <v>2300</v>
      </c>
      <c r="L930" s="31">
        <f t="shared" si="7"/>
        <v>1035</v>
      </c>
      <c r="M930" s="32">
        <v>0.45</v>
      </c>
      <c r="O930" s="37"/>
      <c r="P930" s="38"/>
      <c r="Q930" s="33"/>
      <c r="R930" s="34"/>
    </row>
    <row r="931" spans="1:18" ht="15.75" customHeight="1" x14ac:dyDescent="0.2">
      <c r="A931" s="22"/>
      <c r="B931" s="27" t="s">
        <v>38</v>
      </c>
      <c r="C931" s="27">
        <v>1189833</v>
      </c>
      <c r="D931" s="28">
        <v>44517</v>
      </c>
      <c r="E931" s="27" t="s">
        <v>40</v>
      </c>
      <c r="F931" s="27" t="s">
        <v>58</v>
      </c>
      <c r="G931" s="27" t="s">
        <v>59</v>
      </c>
      <c r="H931" s="27" t="s">
        <v>25</v>
      </c>
      <c r="I931" s="29">
        <v>0.45000000000000007</v>
      </c>
      <c r="J931" s="30">
        <v>5750</v>
      </c>
      <c r="K931" s="31">
        <f t="shared" si="6"/>
        <v>2587.5000000000005</v>
      </c>
      <c r="L931" s="31">
        <f t="shared" si="7"/>
        <v>776.25000000000011</v>
      </c>
      <c r="M931" s="32">
        <v>0.3</v>
      </c>
      <c r="O931" s="37"/>
      <c r="P931" s="38"/>
      <c r="Q931" s="33"/>
      <c r="R931" s="34"/>
    </row>
    <row r="932" spans="1:18" ht="15.75" customHeight="1" x14ac:dyDescent="0.2">
      <c r="A932" s="22"/>
      <c r="B932" s="27" t="s">
        <v>38</v>
      </c>
      <c r="C932" s="27">
        <v>1189833</v>
      </c>
      <c r="D932" s="28">
        <v>44517</v>
      </c>
      <c r="E932" s="27" t="s">
        <v>40</v>
      </c>
      <c r="F932" s="27" t="s">
        <v>58</v>
      </c>
      <c r="G932" s="27" t="s">
        <v>59</v>
      </c>
      <c r="H932" s="27" t="s">
        <v>26</v>
      </c>
      <c r="I932" s="29">
        <v>0.4</v>
      </c>
      <c r="J932" s="30">
        <v>4250</v>
      </c>
      <c r="K932" s="31">
        <f t="shared" si="6"/>
        <v>1700</v>
      </c>
      <c r="L932" s="31">
        <f t="shared" si="7"/>
        <v>765</v>
      </c>
      <c r="M932" s="32">
        <v>0.45</v>
      </c>
      <c r="O932" s="37"/>
      <c r="P932" s="38"/>
      <c r="Q932" s="33"/>
      <c r="R932" s="34"/>
    </row>
    <row r="933" spans="1:18" ht="15.75" customHeight="1" x14ac:dyDescent="0.2">
      <c r="A933" s="22"/>
      <c r="B933" s="27" t="s">
        <v>38</v>
      </c>
      <c r="C933" s="27">
        <v>1189833</v>
      </c>
      <c r="D933" s="28">
        <v>44517</v>
      </c>
      <c r="E933" s="27" t="s">
        <v>40</v>
      </c>
      <c r="F933" s="27" t="s">
        <v>58</v>
      </c>
      <c r="G933" s="27" t="s">
        <v>59</v>
      </c>
      <c r="H933" s="27" t="s">
        <v>27</v>
      </c>
      <c r="I933" s="29">
        <v>0.4</v>
      </c>
      <c r="J933" s="30">
        <v>4250</v>
      </c>
      <c r="K933" s="31">
        <f t="shared" si="6"/>
        <v>1700</v>
      </c>
      <c r="L933" s="31">
        <f t="shared" si="7"/>
        <v>680</v>
      </c>
      <c r="M933" s="32">
        <v>0.39999999999999997</v>
      </c>
      <c r="O933" s="37"/>
      <c r="P933" s="38"/>
      <c r="Q933" s="33"/>
      <c r="R933" s="34"/>
    </row>
    <row r="934" spans="1:18" ht="15.75" customHeight="1" x14ac:dyDescent="0.2">
      <c r="A934" s="22"/>
      <c r="B934" s="27" t="s">
        <v>38</v>
      </c>
      <c r="C934" s="27">
        <v>1189833</v>
      </c>
      <c r="D934" s="28">
        <v>44517</v>
      </c>
      <c r="E934" s="27" t="s">
        <v>40</v>
      </c>
      <c r="F934" s="27" t="s">
        <v>58</v>
      </c>
      <c r="G934" s="27" t="s">
        <v>59</v>
      </c>
      <c r="H934" s="27" t="s">
        <v>28</v>
      </c>
      <c r="I934" s="29">
        <v>0.54999999999999993</v>
      </c>
      <c r="J934" s="30">
        <v>3750</v>
      </c>
      <c r="K934" s="31">
        <f t="shared" si="6"/>
        <v>2062.4999999999995</v>
      </c>
      <c r="L934" s="31">
        <f t="shared" si="7"/>
        <v>1237.5</v>
      </c>
      <c r="M934" s="32">
        <v>0.60000000000000009</v>
      </c>
      <c r="O934" s="37"/>
      <c r="P934" s="38"/>
      <c r="Q934" s="33"/>
      <c r="R934" s="34"/>
    </row>
    <row r="935" spans="1:18" ht="15.75" customHeight="1" x14ac:dyDescent="0.2">
      <c r="A935" s="22"/>
      <c r="B935" s="27" t="s">
        <v>38</v>
      </c>
      <c r="C935" s="27">
        <v>1189833</v>
      </c>
      <c r="D935" s="28">
        <v>44517</v>
      </c>
      <c r="E935" s="27" t="s">
        <v>40</v>
      </c>
      <c r="F935" s="27" t="s">
        <v>58</v>
      </c>
      <c r="G935" s="27" t="s">
        <v>59</v>
      </c>
      <c r="H935" s="27" t="s">
        <v>29</v>
      </c>
      <c r="I935" s="29">
        <v>0.6</v>
      </c>
      <c r="J935" s="30">
        <v>4750</v>
      </c>
      <c r="K935" s="31">
        <f t="shared" si="6"/>
        <v>2850</v>
      </c>
      <c r="L935" s="31">
        <f t="shared" si="7"/>
        <v>712.5</v>
      </c>
      <c r="M935" s="32">
        <v>0.25</v>
      </c>
      <c r="O935" s="37"/>
      <c r="P935" s="38"/>
      <c r="Q935" s="33"/>
      <c r="R935" s="34"/>
    </row>
    <row r="936" spans="1:18" ht="15.75" customHeight="1" x14ac:dyDescent="0.2">
      <c r="A936" s="22"/>
      <c r="B936" s="27" t="s">
        <v>38</v>
      </c>
      <c r="C936" s="27">
        <v>1189833</v>
      </c>
      <c r="D936" s="28">
        <v>44546</v>
      </c>
      <c r="E936" s="27" t="s">
        <v>40</v>
      </c>
      <c r="F936" s="27" t="s">
        <v>58</v>
      </c>
      <c r="G936" s="27" t="s">
        <v>59</v>
      </c>
      <c r="H936" s="27" t="s">
        <v>24</v>
      </c>
      <c r="I936" s="29">
        <v>0.45</v>
      </c>
      <c r="J936" s="30">
        <v>6750</v>
      </c>
      <c r="K936" s="31">
        <f t="shared" si="6"/>
        <v>3037.5</v>
      </c>
      <c r="L936" s="31">
        <f t="shared" si="7"/>
        <v>1366.875</v>
      </c>
      <c r="M936" s="32">
        <v>0.45</v>
      </c>
      <c r="O936" s="37"/>
      <c r="P936" s="38"/>
      <c r="Q936" s="33"/>
      <c r="R936" s="34"/>
    </row>
    <row r="937" spans="1:18" ht="15.75" customHeight="1" x14ac:dyDescent="0.2">
      <c r="A937" s="22"/>
      <c r="B937" s="27" t="s">
        <v>38</v>
      </c>
      <c r="C937" s="27">
        <v>1189833</v>
      </c>
      <c r="D937" s="28">
        <v>44546</v>
      </c>
      <c r="E937" s="27" t="s">
        <v>40</v>
      </c>
      <c r="F937" s="27" t="s">
        <v>58</v>
      </c>
      <c r="G937" s="27" t="s">
        <v>59</v>
      </c>
      <c r="H937" s="27" t="s">
        <v>25</v>
      </c>
      <c r="I937" s="29">
        <v>0.5</v>
      </c>
      <c r="J937" s="30">
        <v>6750</v>
      </c>
      <c r="K937" s="31">
        <f t="shared" si="6"/>
        <v>3375</v>
      </c>
      <c r="L937" s="31">
        <f t="shared" si="7"/>
        <v>1012.5</v>
      </c>
      <c r="M937" s="32">
        <v>0.3</v>
      </c>
      <c r="O937" s="37"/>
      <c r="P937" s="38"/>
      <c r="Q937" s="33"/>
      <c r="R937" s="34"/>
    </row>
    <row r="938" spans="1:18" ht="15.75" customHeight="1" x14ac:dyDescent="0.2">
      <c r="A938" s="22"/>
      <c r="B938" s="27" t="s">
        <v>38</v>
      </c>
      <c r="C938" s="27">
        <v>1189833</v>
      </c>
      <c r="D938" s="28">
        <v>44546</v>
      </c>
      <c r="E938" s="27" t="s">
        <v>40</v>
      </c>
      <c r="F938" s="27" t="s">
        <v>58</v>
      </c>
      <c r="G938" s="27" t="s">
        <v>59</v>
      </c>
      <c r="H938" s="27" t="s">
        <v>26</v>
      </c>
      <c r="I938" s="29">
        <v>0.45</v>
      </c>
      <c r="J938" s="30">
        <v>4750</v>
      </c>
      <c r="K938" s="31">
        <f t="shared" si="6"/>
        <v>2137.5</v>
      </c>
      <c r="L938" s="31">
        <f t="shared" si="7"/>
        <v>961.875</v>
      </c>
      <c r="M938" s="32">
        <v>0.45</v>
      </c>
      <c r="O938" s="37"/>
      <c r="P938" s="38"/>
      <c r="Q938" s="33"/>
      <c r="R938" s="34"/>
    </row>
    <row r="939" spans="1:18" ht="15.75" customHeight="1" x14ac:dyDescent="0.2">
      <c r="A939" s="22"/>
      <c r="B939" s="27" t="s">
        <v>38</v>
      </c>
      <c r="C939" s="27">
        <v>1189833</v>
      </c>
      <c r="D939" s="28">
        <v>44546</v>
      </c>
      <c r="E939" s="27" t="s">
        <v>40</v>
      </c>
      <c r="F939" s="27" t="s">
        <v>58</v>
      </c>
      <c r="G939" s="27" t="s">
        <v>59</v>
      </c>
      <c r="H939" s="27" t="s">
        <v>27</v>
      </c>
      <c r="I939" s="29">
        <v>0.45</v>
      </c>
      <c r="J939" s="30">
        <v>4750</v>
      </c>
      <c r="K939" s="31">
        <f t="shared" si="6"/>
        <v>2137.5</v>
      </c>
      <c r="L939" s="31">
        <f t="shared" si="7"/>
        <v>854.99999999999989</v>
      </c>
      <c r="M939" s="32">
        <v>0.39999999999999997</v>
      </c>
      <c r="O939" s="37"/>
      <c r="P939" s="38"/>
      <c r="Q939" s="33"/>
      <c r="R939" s="34"/>
    </row>
    <row r="940" spans="1:18" ht="15.75" customHeight="1" x14ac:dyDescent="0.2">
      <c r="A940" s="22"/>
      <c r="B940" s="27" t="s">
        <v>38</v>
      </c>
      <c r="C940" s="27">
        <v>1189833</v>
      </c>
      <c r="D940" s="28">
        <v>44546</v>
      </c>
      <c r="E940" s="27" t="s">
        <v>40</v>
      </c>
      <c r="F940" s="27" t="s">
        <v>58</v>
      </c>
      <c r="G940" s="27" t="s">
        <v>59</v>
      </c>
      <c r="H940" s="27" t="s">
        <v>28</v>
      </c>
      <c r="I940" s="29">
        <v>0.54999999999999993</v>
      </c>
      <c r="J940" s="30">
        <v>4000</v>
      </c>
      <c r="K940" s="31">
        <f t="shared" si="6"/>
        <v>2199.9999999999995</v>
      </c>
      <c r="L940" s="31">
        <f t="shared" si="7"/>
        <v>1320</v>
      </c>
      <c r="M940" s="32">
        <v>0.60000000000000009</v>
      </c>
      <c r="O940" s="37"/>
      <c r="P940" s="38"/>
      <c r="Q940" s="33"/>
      <c r="R940" s="34"/>
    </row>
    <row r="941" spans="1:18" ht="15.75" customHeight="1" x14ac:dyDescent="0.2">
      <c r="A941" s="22"/>
      <c r="B941" s="27" t="s">
        <v>38</v>
      </c>
      <c r="C941" s="27">
        <v>1189833</v>
      </c>
      <c r="D941" s="28">
        <v>44546</v>
      </c>
      <c r="E941" s="27" t="s">
        <v>40</v>
      </c>
      <c r="F941" s="27" t="s">
        <v>58</v>
      </c>
      <c r="G941" s="27" t="s">
        <v>59</v>
      </c>
      <c r="H941" s="27" t="s">
        <v>29</v>
      </c>
      <c r="I941" s="29">
        <v>0.6</v>
      </c>
      <c r="J941" s="30">
        <v>5000</v>
      </c>
      <c r="K941" s="31">
        <f t="shared" si="6"/>
        <v>3000</v>
      </c>
      <c r="L941" s="31">
        <f t="shared" si="7"/>
        <v>750</v>
      </c>
      <c r="M941" s="32">
        <v>0.25</v>
      </c>
      <c r="O941" s="37"/>
      <c r="P941" s="38"/>
      <c r="Q941" s="33"/>
      <c r="R941" s="34"/>
    </row>
    <row r="942" spans="1:18" ht="15.75" customHeight="1" x14ac:dyDescent="0.2">
      <c r="A942" s="22" t="s">
        <v>46</v>
      </c>
      <c r="B942" s="27" t="s">
        <v>30</v>
      </c>
      <c r="C942" s="27">
        <v>1197831</v>
      </c>
      <c r="D942" s="28">
        <v>44200</v>
      </c>
      <c r="E942" s="27" t="s">
        <v>31</v>
      </c>
      <c r="F942" s="27" t="s">
        <v>60</v>
      </c>
      <c r="G942" s="27" t="s">
        <v>61</v>
      </c>
      <c r="H942" s="27" t="s">
        <v>24</v>
      </c>
      <c r="I942" s="29">
        <v>0.2</v>
      </c>
      <c r="J942" s="30">
        <v>7000</v>
      </c>
      <c r="K942" s="31">
        <f t="shared" si="6"/>
        <v>1400</v>
      </c>
      <c r="L942" s="31">
        <f t="shared" si="7"/>
        <v>489.99999999999994</v>
      </c>
      <c r="M942" s="32">
        <v>0.35</v>
      </c>
      <c r="O942" s="37"/>
      <c r="P942" s="38"/>
      <c r="Q942" s="33"/>
      <c r="R942" s="34"/>
    </row>
    <row r="943" spans="1:18" ht="15.75" customHeight="1" x14ac:dyDescent="0.2">
      <c r="A943" s="22"/>
      <c r="B943" s="27" t="s">
        <v>30</v>
      </c>
      <c r="C943" s="27">
        <v>1197831</v>
      </c>
      <c r="D943" s="28">
        <v>44200</v>
      </c>
      <c r="E943" s="27" t="s">
        <v>31</v>
      </c>
      <c r="F943" s="27" t="s">
        <v>60</v>
      </c>
      <c r="G943" s="27" t="s">
        <v>61</v>
      </c>
      <c r="H943" s="27" t="s">
        <v>25</v>
      </c>
      <c r="I943" s="29">
        <v>0.3</v>
      </c>
      <c r="J943" s="30">
        <v>7000</v>
      </c>
      <c r="K943" s="31">
        <f t="shared" si="6"/>
        <v>2100</v>
      </c>
      <c r="L943" s="31">
        <f t="shared" si="7"/>
        <v>735</v>
      </c>
      <c r="M943" s="32">
        <v>0.35</v>
      </c>
      <c r="O943" s="37"/>
      <c r="P943" s="38"/>
      <c r="Q943" s="33"/>
      <c r="R943" s="34"/>
    </row>
    <row r="944" spans="1:18" ht="15.75" customHeight="1" x14ac:dyDescent="0.2">
      <c r="A944" s="22"/>
      <c r="B944" s="27" t="s">
        <v>30</v>
      </c>
      <c r="C944" s="27">
        <v>1197831</v>
      </c>
      <c r="D944" s="28">
        <v>44200</v>
      </c>
      <c r="E944" s="27" t="s">
        <v>31</v>
      </c>
      <c r="F944" s="27" t="s">
        <v>60</v>
      </c>
      <c r="G944" s="27" t="s">
        <v>61</v>
      </c>
      <c r="H944" s="27" t="s">
        <v>26</v>
      </c>
      <c r="I944" s="29">
        <v>0.3</v>
      </c>
      <c r="J944" s="30">
        <v>5000</v>
      </c>
      <c r="K944" s="31">
        <f t="shared" si="6"/>
        <v>1500</v>
      </c>
      <c r="L944" s="31">
        <f t="shared" si="7"/>
        <v>525</v>
      </c>
      <c r="M944" s="32">
        <v>0.35</v>
      </c>
      <c r="O944" s="37"/>
      <c r="P944" s="38"/>
      <c r="Q944" s="33"/>
      <c r="R944" s="34"/>
    </row>
    <row r="945" spans="1:18" ht="15.75" customHeight="1" x14ac:dyDescent="0.2">
      <c r="A945" s="22"/>
      <c r="B945" s="27" t="s">
        <v>30</v>
      </c>
      <c r="C945" s="27">
        <v>1197831</v>
      </c>
      <c r="D945" s="28">
        <v>44200</v>
      </c>
      <c r="E945" s="27" t="s">
        <v>31</v>
      </c>
      <c r="F945" s="27" t="s">
        <v>60</v>
      </c>
      <c r="G945" s="27" t="s">
        <v>61</v>
      </c>
      <c r="H945" s="27" t="s">
        <v>27</v>
      </c>
      <c r="I945" s="29">
        <v>0.35</v>
      </c>
      <c r="J945" s="30">
        <v>5000</v>
      </c>
      <c r="K945" s="31">
        <f t="shared" si="6"/>
        <v>1750</v>
      </c>
      <c r="L945" s="31">
        <f t="shared" si="7"/>
        <v>787.5</v>
      </c>
      <c r="M945" s="32">
        <v>0.45</v>
      </c>
      <c r="O945" s="37"/>
      <c r="P945" s="38"/>
      <c r="Q945" s="33"/>
      <c r="R945" s="34"/>
    </row>
    <row r="946" spans="1:18" ht="15.75" customHeight="1" x14ac:dyDescent="0.2">
      <c r="A946" s="22"/>
      <c r="B946" s="27" t="s">
        <v>30</v>
      </c>
      <c r="C946" s="27">
        <v>1197831</v>
      </c>
      <c r="D946" s="28">
        <v>44200</v>
      </c>
      <c r="E946" s="27" t="s">
        <v>31</v>
      </c>
      <c r="F946" s="27" t="s">
        <v>60</v>
      </c>
      <c r="G946" s="27" t="s">
        <v>61</v>
      </c>
      <c r="H946" s="27" t="s">
        <v>28</v>
      </c>
      <c r="I946" s="29">
        <v>0.4</v>
      </c>
      <c r="J946" s="30">
        <v>3500</v>
      </c>
      <c r="K946" s="31">
        <f t="shared" si="6"/>
        <v>1400</v>
      </c>
      <c r="L946" s="31">
        <f t="shared" si="7"/>
        <v>420</v>
      </c>
      <c r="M946" s="32">
        <v>0.3</v>
      </c>
      <c r="O946" s="37"/>
      <c r="P946" s="38"/>
      <c r="Q946" s="33"/>
      <c r="R946" s="34"/>
    </row>
    <row r="947" spans="1:18" ht="15.75" customHeight="1" x14ac:dyDescent="0.2">
      <c r="A947" s="22"/>
      <c r="B947" s="27" t="s">
        <v>30</v>
      </c>
      <c r="C947" s="27">
        <v>1197831</v>
      </c>
      <c r="D947" s="28">
        <v>44200</v>
      </c>
      <c r="E947" s="27" t="s">
        <v>31</v>
      </c>
      <c r="F947" s="27" t="s">
        <v>60</v>
      </c>
      <c r="G947" s="27" t="s">
        <v>61</v>
      </c>
      <c r="H947" s="27" t="s">
        <v>29</v>
      </c>
      <c r="I947" s="29">
        <v>0.35</v>
      </c>
      <c r="J947" s="30">
        <v>5000</v>
      </c>
      <c r="K947" s="31">
        <f t="shared" si="6"/>
        <v>1750</v>
      </c>
      <c r="L947" s="31">
        <f t="shared" si="7"/>
        <v>875</v>
      </c>
      <c r="M947" s="32">
        <v>0.5</v>
      </c>
      <c r="O947" s="37"/>
      <c r="P947" s="38"/>
      <c r="Q947" s="33"/>
      <c r="R947" s="34"/>
    </row>
    <row r="948" spans="1:18" ht="15.75" customHeight="1" x14ac:dyDescent="0.2">
      <c r="A948" s="22"/>
      <c r="B948" s="27" t="s">
        <v>30</v>
      </c>
      <c r="C948" s="27">
        <v>1197831</v>
      </c>
      <c r="D948" s="28">
        <v>44230</v>
      </c>
      <c r="E948" s="27" t="s">
        <v>31</v>
      </c>
      <c r="F948" s="27" t="s">
        <v>60</v>
      </c>
      <c r="G948" s="27" t="s">
        <v>61</v>
      </c>
      <c r="H948" s="27" t="s">
        <v>24</v>
      </c>
      <c r="I948" s="29">
        <v>0.25</v>
      </c>
      <c r="J948" s="30">
        <v>6500</v>
      </c>
      <c r="K948" s="31">
        <f t="shared" si="6"/>
        <v>1625</v>
      </c>
      <c r="L948" s="31">
        <f t="shared" si="7"/>
        <v>568.75</v>
      </c>
      <c r="M948" s="32">
        <v>0.35</v>
      </c>
      <c r="O948" s="37"/>
      <c r="P948" s="38"/>
      <c r="Q948" s="33"/>
      <c r="R948" s="34"/>
    </row>
    <row r="949" spans="1:18" ht="15.75" customHeight="1" x14ac:dyDescent="0.2">
      <c r="A949" s="22"/>
      <c r="B949" s="27" t="s">
        <v>30</v>
      </c>
      <c r="C949" s="27">
        <v>1197831</v>
      </c>
      <c r="D949" s="28">
        <v>44230</v>
      </c>
      <c r="E949" s="27" t="s">
        <v>31</v>
      </c>
      <c r="F949" s="27" t="s">
        <v>60</v>
      </c>
      <c r="G949" s="27" t="s">
        <v>61</v>
      </c>
      <c r="H949" s="27" t="s">
        <v>25</v>
      </c>
      <c r="I949" s="29">
        <v>0.35</v>
      </c>
      <c r="J949" s="30">
        <v>6250</v>
      </c>
      <c r="K949" s="31">
        <f t="shared" si="6"/>
        <v>2187.5</v>
      </c>
      <c r="L949" s="31">
        <f t="shared" si="7"/>
        <v>765.625</v>
      </c>
      <c r="M949" s="32">
        <v>0.35</v>
      </c>
      <c r="O949" s="37"/>
      <c r="P949" s="38"/>
      <c r="Q949" s="33"/>
      <c r="R949" s="34"/>
    </row>
    <row r="950" spans="1:18" ht="15.75" customHeight="1" x14ac:dyDescent="0.2">
      <c r="A950" s="22"/>
      <c r="B950" s="27" t="s">
        <v>30</v>
      </c>
      <c r="C950" s="27">
        <v>1197831</v>
      </c>
      <c r="D950" s="28">
        <v>44230</v>
      </c>
      <c r="E950" s="27" t="s">
        <v>31</v>
      </c>
      <c r="F950" s="27" t="s">
        <v>60</v>
      </c>
      <c r="G950" s="27" t="s">
        <v>61</v>
      </c>
      <c r="H950" s="27" t="s">
        <v>26</v>
      </c>
      <c r="I950" s="29">
        <v>0.35</v>
      </c>
      <c r="J950" s="30">
        <v>4500</v>
      </c>
      <c r="K950" s="31">
        <f t="shared" si="6"/>
        <v>1575</v>
      </c>
      <c r="L950" s="31">
        <f t="shared" si="7"/>
        <v>551.25</v>
      </c>
      <c r="M950" s="32">
        <v>0.35</v>
      </c>
      <c r="O950" s="37"/>
      <c r="P950" s="38"/>
      <c r="Q950" s="33"/>
      <c r="R950" s="34"/>
    </row>
    <row r="951" spans="1:18" ht="15.75" customHeight="1" x14ac:dyDescent="0.2">
      <c r="A951" s="22"/>
      <c r="B951" s="27" t="s">
        <v>30</v>
      </c>
      <c r="C951" s="27">
        <v>1197831</v>
      </c>
      <c r="D951" s="28">
        <v>44230</v>
      </c>
      <c r="E951" s="27" t="s">
        <v>31</v>
      </c>
      <c r="F951" s="27" t="s">
        <v>60</v>
      </c>
      <c r="G951" s="27" t="s">
        <v>61</v>
      </c>
      <c r="H951" s="27" t="s">
        <v>27</v>
      </c>
      <c r="I951" s="29">
        <v>0.35</v>
      </c>
      <c r="J951" s="30">
        <v>4000</v>
      </c>
      <c r="K951" s="31">
        <f t="shared" si="6"/>
        <v>1400</v>
      </c>
      <c r="L951" s="31">
        <f t="shared" si="7"/>
        <v>630</v>
      </c>
      <c r="M951" s="32">
        <v>0.45</v>
      </c>
      <c r="O951" s="37"/>
      <c r="P951" s="38"/>
      <c r="Q951" s="33"/>
      <c r="R951" s="34"/>
    </row>
    <row r="952" spans="1:18" ht="15.75" customHeight="1" x14ac:dyDescent="0.2">
      <c r="A952" s="22"/>
      <c r="B952" s="27" t="s">
        <v>30</v>
      </c>
      <c r="C952" s="27">
        <v>1197831</v>
      </c>
      <c r="D952" s="28">
        <v>44230</v>
      </c>
      <c r="E952" s="27" t="s">
        <v>31</v>
      </c>
      <c r="F952" s="27" t="s">
        <v>60</v>
      </c>
      <c r="G952" s="27" t="s">
        <v>61</v>
      </c>
      <c r="H952" s="27" t="s">
        <v>28</v>
      </c>
      <c r="I952" s="29">
        <v>0.4</v>
      </c>
      <c r="J952" s="30">
        <v>2750</v>
      </c>
      <c r="K952" s="31">
        <f t="shared" si="6"/>
        <v>1100</v>
      </c>
      <c r="L952" s="31">
        <f t="shared" si="7"/>
        <v>330</v>
      </c>
      <c r="M952" s="32">
        <v>0.3</v>
      </c>
      <c r="O952" s="37"/>
      <c r="P952" s="38"/>
      <c r="Q952" s="33"/>
      <c r="R952" s="34"/>
    </row>
    <row r="953" spans="1:18" ht="15.75" customHeight="1" x14ac:dyDescent="0.2">
      <c r="A953" s="22"/>
      <c r="B953" s="27" t="s">
        <v>30</v>
      </c>
      <c r="C953" s="27">
        <v>1197831</v>
      </c>
      <c r="D953" s="28">
        <v>44230</v>
      </c>
      <c r="E953" s="27" t="s">
        <v>31</v>
      </c>
      <c r="F953" s="27" t="s">
        <v>60</v>
      </c>
      <c r="G953" s="27" t="s">
        <v>61</v>
      </c>
      <c r="H953" s="27" t="s">
        <v>29</v>
      </c>
      <c r="I953" s="29">
        <v>0.35</v>
      </c>
      <c r="J953" s="30">
        <v>4750</v>
      </c>
      <c r="K953" s="31">
        <f t="shared" si="6"/>
        <v>1662.5</v>
      </c>
      <c r="L953" s="31">
        <f t="shared" si="7"/>
        <v>831.25</v>
      </c>
      <c r="M953" s="32">
        <v>0.5</v>
      </c>
      <c r="O953" s="37"/>
      <c r="P953" s="38"/>
      <c r="Q953" s="33"/>
      <c r="R953" s="34"/>
    </row>
    <row r="954" spans="1:18" ht="15.75" customHeight="1" x14ac:dyDescent="0.2">
      <c r="A954" s="22"/>
      <c r="B954" s="27" t="s">
        <v>30</v>
      </c>
      <c r="C954" s="27">
        <v>1197831</v>
      </c>
      <c r="D954" s="28">
        <v>44260</v>
      </c>
      <c r="E954" s="27" t="s">
        <v>31</v>
      </c>
      <c r="F954" s="27" t="s">
        <v>60</v>
      </c>
      <c r="G954" s="27" t="s">
        <v>61</v>
      </c>
      <c r="H954" s="27" t="s">
        <v>24</v>
      </c>
      <c r="I954" s="29">
        <v>0.3</v>
      </c>
      <c r="J954" s="30">
        <v>6500</v>
      </c>
      <c r="K954" s="31">
        <f t="shared" si="6"/>
        <v>1950</v>
      </c>
      <c r="L954" s="31">
        <f t="shared" si="7"/>
        <v>779.99999999999989</v>
      </c>
      <c r="M954" s="32">
        <v>0.39999999999999997</v>
      </c>
      <c r="O954" s="37"/>
      <c r="P954" s="38"/>
      <c r="Q954" s="33"/>
      <c r="R954" s="34"/>
    </row>
    <row r="955" spans="1:18" ht="15.75" customHeight="1" x14ac:dyDescent="0.2">
      <c r="A955" s="22"/>
      <c r="B955" s="27" t="s">
        <v>30</v>
      </c>
      <c r="C955" s="27">
        <v>1197831</v>
      </c>
      <c r="D955" s="28">
        <v>44260</v>
      </c>
      <c r="E955" s="27" t="s">
        <v>31</v>
      </c>
      <c r="F955" s="27" t="s">
        <v>60</v>
      </c>
      <c r="G955" s="27" t="s">
        <v>61</v>
      </c>
      <c r="H955" s="27" t="s">
        <v>25</v>
      </c>
      <c r="I955" s="29">
        <v>0.4</v>
      </c>
      <c r="J955" s="30">
        <v>6500</v>
      </c>
      <c r="K955" s="31">
        <f t="shared" si="6"/>
        <v>2600</v>
      </c>
      <c r="L955" s="31">
        <f t="shared" si="7"/>
        <v>1040</v>
      </c>
      <c r="M955" s="32">
        <v>0.39999999999999997</v>
      </c>
      <c r="O955" s="37"/>
      <c r="P955" s="38"/>
      <c r="Q955" s="33"/>
      <c r="R955" s="34"/>
    </row>
    <row r="956" spans="1:18" ht="15.75" customHeight="1" x14ac:dyDescent="0.2">
      <c r="A956" s="22"/>
      <c r="B956" s="27" t="s">
        <v>30</v>
      </c>
      <c r="C956" s="27">
        <v>1197831</v>
      </c>
      <c r="D956" s="28">
        <v>44260</v>
      </c>
      <c r="E956" s="27" t="s">
        <v>31</v>
      </c>
      <c r="F956" s="27" t="s">
        <v>60</v>
      </c>
      <c r="G956" s="27" t="s">
        <v>61</v>
      </c>
      <c r="H956" s="27" t="s">
        <v>26</v>
      </c>
      <c r="I956" s="29">
        <v>0.3</v>
      </c>
      <c r="J956" s="30">
        <v>4750</v>
      </c>
      <c r="K956" s="31">
        <f t="shared" si="6"/>
        <v>1425</v>
      </c>
      <c r="L956" s="31">
        <f t="shared" si="7"/>
        <v>570</v>
      </c>
      <c r="M956" s="32">
        <v>0.39999999999999997</v>
      </c>
      <c r="O956" s="37"/>
      <c r="P956" s="38"/>
      <c r="Q956" s="33"/>
      <c r="R956" s="34"/>
    </row>
    <row r="957" spans="1:18" ht="15.75" customHeight="1" x14ac:dyDescent="0.2">
      <c r="A957" s="22"/>
      <c r="B957" s="27" t="s">
        <v>30</v>
      </c>
      <c r="C957" s="27">
        <v>1197831</v>
      </c>
      <c r="D957" s="28">
        <v>44260</v>
      </c>
      <c r="E957" s="27" t="s">
        <v>31</v>
      </c>
      <c r="F957" s="27" t="s">
        <v>60</v>
      </c>
      <c r="G957" s="27" t="s">
        <v>61</v>
      </c>
      <c r="H957" s="27" t="s">
        <v>27</v>
      </c>
      <c r="I957" s="29">
        <v>0.35000000000000003</v>
      </c>
      <c r="J957" s="30">
        <v>3750</v>
      </c>
      <c r="K957" s="31">
        <f t="shared" si="6"/>
        <v>1312.5000000000002</v>
      </c>
      <c r="L957" s="31">
        <f t="shared" si="7"/>
        <v>656.25000000000011</v>
      </c>
      <c r="M957" s="32">
        <v>0.5</v>
      </c>
      <c r="O957" s="37"/>
      <c r="P957" s="38"/>
      <c r="Q957" s="33"/>
      <c r="R957" s="34"/>
    </row>
    <row r="958" spans="1:18" ht="15.75" customHeight="1" x14ac:dyDescent="0.2">
      <c r="A958" s="22"/>
      <c r="B958" s="27" t="s">
        <v>30</v>
      </c>
      <c r="C958" s="27">
        <v>1197831</v>
      </c>
      <c r="D958" s="28">
        <v>44260</v>
      </c>
      <c r="E958" s="27" t="s">
        <v>31</v>
      </c>
      <c r="F958" s="27" t="s">
        <v>60</v>
      </c>
      <c r="G958" s="27" t="s">
        <v>61</v>
      </c>
      <c r="H958" s="27" t="s">
        <v>28</v>
      </c>
      <c r="I958" s="29">
        <v>0.4</v>
      </c>
      <c r="J958" s="30">
        <v>2750</v>
      </c>
      <c r="K958" s="31">
        <f t="shared" si="6"/>
        <v>1100</v>
      </c>
      <c r="L958" s="31">
        <f t="shared" si="7"/>
        <v>385</v>
      </c>
      <c r="M958" s="32">
        <v>0.35</v>
      </c>
      <c r="O958" s="37"/>
      <c r="P958" s="38"/>
      <c r="Q958" s="33"/>
      <c r="R958" s="34"/>
    </row>
    <row r="959" spans="1:18" ht="15.75" customHeight="1" x14ac:dyDescent="0.2">
      <c r="A959" s="22"/>
      <c r="B959" s="27" t="s">
        <v>30</v>
      </c>
      <c r="C959" s="27">
        <v>1197831</v>
      </c>
      <c r="D959" s="28">
        <v>44260</v>
      </c>
      <c r="E959" s="27" t="s">
        <v>31</v>
      </c>
      <c r="F959" s="27" t="s">
        <v>60</v>
      </c>
      <c r="G959" s="27" t="s">
        <v>61</v>
      </c>
      <c r="H959" s="27" t="s">
        <v>29</v>
      </c>
      <c r="I959" s="29">
        <v>0.35000000000000003</v>
      </c>
      <c r="J959" s="30">
        <v>4250</v>
      </c>
      <c r="K959" s="31">
        <f t="shared" si="6"/>
        <v>1487.5000000000002</v>
      </c>
      <c r="L959" s="31">
        <f t="shared" si="7"/>
        <v>818.12500000000023</v>
      </c>
      <c r="M959" s="32">
        <v>0.55000000000000004</v>
      </c>
      <c r="O959" s="37"/>
      <c r="P959" s="38"/>
      <c r="Q959" s="33"/>
      <c r="R959" s="34"/>
    </row>
    <row r="960" spans="1:18" ht="15.75" customHeight="1" x14ac:dyDescent="0.2">
      <c r="A960" s="22"/>
      <c r="B960" s="27" t="s">
        <v>30</v>
      </c>
      <c r="C960" s="27">
        <v>1197831</v>
      </c>
      <c r="D960" s="28">
        <v>44290</v>
      </c>
      <c r="E960" s="27" t="s">
        <v>31</v>
      </c>
      <c r="F960" s="27" t="s">
        <v>60</v>
      </c>
      <c r="G960" s="27" t="s">
        <v>61</v>
      </c>
      <c r="H960" s="27" t="s">
        <v>24</v>
      </c>
      <c r="I960" s="29">
        <v>0.19999999999999998</v>
      </c>
      <c r="J960" s="30">
        <v>6750</v>
      </c>
      <c r="K960" s="31">
        <f t="shared" si="6"/>
        <v>1350</v>
      </c>
      <c r="L960" s="31">
        <f t="shared" si="7"/>
        <v>540</v>
      </c>
      <c r="M960" s="32">
        <v>0.39999999999999997</v>
      </c>
      <c r="O960" s="37"/>
      <c r="P960" s="38"/>
      <c r="Q960" s="33"/>
      <c r="R960" s="34"/>
    </row>
    <row r="961" spans="1:18" ht="15.75" customHeight="1" x14ac:dyDescent="0.2">
      <c r="A961" s="22"/>
      <c r="B961" s="27" t="s">
        <v>30</v>
      </c>
      <c r="C961" s="27">
        <v>1197831</v>
      </c>
      <c r="D961" s="28">
        <v>44290</v>
      </c>
      <c r="E961" s="27" t="s">
        <v>31</v>
      </c>
      <c r="F961" s="27" t="s">
        <v>60</v>
      </c>
      <c r="G961" s="27" t="s">
        <v>61</v>
      </c>
      <c r="H961" s="27" t="s">
        <v>25</v>
      </c>
      <c r="I961" s="29">
        <v>0.25000000000000006</v>
      </c>
      <c r="J961" s="30">
        <v>6750</v>
      </c>
      <c r="K961" s="31">
        <f t="shared" si="6"/>
        <v>1687.5000000000005</v>
      </c>
      <c r="L961" s="31">
        <f t="shared" si="7"/>
        <v>675.00000000000011</v>
      </c>
      <c r="M961" s="32">
        <v>0.39999999999999997</v>
      </c>
      <c r="O961" s="37"/>
      <c r="P961" s="38"/>
      <c r="Q961" s="33"/>
      <c r="R961" s="34"/>
    </row>
    <row r="962" spans="1:18" ht="15.75" customHeight="1" x14ac:dyDescent="0.2">
      <c r="A962" s="22"/>
      <c r="B962" s="27" t="s">
        <v>30</v>
      </c>
      <c r="C962" s="27">
        <v>1197831</v>
      </c>
      <c r="D962" s="28">
        <v>44290</v>
      </c>
      <c r="E962" s="27" t="s">
        <v>31</v>
      </c>
      <c r="F962" s="27" t="s">
        <v>60</v>
      </c>
      <c r="G962" s="27" t="s">
        <v>61</v>
      </c>
      <c r="H962" s="27" t="s">
        <v>26</v>
      </c>
      <c r="I962" s="29">
        <v>0.19999999999999996</v>
      </c>
      <c r="J962" s="30">
        <v>5000</v>
      </c>
      <c r="K962" s="31">
        <f t="shared" si="6"/>
        <v>999.99999999999977</v>
      </c>
      <c r="L962" s="31">
        <f t="shared" si="7"/>
        <v>399.99999999999989</v>
      </c>
      <c r="M962" s="32">
        <v>0.39999999999999997</v>
      </c>
      <c r="O962" s="37"/>
      <c r="P962" s="38"/>
      <c r="Q962" s="33"/>
      <c r="R962" s="34"/>
    </row>
    <row r="963" spans="1:18" ht="15.75" customHeight="1" x14ac:dyDescent="0.2">
      <c r="A963" s="22"/>
      <c r="B963" s="27" t="s">
        <v>30</v>
      </c>
      <c r="C963" s="27">
        <v>1197831</v>
      </c>
      <c r="D963" s="28">
        <v>44290</v>
      </c>
      <c r="E963" s="27" t="s">
        <v>31</v>
      </c>
      <c r="F963" s="27" t="s">
        <v>60</v>
      </c>
      <c r="G963" s="27" t="s">
        <v>61</v>
      </c>
      <c r="H963" s="27" t="s">
        <v>27</v>
      </c>
      <c r="I963" s="29">
        <v>0.25000000000000006</v>
      </c>
      <c r="J963" s="30">
        <v>4000</v>
      </c>
      <c r="K963" s="31">
        <f t="shared" si="6"/>
        <v>1000.0000000000002</v>
      </c>
      <c r="L963" s="31">
        <f t="shared" si="7"/>
        <v>500.00000000000011</v>
      </c>
      <c r="M963" s="32">
        <v>0.5</v>
      </c>
      <c r="O963" s="37"/>
      <c r="P963" s="38"/>
      <c r="Q963" s="33"/>
      <c r="R963" s="34"/>
    </row>
    <row r="964" spans="1:18" ht="15.75" customHeight="1" x14ac:dyDescent="0.2">
      <c r="A964" s="22"/>
      <c r="B964" s="27" t="s">
        <v>30</v>
      </c>
      <c r="C964" s="27">
        <v>1197831</v>
      </c>
      <c r="D964" s="28">
        <v>44290</v>
      </c>
      <c r="E964" s="27" t="s">
        <v>31</v>
      </c>
      <c r="F964" s="27" t="s">
        <v>60</v>
      </c>
      <c r="G964" s="27" t="s">
        <v>61</v>
      </c>
      <c r="H964" s="27" t="s">
        <v>28</v>
      </c>
      <c r="I964" s="29">
        <v>0.3</v>
      </c>
      <c r="J964" s="30">
        <v>3000</v>
      </c>
      <c r="K964" s="31">
        <f t="shared" si="6"/>
        <v>900</v>
      </c>
      <c r="L964" s="31">
        <f t="shared" si="7"/>
        <v>315</v>
      </c>
      <c r="M964" s="32">
        <v>0.35</v>
      </c>
      <c r="O964" s="37"/>
      <c r="P964" s="38"/>
      <c r="Q964" s="33"/>
      <c r="R964" s="34"/>
    </row>
    <row r="965" spans="1:18" ht="15.75" customHeight="1" x14ac:dyDescent="0.2">
      <c r="A965" s="22"/>
      <c r="B965" s="27" t="s">
        <v>30</v>
      </c>
      <c r="C965" s="27">
        <v>1197831</v>
      </c>
      <c r="D965" s="28">
        <v>44290</v>
      </c>
      <c r="E965" s="27" t="s">
        <v>31</v>
      </c>
      <c r="F965" s="27" t="s">
        <v>60</v>
      </c>
      <c r="G965" s="27" t="s">
        <v>61</v>
      </c>
      <c r="H965" s="27" t="s">
        <v>29</v>
      </c>
      <c r="I965" s="29">
        <v>0.25000000000000006</v>
      </c>
      <c r="J965" s="30">
        <v>5750</v>
      </c>
      <c r="K965" s="31">
        <f t="shared" si="6"/>
        <v>1437.5000000000002</v>
      </c>
      <c r="L965" s="31">
        <f t="shared" si="7"/>
        <v>790.62500000000023</v>
      </c>
      <c r="M965" s="32">
        <v>0.55000000000000004</v>
      </c>
      <c r="O965" s="37"/>
      <c r="P965" s="38"/>
      <c r="Q965" s="33"/>
      <c r="R965" s="34"/>
    </row>
    <row r="966" spans="1:18" ht="15.75" customHeight="1" x14ac:dyDescent="0.2">
      <c r="A966" s="22"/>
      <c r="B966" s="27" t="s">
        <v>30</v>
      </c>
      <c r="C966" s="27">
        <v>1197831</v>
      </c>
      <c r="D966" s="28">
        <v>44320</v>
      </c>
      <c r="E966" s="27" t="s">
        <v>31</v>
      </c>
      <c r="F966" s="27" t="s">
        <v>60</v>
      </c>
      <c r="G966" s="27" t="s">
        <v>61</v>
      </c>
      <c r="H966" s="27" t="s">
        <v>24</v>
      </c>
      <c r="I966" s="29">
        <v>0.14999999999999997</v>
      </c>
      <c r="J966" s="30">
        <v>7250</v>
      </c>
      <c r="K966" s="31">
        <f t="shared" si="6"/>
        <v>1087.4999999999998</v>
      </c>
      <c r="L966" s="31">
        <f t="shared" si="7"/>
        <v>434.99999999999989</v>
      </c>
      <c r="M966" s="32">
        <v>0.39999999999999997</v>
      </c>
      <c r="O966" s="37"/>
      <c r="P966" s="38"/>
      <c r="Q966" s="33"/>
      <c r="R966" s="34"/>
    </row>
    <row r="967" spans="1:18" ht="15.75" customHeight="1" x14ac:dyDescent="0.2">
      <c r="A967" s="22"/>
      <c r="B967" s="27" t="s">
        <v>30</v>
      </c>
      <c r="C967" s="27">
        <v>1197831</v>
      </c>
      <c r="D967" s="28">
        <v>44320</v>
      </c>
      <c r="E967" s="27" t="s">
        <v>31</v>
      </c>
      <c r="F967" s="27" t="s">
        <v>60</v>
      </c>
      <c r="G967" s="27" t="s">
        <v>61</v>
      </c>
      <c r="H967" s="27" t="s">
        <v>25</v>
      </c>
      <c r="I967" s="29">
        <v>0.25000000000000006</v>
      </c>
      <c r="J967" s="30">
        <v>7500</v>
      </c>
      <c r="K967" s="31">
        <f t="shared" si="6"/>
        <v>1875.0000000000005</v>
      </c>
      <c r="L967" s="31">
        <f t="shared" si="7"/>
        <v>750.00000000000011</v>
      </c>
      <c r="M967" s="32">
        <v>0.39999999999999997</v>
      </c>
      <c r="O967" s="37"/>
      <c r="P967" s="38"/>
      <c r="Q967" s="33"/>
      <c r="R967" s="34"/>
    </row>
    <row r="968" spans="1:18" ht="15.75" customHeight="1" x14ac:dyDescent="0.2">
      <c r="A968" s="22"/>
      <c r="B968" s="27" t="s">
        <v>30</v>
      </c>
      <c r="C968" s="27">
        <v>1197831</v>
      </c>
      <c r="D968" s="28">
        <v>44320</v>
      </c>
      <c r="E968" s="27" t="s">
        <v>31</v>
      </c>
      <c r="F968" s="27" t="s">
        <v>60</v>
      </c>
      <c r="G968" s="27" t="s">
        <v>61</v>
      </c>
      <c r="H968" s="27" t="s">
        <v>26</v>
      </c>
      <c r="I968" s="29">
        <v>0.19999999999999996</v>
      </c>
      <c r="J968" s="30">
        <v>6000</v>
      </c>
      <c r="K968" s="31">
        <f t="shared" si="6"/>
        <v>1199.9999999999998</v>
      </c>
      <c r="L968" s="31">
        <f t="shared" si="7"/>
        <v>479.99999999999989</v>
      </c>
      <c r="M968" s="32">
        <v>0.39999999999999997</v>
      </c>
      <c r="O968" s="37"/>
      <c r="P968" s="38"/>
      <c r="Q968" s="33"/>
      <c r="R968" s="34"/>
    </row>
    <row r="969" spans="1:18" ht="15.75" customHeight="1" x14ac:dyDescent="0.2">
      <c r="A969" s="22"/>
      <c r="B969" s="27" t="s">
        <v>30</v>
      </c>
      <c r="C969" s="27">
        <v>1197831</v>
      </c>
      <c r="D969" s="28">
        <v>44320</v>
      </c>
      <c r="E969" s="27" t="s">
        <v>31</v>
      </c>
      <c r="F969" s="27" t="s">
        <v>60</v>
      </c>
      <c r="G969" s="27" t="s">
        <v>61</v>
      </c>
      <c r="H969" s="27" t="s">
        <v>27</v>
      </c>
      <c r="I969" s="29">
        <v>0.30000000000000004</v>
      </c>
      <c r="J969" s="30">
        <v>5250</v>
      </c>
      <c r="K969" s="31">
        <f t="shared" si="6"/>
        <v>1575.0000000000002</v>
      </c>
      <c r="L969" s="31">
        <f t="shared" si="7"/>
        <v>787.50000000000011</v>
      </c>
      <c r="M969" s="32">
        <v>0.5</v>
      </c>
      <c r="O969" s="37"/>
      <c r="P969" s="38"/>
      <c r="Q969" s="33"/>
      <c r="R969" s="34"/>
    </row>
    <row r="970" spans="1:18" ht="15.75" customHeight="1" x14ac:dyDescent="0.2">
      <c r="A970" s="22"/>
      <c r="B970" s="27" t="s">
        <v>30</v>
      </c>
      <c r="C970" s="27">
        <v>1197831</v>
      </c>
      <c r="D970" s="28">
        <v>44320</v>
      </c>
      <c r="E970" s="27" t="s">
        <v>31</v>
      </c>
      <c r="F970" s="27" t="s">
        <v>60</v>
      </c>
      <c r="G970" s="27" t="s">
        <v>61</v>
      </c>
      <c r="H970" s="27" t="s">
        <v>28</v>
      </c>
      <c r="I970" s="29">
        <v>0.45</v>
      </c>
      <c r="J970" s="30">
        <v>4250</v>
      </c>
      <c r="K970" s="31">
        <f t="shared" si="6"/>
        <v>1912.5</v>
      </c>
      <c r="L970" s="31">
        <f t="shared" si="7"/>
        <v>669.375</v>
      </c>
      <c r="M970" s="32">
        <v>0.35</v>
      </c>
      <c r="O970" s="37"/>
      <c r="P970" s="38"/>
      <c r="Q970" s="33"/>
      <c r="R970" s="34"/>
    </row>
    <row r="971" spans="1:18" ht="15.75" customHeight="1" x14ac:dyDescent="0.2">
      <c r="A971" s="22"/>
      <c r="B971" s="27" t="s">
        <v>30</v>
      </c>
      <c r="C971" s="27">
        <v>1197831</v>
      </c>
      <c r="D971" s="28">
        <v>44320</v>
      </c>
      <c r="E971" s="27" t="s">
        <v>31</v>
      </c>
      <c r="F971" s="27" t="s">
        <v>60</v>
      </c>
      <c r="G971" s="27" t="s">
        <v>61</v>
      </c>
      <c r="H971" s="27" t="s">
        <v>29</v>
      </c>
      <c r="I971" s="29">
        <v>0.4</v>
      </c>
      <c r="J971" s="30">
        <v>7750</v>
      </c>
      <c r="K971" s="31">
        <f t="shared" si="6"/>
        <v>3100</v>
      </c>
      <c r="L971" s="31">
        <f t="shared" si="7"/>
        <v>1705.0000000000002</v>
      </c>
      <c r="M971" s="32">
        <v>0.55000000000000004</v>
      </c>
      <c r="O971" s="37"/>
      <c r="P971" s="38"/>
      <c r="Q971" s="33"/>
      <c r="R971" s="34"/>
    </row>
    <row r="972" spans="1:18" ht="15.75" customHeight="1" x14ac:dyDescent="0.2">
      <c r="A972" s="22"/>
      <c r="B972" s="27" t="s">
        <v>30</v>
      </c>
      <c r="C972" s="27">
        <v>1197831</v>
      </c>
      <c r="D972" s="28">
        <v>44350</v>
      </c>
      <c r="E972" s="27" t="s">
        <v>31</v>
      </c>
      <c r="F972" s="27" t="s">
        <v>60</v>
      </c>
      <c r="G972" s="27" t="s">
        <v>61</v>
      </c>
      <c r="H972" s="27" t="s">
        <v>24</v>
      </c>
      <c r="I972" s="29">
        <v>0.4</v>
      </c>
      <c r="J972" s="30">
        <v>7750</v>
      </c>
      <c r="K972" s="31">
        <f t="shared" si="6"/>
        <v>3100</v>
      </c>
      <c r="L972" s="31">
        <f t="shared" si="7"/>
        <v>1240</v>
      </c>
      <c r="M972" s="32">
        <v>0.39999999999999997</v>
      </c>
      <c r="O972" s="37"/>
      <c r="P972" s="38"/>
      <c r="Q972" s="33"/>
      <c r="R972" s="34"/>
    </row>
    <row r="973" spans="1:18" ht="15.75" customHeight="1" x14ac:dyDescent="0.2">
      <c r="A973" s="22"/>
      <c r="B973" s="27" t="s">
        <v>30</v>
      </c>
      <c r="C973" s="27">
        <v>1197831</v>
      </c>
      <c r="D973" s="28">
        <v>44350</v>
      </c>
      <c r="E973" s="27" t="s">
        <v>31</v>
      </c>
      <c r="F973" s="27" t="s">
        <v>60</v>
      </c>
      <c r="G973" s="27" t="s">
        <v>61</v>
      </c>
      <c r="H973" s="27" t="s">
        <v>25</v>
      </c>
      <c r="I973" s="29">
        <v>0.45</v>
      </c>
      <c r="J973" s="30">
        <v>7750</v>
      </c>
      <c r="K973" s="31">
        <f t="shared" si="6"/>
        <v>3487.5</v>
      </c>
      <c r="L973" s="31">
        <f t="shared" si="7"/>
        <v>1394.9999999999998</v>
      </c>
      <c r="M973" s="32">
        <v>0.39999999999999997</v>
      </c>
      <c r="O973" s="37"/>
      <c r="P973" s="38"/>
      <c r="Q973" s="33"/>
      <c r="R973" s="34"/>
    </row>
    <row r="974" spans="1:18" ht="15.75" customHeight="1" x14ac:dyDescent="0.2">
      <c r="A974" s="22"/>
      <c r="B974" s="27" t="s">
        <v>30</v>
      </c>
      <c r="C974" s="27">
        <v>1197831</v>
      </c>
      <c r="D974" s="28">
        <v>44350</v>
      </c>
      <c r="E974" s="27" t="s">
        <v>31</v>
      </c>
      <c r="F974" s="27" t="s">
        <v>60</v>
      </c>
      <c r="G974" s="27" t="s">
        <v>61</v>
      </c>
      <c r="H974" s="27" t="s">
        <v>26</v>
      </c>
      <c r="I974" s="29">
        <v>0.4</v>
      </c>
      <c r="J974" s="30">
        <v>6500</v>
      </c>
      <c r="K974" s="31">
        <f t="shared" si="6"/>
        <v>2600</v>
      </c>
      <c r="L974" s="31">
        <f t="shared" si="7"/>
        <v>1040</v>
      </c>
      <c r="M974" s="32">
        <v>0.39999999999999997</v>
      </c>
      <c r="O974" s="37"/>
      <c r="P974" s="38"/>
      <c r="Q974" s="33"/>
      <c r="R974" s="34"/>
    </row>
    <row r="975" spans="1:18" ht="15.75" customHeight="1" x14ac:dyDescent="0.2">
      <c r="A975" s="22"/>
      <c r="B975" s="27" t="s">
        <v>30</v>
      </c>
      <c r="C975" s="27">
        <v>1197831</v>
      </c>
      <c r="D975" s="28">
        <v>44350</v>
      </c>
      <c r="E975" s="27" t="s">
        <v>31</v>
      </c>
      <c r="F975" s="27" t="s">
        <v>60</v>
      </c>
      <c r="G975" s="27" t="s">
        <v>61</v>
      </c>
      <c r="H975" s="27" t="s">
        <v>27</v>
      </c>
      <c r="I975" s="29">
        <v>0.4</v>
      </c>
      <c r="J975" s="30">
        <v>6000</v>
      </c>
      <c r="K975" s="31">
        <f t="shared" si="6"/>
        <v>2400</v>
      </c>
      <c r="L975" s="31">
        <f t="shared" si="7"/>
        <v>1200</v>
      </c>
      <c r="M975" s="32">
        <v>0.5</v>
      </c>
      <c r="O975" s="37"/>
      <c r="P975" s="38"/>
      <c r="Q975" s="33"/>
      <c r="R975" s="34"/>
    </row>
    <row r="976" spans="1:18" ht="15.75" customHeight="1" x14ac:dyDescent="0.2">
      <c r="A976" s="22"/>
      <c r="B976" s="27" t="s">
        <v>30</v>
      </c>
      <c r="C976" s="27">
        <v>1197831</v>
      </c>
      <c r="D976" s="28">
        <v>44350</v>
      </c>
      <c r="E976" s="27" t="s">
        <v>31</v>
      </c>
      <c r="F976" s="27" t="s">
        <v>60</v>
      </c>
      <c r="G976" s="27" t="s">
        <v>61</v>
      </c>
      <c r="H976" s="27" t="s">
        <v>28</v>
      </c>
      <c r="I976" s="29">
        <v>0.45</v>
      </c>
      <c r="J976" s="30">
        <v>5000</v>
      </c>
      <c r="K976" s="31">
        <f t="shared" si="6"/>
        <v>2250</v>
      </c>
      <c r="L976" s="31">
        <f t="shared" si="7"/>
        <v>787.5</v>
      </c>
      <c r="M976" s="32">
        <v>0.35</v>
      </c>
      <c r="O976" s="37"/>
      <c r="P976" s="38"/>
      <c r="Q976" s="33"/>
      <c r="R976" s="34"/>
    </row>
    <row r="977" spans="1:18" ht="15.75" customHeight="1" x14ac:dyDescent="0.2">
      <c r="A977" s="22"/>
      <c r="B977" s="27" t="s">
        <v>30</v>
      </c>
      <c r="C977" s="27">
        <v>1197831</v>
      </c>
      <c r="D977" s="28">
        <v>44350</v>
      </c>
      <c r="E977" s="27" t="s">
        <v>31</v>
      </c>
      <c r="F977" s="27" t="s">
        <v>60</v>
      </c>
      <c r="G977" s="27" t="s">
        <v>61</v>
      </c>
      <c r="H977" s="27" t="s">
        <v>29</v>
      </c>
      <c r="I977" s="29">
        <v>0.5</v>
      </c>
      <c r="J977" s="30">
        <v>8750</v>
      </c>
      <c r="K977" s="31">
        <f t="shared" si="6"/>
        <v>4375</v>
      </c>
      <c r="L977" s="31">
        <f t="shared" si="7"/>
        <v>2406.25</v>
      </c>
      <c r="M977" s="32">
        <v>0.55000000000000004</v>
      </c>
      <c r="O977" s="37"/>
      <c r="P977" s="38"/>
      <c r="Q977" s="33"/>
      <c r="R977" s="34"/>
    </row>
    <row r="978" spans="1:18" ht="15.75" customHeight="1" x14ac:dyDescent="0.2">
      <c r="A978" s="22"/>
      <c r="B978" s="27" t="s">
        <v>30</v>
      </c>
      <c r="C978" s="27">
        <v>1197831</v>
      </c>
      <c r="D978" s="28">
        <v>44382</v>
      </c>
      <c r="E978" s="27" t="s">
        <v>31</v>
      </c>
      <c r="F978" s="27" t="s">
        <v>60</v>
      </c>
      <c r="G978" s="27" t="s">
        <v>61</v>
      </c>
      <c r="H978" s="27" t="s">
        <v>24</v>
      </c>
      <c r="I978" s="29">
        <v>0.4</v>
      </c>
      <c r="J978" s="30">
        <v>8250</v>
      </c>
      <c r="K978" s="31">
        <f t="shared" si="6"/>
        <v>3300</v>
      </c>
      <c r="L978" s="31">
        <f t="shared" si="7"/>
        <v>1484.9999999999998</v>
      </c>
      <c r="M978" s="32">
        <v>0.44999999999999996</v>
      </c>
      <c r="O978" s="37"/>
      <c r="P978" s="38"/>
      <c r="Q978" s="33"/>
      <c r="R978" s="34"/>
    </row>
    <row r="979" spans="1:18" ht="15.75" customHeight="1" x14ac:dyDescent="0.2">
      <c r="A979" s="22"/>
      <c r="B979" s="27" t="s">
        <v>30</v>
      </c>
      <c r="C979" s="27">
        <v>1197831</v>
      </c>
      <c r="D979" s="28">
        <v>44382</v>
      </c>
      <c r="E979" s="27" t="s">
        <v>31</v>
      </c>
      <c r="F979" s="27" t="s">
        <v>60</v>
      </c>
      <c r="G979" s="27" t="s">
        <v>61</v>
      </c>
      <c r="H979" s="27" t="s">
        <v>25</v>
      </c>
      <c r="I979" s="29">
        <v>0.45</v>
      </c>
      <c r="J979" s="30">
        <v>8250</v>
      </c>
      <c r="K979" s="31">
        <f t="shared" si="6"/>
        <v>3712.5</v>
      </c>
      <c r="L979" s="31">
        <f t="shared" si="7"/>
        <v>1670.6249999999998</v>
      </c>
      <c r="M979" s="32">
        <v>0.44999999999999996</v>
      </c>
      <c r="O979" s="37"/>
      <c r="P979" s="38"/>
      <c r="Q979" s="33"/>
      <c r="R979" s="34"/>
    </row>
    <row r="980" spans="1:18" ht="15.75" customHeight="1" x14ac:dyDescent="0.2">
      <c r="A980" s="22"/>
      <c r="B980" s="27" t="s">
        <v>30</v>
      </c>
      <c r="C980" s="27">
        <v>1197831</v>
      </c>
      <c r="D980" s="28">
        <v>44382</v>
      </c>
      <c r="E980" s="27" t="s">
        <v>31</v>
      </c>
      <c r="F980" s="27" t="s">
        <v>60</v>
      </c>
      <c r="G980" s="27" t="s">
        <v>61</v>
      </c>
      <c r="H980" s="27" t="s">
        <v>26</v>
      </c>
      <c r="I980" s="29">
        <v>0.4</v>
      </c>
      <c r="J980" s="30">
        <v>9750</v>
      </c>
      <c r="K980" s="31">
        <f t="shared" si="6"/>
        <v>3900</v>
      </c>
      <c r="L980" s="31">
        <f t="shared" si="7"/>
        <v>1754.9999999999998</v>
      </c>
      <c r="M980" s="32">
        <v>0.44999999999999996</v>
      </c>
      <c r="O980" s="37"/>
      <c r="P980" s="38"/>
      <c r="Q980" s="33"/>
      <c r="R980" s="34"/>
    </row>
    <row r="981" spans="1:18" ht="15.75" customHeight="1" x14ac:dyDescent="0.2">
      <c r="A981" s="22"/>
      <c r="B981" s="27" t="s">
        <v>30</v>
      </c>
      <c r="C981" s="27">
        <v>1197831</v>
      </c>
      <c r="D981" s="28">
        <v>44382</v>
      </c>
      <c r="E981" s="27" t="s">
        <v>31</v>
      </c>
      <c r="F981" s="27" t="s">
        <v>60</v>
      </c>
      <c r="G981" s="27" t="s">
        <v>61</v>
      </c>
      <c r="H981" s="27" t="s">
        <v>27</v>
      </c>
      <c r="I981" s="29">
        <v>0.4</v>
      </c>
      <c r="J981" s="30">
        <v>5750</v>
      </c>
      <c r="K981" s="31">
        <f t="shared" si="6"/>
        <v>2300</v>
      </c>
      <c r="L981" s="31">
        <f t="shared" si="7"/>
        <v>1265</v>
      </c>
      <c r="M981" s="32">
        <v>0.55000000000000004</v>
      </c>
      <c r="O981" s="37"/>
      <c r="P981" s="38"/>
      <c r="Q981" s="33"/>
      <c r="R981" s="34"/>
    </row>
    <row r="982" spans="1:18" ht="15.75" customHeight="1" x14ac:dyDescent="0.2">
      <c r="A982" s="22"/>
      <c r="B982" s="27" t="s">
        <v>30</v>
      </c>
      <c r="C982" s="27">
        <v>1197831</v>
      </c>
      <c r="D982" s="28">
        <v>44382</v>
      </c>
      <c r="E982" s="27" t="s">
        <v>31</v>
      </c>
      <c r="F982" s="27" t="s">
        <v>60</v>
      </c>
      <c r="G982" s="27" t="s">
        <v>61</v>
      </c>
      <c r="H982" s="27" t="s">
        <v>28</v>
      </c>
      <c r="I982" s="29">
        <v>0.45</v>
      </c>
      <c r="J982" s="30">
        <v>5500</v>
      </c>
      <c r="K982" s="31">
        <f t="shared" si="6"/>
        <v>2475</v>
      </c>
      <c r="L982" s="31">
        <f t="shared" si="7"/>
        <v>989.99999999999989</v>
      </c>
      <c r="M982" s="32">
        <v>0.39999999999999997</v>
      </c>
      <c r="O982" s="37"/>
      <c r="P982" s="38"/>
      <c r="Q982" s="33"/>
      <c r="R982" s="34"/>
    </row>
    <row r="983" spans="1:18" ht="15.75" customHeight="1" x14ac:dyDescent="0.2">
      <c r="A983" s="22"/>
      <c r="B983" s="27" t="s">
        <v>30</v>
      </c>
      <c r="C983" s="27">
        <v>1197831</v>
      </c>
      <c r="D983" s="28">
        <v>44382</v>
      </c>
      <c r="E983" s="27" t="s">
        <v>31</v>
      </c>
      <c r="F983" s="27" t="s">
        <v>60</v>
      </c>
      <c r="G983" s="27" t="s">
        <v>61</v>
      </c>
      <c r="H983" s="27" t="s">
        <v>29</v>
      </c>
      <c r="I983" s="29">
        <v>0.54999999999999993</v>
      </c>
      <c r="J983" s="30">
        <v>8250</v>
      </c>
      <c r="K983" s="31">
        <f t="shared" si="6"/>
        <v>4537.4999999999991</v>
      </c>
      <c r="L983" s="31">
        <f t="shared" si="7"/>
        <v>2722.5</v>
      </c>
      <c r="M983" s="32">
        <v>0.60000000000000009</v>
      </c>
      <c r="O983" s="37"/>
      <c r="P983" s="38"/>
      <c r="Q983" s="33"/>
      <c r="R983" s="34"/>
    </row>
    <row r="984" spans="1:18" ht="15.75" customHeight="1" x14ac:dyDescent="0.2">
      <c r="A984" s="22"/>
      <c r="B984" s="27" t="s">
        <v>30</v>
      </c>
      <c r="C984" s="27">
        <v>1197831</v>
      </c>
      <c r="D984" s="28">
        <v>44415</v>
      </c>
      <c r="E984" s="27" t="s">
        <v>31</v>
      </c>
      <c r="F984" s="27" t="s">
        <v>60</v>
      </c>
      <c r="G984" s="27" t="s">
        <v>61</v>
      </c>
      <c r="H984" s="27" t="s">
        <v>24</v>
      </c>
      <c r="I984" s="29">
        <v>0.45</v>
      </c>
      <c r="J984" s="30">
        <v>7750</v>
      </c>
      <c r="K984" s="31">
        <f t="shared" si="6"/>
        <v>3487.5</v>
      </c>
      <c r="L984" s="31">
        <f t="shared" si="7"/>
        <v>1569.3749999999998</v>
      </c>
      <c r="M984" s="32">
        <v>0.44999999999999996</v>
      </c>
      <c r="O984" s="37"/>
      <c r="P984" s="38"/>
      <c r="Q984" s="33"/>
      <c r="R984" s="34"/>
    </row>
    <row r="985" spans="1:18" ht="15.75" customHeight="1" x14ac:dyDescent="0.2">
      <c r="A985" s="22"/>
      <c r="B985" s="27" t="s">
        <v>30</v>
      </c>
      <c r="C985" s="27">
        <v>1197831</v>
      </c>
      <c r="D985" s="28">
        <v>44415</v>
      </c>
      <c r="E985" s="27" t="s">
        <v>31</v>
      </c>
      <c r="F985" s="27" t="s">
        <v>60</v>
      </c>
      <c r="G985" s="27" t="s">
        <v>61</v>
      </c>
      <c r="H985" s="27" t="s">
        <v>25</v>
      </c>
      <c r="I985" s="29">
        <v>0.55000000000000004</v>
      </c>
      <c r="J985" s="30">
        <v>7750</v>
      </c>
      <c r="K985" s="31">
        <f t="shared" si="6"/>
        <v>4262.5</v>
      </c>
      <c r="L985" s="31">
        <f t="shared" si="7"/>
        <v>1918.1249999999998</v>
      </c>
      <c r="M985" s="32">
        <v>0.44999999999999996</v>
      </c>
      <c r="O985" s="37"/>
      <c r="P985" s="38"/>
      <c r="Q985" s="33"/>
      <c r="R985" s="34"/>
    </row>
    <row r="986" spans="1:18" ht="15.75" customHeight="1" x14ac:dyDescent="0.2">
      <c r="A986" s="22"/>
      <c r="B986" s="27" t="s">
        <v>30</v>
      </c>
      <c r="C986" s="27">
        <v>1197831</v>
      </c>
      <c r="D986" s="28">
        <v>44415</v>
      </c>
      <c r="E986" s="27" t="s">
        <v>31</v>
      </c>
      <c r="F986" s="27" t="s">
        <v>60</v>
      </c>
      <c r="G986" s="27" t="s">
        <v>61</v>
      </c>
      <c r="H986" s="27" t="s">
        <v>26</v>
      </c>
      <c r="I986" s="29">
        <v>0.5</v>
      </c>
      <c r="J986" s="30">
        <v>9500</v>
      </c>
      <c r="K986" s="31">
        <f t="shared" si="6"/>
        <v>4750</v>
      </c>
      <c r="L986" s="31">
        <f t="shared" si="7"/>
        <v>2137.5</v>
      </c>
      <c r="M986" s="32">
        <v>0.44999999999999996</v>
      </c>
      <c r="O986" s="37"/>
      <c r="P986" s="38"/>
      <c r="Q986" s="33"/>
      <c r="R986" s="34"/>
    </row>
    <row r="987" spans="1:18" ht="15.75" customHeight="1" x14ac:dyDescent="0.2">
      <c r="A987" s="22"/>
      <c r="B987" s="27" t="s">
        <v>30</v>
      </c>
      <c r="C987" s="27">
        <v>1197831</v>
      </c>
      <c r="D987" s="28">
        <v>44415</v>
      </c>
      <c r="E987" s="27" t="s">
        <v>31</v>
      </c>
      <c r="F987" s="27" t="s">
        <v>60</v>
      </c>
      <c r="G987" s="27" t="s">
        <v>61</v>
      </c>
      <c r="H987" s="27" t="s">
        <v>27</v>
      </c>
      <c r="I987" s="29">
        <v>0.45</v>
      </c>
      <c r="J987" s="30">
        <v>4750</v>
      </c>
      <c r="K987" s="31">
        <f t="shared" si="6"/>
        <v>2137.5</v>
      </c>
      <c r="L987" s="31">
        <f t="shared" si="7"/>
        <v>1175.625</v>
      </c>
      <c r="M987" s="32">
        <v>0.55000000000000004</v>
      </c>
      <c r="O987" s="37"/>
      <c r="P987" s="38"/>
      <c r="Q987" s="33"/>
      <c r="R987" s="34"/>
    </row>
    <row r="988" spans="1:18" ht="15.75" customHeight="1" x14ac:dyDescent="0.2">
      <c r="A988" s="22"/>
      <c r="B988" s="27" t="s">
        <v>30</v>
      </c>
      <c r="C988" s="27">
        <v>1197831</v>
      </c>
      <c r="D988" s="28">
        <v>44415</v>
      </c>
      <c r="E988" s="27" t="s">
        <v>31</v>
      </c>
      <c r="F988" s="27" t="s">
        <v>60</v>
      </c>
      <c r="G988" s="27" t="s">
        <v>61</v>
      </c>
      <c r="H988" s="27" t="s">
        <v>28</v>
      </c>
      <c r="I988" s="29">
        <v>0.5</v>
      </c>
      <c r="J988" s="30">
        <v>4750</v>
      </c>
      <c r="K988" s="31">
        <f t="shared" si="6"/>
        <v>2375</v>
      </c>
      <c r="L988" s="31">
        <f t="shared" si="7"/>
        <v>949.99999999999989</v>
      </c>
      <c r="M988" s="32">
        <v>0.39999999999999997</v>
      </c>
      <c r="O988" s="37"/>
      <c r="P988" s="38"/>
      <c r="Q988" s="33"/>
      <c r="R988" s="34"/>
    </row>
    <row r="989" spans="1:18" ht="15.75" customHeight="1" x14ac:dyDescent="0.2">
      <c r="A989" s="22"/>
      <c r="B989" s="27" t="s">
        <v>30</v>
      </c>
      <c r="C989" s="27">
        <v>1197831</v>
      </c>
      <c r="D989" s="28">
        <v>44415</v>
      </c>
      <c r="E989" s="27" t="s">
        <v>31</v>
      </c>
      <c r="F989" s="27" t="s">
        <v>60</v>
      </c>
      <c r="G989" s="27" t="s">
        <v>61</v>
      </c>
      <c r="H989" s="27" t="s">
        <v>29</v>
      </c>
      <c r="I989" s="29">
        <v>0.54999999999999993</v>
      </c>
      <c r="J989" s="30">
        <v>7250</v>
      </c>
      <c r="K989" s="31">
        <f t="shared" si="6"/>
        <v>3987.4999999999995</v>
      </c>
      <c r="L989" s="31">
        <f t="shared" si="7"/>
        <v>2392.5</v>
      </c>
      <c r="M989" s="32">
        <v>0.60000000000000009</v>
      </c>
      <c r="O989" s="37"/>
      <c r="P989" s="38"/>
      <c r="Q989" s="33"/>
      <c r="R989" s="34"/>
    </row>
    <row r="990" spans="1:18" ht="15.75" customHeight="1" x14ac:dyDescent="0.2">
      <c r="A990" s="22"/>
      <c r="B990" s="27" t="s">
        <v>30</v>
      </c>
      <c r="C990" s="27">
        <v>1197831</v>
      </c>
      <c r="D990" s="28">
        <v>44443</v>
      </c>
      <c r="E990" s="27" t="s">
        <v>31</v>
      </c>
      <c r="F990" s="27" t="s">
        <v>60</v>
      </c>
      <c r="G990" s="27" t="s">
        <v>61</v>
      </c>
      <c r="H990" s="27" t="s">
        <v>24</v>
      </c>
      <c r="I990" s="29">
        <v>0.5</v>
      </c>
      <c r="J990" s="30">
        <v>6750</v>
      </c>
      <c r="K990" s="31">
        <f t="shared" si="6"/>
        <v>3375</v>
      </c>
      <c r="L990" s="31">
        <f t="shared" si="7"/>
        <v>1518.7499999999998</v>
      </c>
      <c r="M990" s="32">
        <v>0.44999999999999996</v>
      </c>
      <c r="O990" s="37"/>
      <c r="P990" s="38"/>
      <c r="Q990" s="33"/>
      <c r="R990" s="34"/>
    </row>
    <row r="991" spans="1:18" ht="15.75" customHeight="1" x14ac:dyDescent="0.2">
      <c r="A991" s="22"/>
      <c r="B991" s="27" t="s">
        <v>30</v>
      </c>
      <c r="C991" s="27">
        <v>1197831</v>
      </c>
      <c r="D991" s="28">
        <v>44443</v>
      </c>
      <c r="E991" s="27" t="s">
        <v>31</v>
      </c>
      <c r="F991" s="27" t="s">
        <v>60</v>
      </c>
      <c r="G991" s="27" t="s">
        <v>61</v>
      </c>
      <c r="H991" s="27" t="s">
        <v>25</v>
      </c>
      <c r="I991" s="29">
        <v>0.5</v>
      </c>
      <c r="J991" s="30">
        <v>6250</v>
      </c>
      <c r="K991" s="31">
        <f t="shared" si="6"/>
        <v>3125</v>
      </c>
      <c r="L991" s="31">
        <f t="shared" si="7"/>
        <v>1406.2499999999998</v>
      </c>
      <c r="M991" s="32">
        <v>0.44999999999999996</v>
      </c>
      <c r="O991" s="37"/>
      <c r="P991" s="38"/>
      <c r="Q991" s="33"/>
      <c r="R991" s="34"/>
    </row>
    <row r="992" spans="1:18" ht="15.75" customHeight="1" x14ac:dyDescent="0.2">
      <c r="A992" s="22"/>
      <c r="B992" s="27" t="s">
        <v>30</v>
      </c>
      <c r="C992" s="27">
        <v>1197831</v>
      </c>
      <c r="D992" s="28">
        <v>44443</v>
      </c>
      <c r="E992" s="27" t="s">
        <v>31</v>
      </c>
      <c r="F992" s="27" t="s">
        <v>60</v>
      </c>
      <c r="G992" s="27" t="s">
        <v>61</v>
      </c>
      <c r="H992" s="27" t="s">
        <v>26</v>
      </c>
      <c r="I992" s="29">
        <v>0.54999999999999993</v>
      </c>
      <c r="J992" s="30">
        <v>6750</v>
      </c>
      <c r="K992" s="31">
        <f t="shared" si="6"/>
        <v>3712.4999999999995</v>
      </c>
      <c r="L992" s="31">
        <f t="shared" si="7"/>
        <v>1670.6249999999995</v>
      </c>
      <c r="M992" s="32">
        <v>0.44999999999999996</v>
      </c>
      <c r="O992" s="37"/>
      <c r="P992" s="38"/>
      <c r="Q992" s="33"/>
      <c r="R992" s="34"/>
    </row>
    <row r="993" spans="1:18" ht="15.75" customHeight="1" x14ac:dyDescent="0.2">
      <c r="A993" s="22"/>
      <c r="B993" s="27" t="s">
        <v>30</v>
      </c>
      <c r="C993" s="27">
        <v>1197831</v>
      </c>
      <c r="D993" s="28">
        <v>44443</v>
      </c>
      <c r="E993" s="27" t="s">
        <v>31</v>
      </c>
      <c r="F993" s="27" t="s">
        <v>60</v>
      </c>
      <c r="G993" s="27" t="s">
        <v>61</v>
      </c>
      <c r="H993" s="27" t="s">
        <v>27</v>
      </c>
      <c r="I993" s="29">
        <v>0.54999999999999993</v>
      </c>
      <c r="J993" s="30">
        <v>4000</v>
      </c>
      <c r="K993" s="31">
        <f t="shared" si="6"/>
        <v>2199.9999999999995</v>
      </c>
      <c r="L993" s="31">
        <f t="shared" si="7"/>
        <v>1209.9999999999998</v>
      </c>
      <c r="M993" s="32">
        <v>0.55000000000000004</v>
      </c>
      <c r="O993" s="37"/>
      <c r="P993" s="38"/>
      <c r="Q993" s="33"/>
      <c r="R993" s="34"/>
    </row>
    <row r="994" spans="1:18" ht="15.75" customHeight="1" x14ac:dyDescent="0.2">
      <c r="A994" s="22"/>
      <c r="B994" s="27" t="s">
        <v>30</v>
      </c>
      <c r="C994" s="27">
        <v>1197831</v>
      </c>
      <c r="D994" s="28">
        <v>44443</v>
      </c>
      <c r="E994" s="27" t="s">
        <v>31</v>
      </c>
      <c r="F994" s="27" t="s">
        <v>60</v>
      </c>
      <c r="G994" s="27" t="s">
        <v>61</v>
      </c>
      <c r="H994" s="27" t="s">
        <v>28</v>
      </c>
      <c r="I994" s="29">
        <v>0.5</v>
      </c>
      <c r="J994" s="30">
        <v>4000</v>
      </c>
      <c r="K994" s="31">
        <f t="shared" si="6"/>
        <v>2000</v>
      </c>
      <c r="L994" s="31">
        <f t="shared" si="7"/>
        <v>799.99999999999989</v>
      </c>
      <c r="M994" s="32">
        <v>0.39999999999999997</v>
      </c>
      <c r="O994" s="37"/>
      <c r="P994" s="38"/>
      <c r="Q994" s="33"/>
      <c r="R994" s="34"/>
    </row>
    <row r="995" spans="1:18" ht="15.75" customHeight="1" x14ac:dyDescent="0.2">
      <c r="A995" s="22"/>
      <c r="B995" s="27" t="s">
        <v>30</v>
      </c>
      <c r="C995" s="27">
        <v>1197831</v>
      </c>
      <c r="D995" s="28">
        <v>44443</v>
      </c>
      <c r="E995" s="27" t="s">
        <v>31</v>
      </c>
      <c r="F995" s="27" t="s">
        <v>60</v>
      </c>
      <c r="G995" s="27" t="s">
        <v>61</v>
      </c>
      <c r="H995" s="27" t="s">
        <v>29</v>
      </c>
      <c r="I995" s="29">
        <v>0.45</v>
      </c>
      <c r="J995" s="30">
        <v>6250</v>
      </c>
      <c r="K995" s="31">
        <f t="shared" si="6"/>
        <v>2812.5</v>
      </c>
      <c r="L995" s="31">
        <f t="shared" si="7"/>
        <v>1687.5000000000002</v>
      </c>
      <c r="M995" s="32">
        <v>0.60000000000000009</v>
      </c>
      <c r="O995" s="37"/>
      <c r="P995" s="38"/>
      <c r="Q995" s="33"/>
      <c r="R995" s="34"/>
    </row>
    <row r="996" spans="1:18" ht="15.75" customHeight="1" x14ac:dyDescent="0.2">
      <c r="A996" s="22"/>
      <c r="B996" s="27" t="s">
        <v>30</v>
      </c>
      <c r="C996" s="27">
        <v>1197831</v>
      </c>
      <c r="D996" s="28">
        <v>44472</v>
      </c>
      <c r="E996" s="27" t="s">
        <v>31</v>
      </c>
      <c r="F996" s="27" t="s">
        <v>60</v>
      </c>
      <c r="G996" s="27" t="s">
        <v>61</v>
      </c>
      <c r="H996" s="27" t="s">
        <v>24</v>
      </c>
      <c r="I996" s="29">
        <v>0.35000000000000003</v>
      </c>
      <c r="J996" s="30">
        <v>5750</v>
      </c>
      <c r="K996" s="31">
        <f t="shared" si="6"/>
        <v>2012.5000000000002</v>
      </c>
      <c r="L996" s="31">
        <f t="shared" si="7"/>
        <v>905.625</v>
      </c>
      <c r="M996" s="32">
        <v>0.44999999999999996</v>
      </c>
      <c r="O996" s="37"/>
      <c r="P996" s="38"/>
      <c r="Q996" s="33"/>
      <c r="R996" s="34"/>
    </row>
    <row r="997" spans="1:18" ht="15.75" customHeight="1" x14ac:dyDescent="0.2">
      <c r="A997" s="22"/>
      <c r="B997" s="27" t="s">
        <v>30</v>
      </c>
      <c r="C997" s="27">
        <v>1197831</v>
      </c>
      <c r="D997" s="28">
        <v>44472</v>
      </c>
      <c r="E997" s="27" t="s">
        <v>31</v>
      </c>
      <c r="F997" s="27" t="s">
        <v>60</v>
      </c>
      <c r="G997" s="27" t="s">
        <v>61</v>
      </c>
      <c r="H997" s="27" t="s">
        <v>25</v>
      </c>
      <c r="I997" s="29">
        <v>0.35000000000000003</v>
      </c>
      <c r="J997" s="30">
        <v>5750</v>
      </c>
      <c r="K997" s="31">
        <f t="shared" si="6"/>
        <v>2012.5000000000002</v>
      </c>
      <c r="L997" s="31">
        <f t="shared" si="7"/>
        <v>905.625</v>
      </c>
      <c r="M997" s="32">
        <v>0.44999999999999996</v>
      </c>
      <c r="O997" s="37"/>
      <c r="P997" s="38"/>
      <c r="Q997" s="33"/>
      <c r="R997" s="34"/>
    </row>
    <row r="998" spans="1:18" ht="15.75" customHeight="1" x14ac:dyDescent="0.2">
      <c r="A998" s="22"/>
      <c r="B998" s="27" t="s">
        <v>30</v>
      </c>
      <c r="C998" s="27">
        <v>1197831</v>
      </c>
      <c r="D998" s="28">
        <v>44472</v>
      </c>
      <c r="E998" s="27" t="s">
        <v>31</v>
      </c>
      <c r="F998" s="27" t="s">
        <v>60</v>
      </c>
      <c r="G998" s="27" t="s">
        <v>61</v>
      </c>
      <c r="H998" s="27" t="s">
        <v>26</v>
      </c>
      <c r="I998" s="29">
        <v>0.4</v>
      </c>
      <c r="J998" s="30">
        <v>5250</v>
      </c>
      <c r="K998" s="31">
        <f t="shared" si="6"/>
        <v>2100</v>
      </c>
      <c r="L998" s="31">
        <f t="shared" si="7"/>
        <v>944.99999999999989</v>
      </c>
      <c r="M998" s="32">
        <v>0.44999999999999996</v>
      </c>
      <c r="O998" s="37"/>
      <c r="P998" s="38"/>
      <c r="Q998" s="33"/>
      <c r="R998" s="34"/>
    </row>
    <row r="999" spans="1:18" ht="15.75" customHeight="1" x14ac:dyDescent="0.2">
      <c r="A999" s="22"/>
      <c r="B999" s="27" t="s">
        <v>30</v>
      </c>
      <c r="C999" s="27">
        <v>1197831</v>
      </c>
      <c r="D999" s="28">
        <v>44472</v>
      </c>
      <c r="E999" s="27" t="s">
        <v>31</v>
      </c>
      <c r="F999" s="27" t="s">
        <v>60</v>
      </c>
      <c r="G999" s="27" t="s">
        <v>61</v>
      </c>
      <c r="H999" s="27" t="s">
        <v>27</v>
      </c>
      <c r="I999" s="29">
        <v>0.4</v>
      </c>
      <c r="J999" s="30">
        <v>3750</v>
      </c>
      <c r="K999" s="31">
        <f t="shared" si="6"/>
        <v>1500</v>
      </c>
      <c r="L999" s="31">
        <f t="shared" si="7"/>
        <v>825.00000000000011</v>
      </c>
      <c r="M999" s="32">
        <v>0.55000000000000004</v>
      </c>
      <c r="O999" s="37"/>
      <c r="P999" s="38"/>
      <c r="Q999" s="33"/>
      <c r="R999" s="34"/>
    </row>
    <row r="1000" spans="1:18" ht="15.75" customHeight="1" x14ac:dyDescent="0.2">
      <c r="A1000" s="22"/>
      <c r="B1000" s="27" t="s">
        <v>30</v>
      </c>
      <c r="C1000" s="27">
        <v>1197831</v>
      </c>
      <c r="D1000" s="28">
        <v>44472</v>
      </c>
      <c r="E1000" s="27" t="s">
        <v>31</v>
      </c>
      <c r="F1000" s="27" t="s">
        <v>60</v>
      </c>
      <c r="G1000" s="27" t="s">
        <v>61</v>
      </c>
      <c r="H1000" s="27" t="s">
        <v>28</v>
      </c>
      <c r="I1000" s="29">
        <v>0.35000000000000003</v>
      </c>
      <c r="J1000" s="30">
        <v>3500</v>
      </c>
      <c r="K1000" s="31">
        <f t="shared" si="6"/>
        <v>1225.0000000000002</v>
      </c>
      <c r="L1000" s="31">
        <f t="shared" si="7"/>
        <v>490.00000000000006</v>
      </c>
      <c r="M1000" s="32">
        <v>0.39999999999999997</v>
      </c>
      <c r="O1000" s="37"/>
      <c r="P1000" s="38"/>
      <c r="Q1000" s="33"/>
      <c r="R1000" s="34"/>
    </row>
    <row r="1001" spans="1:18" ht="15.75" customHeight="1" x14ac:dyDescent="0.2">
      <c r="A1001" s="22"/>
      <c r="B1001" s="27" t="s">
        <v>30</v>
      </c>
      <c r="C1001" s="27">
        <v>1197831</v>
      </c>
      <c r="D1001" s="28">
        <v>44472</v>
      </c>
      <c r="E1001" s="27" t="s">
        <v>31</v>
      </c>
      <c r="F1001" s="27" t="s">
        <v>60</v>
      </c>
      <c r="G1001" s="27" t="s">
        <v>61</v>
      </c>
      <c r="H1001" s="27" t="s">
        <v>29</v>
      </c>
      <c r="I1001" s="29">
        <v>0.45</v>
      </c>
      <c r="J1001" s="30">
        <v>5250</v>
      </c>
      <c r="K1001" s="31">
        <f t="shared" si="6"/>
        <v>2362.5</v>
      </c>
      <c r="L1001" s="31">
        <f t="shared" si="7"/>
        <v>1417.5000000000002</v>
      </c>
      <c r="M1001" s="32">
        <v>0.60000000000000009</v>
      </c>
      <c r="O1001" s="37"/>
      <c r="P1001" s="38"/>
      <c r="Q1001" s="33"/>
      <c r="R1001" s="34"/>
    </row>
    <row r="1002" spans="1:18" ht="15.75" customHeight="1" x14ac:dyDescent="0.2">
      <c r="A1002" s="22"/>
      <c r="B1002" s="27" t="s">
        <v>30</v>
      </c>
      <c r="C1002" s="27">
        <v>1197831</v>
      </c>
      <c r="D1002" s="28">
        <v>44504</v>
      </c>
      <c r="E1002" s="27" t="s">
        <v>31</v>
      </c>
      <c r="F1002" s="27" t="s">
        <v>60</v>
      </c>
      <c r="G1002" s="27" t="s">
        <v>61</v>
      </c>
      <c r="H1002" s="27" t="s">
        <v>24</v>
      </c>
      <c r="I1002" s="29">
        <v>0.30000000000000004</v>
      </c>
      <c r="J1002" s="30">
        <v>6750</v>
      </c>
      <c r="K1002" s="31">
        <f t="shared" si="6"/>
        <v>2025.0000000000002</v>
      </c>
      <c r="L1002" s="31">
        <f t="shared" si="7"/>
        <v>911.25</v>
      </c>
      <c r="M1002" s="32">
        <v>0.44999999999999996</v>
      </c>
      <c r="O1002" s="37"/>
      <c r="P1002" s="38"/>
      <c r="Q1002" s="33"/>
      <c r="R1002" s="34"/>
    </row>
    <row r="1003" spans="1:18" ht="15.75" customHeight="1" x14ac:dyDescent="0.2">
      <c r="A1003" s="22"/>
      <c r="B1003" s="27" t="s">
        <v>30</v>
      </c>
      <c r="C1003" s="27">
        <v>1197831</v>
      </c>
      <c r="D1003" s="28">
        <v>44504</v>
      </c>
      <c r="E1003" s="27" t="s">
        <v>31</v>
      </c>
      <c r="F1003" s="27" t="s">
        <v>60</v>
      </c>
      <c r="G1003" s="27" t="s">
        <v>61</v>
      </c>
      <c r="H1003" s="27" t="s">
        <v>25</v>
      </c>
      <c r="I1003" s="29">
        <v>0.30000000000000004</v>
      </c>
      <c r="J1003" s="30">
        <v>6750</v>
      </c>
      <c r="K1003" s="31">
        <f t="shared" si="6"/>
        <v>2025.0000000000002</v>
      </c>
      <c r="L1003" s="31">
        <f t="shared" si="7"/>
        <v>911.25</v>
      </c>
      <c r="M1003" s="32">
        <v>0.44999999999999996</v>
      </c>
      <c r="O1003" s="37"/>
      <c r="P1003" s="38"/>
      <c r="Q1003" s="33"/>
      <c r="R1003" s="34"/>
    </row>
    <row r="1004" spans="1:18" ht="15.75" customHeight="1" x14ac:dyDescent="0.2">
      <c r="A1004" s="22"/>
      <c r="B1004" s="27" t="s">
        <v>30</v>
      </c>
      <c r="C1004" s="27">
        <v>1197831</v>
      </c>
      <c r="D1004" s="28">
        <v>44504</v>
      </c>
      <c r="E1004" s="27" t="s">
        <v>31</v>
      </c>
      <c r="F1004" s="27" t="s">
        <v>60</v>
      </c>
      <c r="G1004" s="27" t="s">
        <v>61</v>
      </c>
      <c r="H1004" s="27" t="s">
        <v>26</v>
      </c>
      <c r="I1004" s="29">
        <v>0.55000000000000004</v>
      </c>
      <c r="J1004" s="30">
        <v>6000</v>
      </c>
      <c r="K1004" s="31">
        <f t="shared" si="6"/>
        <v>3300.0000000000005</v>
      </c>
      <c r="L1004" s="31">
        <f t="shared" si="7"/>
        <v>1485</v>
      </c>
      <c r="M1004" s="32">
        <v>0.44999999999999996</v>
      </c>
      <c r="O1004" s="37"/>
      <c r="P1004" s="38"/>
      <c r="Q1004" s="33"/>
      <c r="R1004" s="34"/>
    </row>
    <row r="1005" spans="1:18" ht="15.75" customHeight="1" x14ac:dyDescent="0.2">
      <c r="A1005" s="22"/>
      <c r="B1005" s="27" t="s">
        <v>30</v>
      </c>
      <c r="C1005" s="27">
        <v>1197831</v>
      </c>
      <c r="D1005" s="28">
        <v>44504</v>
      </c>
      <c r="E1005" s="27" t="s">
        <v>31</v>
      </c>
      <c r="F1005" s="27" t="s">
        <v>60</v>
      </c>
      <c r="G1005" s="27" t="s">
        <v>61</v>
      </c>
      <c r="H1005" s="27" t="s">
        <v>27</v>
      </c>
      <c r="I1005" s="29">
        <v>0.55000000000000004</v>
      </c>
      <c r="J1005" s="30">
        <v>4750</v>
      </c>
      <c r="K1005" s="31">
        <f t="shared" si="6"/>
        <v>2612.5</v>
      </c>
      <c r="L1005" s="31">
        <f t="shared" si="7"/>
        <v>1436.8750000000002</v>
      </c>
      <c r="M1005" s="32">
        <v>0.55000000000000004</v>
      </c>
      <c r="O1005" s="37"/>
      <c r="P1005" s="38"/>
      <c r="Q1005" s="33"/>
      <c r="R1005" s="34"/>
    </row>
    <row r="1006" spans="1:18" ht="15.75" customHeight="1" x14ac:dyDescent="0.2">
      <c r="A1006" s="22"/>
      <c r="B1006" s="27" t="s">
        <v>30</v>
      </c>
      <c r="C1006" s="27">
        <v>1197831</v>
      </c>
      <c r="D1006" s="28">
        <v>44504</v>
      </c>
      <c r="E1006" s="27" t="s">
        <v>31</v>
      </c>
      <c r="F1006" s="27" t="s">
        <v>60</v>
      </c>
      <c r="G1006" s="27" t="s">
        <v>61</v>
      </c>
      <c r="H1006" s="27" t="s">
        <v>28</v>
      </c>
      <c r="I1006" s="29">
        <v>0.54999999999999993</v>
      </c>
      <c r="J1006" s="30">
        <v>4500</v>
      </c>
      <c r="K1006" s="31">
        <f t="shared" si="6"/>
        <v>2474.9999999999995</v>
      </c>
      <c r="L1006" s="31">
        <f t="shared" si="7"/>
        <v>989.99999999999977</v>
      </c>
      <c r="M1006" s="32">
        <v>0.39999999999999997</v>
      </c>
      <c r="O1006" s="37"/>
      <c r="P1006" s="38"/>
      <c r="Q1006" s="33"/>
      <c r="R1006" s="34"/>
    </row>
    <row r="1007" spans="1:18" ht="15.75" customHeight="1" x14ac:dyDescent="0.2">
      <c r="A1007" s="22"/>
      <c r="B1007" s="27" t="s">
        <v>30</v>
      </c>
      <c r="C1007" s="27">
        <v>1197831</v>
      </c>
      <c r="D1007" s="28">
        <v>44504</v>
      </c>
      <c r="E1007" s="27" t="s">
        <v>31</v>
      </c>
      <c r="F1007" s="27" t="s">
        <v>60</v>
      </c>
      <c r="G1007" s="27" t="s">
        <v>61</v>
      </c>
      <c r="H1007" s="27" t="s">
        <v>29</v>
      </c>
      <c r="I1007" s="29">
        <v>0.65</v>
      </c>
      <c r="J1007" s="30">
        <v>6500</v>
      </c>
      <c r="K1007" s="31">
        <f t="shared" si="6"/>
        <v>4225</v>
      </c>
      <c r="L1007" s="31">
        <f t="shared" si="7"/>
        <v>2535.0000000000005</v>
      </c>
      <c r="M1007" s="32">
        <v>0.60000000000000009</v>
      </c>
      <c r="O1007" s="37"/>
      <c r="P1007" s="38"/>
      <c r="Q1007" s="33"/>
      <c r="R1007" s="34"/>
    </row>
    <row r="1008" spans="1:18" ht="15.75" customHeight="1" x14ac:dyDescent="0.2">
      <c r="A1008" s="22"/>
      <c r="B1008" s="27" t="s">
        <v>30</v>
      </c>
      <c r="C1008" s="27">
        <v>1197831</v>
      </c>
      <c r="D1008" s="28">
        <v>44533</v>
      </c>
      <c r="E1008" s="27" t="s">
        <v>31</v>
      </c>
      <c r="F1008" s="27" t="s">
        <v>60</v>
      </c>
      <c r="G1008" s="27" t="s">
        <v>61</v>
      </c>
      <c r="H1008" s="27" t="s">
        <v>24</v>
      </c>
      <c r="I1008" s="29">
        <v>0.54999999999999993</v>
      </c>
      <c r="J1008" s="30">
        <v>8000</v>
      </c>
      <c r="K1008" s="31">
        <f t="shared" si="6"/>
        <v>4399.9999999999991</v>
      </c>
      <c r="L1008" s="31">
        <f t="shared" si="7"/>
        <v>1979.9999999999993</v>
      </c>
      <c r="M1008" s="32">
        <v>0.44999999999999996</v>
      </c>
      <c r="O1008" s="37"/>
      <c r="P1008" s="38"/>
      <c r="Q1008" s="33"/>
      <c r="R1008" s="34"/>
    </row>
    <row r="1009" spans="1:18" ht="15.75" customHeight="1" x14ac:dyDescent="0.2">
      <c r="A1009" s="22"/>
      <c r="B1009" s="27" t="s">
        <v>30</v>
      </c>
      <c r="C1009" s="27">
        <v>1197831</v>
      </c>
      <c r="D1009" s="28">
        <v>44533</v>
      </c>
      <c r="E1009" s="27" t="s">
        <v>31</v>
      </c>
      <c r="F1009" s="27" t="s">
        <v>60</v>
      </c>
      <c r="G1009" s="27" t="s">
        <v>61</v>
      </c>
      <c r="H1009" s="27" t="s">
        <v>25</v>
      </c>
      <c r="I1009" s="29">
        <v>0.54999999999999993</v>
      </c>
      <c r="J1009" s="30">
        <v>8000</v>
      </c>
      <c r="K1009" s="31">
        <f t="shared" si="6"/>
        <v>4399.9999999999991</v>
      </c>
      <c r="L1009" s="31">
        <f t="shared" si="7"/>
        <v>1979.9999999999993</v>
      </c>
      <c r="M1009" s="32">
        <v>0.44999999999999996</v>
      </c>
      <c r="O1009" s="37"/>
      <c r="P1009" s="38"/>
      <c r="Q1009" s="33"/>
      <c r="R1009" s="34"/>
    </row>
    <row r="1010" spans="1:18" ht="15.75" customHeight="1" x14ac:dyDescent="0.2">
      <c r="A1010" s="22"/>
      <c r="B1010" s="27" t="s">
        <v>30</v>
      </c>
      <c r="C1010" s="27">
        <v>1197831</v>
      </c>
      <c r="D1010" s="28">
        <v>44533</v>
      </c>
      <c r="E1010" s="27" t="s">
        <v>31</v>
      </c>
      <c r="F1010" s="27" t="s">
        <v>60</v>
      </c>
      <c r="G1010" s="27" t="s">
        <v>61</v>
      </c>
      <c r="H1010" s="27" t="s">
        <v>26</v>
      </c>
      <c r="I1010" s="29">
        <v>0.6</v>
      </c>
      <c r="J1010" s="30">
        <v>7000</v>
      </c>
      <c r="K1010" s="31">
        <f t="shared" si="6"/>
        <v>4200</v>
      </c>
      <c r="L1010" s="31">
        <f t="shared" si="7"/>
        <v>1889.9999999999998</v>
      </c>
      <c r="M1010" s="32">
        <v>0.44999999999999996</v>
      </c>
      <c r="O1010" s="37"/>
      <c r="P1010" s="38"/>
      <c r="Q1010" s="33"/>
      <c r="R1010" s="34"/>
    </row>
    <row r="1011" spans="1:18" ht="15.75" customHeight="1" x14ac:dyDescent="0.2">
      <c r="A1011" s="22"/>
      <c r="B1011" s="27" t="s">
        <v>30</v>
      </c>
      <c r="C1011" s="27">
        <v>1197831</v>
      </c>
      <c r="D1011" s="28">
        <v>44533</v>
      </c>
      <c r="E1011" s="27" t="s">
        <v>31</v>
      </c>
      <c r="F1011" s="27" t="s">
        <v>60</v>
      </c>
      <c r="G1011" s="27" t="s">
        <v>61</v>
      </c>
      <c r="H1011" s="27" t="s">
        <v>27</v>
      </c>
      <c r="I1011" s="29">
        <v>0.6</v>
      </c>
      <c r="J1011" s="30">
        <v>5500</v>
      </c>
      <c r="K1011" s="31">
        <f t="shared" si="6"/>
        <v>3300</v>
      </c>
      <c r="L1011" s="31">
        <f t="shared" si="7"/>
        <v>1815.0000000000002</v>
      </c>
      <c r="M1011" s="32">
        <v>0.55000000000000004</v>
      </c>
      <c r="O1011" s="37"/>
      <c r="P1011" s="38"/>
      <c r="Q1011" s="33"/>
      <c r="R1011" s="34"/>
    </row>
    <row r="1012" spans="1:18" ht="15.75" customHeight="1" x14ac:dyDescent="0.2">
      <c r="A1012" s="22"/>
      <c r="B1012" s="27" t="s">
        <v>30</v>
      </c>
      <c r="C1012" s="27">
        <v>1197831</v>
      </c>
      <c r="D1012" s="28">
        <v>44533</v>
      </c>
      <c r="E1012" s="27" t="s">
        <v>31</v>
      </c>
      <c r="F1012" s="27" t="s">
        <v>60</v>
      </c>
      <c r="G1012" s="27" t="s">
        <v>61</v>
      </c>
      <c r="H1012" s="27" t="s">
        <v>28</v>
      </c>
      <c r="I1012" s="29">
        <v>0.54999999999999993</v>
      </c>
      <c r="J1012" s="30">
        <v>5000</v>
      </c>
      <c r="K1012" s="31">
        <f t="shared" si="6"/>
        <v>2749.9999999999995</v>
      </c>
      <c r="L1012" s="31">
        <f t="shared" si="7"/>
        <v>1099.9999999999998</v>
      </c>
      <c r="M1012" s="32">
        <v>0.39999999999999997</v>
      </c>
      <c r="O1012" s="37"/>
      <c r="P1012" s="38"/>
      <c r="Q1012" s="33"/>
      <c r="R1012" s="34"/>
    </row>
    <row r="1013" spans="1:18" ht="15.75" customHeight="1" x14ac:dyDescent="0.2">
      <c r="A1013" s="22"/>
      <c r="B1013" s="27" t="s">
        <v>30</v>
      </c>
      <c r="C1013" s="27">
        <v>1197831</v>
      </c>
      <c r="D1013" s="28">
        <v>44533</v>
      </c>
      <c r="E1013" s="27" t="s">
        <v>31</v>
      </c>
      <c r="F1013" s="27" t="s">
        <v>60</v>
      </c>
      <c r="G1013" s="27" t="s">
        <v>61</v>
      </c>
      <c r="H1013" s="27" t="s">
        <v>29</v>
      </c>
      <c r="I1013" s="29">
        <v>0.65</v>
      </c>
      <c r="J1013" s="30">
        <v>7500</v>
      </c>
      <c r="K1013" s="31">
        <f t="shared" si="6"/>
        <v>4875</v>
      </c>
      <c r="L1013" s="31">
        <f t="shared" si="7"/>
        <v>2925.0000000000005</v>
      </c>
      <c r="M1013" s="32">
        <v>0.60000000000000009</v>
      </c>
      <c r="O1013" s="37"/>
      <c r="P1013" s="38"/>
      <c r="Q1013" s="33"/>
      <c r="R1013" s="34"/>
    </row>
    <row r="1014" spans="1:18" ht="15.75" customHeight="1" x14ac:dyDescent="0.2">
      <c r="A1014" s="22" t="s">
        <v>46</v>
      </c>
      <c r="B1014" s="27" t="s">
        <v>21</v>
      </c>
      <c r="C1014" s="27">
        <v>1185732</v>
      </c>
      <c r="D1014" s="28">
        <v>44207</v>
      </c>
      <c r="E1014" s="27" t="s">
        <v>40</v>
      </c>
      <c r="F1014" s="27" t="s">
        <v>62</v>
      </c>
      <c r="G1014" s="27" t="s">
        <v>63</v>
      </c>
      <c r="H1014" s="27" t="s">
        <v>24</v>
      </c>
      <c r="I1014" s="29">
        <v>0.35</v>
      </c>
      <c r="J1014" s="30">
        <v>4250</v>
      </c>
      <c r="K1014" s="31">
        <f t="shared" si="6"/>
        <v>1487.5</v>
      </c>
      <c r="L1014" s="31">
        <f t="shared" si="7"/>
        <v>595</v>
      </c>
      <c r="M1014" s="32">
        <v>0.4</v>
      </c>
      <c r="O1014" s="37"/>
      <c r="P1014" s="38"/>
      <c r="Q1014" s="33"/>
      <c r="R1014" s="34"/>
    </row>
    <row r="1015" spans="1:18" ht="15.75" customHeight="1" x14ac:dyDescent="0.2">
      <c r="A1015" s="22"/>
      <c r="B1015" s="27" t="s">
        <v>21</v>
      </c>
      <c r="C1015" s="27">
        <v>1185732</v>
      </c>
      <c r="D1015" s="28">
        <v>44207</v>
      </c>
      <c r="E1015" s="27" t="s">
        <v>40</v>
      </c>
      <c r="F1015" s="27" t="s">
        <v>62</v>
      </c>
      <c r="G1015" s="27" t="s">
        <v>63</v>
      </c>
      <c r="H1015" s="27" t="s">
        <v>25</v>
      </c>
      <c r="I1015" s="29">
        <v>0.35</v>
      </c>
      <c r="J1015" s="30">
        <v>2250</v>
      </c>
      <c r="K1015" s="31">
        <f t="shared" si="6"/>
        <v>787.5</v>
      </c>
      <c r="L1015" s="31">
        <f t="shared" si="7"/>
        <v>275.625</v>
      </c>
      <c r="M1015" s="32">
        <v>0.35</v>
      </c>
      <c r="O1015" s="37"/>
      <c r="P1015" s="38"/>
      <c r="Q1015" s="33"/>
      <c r="R1015" s="34"/>
    </row>
    <row r="1016" spans="1:18" ht="15.75" customHeight="1" x14ac:dyDescent="0.2">
      <c r="A1016" s="22"/>
      <c r="B1016" s="27" t="s">
        <v>21</v>
      </c>
      <c r="C1016" s="27">
        <v>1185732</v>
      </c>
      <c r="D1016" s="28">
        <v>44207</v>
      </c>
      <c r="E1016" s="27" t="s">
        <v>40</v>
      </c>
      <c r="F1016" s="27" t="s">
        <v>62</v>
      </c>
      <c r="G1016" s="27" t="s">
        <v>63</v>
      </c>
      <c r="H1016" s="27" t="s">
        <v>26</v>
      </c>
      <c r="I1016" s="29">
        <v>0.25</v>
      </c>
      <c r="J1016" s="30">
        <v>2250</v>
      </c>
      <c r="K1016" s="31">
        <f t="shared" si="6"/>
        <v>562.5</v>
      </c>
      <c r="L1016" s="31">
        <f t="shared" si="7"/>
        <v>196.875</v>
      </c>
      <c r="M1016" s="32">
        <v>0.35</v>
      </c>
      <c r="O1016" s="37"/>
      <c r="P1016" s="38"/>
      <c r="Q1016" s="33"/>
      <c r="R1016" s="34"/>
    </row>
    <row r="1017" spans="1:18" ht="15.75" customHeight="1" x14ac:dyDescent="0.2">
      <c r="A1017" s="22"/>
      <c r="B1017" s="27" t="s">
        <v>21</v>
      </c>
      <c r="C1017" s="27">
        <v>1185732</v>
      </c>
      <c r="D1017" s="28">
        <v>44207</v>
      </c>
      <c r="E1017" s="27" t="s">
        <v>40</v>
      </c>
      <c r="F1017" s="27" t="s">
        <v>62</v>
      </c>
      <c r="G1017" s="27" t="s">
        <v>63</v>
      </c>
      <c r="H1017" s="27" t="s">
        <v>27</v>
      </c>
      <c r="I1017" s="29">
        <v>0.30000000000000004</v>
      </c>
      <c r="J1017" s="30">
        <v>750</v>
      </c>
      <c r="K1017" s="31">
        <f t="shared" si="6"/>
        <v>225.00000000000003</v>
      </c>
      <c r="L1017" s="31">
        <f t="shared" si="7"/>
        <v>90.000000000000014</v>
      </c>
      <c r="M1017" s="32">
        <v>0.4</v>
      </c>
      <c r="O1017" s="37"/>
      <c r="P1017" s="38"/>
      <c r="Q1017" s="33"/>
      <c r="R1017" s="34"/>
    </row>
    <row r="1018" spans="1:18" ht="15.75" customHeight="1" x14ac:dyDescent="0.2">
      <c r="A1018" s="22"/>
      <c r="B1018" s="27" t="s">
        <v>21</v>
      </c>
      <c r="C1018" s="27">
        <v>1185732</v>
      </c>
      <c r="D1018" s="28">
        <v>44207</v>
      </c>
      <c r="E1018" s="27" t="s">
        <v>40</v>
      </c>
      <c r="F1018" s="27" t="s">
        <v>62</v>
      </c>
      <c r="G1018" s="27" t="s">
        <v>63</v>
      </c>
      <c r="H1018" s="27" t="s">
        <v>28</v>
      </c>
      <c r="I1018" s="29">
        <v>0.44999999999999996</v>
      </c>
      <c r="J1018" s="30">
        <v>1250</v>
      </c>
      <c r="K1018" s="31">
        <f t="shared" si="6"/>
        <v>562.5</v>
      </c>
      <c r="L1018" s="31">
        <f t="shared" si="7"/>
        <v>196.875</v>
      </c>
      <c r="M1018" s="32">
        <v>0.35</v>
      </c>
      <c r="O1018" s="37"/>
      <c r="P1018" s="38"/>
      <c r="Q1018" s="33"/>
      <c r="R1018" s="34"/>
    </row>
    <row r="1019" spans="1:18" ht="15.75" customHeight="1" x14ac:dyDescent="0.2">
      <c r="A1019" s="22"/>
      <c r="B1019" s="27" t="s">
        <v>21</v>
      </c>
      <c r="C1019" s="27">
        <v>1185732</v>
      </c>
      <c r="D1019" s="28">
        <v>44207</v>
      </c>
      <c r="E1019" s="27" t="s">
        <v>40</v>
      </c>
      <c r="F1019" s="27" t="s">
        <v>62</v>
      </c>
      <c r="G1019" s="27" t="s">
        <v>63</v>
      </c>
      <c r="H1019" s="27" t="s">
        <v>29</v>
      </c>
      <c r="I1019" s="29">
        <v>0.35</v>
      </c>
      <c r="J1019" s="30">
        <v>2250</v>
      </c>
      <c r="K1019" s="31">
        <f t="shared" si="6"/>
        <v>787.5</v>
      </c>
      <c r="L1019" s="31">
        <f t="shared" si="7"/>
        <v>393.75</v>
      </c>
      <c r="M1019" s="32">
        <v>0.5</v>
      </c>
      <c r="O1019" s="37"/>
      <c r="P1019" s="38"/>
      <c r="Q1019" s="33"/>
      <c r="R1019" s="34"/>
    </row>
    <row r="1020" spans="1:18" ht="15.75" customHeight="1" x14ac:dyDescent="0.2">
      <c r="A1020" s="22"/>
      <c r="B1020" s="27" t="s">
        <v>21</v>
      </c>
      <c r="C1020" s="27">
        <v>1185732</v>
      </c>
      <c r="D1020" s="28">
        <v>44238</v>
      </c>
      <c r="E1020" s="27" t="s">
        <v>40</v>
      </c>
      <c r="F1020" s="27" t="s">
        <v>62</v>
      </c>
      <c r="G1020" s="27" t="s">
        <v>63</v>
      </c>
      <c r="H1020" s="27" t="s">
        <v>24</v>
      </c>
      <c r="I1020" s="29">
        <v>0.35</v>
      </c>
      <c r="J1020" s="30">
        <v>4750</v>
      </c>
      <c r="K1020" s="31">
        <f t="shared" si="6"/>
        <v>1662.5</v>
      </c>
      <c r="L1020" s="31">
        <f t="shared" si="7"/>
        <v>665</v>
      </c>
      <c r="M1020" s="32">
        <v>0.4</v>
      </c>
      <c r="O1020" s="37"/>
      <c r="P1020" s="38"/>
      <c r="Q1020" s="33"/>
      <c r="R1020" s="34"/>
    </row>
    <row r="1021" spans="1:18" ht="15.75" customHeight="1" x14ac:dyDescent="0.2">
      <c r="A1021" s="22"/>
      <c r="B1021" s="27" t="s">
        <v>21</v>
      </c>
      <c r="C1021" s="27">
        <v>1185732</v>
      </c>
      <c r="D1021" s="28">
        <v>44238</v>
      </c>
      <c r="E1021" s="27" t="s">
        <v>40</v>
      </c>
      <c r="F1021" s="27" t="s">
        <v>62</v>
      </c>
      <c r="G1021" s="27" t="s">
        <v>63</v>
      </c>
      <c r="H1021" s="27" t="s">
        <v>25</v>
      </c>
      <c r="I1021" s="29">
        <v>0.35</v>
      </c>
      <c r="J1021" s="30">
        <v>1250</v>
      </c>
      <c r="K1021" s="31">
        <f t="shared" si="6"/>
        <v>437.5</v>
      </c>
      <c r="L1021" s="31">
        <f t="shared" si="7"/>
        <v>153.125</v>
      </c>
      <c r="M1021" s="32">
        <v>0.35</v>
      </c>
      <c r="O1021" s="37"/>
      <c r="P1021" s="38"/>
      <c r="Q1021" s="33"/>
      <c r="R1021" s="34"/>
    </row>
    <row r="1022" spans="1:18" ht="15.75" customHeight="1" x14ac:dyDescent="0.2">
      <c r="A1022" s="22"/>
      <c r="B1022" s="27" t="s">
        <v>21</v>
      </c>
      <c r="C1022" s="27">
        <v>1185732</v>
      </c>
      <c r="D1022" s="28">
        <v>44238</v>
      </c>
      <c r="E1022" s="27" t="s">
        <v>40</v>
      </c>
      <c r="F1022" s="27" t="s">
        <v>62</v>
      </c>
      <c r="G1022" s="27" t="s">
        <v>63</v>
      </c>
      <c r="H1022" s="27" t="s">
        <v>26</v>
      </c>
      <c r="I1022" s="29">
        <v>0.25</v>
      </c>
      <c r="J1022" s="30">
        <v>1750</v>
      </c>
      <c r="K1022" s="31">
        <f t="shared" si="6"/>
        <v>437.5</v>
      </c>
      <c r="L1022" s="31">
        <f t="shared" si="7"/>
        <v>153.125</v>
      </c>
      <c r="M1022" s="32">
        <v>0.35</v>
      </c>
      <c r="O1022" s="37"/>
      <c r="P1022" s="38"/>
      <c r="Q1022" s="33"/>
      <c r="R1022" s="34"/>
    </row>
    <row r="1023" spans="1:18" ht="15.75" customHeight="1" x14ac:dyDescent="0.2">
      <c r="A1023" s="22"/>
      <c r="B1023" s="27" t="s">
        <v>21</v>
      </c>
      <c r="C1023" s="27">
        <v>1185732</v>
      </c>
      <c r="D1023" s="28">
        <v>44238</v>
      </c>
      <c r="E1023" s="27" t="s">
        <v>40</v>
      </c>
      <c r="F1023" s="27" t="s">
        <v>62</v>
      </c>
      <c r="G1023" s="27" t="s">
        <v>63</v>
      </c>
      <c r="H1023" s="27" t="s">
        <v>27</v>
      </c>
      <c r="I1023" s="29">
        <v>0.30000000000000004</v>
      </c>
      <c r="J1023" s="30">
        <v>500</v>
      </c>
      <c r="K1023" s="31">
        <f t="shared" si="6"/>
        <v>150.00000000000003</v>
      </c>
      <c r="L1023" s="31">
        <f t="shared" si="7"/>
        <v>60.000000000000014</v>
      </c>
      <c r="M1023" s="32">
        <v>0.4</v>
      </c>
      <c r="O1023" s="37"/>
      <c r="P1023" s="38"/>
      <c r="Q1023" s="33"/>
      <c r="R1023" s="34"/>
    </row>
    <row r="1024" spans="1:18" ht="15.75" customHeight="1" x14ac:dyDescent="0.2">
      <c r="A1024" s="22"/>
      <c r="B1024" s="27" t="s">
        <v>21</v>
      </c>
      <c r="C1024" s="27">
        <v>1185732</v>
      </c>
      <c r="D1024" s="28">
        <v>44238</v>
      </c>
      <c r="E1024" s="27" t="s">
        <v>40</v>
      </c>
      <c r="F1024" s="27" t="s">
        <v>62</v>
      </c>
      <c r="G1024" s="27" t="s">
        <v>63</v>
      </c>
      <c r="H1024" s="27" t="s">
        <v>28</v>
      </c>
      <c r="I1024" s="29">
        <v>0.44999999999999996</v>
      </c>
      <c r="J1024" s="30">
        <v>1250</v>
      </c>
      <c r="K1024" s="31">
        <f t="shared" si="6"/>
        <v>562.5</v>
      </c>
      <c r="L1024" s="31">
        <f t="shared" si="7"/>
        <v>196.875</v>
      </c>
      <c r="M1024" s="32">
        <v>0.35</v>
      </c>
      <c r="O1024" s="37"/>
      <c r="P1024" s="38"/>
      <c r="Q1024" s="33"/>
      <c r="R1024" s="34"/>
    </row>
    <row r="1025" spans="1:18" ht="15.75" customHeight="1" x14ac:dyDescent="0.2">
      <c r="A1025" s="22"/>
      <c r="B1025" s="27" t="s">
        <v>21</v>
      </c>
      <c r="C1025" s="27">
        <v>1185732</v>
      </c>
      <c r="D1025" s="28">
        <v>44238</v>
      </c>
      <c r="E1025" s="27" t="s">
        <v>40</v>
      </c>
      <c r="F1025" s="27" t="s">
        <v>62</v>
      </c>
      <c r="G1025" s="27" t="s">
        <v>63</v>
      </c>
      <c r="H1025" s="27" t="s">
        <v>29</v>
      </c>
      <c r="I1025" s="29">
        <v>0.35</v>
      </c>
      <c r="J1025" s="30">
        <v>2000</v>
      </c>
      <c r="K1025" s="31">
        <f t="shared" si="6"/>
        <v>700</v>
      </c>
      <c r="L1025" s="31">
        <f t="shared" si="7"/>
        <v>350</v>
      </c>
      <c r="M1025" s="32">
        <v>0.5</v>
      </c>
      <c r="O1025" s="37"/>
      <c r="P1025" s="38"/>
      <c r="Q1025" s="33"/>
      <c r="R1025" s="34"/>
    </row>
    <row r="1026" spans="1:18" ht="15.75" customHeight="1" x14ac:dyDescent="0.2">
      <c r="A1026" s="22"/>
      <c r="B1026" s="27" t="s">
        <v>21</v>
      </c>
      <c r="C1026" s="27">
        <v>1185732</v>
      </c>
      <c r="D1026" s="28">
        <v>44265</v>
      </c>
      <c r="E1026" s="27" t="s">
        <v>40</v>
      </c>
      <c r="F1026" s="27" t="s">
        <v>62</v>
      </c>
      <c r="G1026" s="27" t="s">
        <v>63</v>
      </c>
      <c r="H1026" s="27" t="s">
        <v>24</v>
      </c>
      <c r="I1026" s="29">
        <v>0.4</v>
      </c>
      <c r="J1026" s="30">
        <v>4200</v>
      </c>
      <c r="K1026" s="31">
        <f t="shared" ref="K1026:K1280" si="8">I1026*J1026</f>
        <v>1680</v>
      </c>
      <c r="L1026" s="31">
        <f t="shared" ref="L1026:L1280" si="9">K1026*M1026</f>
        <v>672</v>
      </c>
      <c r="M1026" s="32">
        <v>0.4</v>
      </c>
      <c r="O1026" s="37"/>
      <c r="P1026" s="38"/>
      <c r="Q1026" s="33"/>
      <c r="R1026" s="34"/>
    </row>
    <row r="1027" spans="1:18" ht="15.75" customHeight="1" x14ac:dyDescent="0.2">
      <c r="A1027" s="22"/>
      <c r="B1027" s="27" t="s">
        <v>21</v>
      </c>
      <c r="C1027" s="27">
        <v>1185732</v>
      </c>
      <c r="D1027" s="28">
        <v>44265</v>
      </c>
      <c r="E1027" s="27" t="s">
        <v>40</v>
      </c>
      <c r="F1027" s="27" t="s">
        <v>62</v>
      </c>
      <c r="G1027" s="27" t="s">
        <v>63</v>
      </c>
      <c r="H1027" s="27" t="s">
        <v>25</v>
      </c>
      <c r="I1027" s="29">
        <v>0.4</v>
      </c>
      <c r="J1027" s="30">
        <v>1000</v>
      </c>
      <c r="K1027" s="31">
        <f t="shared" si="8"/>
        <v>400</v>
      </c>
      <c r="L1027" s="31">
        <f t="shared" si="9"/>
        <v>140</v>
      </c>
      <c r="M1027" s="32">
        <v>0.35</v>
      </c>
      <c r="O1027" s="37"/>
      <c r="P1027" s="38"/>
      <c r="Q1027" s="33"/>
      <c r="R1027" s="34"/>
    </row>
    <row r="1028" spans="1:18" ht="15.75" customHeight="1" x14ac:dyDescent="0.2">
      <c r="A1028" s="22"/>
      <c r="B1028" s="27" t="s">
        <v>21</v>
      </c>
      <c r="C1028" s="27">
        <v>1185732</v>
      </c>
      <c r="D1028" s="28">
        <v>44265</v>
      </c>
      <c r="E1028" s="27" t="s">
        <v>40</v>
      </c>
      <c r="F1028" s="27" t="s">
        <v>62</v>
      </c>
      <c r="G1028" s="27" t="s">
        <v>63</v>
      </c>
      <c r="H1028" s="27" t="s">
        <v>26</v>
      </c>
      <c r="I1028" s="29">
        <v>0.30000000000000004</v>
      </c>
      <c r="J1028" s="30">
        <v>1500</v>
      </c>
      <c r="K1028" s="31">
        <f t="shared" si="8"/>
        <v>450.00000000000006</v>
      </c>
      <c r="L1028" s="31">
        <f t="shared" si="9"/>
        <v>157.5</v>
      </c>
      <c r="M1028" s="32">
        <v>0.35</v>
      </c>
      <c r="O1028" s="37"/>
      <c r="P1028" s="38"/>
      <c r="Q1028" s="33"/>
      <c r="R1028" s="34"/>
    </row>
    <row r="1029" spans="1:18" ht="15.75" customHeight="1" x14ac:dyDescent="0.2">
      <c r="A1029" s="22"/>
      <c r="B1029" s="27" t="s">
        <v>21</v>
      </c>
      <c r="C1029" s="27">
        <v>1185732</v>
      </c>
      <c r="D1029" s="28">
        <v>44265</v>
      </c>
      <c r="E1029" s="27" t="s">
        <v>40</v>
      </c>
      <c r="F1029" s="27" t="s">
        <v>62</v>
      </c>
      <c r="G1029" s="27" t="s">
        <v>63</v>
      </c>
      <c r="H1029" s="27" t="s">
        <v>27</v>
      </c>
      <c r="I1029" s="29">
        <v>0.35</v>
      </c>
      <c r="J1029" s="30">
        <v>0</v>
      </c>
      <c r="K1029" s="31">
        <f t="shared" si="8"/>
        <v>0</v>
      </c>
      <c r="L1029" s="31">
        <f t="shared" si="9"/>
        <v>0</v>
      </c>
      <c r="M1029" s="32">
        <v>0.4</v>
      </c>
      <c r="O1029" s="37"/>
      <c r="P1029" s="38"/>
      <c r="Q1029" s="33"/>
      <c r="R1029" s="34"/>
    </row>
    <row r="1030" spans="1:18" ht="15.75" customHeight="1" x14ac:dyDescent="0.2">
      <c r="A1030" s="22"/>
      <c r="B1030" s="27" t="s">
        <v>21</v>
      </c>
      <c r="C1030" s="27">
        <v>1185732</v>
      </c>
      <c r="D1030" s="28">
        <v>44265</v>
      </c>
      <c r="E1030" s="27" t="s">
        <v>40</v>
      </c>
      <c r="F1030" s="27" t="s">
        <v>62</v>
      </c>
      <c r="G1030" s="27" t="s">
        <v>63</v>
      </c>
      <c r="H1030" s="27" t="s">
        <v>28</v>
      </c>
      <c r="I1030" s="29">
        <v>0.5</v>
      </c>
      <c r="J1030" s="30">
        <v>500</v>
      </c>
      <c r="K1030" s="31">
        <f t="shared" si="8"/>
        <v>250</v>
      </c>
      <c r="L1030" s="31">
        <f t="shared" si="9"/>
        <v>87.5</v>
      </c>
      <c r="M1030" s="32">
        <v>0.35</v>
      </c>
      <c r="O1030" s="37"/>
      <c r="P1030" s="38"/>
      <c r="Q1030" s="33"/>
      <c r="R1030" s="34"/>
    </row>
    <row r="1031" spans="1:18" ht="15.75" customHeight="1" x14ac:dyDescent="0.2">
      <c r="A1031" s="22"/>
      <c r="B1031" s="27" t="s">
        <v>21</v>
      </c>
      <c r="C1031" s="27">
        <v>1185732</v>
      </c>
      <c r="D1031" s="28">
        <v>44265</v>
      </c>
      <c r="E1031" s="27" t="s">
        <v>40</v>
      </c>
      <c r="F1031" s="27" t="s">
        <v>62</v>
      </c>
      <c r="G1031" s="27" t="s">
        <v>63</v>
      </c>
      <c r="H1031" s="27" t="s">
        <v>29</v>
      </c>
      <c r="I1031" s="29">
        <v>0.4</v>
      </c>
      <c r="J1031" s="30">
        <v>1500</v>
      </c>
      <c r="K1031" s="31">
        <f t="shared" si="8"/>
        <v>600</v>
      </c>
      <c r="L1031" s="31">
        <f t="shared" si="9"/>
        <v>300</v>
      </c>
      <c r="M1031" s="32">
        <v>0.5</v>
      </c>
      <c r="O1031" s="37"/>
      <c r="P1031" s="38"/>
      <c r="Q1031" s="33"/>
      <c r="R1031" s="34"/>
    </row>
    <row r="1032" spans="1:18" ht="15.75" customHeight="1" x14ac:dyDescent="0.2">
      <c r="A1032" s="22"/>
      <c r="B1032" s="27" t="s">
        <v>21</v>
      </c>
      <c r="C1032" s="27">
        <v>1185732</v>
      </c>
      <c r="D1032" s="28">
        <v>44297</v>
      </c>
      <c r="E1032" s="27" t="s">
        <v>40</v>
      </c>
      <c r="F1032" s="27" t="s">
        <v>62</v>
      </c>
      <c r="G1032" s="27" t="s">
        <v>63</v>
      </c>
      <c r="H1032" s="27" t="s">
        <v>24</v>
      </c>
      <c r="I1032" s="29">
        <v>0.4</v>
      </c>
      <c r="J1032" s="30">
        <v>3750</v>
      </c>
      <c r="K1032" s="31">
        <f t="shared" si="8"/>
        <v>1500</v>
      </c>
      <c r="L1032" s="31">
        <f t="shared" si="9"/>
        <v>600</v>
      </c>
      <c r="M1032" s="32">
        <v>0.4</v>
      </c>
      <c r="O1032" s="37"/>
      <c r="P1032" s="38"/>
      <c r="Q1032" s="33"/>
      <c r="R1032" s="34"/>
    </row>
    <row r="1033" spans="1:18" ht="15.75" customHeight="1" x14ac:dyDescent="0.2">
      <c r="A1033" s="22"/>
      <c r="B1033" s="27" t="s">
        <v>21</v>
      </c>
      <c r="C1033" s="27">
        <v>1185732</v>
      </c>
      <c r="D1033" s="28">
        <v>44297</v>
      </c>
      <c r="E1033" s="27" t="s">
        <v>40</v>
      </c>
      <c r="F1033" s="27" t="s">
        <v>62</v>
      </c>
      <c r="G1033" s="27" t="s">
        <v>63</v>
      </c>
      <c r="H1033" s="27" t="s">
        <v>25</v>
      </c>
      <c r="I1033" s="29">
        <v>0.35000000000000003</v>
      </c>
      <c r="J1033" s="30">
        <v>750</v>
      </c>
      <c r="K1033" s="31">
        <f t="shared" si="8"/>
        <v>262.5</v>
      </c>
      <c r="L1033" s="31">
        <f t="shared" si="9"/>
        <v>91.875</v>
      </c>
      <c r="M1033" s="32">
        <v>0.35</v>
      </c>
      <c r="O1033" s="37"/>
      <c r="P1033" s="38"/>
      <c r="Q1033" s="33"/>
      <c r="R1033" s="34"/>
    </row>
    <row r="1034" spans="1:18" ht="15.75" customHeight="1" x14ac:dyDescent="0.2">
      <c r="A1034" s="22"/>
      <c r="B1034" s="27" t="s">
        <v>21</v>
      </c>
      <c r="C1034" s="27">
        <v>1185732</v>
      </c>
      <c r="D1034" s="28">
        <v>44297</v>
      </c>
      <c r="E1034" s="27" t="s">
        <v>40</v>
      </c>
      <c r="F1034" s="27" t="s">
        <v>62</v>
      </c>
      <c r="G1034" s="27" t="s">
        <v>63</v>
      </c>
      <c r="H1034" s="27" t="s">
        <v>26</v>
      </c>
      <c r="I1034" s="29">
        <v>0.25000000000000006</v>
      </c>
      <c r="J1034" s="30">
        <v>750</v>
      </c>
      <c r="K1034" s="31">
        <f t="shared" si="8"/>
        <v>187.50000000000003</v>
      </c>
      <c r="L1034" s="31">
        <f t="shared" si="9"/>
        <v>65.625</v>
      </c>
      <c r="M1034" s="32">
        <v>0.35</v>
      </c>
      <c r="O1034" s="37"/>
      <c r="P1034" s="38"/>
      <c r="Q1034" s="33"/>
      <c r="R1034" s="34"/>
    </row>
    <row r="1035" spans="1:18" ht="15.75" customHeight="1" x14ac:dyDescent="0.2">
      <c r="A1035" s="22"/>
      <c r="B1035" s="27" t="s">
        <v>21</v>
      </c>
      <c r="C1035" s="27">
        <v>1185732</v>
      </c>
      <c r="D1035" s="28">
        <v>44297</v>
      </c>
      <c r="E1035" s="27" t="s">
        <v>40</v>
      </c>
      <c r="F1035" s="27" t="s">
        <v>62</v>
      </c>
      <c r="G1035" s="27" t="s">
        <v>63</v>
      </c>
      <c r="H1035" s="27" t="s">
        <v>27</v>
      </c>
      <c r="I1035" s="29">
        <v>0.3</v>
      </c>
      <c r="J1035" s="30">
        <v>0</v>
      </c>
      <c r="K1035" s="31">
        <f t="shared" si="8"/>
        <v>0</v>
      </c>
      <c r="L1035" s="31">
        <f t="shared" si="9"/>
        <v>0</v>
      </c>
      <c r="M1035" s="32">
        <v>0.4</v>
      </c>
      <c r="O1035" s="37"/>
      <c r="P1035" s="38"/>
      <c r="Q1035" s="33"/>
      <c r="R1035" s="34"/>
    </row>
    <row r="1036" spans="1:18" ht="15.75" customHeight="1" x14ac:dyDescent="0.2">
      <c r="A1036" s="22"/>
      <c r="B1036" s="27" t="s">
        <v>21</v>
      </c>
      <c r="C1036" s="27">
        <v>1185732</v>
      </c>
      <c r="D1036" s="28">
        <v>44297</v>
      </c>
      <c r="E1036" s="27" t="s">
        <v>40</v>
      </c>
      <c r="F1036" s="27" t="s">
        <v>62</v>
      </c>
      <c r="G1036" s="27" t="s">
        <v>63</v>
      </c>
      <c r="H1036" s="27" t="s">
        <v>28</v>
      </c>
      <c r="I1036" s="29">
        <v>0.45</v>
      </c>
      <c r="J1036" s="30">
        <v>250</v>
      </c>
      <c r="K1036" s="31">
        <f t="shared" si="8"/>
        <v>112.5</v>
      </c>
      <c r="L1036" s="31">
        <f t="shared" si="9"/>
        <v>39.375</v>
      </c>
      <c r="M1036" s="32">
        <v>0.35</v>
      </c>
      <c r="O1036" s="37"/>
      <c r="P1036" s="38"/>
      <c r="Q1036" s="33"/>
      <c r="R1036" s="34"/>
    </row>
    <row r="1037" spans="1:18" ht="15.75" customHeight="1" x14ac:dyDescent="0.2">
      <c r="A1037" s="22"/>
      <c r="B1037" s="27" t="s">
        <v>21</v>
      </c>
      <c r="C1037" s="27">
        <v>1185732</v>
      </c>
      <c r="D1037" s="28">
        <v>44297</v>
      </c>
      <c r="E1037" s="27" t="s">
        <v>40</v>
      </c>
      <c r="F1037" s="27" t="s">
        <v>62</v>
      </c>
      <c r="G1037" s="27" t="s">
        <v>63</v>
      </c>
      <c r="H1037" s="27" t="s">
        <v>29</v>
      </c>
      <c r="I1037" s="29">
        <v>0.35000000000000003</v>
      </c>
      <c r="J1037" s="30">
        <v>1500</v>
      </c>
      <c r="K1037" s="31">
        <f t="shared" si="8"/>
        <v>525</v>
      </c>
      <c r="L1037" s="31">
        <f t="shared" si="9"/>
        <v>262.5</v>
      </c>
      <c r="M1037" s="32">
        <v>0.5</v>
      </c>
      <c r="O1037" s="37"/>
      <c r="P1037" s="38"/>
      <c r="Q1037" s="33"/>
      <c r="R1037" s="34"/>
    </row>
    <row r="1038" spans="1:18" ht="15.75" customHeight="1" x14ac:dyDescent="0.2">
      <c r="A1038" s="22"/>
      <c r="B1038" s="27" t="s">
        <v>21</v>
      </c>
      <c r="C1038" s="27">
        <v>1185732</v>
      </c>
      <c r="D1038" s="28">
        <v>44328</v>
      </c>
      <c r="E1038" s="27" t="s">
        <v>40</v>
      </c>
      <c r="F1038" s="27" t="s">
        <v>62</v>
      </c>
      <c r="G1038" s="27" t="s">
        <v>63</v>
      </c>
      <c r="H1038" s="27" t="s">
        <v>24</v>
      </c>
      <c r="I1038" s="29">
        <v>0.45</v>
      </c>
      <c r="J1038" s="30">
        <v>4200</v>
      </c>
      <c r="K1038" s="31">
        <f t="shared" si="8"/>
        <v>1890</v>
      </c>
      <c r="L1038" s="31">
        <f t="shared" si="9"/>
        <v>756</v>
      </c>
      <c r="M1038" s="32">
        <v>0.4</v>
      </c>
      <c r="O1038" s="37"/>
      <c r="P1038" s="38"/>
      <c r="Q1038" s="33"/>
      <c r="R1038" s="34"/>
    </row>
    <row r="1039" spans="1:18" ht="15.75" customHeight="1" x14ac:dyDescent="0.2">
      <c r="A1039" s="22"/>
      <c r="B1039" s="27" t="s">
        <v>21</v>
      </c>
      <c r="C1039" s="27">
        <v>1185732</v>
      </c>
      <c r="D1039" s="28">
        <v>44328</v>
      </c>
      <c r="E1039" s="27" t="s">
        <v>40</v>
      </c>
      <c r="F1039" s="27" t="s">
        <v>62</v>
      </c>
      <c r="G1039" s="27" t="s">
        <v>63</v>
      </c>
      <c r="H1039" s="27" t="s">
        <v>25</v>
      </c>
      <c r="I1039" s="29">
        <v>0.40000000000000008</v>
      </c>
      <c r="J1039" s="30">
        <v>1250</v>
      </c>
      <c r="K1039" s="31">
        <f t="shared" si="8"/>
        <v>500.00000000000011</v>
      </c>
      <c r="L1039" s="31">
        <f t="shared" si="9"/>
        <v>175.00000000000003</v>
      </c>
      <c r="M1039" s="32">
        <v>0.35</v>
      </c>
      <c r="O1039" s="37"/>
      <c r="P1039" s="38"/>
      <c r="Q1039" s="33"/>
      <c r="R1039" s="34"/>
    </row>
    <row r="1040" spans="1:18" ht="15.75" customHeight="1" x14ac:dyDescent="0.2">
      <c r="A1040" s="22"/>
      <c r="B1040" s="27" t="s">
        <v>21</v>
      </c>
      <c r="C1040" s="27">
        <v>1185732</v>
      </c>
      <c r="D1040" s="28">
        <v>44328</v>
      </c>
      <c r="E1040" s="27" t="s">
        <v>40</v>
      </c>
      <c r="F1040" s="27" t="s">
        <v>62</v>
      </c>
      <c r="G1040" s="27" t="s">
        <v>63</v>
      </c>
      <c r="H1040" s="27" t="s">
        <v>26</v>
      </c>
      <c r="I1040" s="29">
        <v>0.35000000000000003</v>
      </c>
      <c r="J1040" s="30">
        <v>1000</v>
      </c>
      <c r="K1040" s="31">
        <f t="shared" si="8"/>
        <v>350.00000000000006</v>
      </c>
      <c r="L1040" s="31">
        <f t="shared" si="9"/>
        <v>122.50000000000001</v>
      </c>
      <c r="M1040" s="32">
        <v>0.35</v>
      </c>
      <c r="O1040" s="37"/>
      <c r="P1040" s="38"/>
      <c r="Q1040" s="33"/>
      <c r="R1040" s="34"/>
    </row>
    <row r="1041" spans="1:18" ht="15.75" customHeight="1" x14ac:dyDescent="0.2">
      <c r="A1041" s="22"/>
      <c r="B1041" s="27" t="s">
        <v>21</v>
      </c>
      <c r="C1041" s="27">
        <v>1185732</v>
      </c>
      <c r="D1041" s="28">
        <v>44328</v>
      </c>
      <c r="E1041" s="27" t="s">
        <v>40</v>
      </c>
      <c r="F1041" s="27" t="s">
        <v>62</v>
      </c>
      <c r="G1041" s="27" t="s">
        <v>63</v>
      </c>
      <c r="H1041" s="27" t="s">
        <v>27</v>
      </c>
      <c r="I1041" s="29">
        <v>0.35000000000000003</v>
      </c>
      <c r="J1041" s="30">
        <v>250</v>
      </c>
      <c r="K1041" s="31">
        <f t="shared" si="8"/>
        <v>87.500000000000014</v>
      </c>
      <c r="L1041" s="31">
        <f t="shared" si="9"/>
        <v>35.000000000000007</v>
      </c>
      <c r="M1041" s="32">
        <v>0.4</v>
      </c>
      <c r="O1041" s="37"/>
      <c r="P1041" s="38"/>
      <c r="Q1041" s="33"/>
      <c r="R1041" s="34"/>
    </row>
    <row r="1042" spans="1:18" ht="15.75" customHeight="1" x14ac:dyDescent="0.2">
      <c r="A1042" s="22"/>
      <c r="B1042" s="27" t="s">
        <v>21</v>
      </c>
      <c r="C1042" s="27">
        <v>1185732</v>
      </c>
      <c r="D1042" s="28">
        <v>44328</v>
      </c>
      <c r="E1042" s="27" t="s">
        <v>40</v>
      </c>
      <c r="F1042" s="27" t="s">
        <v>62</v>
      </c>
      <c r="G1042" s="27" t="s">
        <v>63</v>
      </c>
      <c r="H1042" s="27" t="s">
        <v>28</v>
      </c>
      <c r="I1042" s="29">
        <v>0.49999999999999994</v>
      </c>
      <c r="J1042" s="30">
        <v>500</v>
      </c>
      <c r="K1042" s="31">
        <f t="shared" si="8"/>
        <v>249.99999999999997</v>
      </c>
      <c r="L1042" s="31">
        <f t="shared" si="9"/>
        <v>87.499999999999986</v>
      </c>
      <c r="M1042" s="32">
        <v>0.35</v>
      </c>
      <c r="O1042" s="37"/>
      <c r="P1042" s="38"/>
      <c r="Q1042" s="33"/>
      <c r="R1042" s="34"/>
    </row>
    <row r="1043" spans="1:18" ht="15.75" customHeight="1" x14ac:dyDescent="0.2">
      <c r="A1043" s="22"/>
      <c r="B1043" s="27" t="s">
        <v>21</v>
      </c>
      <c r="C1043" s="27">
        <v>1185732</v>
      </c>
      <c r="D1043" s="28">
        <v>44328</v>
      </c>
      <c r="E1043" s="27" t="s">
        <v>40</v>
      </c>
      <c r="F1043" s="27" t="s">
        <v>62</v>
      </c>
      <c r="G1043" s="27" t="s">
        <v>63</v>
      </c>
      <c r="H1043" s="27" t="s">
        <v>29</v>
      </c>
      <c r="I1043" s="29">
        <v>0.54999999999999993</v>
      </c>
      <c r="J1043" s="30">
        <v>1500</v>
      </c>
      <c r="K1043" s="31">
        <f t="shared" si="8"/>
        <v>824.99999999999989</v>
      </c>
      <c r="L1043" s="31">
        <f t="shared" si="9"/>
        <v>412.49999999999994</v>
      </c>
      <c r="M1043" s="32">
        <v>0.5</v>
      </c>
      <c r="O1043" s="37"/>
      <c r="P1043" s="38"/>
      <c r="Q1043" s="33"/>
      <c r="R1043" s="34"/>
    </row>
    <row r="1044" spans="1:18" ht="15.75" customHeight="1" x14ac:dyDescent="0.2">
      <c r="A1044" s="22"/>
      <c r="B1044" s="27" t="s">
        <v>21</v>
      </c>
      <c r="C1044" s="27">
        <v>1185732</v>
      </c>
      <c r="D1044" s="28">
        <v>44358</v>
      </c>
      <c r="E1044" s="27" t="s">
        <v>40</v>
      </c>
      <c r="F1044" s="27" t="s">
        <v>62</v>
      </c>
      <c r="G1044" s="27" t="s">
        <v>63</v>
      </c>
      <c r="H1044" s="27" t="s">
        <v>24</v>
      </c>
      <c r="I1044" s="29">
        <v>0.4</v>
      </c>
      <c r="J1044" s="30">
        <v>4000</v>
      </c>
      <c r="K1044" s="31">
        <f t="shared" si="8"/>
        <v>1600</v>
      </c>
      <c r="L1044" s="31">
        <f t="shared" si="9"/>
        <v>640</v>
      </c>
      <c r="M1044" s="32">
        <v>0.4</v>
      </c>
      <c r="O1044" s="37"/>
      <c r="P1044" s="38"/>
      <c r="Q1044" s="33"/>
      <c r="R1044" s="34"/>
    </row>
    <row r="1045" spans="1:18" ht="15.75" customHeight="1" x14ac:dyDescent="0.2">
      <c r="A1045" s="22"/>
      <c r="B1045" s="27" t="s">
        <v>21</v>
      </c>
      <c r="C1045" s="27">
        <v>1185732</v>
      </c>
      <c r="D1045" s="28">
        <v>44358</v>
      </c>
      <c r="E1045" s="27" t="s">
        <v>40</v>
      </c>
      <c r="F1045" s="27" t="s">
        <v>62</v>
      </c>
      <c r="G1045" s="27" t="s">
        <v>63</v>
      </c>
      <c r="H1045" s="27" t="s">
        <v>25</v>
      </c>
      <c r="I1045" s="29">
        <v>0.35000000000000009</v>
      </c>
      <c r="J1045" s="30">
        <v>1500</v>
      </c>
      <c r="K1045" s="31">
        <f t="shared" si="8"/>
        <v>525.00000000000011</v>
      </c>
      <c r="L1045" s="31">
        <f t="shared" si="9"/>
        <v>183.75000000000003</v>
      </c>
      <c r="M1045" s="32">
        <v>0.35</v>
      </c>
      <c r="O1045" s="37"/>
      <c r="P1045" s="38"/>
      <c r="Q1045" s="33"/>
      <c r="R1045" s="34"/>
    </row>
    <row r="1046" spans="1:18" ht="15.75" customHeight="1" x14ac:dyDescent="0.2">
      <c r="A1046" s="22"/>
      <c r="B1046" s="27" t="s">
        <v>21</v>
      </c>
      <c r="C1046" s="27">
        <v>1185732</v>
      </c>
      <c r="D1046" s="28">
        <v>44358</v>
      </c>
      <c r="E1046" s="27" t="s">
        <v>40</v>
      </c>
      <c r="F1046" s="27" t="s">
        <v>62</v>
      </c>
      <c r="G1046" s="27" t="s">
        <v>63</v>
      </c>
      <c r="H1046" s="27" t="s">
        <v>26</v>
      </c>
      <c r="I1046" s="29">
        <v>0.30000000000000004</v>
      </c>
      <c r="J1046" s="30">
        <v>1750</v>
      </c>
      <c r="K1046" s="31">
        <f t="shared" si="8"/>
        <v>525.00000000000011</v>
      </c>
      <c r="L1046" s="31">
        <f t="shared" si="9"/>
        <v>183.75000000000003</v>
      </c>
      <c r="M1046" s="32">
        <v>0.35</v>
      </c>
      <c r="O1046" s="37"/>
      <c r="P1046" s="38"/>
      <c r="Q1046" s="33"/>
      <c r="R1046" s="34"/>
    </row>
    <row r="1047" spans="1:18" ht="15.75" customHeight="1" x14ac:dyDescent="0.2">
      <c r="A1047" s="22"/>
      <c r="B1047" s="27" t="s">
        <v>21</v>
      </c>
      <c r="C1047" s="27">
        <v>1185732</v>
      </c>
      <c r="D1047" s="28">
        <v>44358</v>
      </c>
      <c r="E1047" s="27" t="s">
        <v>40</v>
      </c>
      <c r="F1047" s="27" t="s">
        <v>62</v>
      </c>
      <c r="G1047" s="27" t="s">
        <v>63</v>
      </c>
      <c r="H1047" s="27" t="s">
        <v>27</v>
      </c>
      <c r="I1047" s="29">
        <v>0.30000000000000004</v>
      </c>
      <c r="J1047" s="30">
        <v>1500</v>
      </c>
      <c r="K1047" s="31">
        <f t="shared" si="8"/>
        <v>450.00000000000006</v>
      </c>
      <c r="L1047" s="31">
        <f t="shared" si="9"/>
        <v>180.00000000000003</v>
      </c>
      <c r="M1047" s="32">
        <v>0.4</v>
      </c>
      <c r="O1047" s="37"/>
      <c r="P1047" s="38"/>
      <c r="Q1047" s="33"/>
      <c r="R1047" s="34"/>
    </row>
    <row r="1048" spans="1:18" ht="15.75" customHeight="1" x14ac:dyDescent="0.2">
      <c r="A1048" s="22"/>
      <c r="B1048" s="27" t="s">
        <v>21</v>
      </c>
      <c r="C1048" s="27">
        <v>1185732</v>
      </c>
      <c r="D1048" s="28">
        <v>44358</v>
      </c>
      <c r="E1048" s="27" t="s">
        <v>40</v>
      </c>
      <c r="F1048" s="27" t="s">
        <v>62</v>
      </c>
      <c r="G1048" s="27" t="s">
        <v>63</v>
      </c>
      <c r="H1048" s="27" t="s">
        <v>28</v>
      </c>
      <c r="I1048" s="29">
        <v>0.45</v>
      </c>
      <c r="J1048" s="30">
        <v>1500</v>
      </c>
      <c r="K1048" s="31">
        <f t="shared" si="8"/>
        <v>675</v>
      </c>
      <c r="L1048" s="31">
        <f t="shared" si="9"/>
        <v>236.24999999999997</v>
      </c>
      <c r="M1048" s="32">
        <v>0.35</v>
      </c>
      <c r="O1048" s="37"/>
      <c r="P1048" s="38"/>
      <c r="Q1048" s="33"/>
      <c r="R1048" s="34"/>
    </row>
    <row r="1049" spans="1:18" ht="15.75" customHeight="1" x14ac:dyDescent="0.2">
      <c r="A1049" s="22"/>
      <c r="B1049" s="27" t="s">
        <v>21</v>
      </c>
      <c r="C1049" s="27">
        <v>1185732</v>
      </c>
      <c r="D1049" s="28">
        <v>44358</v>
      </c>
      <c r="E1049" s="27" t="s">
        <v>40</v>
      </c>
      <c r="F1049" s="27" t="s">
        <v>62</v>
      </c>
      <c r="G1049" s="27" t="s">
        <v>63</v>
      </c>
      <c r="H1049" s="27" t="s">
        <v>29</v>
      </c>
      <c r="I1049" s="29">
        <v>0.5</v>
      </c>
      <c r="J1049" s="30">
        <v>3250</v>
      </c>
      <c r="K1049" s="31">
        <f t="shared" si="8"/>
        <v>1625</v>
      </c>
      <c r="L1049" s="31">
        <f t="shared" si="9"/>
        <v>812.5</v>
      </c>
      <c r="M1049" s="32">
        <v>0.5</v>
      </c>
      <c r="O1049" s="37"/>
      <c r="P1049" s="38"/>
      <c r="Q1049" s="33"/>
      <c r="R1049" s="34"/>
    </row>
    <row r="1050" spans="1:18" ht="15.75" customHeight="1" x14ac:dyDescent="0.2">
      <c r="A1050" s="22"/>
      <c r="B1050" s="27" t="s">
        <v>21</v>
      </c>
      <c r="C1050" s="27">
        <v>1185732</v>
      </c>
      <c r="D1050" s="28">
        <v>44387</v>
      </c>
      <c r="E1050" s="27" t="s">
        <v>40</v>
      </c>
      <c r="F1050" s="27" t="s">
        <v>62</v>
      </c>
      <c r="G1050" s="27" t="s">
        <v>63</v>
      </c>
      <c r="H1050" s="27" t="s">
        <v>24</v>
      </c>
      <c r="I1050" s="29">
        <v>0.45</v>
      </c>
      <c r="J1050" s="30">
        <v>5500</v>
      </c>
      <c r="K1050" s="31">
        <f t="shared" si="8"/>
        <v>2475</v>
      </c>
      <c r="L1050" s="31">
        <f t="shared" si="9"/>
        <v>990</v>
      </c>
      <c r="M1050" s="32">
        <v>0.4</v>
      </c>
      <c r="O1050" s="37"/>
      <c r="P1050" s="38"/>
      <c r="Q1050" s="33"/>
      <c r="R1050" s="34"/>
    </row>
    <row r="1051" spans="1:18" ht="15.75" customHeight="1" x14ac:dyDescent="0.2">
      <c r="A1051" s="22"/>
      <c r="B1051" s="27" t="s">
        <v>21</v>
      </c>
      <c r="C1051" s="27">
        <v>1185732</v>
      </c>
      <c r="D1051" s="28">
        <v>44387</v>
      </c>
      <c r="E1051" s="27" t="s">
        <v>40</v>
      </c>
      <c r="F1051" s="27" t="s">
        <v>62</v>
      </c>
      <c r="G1051" s="27" t="s">
        <v>63</v>
      </c>
      <c r="H1051" s="27" t="s">
        <v>25</v>
      </c>
      <c r="I1051" s="29">
        <v>0.40000000000000008</v>
      </c>
      <c r="J1051" s="30">
        <v>3000</v>
      </c>
      <c r="K1051" s="31">
        <f t="shared" si="8"/>
        <v>1200.0000000000002</v>
      </c>
      <c r="L1051" s="31">
        <f t="shared" si="9"/>
        <v>420.00000000000006</v>
      </c>
      <c r="M1051" s="32">
        <v>0.35</v>
      </c>
      <c r="O1051" s="37"/>
      <c r="P1051" s="38"/>
      <c r="Q1051" s="33"/>
      <c r="R1051" s="34"/>
    </row>
    <row r="1052" spans="1:18" ht="15.75" customHeight="1" x14ac:dyDescent="0.2">
      <c r="A1052" s="22"/>
      <c r="B1052" s="27" t="s">
        <v>21</v>
      </c>
      <c r="C1052" s="27">
        <v>1185732</v>
      </c>
      <c r="D1052" s="28">
        <v>44387</v>
      </c>
      <c r="E1052" s="27" t="s">
        <v>40</v>
      </c>
      <c r="F1052" s="27" t="s">
        <v>62</v>
      </c>
      <c r="G1052" s="27" t="s">
        <v>63</v>
      </c>
      <c r="H1052" s="27" t="s">
        <v>26</v>
      </c>
      <c r="I1052" s="29">
        <v>0.35000000000000003</v>
      </c>
      <c r="J1052" s="30">
        <v>2250</v>
      </c>
      <c r="K1052" s="31">
        <f t="shared" si="8"/>
        <v>787.50000000000011</v>
      </c>
      <c r="L1052" s="31">
        <f t="shared" si="9"/>
        <v>275.625</v>
      </c>
      <c r="M1052" s="32">
        <v>0.35</v>
      </c>
      <c r="O1052" s="37"/>
      <c r="P1052" s="38"/>
      <c r="Q1052" s="33"/>
      <c r="R1052" s="34"/>
    </row>
    <row r="1053" spans="1:18" ht="15.75" customHeight="1" x14ac:dyDescent="0.2">
      <c r="A1053" s="22"/>
      <c r="B1053" s="27" t="s">
        <v>21</v>
      </c>
      <c r="C1053" s="27">
        <v>1185732</v>
      </c>
      <c r="D1053" s="28">
        <v>44387</v>
      </c>
      <c r="E1053" s="27" t="s">
        <v>40</v>
      </c>
      <c r="F1053" s="27" t="s">
        <v>62</v>
      </c>
      <c r="G1053" s="27" t="s">
        <v>63</v>
      </c>
      <c r="H1053" s="27" t="s">
        <v>27</v>
      </c>
      <c r="I1053" s="29">
        <v>0.35000000000000003</v>
      </c>
      <c r="J1053" s="30">
        <v>1750</v>
      </c>
      <c r="K1053" s="31">
        <f t="shared" si="8"/>
        <v>612.50000000000011</v>
      </c>
      <c r="L1053" s="31">
        <f t="shared" si="9"/>
        <v>245.00000000000006</v>
      </c>
      <c r="M1053" s="32">
        <v>0.4</v>
      </c>
      <c r="O1053" s="37"/>
      <c r="P1053" s="38"/>
      <c r="Q1053" s="33"/>
      <c r="R1053" s="34"/>
    </row>
    <row r="1054" spans="1:18" ht="15.75" customHeight="1" x14ac:dyDescent="0.2">
      <c r="A1054" s="22"/>
      <c r="B1054" s="27" t="s">
        <v>21</v>
      </c>
      <c r="C1054" s="27">
        <v>1185732</v>
      </c>
      <c r="D1054" s="28">
        <v>44387</v>
      </c>
      <c r="E1054" s="27" t="s">
        <v>40</v>
      </c>
      <c r="F1054" s="27" t="s">
        <v>62</v>
      </c>
      <c r="G1054" s="27" t="s">
        <v>63</v>
      </c>
      <c r="H1054" s="27" t="s">
        <v>28</v>
      </c>
      <c r="I1054" s="29">
        <v>0.45</v>
      </c>
      <c r="J1054" s="30">
        <v>1750</v>
      </c>
      <c r="K1054" s="31">
        <f t="shared" si="8"/>
        <v>787.5</v>
      </c>
      <c r="L1054" s="31">
        <f t="shared" si="9"/>
        <v>275.625</v>
      </c>
      <c r="M1054" s="32">
        <v>0.35</v>
      </c>
      <c r="O1054" s="37"/>
      <c r="P1054" s="38"/>
      <c r="Q1054" s="33"/>
      <c r="R1054" s="34"/>
    </row>
    <row r="1055" spans="1:18" ht="15.75" customHeight="1" x14ac:dyDescent="0.2">
      <c r="A1055" s="22"/>
      <c r="B1055" s="27" t="s">
        <v>21</v>
      </c>
      <c r="C1055" s="27">
        <v>1185732</v>
      </c>
      <c r="D1055" s="28">
        <v>44387</v>
      </c>
      <c r="E1055" s="27" t="s">
        <v>40</v>
      </c>
      <c r="F1055" s="27" t="s">
        <v>62</v>
      </c>
      <c r="G1055" s="27" t="s">
        <v>63</v>
      </c>
      <c r="H1055" s="27" t="s">
        <v>29</v>
      </c>
      <c r="I1055" s="29">
        <v>0.5</v>
      </c>
      <c r="J1055" s="30">
        <v>3500</v>
      </c>
      <c r="K1055" s="31">
        <f t="shared" si="8"/>
        <v>1750</v>
      </c>
      <c r="L1055" s="31">
        <f t="shared" si="9"/>
        <v>875</v>
      </c>
      <c r="M1055" s="32">
        <v>0.5</v>
      </c>
      <c r="O1055" s="37"/>
      <c r="P1055" s="38"/>
      <c r="Q1055" s="33"/>
      <c r="R1055" s="34"/>
    </row>
    <row r="1056" spans="1:18" ht="15.75" customHeight="1" x14ac:dyDescent="0.2">
      <c r="A1056" s="22"/>
      <c r="B1056" s="27" t="s">
        <v>21</v>
      </c>
      <c r="C1056" s="27">
        <v>1185732</v>
      </c>
      <c r="D1056" s="28">
        <v>44419</v>
      </c>
      <c r="E1056" s="27" t="s">
        <v>40</v>
      </c>
      <c r="F1056" s="27" t="s">
        <v>62</v>
      </c>
      <c r="G1056" s="27" t="s">
        <v>63</v>
      </c>
      <c r="H1056" s="27" t="s">
        <v>24</v>
      </c>
      <c r="I1056" s="29">
        <v>0.45</v>
      </c>
      <c r="J1056" s="30">
        <v>5000</v>
      </c>
      <c r="K1056" s="31">
        <f t="shared" si="8"/>
        <v>2250</v>
      </c>
      <c r="L1056" s="31">
        <f t="shared" si="9"/>
        <v>900</v>
      </c>
      <c r="M1056" s="32">
        <v>0.4</v>
      </c>
      <c r="O1056" s="37"/>
      <c r="P1056" s="38"/>
      <c r="Q1056" s="33"/>
      <c r="R1056" s="34"/>
    </row>
    <row r="1057" spans="1:18" ht="15.75" customHeight="1" x14ac:dyDescent="0.2">
      <c r="A1057" s="22"/>
      <c r="B1057" s="27" t="s">
        <v>21</v>
      </c>
      <c r="C1057" s="27">
        <v>1185732</v>
      </c>
      <c r="D1057" s="28">
        <v>44419</v>
      </c>
      <c r="E1057" s="27" t="s">
        <v>40</v>
      </c>
      <c r="F1057" s="27" t="s">
        <v>62</v>
      </c>
      <c r="G1057" s="27" t="s">
        <v>63</v>
      </c>
      <c r="H1057" s="27" t="s">
        <v>25</v>
      </c>
      <c r="I1057" s="29">
        <v>0.45000000000000007</v>
      </c>
      <c r="J1057" s="30">
        <v>2750</v>
      </c>
      <c r="K1057" s="31">
        <f t="shared" si="8"/>
        <v>1237.5000000000002</v>
      </c>
      <c r="L1057" s="31">
        <f t="shared" si="9"/>
        <v>433.12500000000006</v>
      </c>
      <c r="M1057" s="32">
        <v>0.35</v>
      </c>
      <c r="O1057" s="37"/>
      <c r="P1057" s="38"/>
      <c r="Q1057" s="33"/>
      <c r="R1057" s="34"/>
    </row>
    <row r="1058" spans="1:18" ht="15.75" customHeight="1" x14ac:dyDescent="0.2">
      <c r="A1058" s="22"/>
      <c r="B1058" s="27" t="s">
        <v>21</v>
      </c>
      <c r="C1058" s="27">
        <v>1185732</v>
      </c>
      <c r="D1058" s="28">
        <v>44419</v>
      </c>
      <c r="E1058" s="27" t="s">
        <v>40</v>
      </c>
      <c r="F1058" s="27" t="s">
        <v>62</v>
      </c>
      <c r="G1058" s="27" t="s">
        <v>63</v>
      </c>
      <c r="H1058" s="27" t="s">
        <v>26</v>
      </c>
      <c r="I1058" s="29">
        <v>0.4</v>
      </c>
      <c r="J1058" s="30">
        <v>2000</v>
      </c>
      <c r="K1058" s="31">
        <f t="shared" si="8"/>
        <v>800</v>
      </c>
      <c r="L1058" s="31">
        <f t="shared" si="9"/>
        <v>280</v>
      </c>
      <c r="M1058" s="32">
        <v>0.35</v>
      </c>
      <c r="O1058" s="37"/>
      <c r="P1058" s="38"/>
      <c r="Q1058" s="33"/>
      <c r="R1058" s="34"/>
    </row>
    <row r="1059" spans="1:18" ht="15.75" customHeight="1" x14ac:dyDescent="0.2">
      <c r="A1059" s="22"/>
      <c r="B1059" s="27" t="s">
        <v>21</v>
      </c>
      <c r="C1059" s="27">
        <v>1185732</v>
      </c>
      <c r="D1059" s="28">
        <v>44419</v>
      </c>
      <c r="E1059" s="27" t="s">
        <v>40</v>
      </c>
      <c r="F1059" s="27" t="s">
        <v>62</v>
      </c>
      <c r="G1059" s="27" t="s">
        <v>63</v>
      </c>
      <c r="H1059" s="27" t="s">
        <v>27</v>
      </c>
      <c r="I1059" s="29">
        <v>0.30000000000000004</v>
      </c>
      <c r="J1059" s="30">
        <v>1250</v>
      </c>
      <c r="K1059" s="31">
        <f t="shared" si="8"/>
        <v>375.00000000000006</v>
      </c>
      <c r="L1059" s="31">
        <f t="shared" si="9"/>
        <v>150.00000000000003</v>
      </c>
      <c r="M1059" s="32">
        <v>0.4</v>
      </c>
      <c r="O1059" s="37"/>
      <c r="P1059" s="38"/>
      <c r="Q1059" s="33"/>
      <c r="R1059" s="34"/>
    </row>
    <row r="1060" spans="1:18" ht="15.75" customHeight="1" x14ac:dyDescent="0.2">
      <c r="A1060" s="22"/>
      <c r="B1060" s="27" t="s">
        <v>21</v>
      </c>
      <c r="C1060" s="27">
        <v>1185732</v>
      </c>
      <c r="D1060" s="28">
        <v>44419</v>
      </c>
      <c r="E1060" s="27" t="s">
        <v>40</v>
      </c>
      <c r="F1060" s="27" t="s">
        <v>62</v>
      </c>
      <c r="G1060" s="27" t="s">
        <v>63</v>
      </c>
      <c r="H1060" s="27" t="s">
        <v>28</v>
      </c>
      <c r="I1060" s="29">
        <v>0.4</v>
      </c>
      <c r="J1060" s="30">
        <v>1000</v>
      </c>
      <c r="K1060" s="31">
        <f t="shared" si="8"/>
        <v>400</v>
      </c>
      <c r="L1060" s="31">
        <f t="shared" si="9"/>
        <v>140</v>
      </c>
      <c r="M1060" s="32">
        <v>0.35</v>
      </c>
      <c r="O1060" s="37"/>
      <c r="P1060" s="38"/>
      <c r="Q1060" s="33"/>
      <c r="R1060" s="34"/>
    </row>
    <row r="1061" spans="1:18" ht="15.75" customHeight="1" x14ac:dyDescent="0.2">
      <c r="A1061" s="22"/>
      <c r="B1061" s="27" t="s">
        <v>21</v>
      </c>
      <c r="C1061" s="27">
        <v>1185732</v>
      </c>
      <c r="D1061" s="28">
        <v>44419</v>
      </c>
      <c r="E1061" s="27" t="s">
        <v>40</v>
      </c>
      <c r="F1061" s="27" t="s">
        <v>62</v>
      </c>
      <c r="G1061" s="27" t="s">
        <v>63</v>
      </c>
      <c r="H1061" s="27" t="s">
        <v>29</v>
      </c>
      <c r="I1061" s="29">
        <v>0.45</v>
      </c>
      <c r="J1061" s="30">
        <v>2750</v>
      </c>
      <c r="K1061" s="31">
        <f t="shared" si="8"/>
        <v>1237.5</v>
      </c>
      <c r="L1061" s="31">
        <f t="shared" si="9"/>
        <v>618.75</v>
      </c>
      <c r="M1061" s="32">
        <v>0.5</v>
      </c>
      <c r="O1061" s="37"/>
      <c r="P1061" s="38"/>
      <c r="Q1061" s="33"/>
      <c r="R1061" s="34"/>
    </row>
    <row r="1062" spans="1:18" ht="15.75" customHeight="1" x14ac:dyDescent="0.2">
      <c r="A1062" s="22"/>
      <c r="B1062" s="27" t="s">
        <v>21</v>
      </c>
      <c r="C1062" s="27">
        <v>1185732</v>
      </c>
      <c r="D1062" s="28">
        <v>44451</v>
      </c>
      <c r="E1062" s="27" t="s">
        <v>40</v>
      </c>
      <c r="F1062" s="27" t="s">
        <v>62</v>
      </c>
      <c r="G1062" s="27" t="s">
        <v>63</v>
      </c>
      <c r="H1062" s="27" t="s">
        <v>24</v>
      </c>
      <c r="I1062" s="29">
        <v>0.4</v>
      </c>
      <c r="J1062" s="30">
        <v>4000</v>
      </c>
      <c r="K1062" s="31">
        <f t="shared" si="8"/>
        <v>1600</v>
      </c>
      <c r="L1062" s="31">
        <f t="shared" si="9"/>
        <v>640</v>
      </c>
      <c r="M1062" s="32">
        <v>0.4</v>
      </c>
      <c r="O1062" s="37"/>
      <c r="P1062" s="38"/>
      <c r="Q1062" s="33"/>
      <c r="R1062" s="34"/>
    </row>
    <row r="1063" spans="1:18" ht="15.75" customHeight="1" x14ac:dyDescent="0.2">
      <c r="A1063" s="22"/>
      <c r="B1063" s="27" t="s">
        <v>21</v>
      </c>
      <c r="C1063" s="27">
        <v>1185732</v>
      </c>
      <c r="D1063" s="28">
        <v>44451</v>
      </c>
      <c r="E1063" s="27" t="s">
        <v>40</v>
      </c>
      <c r="F1063" s="27" t="s">
        <v>62</v>
      </c>
      <c r="G1063" s="27" t="s">
        <v>63</v>
      </c>
      <c r="H1063" s="27" t="s">
        <v>25</v>
      </c>
      <c r="I1063" s="29">
        <v>0.35000000000000009</v>
      </c>
      <c r="J1063" s="30">
        <v>2000</v>
      </c>
      <c r="K1063" s="31">
        <f t="shared" si="8"/>
        <v>700.00000000000023</v>
      </c>
      <c r="L1063" s="31">
        <f t="shared" si="9"/>
        <v>245.00000000000006</v>
      </c>
      <c r="M1063" s="32">
        <v>0.35</v>
      </c>
      <c r="O1063" s="37"/>
      <c r="P1063" s="38"/>
      <c r="Q1063" s="33"/>
      <c r="R1063" s="34"/>
    </row>
    <row r="1064" spans="1:18" ht="15.75" customHeight="1" x14ac:dyDescent="0.2">
      <c r="A1064" s="22"/>
      <c r="B1064" s="27" t="s">
        <v>21</v>
      </c>
      <c r="C1064" s="27">
        <v>1185732</v>
      </c>
      <c r="D1064" s="28">
        <v>44451</v>
      </c>
      <c r="E1064" s="27" t="s">
        <v>40</v>
      </c>
      <c r="F1064" s="27" t="s">
        <v>62</v>
      </c>
      <c r="G1064" s="27" t="s">
        <v>63</v>
      </c>
      <c r="H1064" s="27" t="s">
        <v>26</v>
      </c>
      <c r="I1064" s="29">
        <v>0.2</v>
      </c>
      <c r="J1064" s="30">
        <v>1000</v>
      </c>
      <c r="K1064" s="31">
        <f t="shared" si="8"/>
        <v>200</v>
      </c>
      <c r="L1064" s="31">
        <f t="shared" si="9"/>
        <v>70</v>
      </c>
      <c r="M1064" s="32">
        <v>0.35</v>
      </c>
      <c r="O1064" s="37"/>
      <c r="P1064" s="38"/>
      <c r="Q1064" s="33"/>
      <c r="R1064" s="34"/>
    </row>
    <row r="1065" spans="1:18" ht="15.75" customHeight="1" x14ac:dyDescent="0.2">
      <c r="A1065" s="22"/>
      <c r="B1065" s="27" t="s">
        <v>21</v>
      </c>
      <c r="C1065" s="27">
        <v>1185732</v>
      </c>
      <c r="D1065" s="28">
        <v>44451</v>
      </c>
      <c r="E1065" s="27" t="s">
        <v>40</v>
      </c>
      <c r="F1065" s="27" t="s">
        <v>62</v>
      </c>
      <c r="G1065" s="27" t="s">
        <v>63</v>
      </c>
      <c r="H1065" s="27" t="s">
        <v>27</v>
      </c>
      <c r="I1065" s="29">
        <v>0.2</v>
      </c>
      <c r="J1065" s="30">
        <v>750</v>
      </c>
      <c r="K1065" s="31">
        <f t="shared" si="8"/>
        <v>150</v>
      </c>
      <c r="L1065" s="31">
        <f t="shared" si="9"/>
        <v>60</v>
      </c>
      <c r="M1065" s="32">
        <v>0.4</v>
      </c>
      <c r="O1065" s="37"/>
      <c r="P1065" s="38"/>
      <c r="Q1065" s="33"/>
      <c r="R1065" s="34"/>
    </row>
    <row r="1066" spans="1:18" ht="15.75" customHeight="1" x14ac:dyDescent="0.2">
      <c r="A1066" s="22"/>
      <c r="B1066" s="27" t="s">
        <v>21</v>
      </c>
      <c r="C1066" s="27">
        <v>1185732</v>
      </c>
      <c r="D1066" s="28">
        <v>44451</v>
      </c>
      <c r="E1066" s="27" t="s">
        <v>40</v>
      </c>
      <c r="F1066" s="27" t="s">
        <v>62</v>
      </c>
      <c r="G1066" s="27" t="s">
        <v>63</v>
      </c>
      <c r="H1066" s="27" t="s">
        <v>28</v>
      </c>
      <c r="I1066" s="29">
        <v>0.3</v>
      </c>
      <c r="J1066" s="30">
        <v>750</v>
      </c>
      <c r="K1066" s="31">
        <f t="shared" si="8"/>
        <v>225</v>
      </c>
      <c r="L1066" s="31">
        <f t="shared" si="9"/>
        <v>78.75</v>
      </c>
      <c r="M1066" s="32">
        <v>0.35</v>
      </c>
      <c r="O1066" s="37"/>
      <c r="P1066" s="38"/>
      <c r="Q1066" s="33"/>
      <c r="R1066" s="34"/>
    </row>
    <row r="1067" spans="1:18" ht="15.75" customHeight="1" x14ac:dyDescent="0.2">
      <c r="A1067" s="22"/>
      <c r="B1067" s="27" t="s">
        <v>21</v>
      </c>
      <c r="C1067" s="27">
        <v>1185732</v>
      </c>
      <c r="D1067" s="28">
        <v>44451</v>
      </c>
      <c r="E1067" s="27" t="s">
        <v>40</v>
      </c>
      <c r="F1067" s="27" t="s">
        <v>62</v>
      </c>
      <c r="G1067" s="27" t="s">
        <v>63</v>
      </c>
      <c r="H1067" s="27" t="s">
        <v>29</v>
      </c>
      <c r="I1067" s="29">
        <v>0.35000000000000003</v>
      </c>
      <c r="J1067" s="30">
        <v>1500</v>
      </c>
      <c r="K1067" s="31">
        <f t="shared" si="8"/>
        <v>525</v>
      </c>
      <c r="L1067" s="31">
        <f t="shared" si="9"/>
        <v>262.5</v>
      </c>
      <c r="M1067" s="32">
        <v>0.5</v>
      </c>
      <c r="O1067" s="37"/>
      <c r="P1067" s="38"/>
      <c r="Q1067" s="33"/>
      <c r="R1067" s="34"/>
    </row>
    <row r="1068" spans="1:18" ht="15.75" customHeight="1" x14ac:dyDescent="0.2">
      <c r="A1068" s="22"/>
      <c r="B1068" s="27" t="s">
        <v>21</v>
      </c>
      <c r="C1068" s="27">
        <v>1185732</v>
      </c>
      <c r="D1068" s="28">
        <v>44480</v>
      </c>
      <c r="E1068" s="27" t="s">
        <v>40</v>
      </c>
      <c r="F1068" s="27" t="s">
        <v>62</v>
      </c>
      <c r="G1068" s="27" t="s">
        <v>63</v>
      </c>
      <c r="H1068" s="27" t="s">
        <v>24</v>
      </c>
      <c r="I1068" s="29">
        <v>0.39999999999999997</v>
      </c>
      <c r="J1068" s="30">
        <v>3250</v>
      </c>
      <c r="K1068" s="31">
        <f t="shared" si="8"/>
        <v>1300</v>
      </c>
      <c r="L1068" s="31">
        <f t="shared" si="9"/>
        <v>520</v>
      </c>
      <c r="M1068" s="32">
        <v>0.4</v>
      </c>
      <c r="O1068" s="37"/>
      <c r="P1068" s="38"/>
      <c r="Q1068" s="33"/>
      <c r="R1068" s="34"/>
    </row>
    <row r="1069" spans="1:18" ht="15.75" customHeight="1" x14ac:dyDescent="0.2">
      <c r="A1069" s="22"/>
      <c r="B1069" s="27" t="s">
        <v>21</v>
      </c>
      <c r="C1069" s="27">
        <v>1185732</v>
      </c>
      <c r="D1069" s="28">
        <v>44480</v>
      </c>
      <c r="E1069" s="27" t="s">
        <v>40</v>
      </c>
      <c r="F1069" s="27" t="s">
        <v>62</v>
      </c>
      <c r="G1069" s="27" t="s">
        <v>63</v>
      </c>
      <c r="H1069" s="27" t="s">
        <v>25</v>
      </c>
      <c r="I1069" s="29">
        <v>0.3</v>
      </c>
      <c r="J1069" s="30">
        <v>1500</v>
      </c>
      <c r="K1069" s="31">
        <f t="shared" si="8"/>
        <v>450</v>
      </c>
      <c r="L1069" s="31">
        <f t="shared" si="9"/>
        <v>157.5</v>
      </c>
      <c r="M1069" s="32">
        <v>0.35</v>
      </c>
      <c r="O1069" s="37"/>
      <c r="P1069" s="38"/>
      <c r="Q1069" s="33"/>
      <c r="R1069" s="34"/>
    </row>
    <row r="1070" spans="1:18" ht="15.75" customHeight="1" x14ac:dyDescent="0.2">
      <c r="A1070" s="22"/>
      <c r="B1070" s="27" t="s">
        <v>21</v>
      </c>
      <c r="C1070" s="27">
        <v>1185732</v>
      </c>
      <c r="D1070" s="28">
        <v>44480</v>
      </c>
      <c r="E1070" s="27" t="s">
        <v>40</v>
      </c>
      <c r="F1070" s="27" t="s">
        <v>62</v>
      </c>
      <c r="G1070" s="27" t="s">
        <v>63</v>
      </c>
      <c r="H1070" s="27" t="s">
        <v>26</v>
      </c>
      <c r="I1070" s="29">
        <v>0.3</v>
      </c>
      <c r="J1070" s="30">
        <v>500</v>
      </c>
      <c r="K1070" s="31">
        <f t="shared" si="8"/>
        <v>150</v>
      </c>
      <c r="L1070" s="31">
        <f t="shared" si="9"/>
        <v>52.5</v>
      </c>
      <c r="M1070" s="32">
        <v>0.35</v>
      </c>
      <c r="O1070" s="37"/>
      <c r="P1070" s="38"/>
      <c r="Q1070" s="33"/>
      <c r="R1070" s="34"/>
    </row>
    <row r="1071" spans="1:18" ht="15.75" customHeight="1" x14ac:dyDescent="0.2">
      <c r="A1071" s="22"/>
      <c r="B1071" s="27" t="s">
        <v>21</v>
      </c>
      <c r="C1071" s="27">
        <v>1185732</v>
      </c>
      <c r="D1071" s="28">
        <v>44480</v>
      </c>
      <c r="E1071" s="27" t="s">
        <v>40</v>
      </c>
      <c r="F1071" s="27" t="s">
        <v>62</v>
      </c>
      <c r="G1071" s="27" t="s">
        <v>63</v>
      </c>
      <c r="H1071" s="27" t="s">
        <v>27</v>
      </c>
      <c r="I1071" s="29">
        <v>0.3</v>
      </c>
      <c r="J1071" s="30">
        <v>250</v>
      </c>
      <c r="K1071" s="31">
        <f t="shared" si="8"/>
        <v>75</v>
      </c>
      <c r="L1071" s="31">
        <f t="shared" si="9"/>
        <v>30</v>
      </c>
      <c r="M1071" s="32">
        <v>0.4</v>
      </c>
      <c r="O1071" s="37"/>
      <c r="P1071" s="38"/>
      <c r="Q1071" s="33"/>
      <c r="R1071" s="34"/>
    </row>
    <row r="1072" spans="1:18" ht="15.75" customHeight="1" x14ac:dyDescent="0.2">
      <c r="A1072" s="22"/>
      <c r="B1072" s="27" t="s">
        <v>21</v>
      </c>
      <c r="C1072" s="27">
        <v>1185732</v>
      </c>
      <c r="D1072" s="28">
        <v>44480</v>
      </c>
      <c r="E1072" s="27" t="s">
        <v>40</v>
      </c>
      <c r="F1072" s="27" t="s">
        <v>62</v>
      </c>
      <c r="G1072" s="27" t="s">
        <v>63</v>
      </c>
      <c r="H1072" s="27" t="s">
        <v>28</v>
      </c>
      <c r="I1072" s="29">
        <v>0.39999999999999997</v>
      </c>
      <c r="J1072" s="30">
        <v>250</v>
      </c>
      <c r="K1072" s="31">
        <f t="shared" si="8"/>
        <v>99.999999999999986</v>
      </c>
      <c r="L1072" s="31">
        <f t="shared" si="9"/>
        <v>34.999999999999993</v>
      </c>
      <c r="M1072" s="32">
        <v>0.35</v>
      </c>
      <c r="O1072" s="37"/>
      <c r="P1072" s="38"/>
      <c r="Q1072" s="33"/>
      <c r="R1072" s="34"/>
    </row>
    <row r="1073" spans="1:18" ht="15.75" customHeight="1" x14ac:dyDescent="0.2">
      <c r="A1073" s="22"/>
      <c r="B1073" s="27" t="s">
        <v>21</v>
      </c>
      <c r="C1073" s="27">
        <v>1185732</v>
      </c>
      <c r="D1073" s="28">
        <v>44480</v>
      </c>
      <c r="E1073" s="27" t="s">
        <v>40</v>
      </c>
      <c r="F1073" s="27" t="s">
        <v>62</v>
      </c>
      <c r="G1073" s="27" t="s">
        <v>63</v>
      </c>
      <c r="H1073" s="27" t="s">
        <v>29</v>
      </c>
      <c r="I1073" s="29">
        <v>0.4499999999999999</v>
      </c>
      <c r="J1073" s="30">
        <v>1500</v>
      </c>
      <c r="K1073" s="31">
        <f t="shared" si="8"/>
        <v>674.99999999999989</v>
      </c>
      <c r="L1073" s="31">
        <f t="shared" si="9"/>
        <v>337.49999999999994</v>
      </c>
      <c r="M1073" s="32">
        <v>0.5</v>
      </c>
      <c r="O1073" s="37"/>
      <c r="P1073" s="38"/>
      <c r="Q1073" s="33"/>
      <c r="R1073" s="34"/>
    </row>
    <row r="1074" spans="1:18" ht="15.75" customHeight="1" x14ac:dyDescent="0.2">
      <c r="A1074" s="22"/>
      <c r="B1074" s="27" t="s">
        <v>21</v>
      </c>
      <c r="C1074" s="27">
        <v>1185732</v>
      </c>
      <c r="D1074" s="28">
        <v>44511</v>
      </c>
      <c r="E1074" s="27" t="s">
        <v>40</v>
      </c>
      <c r="F1074" s="27" t="s">
        <v>62</v>
      </c>
      <c r="G1074" s="27" t="s">
        <v>63</v>
      </c>
      <c r="H1074" s="27" t="s">
        <v>24</v>
      </c>
      <c r="I1074" s="29">
        <v>0.4</v>
      </c>
      <c r="J1074" s="30">
        <v>3000</v>
      </c>
      <c r="K1074" s="31">
        <f t="shared" si="8"/>
        <v>1200</v>
      </c>
      <c r="L1074" s="31">
        <f t="shared" si="9"/>
        <v>480</v>
      </c>
      <c r="M1074" s="32">
        <v>0.4</v>
      </c>
      <c r="O1074" s="37"/>
      <c r="P1074" s="38"/>
      <c r="Q1074" s="33"/>
      <c r="R1074" s="34"/>
    </row>
    <row r="1075" spans="1:18" ht="15.75" customHeight="1" x14ac:dyDescent="0.2">
      <c r="A1075" s="22"/>
      <c r="B1075" s="27" t="s">
        <v>21</v>
      </c>
      <c r="C1075" s="27">
        <v>1185732</v>
      </c>
      <c r="D1075" s="28">
        <v>44511</v>
      </c>
      <c r="E1075" s="27" t="s">
        <v>40</v>
      </c>
      <c r="F1075" s="27" t="s">
        <v>62</v>
      </c>
      <c r="G1075" s="27" t="s">
        <v>63</v>
      </c>
      <c r="H1075" s="27" t="s">
        <v>25</v>
      </c>
      <c r="I1075" s="29">
        <v>0.30000000000000004</v>
      </c>
      <c r="J1075" s="30">
        <v>1500</v>
      </c>
      <c r="K1075" s="31">
        <f t="shared" si="8"/>
        <v>450.00000000000006</v>
      </c>
      <c r="L1075" s="31">
        <f t="shared" si="9"/>
        <v>157.5</v>
      </c>
      <c r="M1075" s="32">
        <v>0.35</v>
      </c>
      <c r="O1075" s="37"/>
      <c r="P1075" s="38"/>
      <c r="Q1075" s="33"/>
      <c r="R1075" s="34"/>
    </row>
    <row r="1076" spans="1:18" ht="15.75" customHeight="1" x14ac:dyDescent="0.2">
      <c r="A1076" s="22"/>
      <c r="B1076" s="27" t="s">
        <v>21</v>
      </c>
      <c r="C1076" s="27">
        <v>1185732</v>
      </c>
      <c r="D1076" s="28">
        <v>44511</v>
      </c>
      <c r="E1076" s="27" t="s">
        <v>40</v>
      </c>
      <c r="F1076" s="27" t="s">
        <v>62</v>
      </c>
      <c r="G1076" s="27" t="s">
        <v>63</v>
      </c>
      <c r="H1076" s="27" t="s">
        <v>26</v>
      </c>
      <c r="I1076" s="29">
        <v>0.30000000000000004</v>
      </c>
      <c r="J1076" s="30">
        <v>950</v>
      </c>
      <c r="K1076" s="31">
        <f t="shared" si="8"/>
        <v>285.00000000000006</v>
      </c>
      <c r="L1076" s="31">
        <f t="shared" si="9"/>
        <v>99.750000000000014</v>
      </c>
      <c r="M1076" s="32">
        <v>0.35</v>
      </c>
      <c r="O1076" s="37"/>
      <c r="P1076" s="38"/>
      <c r="Q1076" s="33"/>
      <c r="R1076" s="34"/>
    </row>
    <row r="1077" spans="1:18" ht="15.75" customHeight="1" x14ac:dyDescent="0.2">
      <c r="A1077" s="22"/>
      <c r="B1077" s="27" t="s">
        <v>21</v>
      </c>
      <c r="C1077" s="27">
        <v>1185732</v>
      </c>
      <c r="D1077" s="28">
        <v>44511</v>
      </c>
      <c r="E1077" s="27" t="s">
        <v>40</v>
      </c>
      <c r="F1077" s="27" t="s">
        <v>62</v>
      </c>
      <c r="G1077" s="27" t="s">
        <v>63</v>
      </c>
      <c r="H1077" s="27" t="s">
        <v>27</v>
      </c>
      <c r="I1077" s="29">
        <v>0.30000000000000004</v>
      </c>
      <c r="J1077" s="30">
        <v>1250</v>
      </c>
      <c r="K1077" s="31">
        <f t="shared" si="8"/>
        <v>375.00000000000006</v>
      </c>
      <c r="L1077" s="31">
        <f t="shared" si="9"/>
        <v>150.00000000000003</v>
      </c>
      <c r="M1077" s="32">
        <v>0.4</v>
      </c>
      <c r="O1077" s="37"/>
      <c r="P1077" s="38"/>
      <c r="Q1077" s="33"/>
      <c r="R1077" s="34"/>
    </row>
    <row r="1078" spans="1:18" ht="15.75" customHeight="1" x14ac:dyDescent="0.2">
      <c r="A1078" s="22"/>
      <c r="B1078" s="27" t="s">
        <v>21</v>
      </c>
      <c r="C1078" s="27">
        <v>1185732</v>
      </c>
      <c r="D1078" s="28">
        <v>44511</v>
      </c>
      <c r="E1078" s="27" t="s">
        <v>40</v>
      </c>
      <c r="F1078" s="27" t="s">
        <v>62</v>
      </c>
      <c r="G1078" s="27" t="s">
        <v>63</v>
      </c>
      <c r="H1078" s="27" t="s">
        <v>28</v>
      </c>
      <c r="I1078" s="29">
        <v>0.49999999999999994</v>
      </c>
      <c r="J1078" s="30">
        <v>1000</v>
      </c>
      <c r="K1078" s="31">
        <f t="shared" si="8"/>
        <v>499.99999999999994</v>
      </c>
      <c r="L1078" s="31">
        <f t="shared" si="9"/>
        <v>174.99999999999997</v>
      </c>
      <c r="M1078" s="32">
        <v>0.35</v>
      </c>
      <c r="O1078" s="37"/>
      <c r="P1078" s="38"/>
      <c r="Q1078" s="33"/>
      <c r="R1078" s="34"/>
    </row>
    <row r="1079" spans="1:18" ht="15.75" customHeight="1" x14ac:dyDescent="0.2">
      <c r="A1079" s="22"/>
      <c r="B1079" s="27" t="s">
        <v>21</v>
      </c>
      <c r="C1079" s="27">
        <v>1185732</v>
      </c>
      <c r="D1079" s="28">
        <v>44511</v>
      </c>
      <c r="E1079" s="27" t="s">
        <v>40</v>
      </c>
      <c r="F1079" s="27" t="s">
        <v>62</v>
      </c>
      <c r="G1079" s="27" t="s">
        <v>63</v>
      </c>
      <c r="H1079" s="27" t="s">
        <v>29</v>
      </c>
      <c r="I1079" s="29">
        <v>0.54999999999999982</v>
      </c>
      <c r="J1079" s="30">
        <v>2000</v>
      </c>
      <c r="K1079" s="31">
        <f t="shared" si="8"/>
        <v>1099.9999999999995</v>
      </c>
      <c r="L1079" s="31">
        <f t="shared" si="9"/>
        <v>549.99999999999977</v>
      </c>
      <c r="M1079" s="32">
        <v>0.5</v>
      </c>
      <c r="O1079" s="37"/>
      <c r="P1079" s="38"/>
      <c r="Q1079" s="33"/>
      <c r="R1079" s="34"/>
    </row>
    <row r="1080" spans="1:18" ht="15.75" customHeight="1" x14ac:dyDescent="0.2">
      <c r="A1080" s="22"/>
      <c r="B1080" s="27" t="s">
        <v>21</v>
      </c>
      <c r="C1080" s="27">
        <v>1185732</v>
      </c>
      <c r="D1080" s="28">
        <v>44540</v>
      </c>
      <c r="E1080" s="27" t="s">
        <v>40</v>
      </c>
      <c r="F1080" s="27" t="s">
        <v>62</v>
      </c>
      <c r="G1080" s="27" t="s">
        <v>63</v>
      </c>
      <c r="H1080" s="27" t="s">
        <v>24</v>
      </c>
      <c r="I1080" s="29">
        <v>0.49999999999999994</v>
      </c>
      <c r="J1080" s="30">
        <v>4500</v>
      </c>
      <c r="K1080" s="31">
        <f t="shared" si="8"/>
        <v>2249.9999999999995</v>
      </c>
      <c r="L1080" s="31">
        <f t="shared" si="9"/>
        <v>899.99999999999989</v>
      </c>
      <c r="M1080" s="32">
        <v>0.4</v>
      </c>
      <c r="O1080" s="37"/>
      <c r="P1080" s="38"/>
      <c r="Q1080" s="33"/>
      <c r="R1080" s="34"/>
    </row>
    <row r="1081" spans="1:18" ht="15.75" customHeight="1" x14ac:dyDescent="0.2">
      <c r="A1081" s="22"/>
      <c r="B1081" s="27" t="s">
        <v>21</v>
      </c>
      <c r="C1081" s="27">
        <v>1185732</v>
      </c>
      <c r="D1081" s="28">
        <v>44540</v>
      </c>
      <c r="E1081" s="27" t="s">
        <v>40</v>
      </c>
      <c r="F1081" s="27" t="s">
        <v>62</v>
      </c>
      <c r="G1081" s="27" t="s">
        <v>63</v>
      </c>
      <c r="H1081" s="27" t="s">
        <v>25</v>
      </c>
      <c r="I1081" s="29">
        <v>0.4</v>
      </c>
      <c r="J1081" s="30">
        <v>2500</v>
      </c>
      <c r="K1081" s="31">
        <f t="shared" si="8"/>
        <v>1000</v>
      </c>
      <c r="L1081" s="31">
        <f t="shared" si="9"/>
        <v>350</v>
      </c>
      <c r="M1081" s="32">
        <v>0.35</v>
      </c>
      <c r="O1081" s="37"/>
      <c r="P1081" s="38"/>
      <c r="Q1081" s="33"/>
      <c r="R1081" s="34"/>
    </row>
    <row r="1082" spans="1:18" ht="15.75" customHeight="1" x14ac:dyDescent="0.2">
      <c r="A1082" s="22"/>
      <c r="B1082" s="27" t="s">
        <v>21</v>
      </c>
      <c r="C1082" s="27">
        <v>1185732</v>
      </c>
      <c r="D1082" s="28">
        <v>44540</v>
      </c>
      <c r="E1082" s="27" t="s">
        <v>40</v>
      </c>
      <c r="F1082" s="27" t="s">
        <v>62</v>
      </c>
      <c r="G1082" s="27" t="s">
        <v>63</v>
      </c>
      <c r="H1082" s="27" t="s">
        <v>26</v>
      </c>
      <c r="I1082" s="29">
        <v>0.4</v>
      </c>
      <c r="J1082" s="30">
        <v>2000</v>
      </c>
      <c r="K1082" s="31">
        <f t="shared" si="8"/>
        <v>800</v>
      </c>
      <c r="L1082" s="31">
        <f t="shared" si="9"/>
        <v>280</v>
      </c>
      <c r="M1082" s="32">
        <v>0.35</v>
      </c>
      <c r="O1082" s="37"/>
      <c r="P1082" s="38"/>
      <c r="Q1082" s="33"/>
      <c r="R1082" s="34"/>
    </row>
    <row r="1083" spans="1:18" ht="15.75" customHeight="1" x14ac:dyDescent="0.2">
      <c r="A1083" s="22"/>
      <c r="B1083" s="27" t="s">
        <v>21</v>
      </c>
      <c r="C1083" s="27">
        <v>1185732</v>
      </c>
      <c r="D1083" s="28">
        <v>44540</v>
      </c>
      <c r="E1083" s="27" t="s">
        <v>40</v>
      </c>
      <c r="F1083" s="27" t="s">
        <v>62</v>
      </c>
      <c r="G1083" s="27" t="s">
        <v>63</v>
      </c>
      <c r="H1083" s="27" t="s">
        <v>27</v>
      </c>
      <c r="I1083" s="29">
        <v>0.4</v>
      </c>
      <c r="J1083" s="30">
        <v>1500</v>
      </c>
      <c r="K1083" s="31">
        <f t="shared" si="8"/>
        <v>600</v>
      </c>
      <c r="L1083" s="31">
        <f t="shared" si="9"/>
        <v>240</v>
      </c>
      <c r="M1083" s="32">
        <v>0.4</v>
      </c>
      <c r="O1083" s="37"/>
      <c r="P1083" s="38"/>
      <c r="Q1083" s="33"/>
      <c r="R1083" s="34"/>
    </row>
    <row r="1084" spans="1:18" ht="15.75" customHeight="1" x14ac:dyDescent="0.2">
      <c r="A1084" s="22"/>
      <c r="B1084" s="27" t="s">
        <v>21</v>
      </c>
      <c r="C1084" s="27">
        <v>1185732</v>
      </c>
      <c r="D1084" s="28">
        <v>44540</v>
      </c>
      <c r="E1084" s="27" t="s">
        <v>40</v>
      </c>
      <c r="F1084" s="27" t="s">
        <v>62</v>
      </c>
      <c r="G1084" s="27" t="s">
        <v>63</v>
      </c>
      <c r="H1084" s="27" t="s">
        <v>28</v>
      </c>
      <c r="I1084" s="29">
        <v>0.49999999999999994</v>
      </c>
      <c r="J1084" s="30">
        <v>1500</v>
      </c>
      <c r="K1084" s="31">
        <f t="shared" si="8"/>
        <v>749.99999999999989</v>
      </c>
      <c r="L1084" s="31">
        <f t="shared" si="9"/>
        <v>262.49999999999994</v>
      </c>
      <c r="M1084" s="32">
        <v>0.35</v>
      </c>
      <c r="O1084" s="37"/>
      <c r="P1084" s="38"/>
      <c r="Q1084" s="33"/>
      <c r="R1084" s="34"/>
    </row>
    <row r="1085" spans="1:18" ht="15.75" customHeight="1" x14ac:dyDescent="0.2">
      <c r="A1085" s="22"/>
      <c r="B1085" s="27" t="s">
        <v>21</v>
      </c>
      <c r="C1085" s="27">
        <v>1185732</v>
      </c>
      <c r="D1085" s="28">
        <v>44540</v>
      </c>
      <c r="E1085" s="27" t="s">
        <v>40</v>
      </c>
      <c r="F1085" s="27" t="s">
        <v>62</v>
      </c>
      <c r="G1085" s="27" t="s">
        <v>63</v>
      </c>
      <c r="H1085" s="27" t="s">
        <v>29</v>
      </c>
      <c r="I1085" s="29">
        <v>0.54999999999999982</v>
      </c>
      <c r="J1085" s="30">
        <v>2500</v>
      </c>
      <c r="K1085" s="31">
        <f t="shared" si="8"/>
        <v>1374.9999999999995</v>
      </c>
      <c r="L1085" s="31">
        <f t="shared" si="9"/>
        <v>687.49999999999977</v>
      </c>
      <c r="M1085" s="32">
        <v>0.5</v>
      </c>
      <c r="O1085" s="37"/>
      <c r="P1085" s="38"/>
      <c r="Q1085" s="33"/>
      <c r="R1085" s="34"/>
    </row>
    <row r="1086" spans="1:18" ht="15.75" customHeight="1" x14ac:dyDescent="0.2">
      <c r="A1086" s="22" t="s">
        <v>46</v>
      </c>
      <c r="B1086" s="27" t="s">
        <v>30</v>
      </c>
      <c r="C1086" s="27">
        <v>1197831</v>
      </c>
      <c r="D1086" s="28">
        <v>44198</v>
      </c>
      <c r="E1086" s="27" t="s">
        <v>31</v>
      </c>
      <c r="F1086" s="27" t="s">
        <v>64</v>
      </c>
      <c r="G1086" s="27" t="s">
        <v>65</v>
      </c>
      <c r="H1086" s="27" t="s">
        <v>24</v>
      </c>
      <c r="I1086" s="29">
        <v>0.2</v>
      </c>
      <c r="J1086" s="30">
        <v>6750</v>
      </c>
      <c r="K1086" s="31">
        <f t="shared" si="8"/>
        <v>1350</v>
      </c>
      <c r="L1086" s="31">
        <f t="shared" si="9"/>
        <v>540</v>
      </c>
      <c r="M1086" s="32">
        <v>0.39999999999999997</v>
      </c>
      <c r="O1086" s="37"/>
      <c r="P1086" s="38"/>
      <c r="Q1086" s="33"/>
      <c r="R1086" s="34"/>
    </row>
    <row r="1087" spans="1:18" ht="15.75" customHeight="1" x14ac:dyDescent="0.2">
      <c r="A1087" s="22"/>
      <c r="B1087" s="27" t="s">
        <v>30</v>
      </c>
      <c r="C1087" s="27">
        <v>1197831</v>
      </c>
      <c r="D1087" s="28">
        <v>44198</v>
      </c>
      <c r="E1087" s="27" t="s">
        <v>31</v>
      </c>
      <c r="F1087" s="27" t="s">
        <v>64</v>
      </c>
      <c r="G1087" s="27" t="s">
        <v>65</v>
      </c>
      <c r="H1087" s="27" t="s">
        <v>25</v>
      </c>
      <c r="I1087" s="29">
        <v>0.3</v>
      </c>
      <c r="J1087" s="30">
        <v>6750</v>
      </c>
      <c r="K1087" s="31">
        <f t="shared" si="8"/>
        <v>2025</v>
      </c>
      <c r="L1087" s="31">
        <f t="shared" si="9"/>
        <v>809.99999999999989</v>
      </c>
      <c r="M1087" s="32">
        <v>0.39999999999999997</v>
      </c>
      <c r="O1087" s="37"/>
      <c r="P1087" s="38"/>
      <c r="Q1087" s="33"/>
      <c r="R1087" s="34"/>
    </row>
    <row r="1088" spans="1:18" ht="15.75" customHeight="1" x14ac:dyDescent="0.2">
      <c r="A1088" s="22"/>
      <c r="B1088" s="27" t="s">
        <v>30</v>
      </c>
      <c r="C1088" s="27">
        <v>1197831</v>
      </c>
      <c r="D1088" s="28">
        <v>44198</v>
      </c>
      <c r="E1088" s="27" t="s">
        <v>31</v>
      </c>
      <c r="F1088" s="27" t="s">
        <v>64</v>
      </c>
      <c r="G1088" s="27" t="s">
        <v>65</v>
      </c>
      <c r="H1088" s="27" t="s">
        <v>26</v>
      </c>
      <c r="I1088" s="29">
        <v>0.3</v>
      </c>
      <c r="J1088" s="30">
        <v>4750</v>
      </c>
      <c r="K1088" s="31">
        <f t="shared" si="8"/>
        <v>1425</v>
      </c>
      <c r="L1088" s="31">
        <f t="shared" si="9"/>
        <v>570</v>
      </c>
      <c r="M1088" s="32">
        <v>0.39999999999999997</v>
      </c>
      <c r="O1088" s="37"/>
      <c r="P1088" s="38"/>
      <c r="Q1088" s="33"/>
      <c r="R1088" s="34"/>
    </row>
    <row r="1089" spans="1:18" ht="15.75" customHeight="1" x14ac:dyDescent="0.2">
      <c r="A1089" s="22"/>
      <c r="B1089" s="27" t="s">
        <v>30</v>
      </c>
      <c r="C1089" s="27">
        <v>1197831</v>
      </c>
      <c r="D1089" s="28">
        <v>44198</v>
      </c>
      <c r="E1089" s="27" t="s">
        <v>31</v>
      </c>
      <c r="F1089" s="27" t="s">
        <v>64</v>
      </c>
      <c r="G1089" s="27" t="s">
        <v>65</v>
      </c>
      <c r="H1089" s="27" t="s">
        <v>27</v>
      </c>
      <c r="I1089" s="29">
        <v>0.35</v>
      </c>
      <c r="J1089" s="30">
        <v>4750</v>
      </c>
      <c r="K1089" s="31">
        <f t="shared" si="8"/>
        <v>1662.5</v>
      </c>
      <c r="L1089" s="31">
        <f t="shared" si="9"/>
        <v>831.25</v>
      </c>
      <c r="M1089" s="32">
        <v>0.5</v>
      </c>
      <c r="O1089" s="37"/>
      <c r="P1089" s="38"/>
      <c r="Q1089" s="33"/>
      <c r="R1089" s="34"/>
    </row>
    <row r="1090" spans="1:18" ht="15.75" customHeight="1" x14ac:dyDescent="0.2">
      <c r="A1090" s="22"/>
      <c r="B1090" s="27" t="s">
        <v>30</v>
      </c>
      <c r="C1090" s="27">
        <v>1197831</v>
      </c>
      <c r="D1090" s="28">
        <v>44198</v>
      </c>
      <c r="E1090" s="27" t="s">
        <v>31</v>
      </c>
      <c r="F1090" s="27" t="s">
        <v>64</v>
      </c>
      <c r="G1090" s="27" t="s">
        <v>65</v>
      </c>
      <c r="H1090" s="27" t="s">
        <v>28</v>
      </c>
      <c r="I1090" s="29">
        <v>0.4</v>
      </c>
      <c r="J1090" s="30">
        <v>3250</v>
      </c>
      <c r="K1090" s="31">
        <f t="shared" si="8"/>
        <v>1300</v>
      </c>
      <c r="L1090" s="31">
        <f t="shared" si="9"/>
        <v>454.99999999999994</v>
      </c>
      <c r="M1090" s="32">
        <v>0.35</v>
      </c>
      <c r="O1090" s="37"/>
      <c r="P1090" s="38"/>
      <c r="Q1090" s="33"/>
      <c r="R1090" s="34"/>
    </row>
    <row r="1091" spans="1:18" ht="15.75" customHeight="1" x14ac:dyDescent="0.2">
      <c r="A1091" s="22"/>
      <c r="B1091" s="27" t="s">
        <v>30</v>
      </c>
      <c r="C1091" s="27">
        <v>1197831</v>
      </c>
      <c r="D1091" s="28">
        <v>44198</v>
      </c>
      <c r="E1091" s="27" t="s">
        <v>31</v>
      </c>
      <c r="F1091" s="27" t="s">
        <v>64</v>
      </c>
      <c r="G1091" s="27" t="s">
        <v>65</v>
      </c>
      <c r="H1091" s="27" t="s">
        <v>29</v>
      </c>
      <c r="I1091" s="29">
        <v>0.35</v>
      </c>
      <c r="J1091" s="30">
        <v>4750</v>
      </c>
      <c r="K1091" s="31">
        <f t="shared" si="8"/>
        <v>1662.5</v>
      </c>
      <c r="L1091" s="31">
        <f t="shared" si="9"/>
        <v>914.37500000000011</v>
      </c>
      <c r="M1091" s="32">
        <v>0.55000000000000004</v>
      </c>
      <c r="O1091" s="37"/>
      <c r="P1091" s="38"/>
      <c r="Q1091" s="33"/>
      <c r="R1091" s="34"/>
    </row>
    <row r="1092" spans="1:18" ht="15.75" customHeight="1" x14ac:dyDescent="0.2">
      <c r="A1092" s="22"/>
      <c r="B1092" s="27" t="s">
        <v>30</v>
      </c>
      <c r="C1092" s="27">
        <v>1197831</v>
      </c>
      <c r="D1092" s="28">
        <v>44228</v>
      </c>
      <c r="E1092" s="27" t="s">
        <v>31</v>
      </c>
      <c r="F1092" s="27" t="s">
        <v>64</v>
      </c>
      <c r="G1092" s="27" t="s">
        <v>65</v>
      </c>
      <c r="H1092" s="27" t="s">
        <v>24</v>
      </c>
      <c r="I1092" s="29">
        <v>0.25</v>
      </c>
      <c r="J1092" s="30">
        <v>6250</v>
      </c>
      <c r="K1092" s="31">
        <f t="shared" si="8"/>
        <v>1562.5</v>
      </c>
      <c r="L1092" s="31">
        <f t="shared" si="9"/>
        <v>625</v>
      </c>
      <c r="M1092" s="32">
        <v>0.39999999999999997</v>
      </c>
      <c r="O1092" s="37"/>
      <c r="P1092" s="38"/>
      <c r="Q1092" s="33"/>
      <c r="R1092" s="34"/>
    </row>
    <row r="1093" spans="1:18" ht="15.75" customHeight="1" x14ac:dyDescent="0.2">
      <c r="A1093" s="22"/>
      <c r="B1093" s="27" t="s">
        <v>30</v>
      </c>
      <c r="C1093" s="27">
        <v>1197831</v>
      </c>
      <c r="D1093" s="28">
        <v>44228</v>
      </c>
      <c r="E1093" s="27" t="s">
        <v>31</v>
      </c>
      <c r="F1093" s="27" t="s">
        <v>64</v>
      </c>
      <c r="G1093" s="27" t="s">
        <v>65</v>
      </c>
      <c r="H1093" s="27" t="s">
        <v>25</v>
      </c>
      <c r="I1093" s="29">
        <v>0.35</v>
      </c>
      <c r="J1093" s="30">
        <v>6000</v>
      </c>
      <c r="K1093" s="31">
        <f t="shared" si="8"/>
        <v>2100</v>
      </c>
      <c r="L1093" s="31">
        <f t="shared" si="9"/>
        <v>839.99999999999989</v>
      </c>
      <c r="M1093" s="32">
        <v>0.39999999999999997</v>
      </c>
      <c r="O1093" s="37"/>
      <c r="P1093" s="38"/>
      <c r="Q1093" s="33"/>
      <c r="R1093" s="34"/>
    </row>
    <row r="1094" spans="1:18" ht="15.75" customHeight="1" x14ac:dyDescent="0.2">
      <c r="A1094" s="22"/>
      <c r="B1094" s="27" t="s">
        <v>30</v>
      </c>
      <c r="C1094" s="27">
        <v>1197831</v>
      </c>
      <c r="D1094" s="28">
        <v>44228</v>
      </c>
      <c r="E1094" s="27" t="s">
        <v>31</v>
      </c>
      <c r="F1094" s="27" t="s">
        <v>64</v>
      </c>
      <c r="G1094" s="27" t="s">
        <v>65</v>
      </c>
      <c r="H1094" s="27" t="s">
        <v>26</v>
      </c>
      <c r="I1094" s="29">
        <v>0.35</v>
      </c>
      <c r="J1094" s="30">
        <v>4250</v>
      </c>
      <c r="K1094" s="31">
        <f t="shared" si="8"/>
        <v>1487.5</v>
      </c>
      <c r="L1094" s="31">
        <f t="shared" si="9"/>
        <v>595</v>
      </c>
      <c r="M1094" s="32">
        <v>0.39999999999999997</v>
      </c>
      <c r="O1094" s="37"/>
      <c r="P1094" s="38"/>
      <c r="Q1094" s="33"/>
      <c r="R1094" s="34"/>
    </row>
    <row r="1095" spans="1:18" ht="15.75" customHeight="1" x14ac:dyDescent="0.2">
      <c r="A1095" s="22"/>
      <c r="B1095" s="27" t="s">
        <v>30</v>
      </c>
      <c r="C1095" s="27">
        <v>1197831</v>
      </c>
      <c r="D1095" s="28">
        <v>44228</v>
      </c>
      <c r="E1095" s="27" t="s">
        <v>31</v>
      </c>
      <c r="F1095" s="27" t="s">
        <v>64</v>
      </c>
      <c r="G1095" s="27" t="s">
        <v>65</v>
      </c>
      <c r="H1095" s="27" t="s">
        <v>27</v>
      </c>
      <c r="I1095" s="29">
        <v>0.35</v>
      </c>
      <c r="J1095" s="30">
        <v>3750</v>
      </c>
      <c r="K1095" s="31">
        <f t="shared" si="8"/>
        <v>1312.5</v>
      </c>
      <c r="L1095" s="31">
        <f t="shared" si="9"/>
        <v>656.25</v>
      </c>
      <c r="M1095" s="32">
        <v>0.5</v>
      </c>
      <c r="O1095" s="37"/>
      <c r="P1095" s="38"/>
      <c r="Q1095" s="33"/>
      <c r="R1095" s="34"/>
    </row>
    <row r="1096" spans="1:18" ht="15.75" customHeight="1" x14ac:dyDescent="0.2">
      <c r="A1096" s="22"/>
      <c r="B1096" s="27" t="s">
        <v>30</v>
      </c>
      <c r="C1096" s="27">
        <v>1197831</v>
      </c>
      <c r="D1096" s="28">
        <v>44228</v>
      </c>
      <c r="E1096" s="27" t="s">
        <v>31</v>
      </c>
      <c r="F1096" s="27" t="s">
        <v>64</v>
      </c>
      <c r="G1096" s="27" t="s">
        <v>65</v>
      </c>
      <c r="H1096" s="27" t="s">
        <v>28</v>
      </c>
      <c r="I1096" s="29">
        <v>0.4</v>
      </c>
      <c r="J1096" s="30">
        <v>2500</v>
      </c>
      <c r="K1096" s="31">
        <f t="shared" si="8"/>
        <v>1000</v>
      </c>
      <c r="L1096" s="31">
        <f t="shared" si="9"/>
        <v>350</v>
      </c>
      <c r="M1096" s="32">
        <v>0.35</v>
      </c>
      <c r="O1096" s="37"/>
      <c r="P1096" s="38"/>
      <c r="Q1096" s="33"/>
      <c r="R1096" s="34"/>
    </row>
    <row r="1097" spans="1:18" ht="15.75" customHeight="1" x14ac:dyDescent="0.2">
      <c r="A1097" s="22"/>
      <c r="B1097" s="27" t="s">
        <v>30</v>
      </c>
      <c r="C1097" s="27">
        <v>1197831</v>
      </c>
      <c r="D1097" s="28">
        <v>44228</v>
      </c>
      <c r="E1097" s="27" t="s">
        <v>31</v>
      </c>
      <c r="F1097" s="27" t="s">
        <v>64</v>
      </c>
      <c r="G1097" s="27" t="s">
        <v>65</v>
      </c>
      <c r="H1097" s="27" t="s">
        <v>29</v>
      </c>
      <c r="I1097" s="29">
        <v>0.35</v>
      </c>
      <c r="J1097" s="30">
        <v>4500</v>
      </c>
      <c r="K1097" s="31">
        <f t="shared" si="8"/>
        <v>1575</v>
      </c>
      <c r="L1097" s="31">
        <f t="shared" si="9"/>
        <v>866.25000000000011</v>
      </c>
      <c r="M1097" s="32">
        <v>0.55000000000000004</v>
      </c>
      <c r="O1097" s="37"/>
      <c r="P1097" s="38"/>
      <c r="Q1097" s="33"/>
      <c r="R1097" s="34"/>
    </row>
    <row r="1098" spans="1:18" ht="15.75" customHeight="1" x14ac:dyDescent="0.2">
      <c r="A1098" s="22"/>
      <c r="B1098" s="27" t="s">
        <v>30</v>
      </c>
      <c r="C1098" s="27">
        <v>1197831</v>
      </c>
      <c r="D1098" s="28">
        <v>44258</v>
      </c>
      <c r="E1098" s="27" t="s">
        <v>31</v>
      </c>
      <c r="F1098" s="27" t="s">
        <v>64</v>
      </c>
      <c r="G1098" s="27" t="s">
        <v>65</v>
      </c>
      <c r="H1098" s="27" t="s">
        <v>24</v>
      </c>
      <c r="I1098" s="29">
        <v>0.3</v>
      </c>
      <c r="J1098" s="30">
        <v>6250</v>
      </c>
      <c r="K1098" s="31">
        <f t="shared" si="8"/>
        <v>1875</v>
      </c>
      <c r="L1098" s="31">
        <f t="shared" si="9"/>
        <v>843.74999999999989</v>
      </c>
      <c r="M1098" s="32">
        <v>0.44999999999999996</v>
      </c>
      <c r="O1098" s="37"/>
      <c r="P1098" s="38"/>
      <c r="Q1098" s="33"/>
      <c r="R1098" s="34"/>
    </row>
    <row r="1099" spans="1:18" ht="15.75" customHeight="1" x14ac:dyDescent="0.2">
      <c r="A1099" s="22"/>
      <c r="B1099" s="27" t="s">
        <v>30</v>
      </c>
      <c r="C1099" s="27">
        <v>1197831</v>
      </c>
      <c r="D1099" s="28">
        <v>44258</v>
      </c>
      <c r="E1099" s="27" t="s">
        <v>31</v>
      </c>
      <c r="F1099" s="27" t="s">
        <v>64</v>
      </c>
      <c r="G1099" s="27" t="s">
        <v>65</v>
      </c>
      <c r="H1099" s="27" t="s">
        <v>25</v>
      </c>
      <c r="I1099" s="29">
        <v>0.4</v>
      </c>
      <c r="J1099" s="30">
        <v>6250</v>
      </c>
      <c r="K1099" s="31">
        <f t="shared" si="8"/>
        <v>2500</v>
      </c>
      <c r="L1099" s="31">
        <f t="shared" si="9"/>
        <v>1125</v>
      </c>
      <c r="M1099" s="32">
        <v>0.44999999999999996</v>
      </c>
      <c r="O1099" s="37"/>
      <c r="P1099" s="38"/>
      <c r="Q1099" s="33"/>
      <c r="R1099" s="34"/>
    </row>
    <row r="1100" spans="1:18" ht="15.75" customHeight="1" x14ac:dyDescent="0.2">
      <c r="A1100" s="22"/>
      <c r="B1100" s="27" t="s">
        <v>30</v>
      </c>
      <c r="C1100" s="27">
        <v>1197831</v>
      </c>
      <c r="D1100" s="28">
        <v>44258</v>
      </c>
      <c r="E1100" s="27" t="s">
        <v>31</v>
      </c>
      <c r="F1100" s="27" t="s">
        <v>64</v>
      </c>
      <c r="G1100" s="27" t="s">
        <v>65</v>
      </c>
      <c r="H1100" s="27" t="s">
        <v>26</v>
      </c>
      <c r="I1100" s="29">
        <v>0.3</v>
      </c>
      <c r="J1100" s="30">
        <v>4500</v>
      </c>
      <c r="K1100" s="31">
        <f t="shared" si="8"/>
        <v>1350</v>
      </c>
      <c r="L1100" s="31">
        <f t="shared" si="9"/>
        <v>607.49999999999989</v>
      </c>
      <c r="M1100" s="32">
        <v>0.44999999999999996</v>
      </c>
      <c r="O1100" s="37"/>
      <c r="P1100" s="38"/>
      <c r="Q1100" s="33"/>
      <c r="R1100" s="34"/>
    </row>
    <row r="1101" spans="1:18" ht="15.75" customHeight="1" x14ac:dyDescent="0.2">
      <c r="A1101" s="22"/>
      <c r="B1101" s="27" t="s">
        <v>30</v>
      </c>
      <c r="C1101" s="27">
        <v>1197831</v>
      </c>
      <c r="D1101" s="28">
        <v>44258</v>
      </c>
      <c r="E1101" s="27" t="s">
        <v>31</v>
      </c>
      <c r="F1101" s="27" t="s">
        <v>64</v>
      </c>
      <c r="G1101" s="27" t="s">
        <v>65</v>
      </c>
      <c r="H1101" s="27" t="s">
        <v>27</v>
      </c>
      <c r="I1101" s="29">
        <v>0.35000000000000003</v>
      </c>
      <c r="J1101" s="30">
        <v>3500</v>
      </c>
      <c r="K1101" s="31">
        <f t="shared" si="8"/>
        <v>1225.0000000000002</v>
      </c>
      <c r="L1101" s="31">
        <f t="shared" si="9"/>
        <v>673.75000000000023</v>
      </c>
      <c r="M1101" s="32">
        <v>0.55000000000000004</v>
      </c>
      <c r="O1101" s="37"/>
      <c r="P1101" s="38"/>
      <c r="Q1101" s="33"/>
      <c r="R1101" s="34"/>
    </row>
    <row r="1102" spans="1:18" ht="15.75" customHeight="1" x14ac:dyDescent="0.2">
      <c r="A1102" s="22"/>
      <c r="B1102" s="27" t="s">
        <v>30</v>
      </c>
      <c r="C1102" s="27">
        <v>1197831</v>
      </c>
      <c r="D1102" s="28">
        <v>44258</v>
      </c>
      <c r="E1102" s="27" t="s">
        <v>31</v>
      </c>
      <c r="F1102" s="27" t="s">
        <v>64</v>
      </c>
      <c r="G1102" s="27" t="s">
        <v>65</v>
      </c>
      <c r="H1102" s="27" t="s">
        <v>28</v>
      </c>
      <c r="I1102" s="29">
        <v>0.4</v>
      </c>
      <c r="J1102" s="30">
        <v>2500</v>
      </c>
      <c r="K1102" s="31">
        <f t="shared" si="8"/>
        <v>1000</v>
      </c>
      <c r="L1102" s="31">
        <f t="shared" si="9"/>
        <v>399.99999999999994</v>
      </c>
      <c r="M1102" s="32">
        <v>0.39999999999999997</v>
      </c>
      <c r="O1102" s="37"/>
      <c r="P1102" s="38"/>
      <c r="Q1102" s="33"/>
      <c r="R1102" s="34"/>
    </row>
    <row r="1103" spans="1:18" ht="15.75" customHeight="1" x14ac:dyDescent="0.2">
      <c r="A1103" s="22"/>
      <c r="B1103" s="27" t="s">
        <v>30</v>
      </c>
      <c r="C1103" s="27">
        <v>1197831</v>
      </c>
      <c r="D1103" s="28">
        <v>44258</v>
      </c>
      <c r="E1103" s="27" t="s">
        <v>31</v>
      </c>
      <c r="F1103" s="27" t="s">
        <v>64</v>
      </c>
      <c r="G1103" s="27" t="s">
        <v>65</v>
      </c>
      <c r="H1103" s="27" t="s">
        <v>29</v>
      </c>
      <c r="I1103" s="29">
        <v>0.35000000000000003</v>
      </c>
      <c r="J1103" s="30">
        <v>4000</v>
      </c>
      <c r="K1103" s="31">
        <f t="shared" si="8"/>
        <v>1400.0000000000002</v>
      </c>
      <c r="L1103" s="31">
        <f t="shared" si="9"/>
        <v>840.00000000000023</v>
      </c>
      <c r="M1103" s="32">
        <v>0.60000000000000009</v>
      </c>
      <c r="O1103" s="37"/>
      <c r="P1103" s="38"/>
      <c r="Q1103" s="33"/>
      <c r="R1103" s="34"/>
    </row>
    <row r="1104" spans="1:18" ht="15.75" customHeight="1" x14ac:dyDescent="0.2">
      <c r="A1104" s="22"/>
      <c r="B1104" s="27" t="s">
        <v>30</v>
      </c>
      <c r="C1104" s="27">
        <v>1197831</v>
      </c>
      <c r="D1104" s="28">
        <v>44288</v>
      </c>
      <c r="E1104" s="27" t="s">
        <v>31</v>
      </c>
      <c r="F1104" s="27" t="s">
        <v>64</v>
      </c>
      <c r="G1104" s="27" t="s">
        <v>65</v>
      </c>
      <c r="H1104" s="27" t="s">
        <v>24</v>
      </c>
      <c r="I1104" s="29">
        <v>0.19999999999999998</v>
      </c>
      <c r="J1104" s="30">
        <v>6500</v>
      </c>
      <c r="K1104" s="31">
        <f t="shared" si="8"/>
        <v>1300</v>
      </c>
      <c r="L1104" s="31">
        <f t="shared" si="9"/>
        <v>584.99999999999989</v>
      </c>
      <c r="M1104" s="32">
        <v>0.44999999999999996</v>
      </c>
      <c r="O1104" s="37"/>
      <c r="P1104" s="38"/>
      <c r="Q1104" s="33"/>
      <c r="R1104" s="34"/>
    </row>
    <row r="1105" spans="1:18" ht="15.75" customHeight="1" x14ac:dyDescent="0.2">
      <c r="A1105" s="22"/>
      <c r="B1105" s="27" t="s">
        <v>30</v>
      </c>
      <c r="C1105" s="27">
        <v>1197831</v>
      </c>
      <c r="D1105" s="28">
        <v>44288</v>
      </c>
      <c r="E1105" s="27" t="s">
        <v>31</v>
      </c>
      <c r="F1105" s="27" t="s">
        <v>64</v>
      </c>
      <c r="G1105" s="27" t="s">
        <v>65</v>
      </c>
      <c r="H1105" s="27" t="s">
        <v>25</v>
      </c>
      <c r="I1105" s="29">
        <v>0.20000000000000007</v>
      </c>
      <c r="J1105" s="30">
        <v>6500</v>
      </c>
      <c r="K1105" s="31">
        <f t="shared" si="8"/>
        <v>1300.0000000000005</v>
      </c>
      <c r="L1105" s="31">
        <f t="shared" si="9"/>
        <v>585.00000000000011</v>
      </c>
      <c r="M1105" s="32">
        <v>0.44999999999999996</v>
      </c>
      <c r="O1105" s="37"/>
      <c r="P1105" s="38"/>
      <c r="Q1105" s="33"/>
      <c r="R1105" s="34"/>
    </row>
    <row r="1106" spans="1:18" ht="15.75" customHeight="1" x14ac:dyDescent="0.2">
      <c r="A1106" s="22"/>
      <c r="B1106" s="27" t="s">
        <v>30</v>
      </c>
      <c r="C1106" s="27">
        <v>1197831</v>
      </c>
      <c r="D1106" s="28">
        <v>44288</v>
      </c>
      <c r="E1106" s="27" t="s">
        <v>31</v>
      </c>
      <c r="F1106" s="27" t="s">
        <v>64</v>
      </c>
      <c r="G1106" s="27" t="s">
        <v>65</v>
      </c>
      <c r="H1106" s="27" t="s">
        <v>26</v>
      </c>
      <c r="I1106" s="29">
        <v>0.14999999999999997</v>
      </c>
      <c r="J1106" s="30">
        <v>4750</v>
      </c>
      <c r="K1106" s="31">
        <f t="shared" si="8"/>
        <v>712.49999999999989</v>
      </c>
      <c r="L1106" s="31">
        <f t="shared" si="9"/>
        <v>320.62499999999994</v>
      </c>
      <c r="M1106" s="32">
        <v>0.44999999999999996</v>
      </c>
      <c r="O1106" s="37"/>
      <c r="P1106" s="38"/>
      <c r="Q1106" s="33"/>
      <c r="R1106" s="34"/>
    </row>
    <row r="1107" spans="1:18" ht="15.75" customHeight="1" x14ac:dyDescent="0.2">
      <c r="A1107" s="22"/>
      <c r="B1107" s="27" t="s">
        <v>30</v>
      </c>
      <c r="C1107" s="27">
        <v>1197831</v>
      </c>
      <c r="D1107" s="28">
        <v>44288</v>
      </c>
      <c r="E1107" s="27" t="s">
        <v>31</v>
      </c>
      <c r="F1107" s="27" t="s">
        <v>64</v>
      </c>
      <c r="G1107" s="27" t="s">
        <v>65</v>
      </c>
      <c r="H1107" s="27" t="s">
        <v>27</v>
      </c>
      <c r="I1107" s="29">
        <v>0.20000000000000007</v>
      </c>
      <c r="J1107" s="30">
        <v>3750</v>
      </c>
      <c r="K1107" s="31">
        <f t="shared" si="8"/>
        <v>750.00000000000023</v>
      </c>
      <c r="L1107" s="31">
        <f t="shared" si="9"/>
        <v>412.50000000000017</v>
      </c>
      <c r="M1107" s="32">
        <v>0.55000000000000004</v>
      </c>
      <c r="O1107" s="37"/>
      <c r="P1107" s="38"/>
      <c r="Q1107" s="33"/>
      <c r="R1107" s="34"/>
    </row>
    <row r="1108" spans="1:18" ht="15.75" customHeight="1" x14ac:dyDescent="0.2">
      <c r="A1108" s="22"/>
      <c r="B1108" s="27" t="s">
        <v>30</v>
      </c>
      <c r="C1108" s="27">
        <v>1197831</v>
      </c>
      <c r="D1108" s="28">
        <v>44288</v>
      </c>
      <c r="E1108" s="27" t="s">
        <v>31</v>
      </c>
      <c r="F1108" s="27" t="s">
        <v>64</v>
      </c>
      <c r="G1108" s="27" t="s">
        <v>65</v>
      </c>
      <c r="H1108" s="27" t="s">
        <v>28</v>
      </c>
      <c r="I1108" s="29">
        <v>0.25</v>
      </c>
      <c r="J1108" s="30">
        <v>2750</v>
      </c>
      <c r="K1108" s="31">
        <f t="shared" si="8"/>
        <v>687.5</v>
      </c>
      <c r="L1108" s="31">
        <f t="shared" si="9"/>
        <v>275</v>
      </c>
      <c r="M1108" s="32">
        <v>0.39999999999999997</v>
      </c>
      <c r="O1108" s="37"/>
      <c r="P1108" s="38"/>
      <c r="Q1108" s="33"/>
      <c r="R1108" s="34"/>
    </row>
    <row r="1109" spans="1:18" ht="15.75" customHeight="1" x14ac:dyDescent="0.2">
      <c r="A1109" s="22"/>
      <c r="B1109" s="27" t="s">
        <v>30</v>
      </c>
      <c r="C1109" s="27">
        <v>1197831</v>
      </c>
      <c r="D1109" s="28">
        <v>44288</v>
      </c>
      <c r="E1109" s="27" t="s">
        <v>31</v>
      </c>
      <c r="F1109" s="27" t="s">
        <v>64</v>
      </c>
      <c r="G1109" s="27" t="s">
        <v>65</v>
      </c>
      <c r="H1109" s="27" t="s">
        <v>29</v>
      </c>
      <c r="I1109" s="29">
        <v>0.20000000000000007</v>
      </c>
      <c r="J1109" s="30">
        <v>5500</v>
      </c>
      <c r="K1109" s="31">
        <f t="shared" si="8"/>
        <v>1100.0000000000005</v>
      </c>
      <c r="L1109" s="31">
        <f t="shared" si="9"/>
        <v>660.00000000000034</v>
      </c>
      <c r="M1109" s="32">
        <v>0.60000000000000009</v>
      </c>
      <c r="O1109" s="37"/>
      <c r="P1109" s="38"/>
      <c r="Q1109" s="33"/>
      <c r="R1109" s="34"/>
    </row>
    <row r="1110" spans="1:18" ht="15.75" customHeight="1" x14ac:dyDescent="0.2">
      <c r="A1110" s="22"/>
      <c r="B1110" s="27" t="s">
        <v>30</v>
      </c>
      <c r="C1110" s="27">
        <v>1197831</v>
      </c>
      <c r="D1110" s="28">
        <v>44318</v>
      </c>
      <c r="E1110" s="27" t="s">
        <v>31</v>
      </c>
      <c r="F1110" s="27" t="s">
        <v>64</v>
      </c>
      <c r="G1110" s="27" t="s">
        <v>65</v>
      </c>
      <c r="H1110" s="27" t="s">
        <v>24</v>
      </c>
      <c r="I1110" s="29">
        <v>9.9999999999999964E-2</v>
      </c>
      <c r="J1110" s="30">
        <v>7000</v>
      </c>
      <c r="K1110" s="31">
        <f t="shared" si="8"/>
        <v>699.99999999999977</v>
      </c>
      <c r="L1110" s="31">
        <f t="shared" si="9"/>
        <v>314.99999999999989</v>
      </c>
      <c r="M1110" s="32">
        <v>0.44999999999999996</v>
      </c>
      <c r="O1110" s="37"/>
      <c r="P1110" s="38"/>
      <c r="Q1110" s="33"/>
      <c r="R1110" s="34"/>
    </row>
    <row r="1111" spans="1:18" ht="15.75" customHeight="1" x14ac:dyDescent="0.2">
      <c r="A1111" s="22"/>
      <c r="B1111" s="27" t="s">
        <v>30</v>
      </c>
      <c r="C1111" s="27">
        <v>1197831</v>
      </c>
      <c r="D1111" s="28">
        <v>44318</v>
      </c>
      <c r="E1111" s="27" t="s">
        <v>31</v>
      </c>
      <c r="F1111" s="27" t="s">
        <v>64</v>
      </c>
      <c r="G1111" s="27" t="s">
        <v>65</v>
      </c>
      <c r="H1111" s="27" t="s">
        <v>25</v>
      </c>
      <c r="I1111" s="29">
        <v>0.20000000000000007</v>
      </c>
      <c r="J1111" s="30">
        <v>7250</v>
      </c>
      <c r="K1111" s="31">
        <f t="shared" si="8"/>
        <v>1450.0000000000005</v>
      </c>
      <c r="L1111" s="31">
        <f t="shared" si="9"/>
        <v>652.50000000000011</v>
      </c>
      <c r="M1111" s="32">
        <v>0.44999999999999996</v>
      </c>
      <c r="O1111" s="37"/>
      <c r="P1111" s="38"/>
      <c r="Q1111" s="33"/>
      <c r="R1111" s="34"/>
    </row>
    <row r="1112" spans="1:18" ht="15.75" customHeight="1" x14ac:dyDescent="0.2">
      <c r="A1112" s="22"/>
      <c r="B1112" s="27" t="s">
        <v>30</v>
      </c>
      <c r="C1112" s="27">
        <v>1197831</v>
      </c>
      <c r="D1112" s="28">
        <v>44318</v>
      </c>
      <c r="E1112" s="27" t="s">
        <v>31</v>
      </c>
      <c r="F1112" s="27" t="s">
        <v>64</v>
      </c>
      <c r="G1112" s="27" t="s">
        <v>65</v>
      </c>
      <c r="H1112" s="27" t="s">
        <v>26</v>
      </c>
      <c r="I1112" s="29">
        <v>0.14999999999999997</v>
      </c>
      <c r="J1112" s="30">
        <v>5750</v>
      </c>
      <c r="K1112" s="31">
        <f t="shared" si="8"/>
        <v>862.49999999999977</v>
      </c>
      <c r="L1112" s="31">
        <f t="shared" si="9"/>
        <v>388.12499999999989</v>
      </c>
      <c r="M1112" s="32">
        <v>0.44999999999999996</v>
      </c>
      <c r="O1112" s="37"/>
      <c r="P1112" s="38"/>
      <c r="Q1112" s="33"/>
      <c r="R1112" s="34"/>
    </row>
    <row r="1113" spans="1:18" ht="15.75" customHeight="1" x14ac:dyDescent="0.2">
      <c r="A1113" s="22"/>
      <c r="B1113" s="27" t="s">
        <v>30</v>
      </c>
      <c r="C1113" s="27">
        <v>1197831</v>
      </c>
      <c r="D1113" s="28">
        <v>44318</v>
      </c>
      <c r="E1113" s="27" t="s">
        <v>31</v>
      </c>
      <c r="F1113" s="27" t="s">
        <v>64</v>
      </c>
      <c r="G1113" s="27" t="s">
        <v>65</v>
      </c>
      <c r="H1113" s="27" t="s">
        <v>27</v>
      </c>
      <c r="I1113" s="29">
        <v>0.35000000000000003</v>
      </c>
      <c r="J1113" s="30">
        <v>5000</v>
      </c>
      <c r="K1113" s="31">
        <f t="shared" si="8"/>
        <v>1750.0000000000002</v>
      </c>
      <c r="L1113" s="31">
        <f t="shared" si="9"/>
        <v>962.50000000000023</v>
      </c>
      <c r="M1113" s="32">
        <v>0.55000000000000004</v>
      </c>
      <c r="O1113" s="37"/>
      <c r="P1113" s="38"/>
      <c r="Q1113" s="33"/>
      <c r="R1113" s="34"/>
    </row>
    <row r="1114" spans="1:18" ht="15.75" customHeight="1" x14ac:dyDescent="0.2">
      <c r="A1114" s="22"/>
      <c r="B1114" s="27" t="s">
        <v>30</v>
      </c>
      <c r="C1114" s="27">
        <v>1197831</v>
      </c>
      <c r="D1114" s="28">
        <v>44318</v>
      </c>
      <c r="E1114" s="27" t="s">
        <v>31</v>
      </c>
      <c r="F1114" s="27" t="s">
        <v>64</v>
      </c>
      <c r="G1114" s="27" t="s">
        <v>65</v>
      </c>
      <c r="H1114" s="27" t="s">
        <v>28</v>
      </c>
      <c r="I1114" s="29">
        <v>0.5</v>
      </c>
      <c r="J1114" s="30">
        <v>4000</v>
      </c>
      <c r="K1114" s="31">
        <f t="shared" si="8"/>
        <v>2000</v>
      </c>
      <c r="L1114" s="31">
        <f t="shared" si="9"/>
        <v>799.99999999999989</v>
      </c>
      <c r="M1114" s="32">
        <v>0.39999999999999997</v>
      </c>
      <c r="O1114" s="37"/>
      <c r="P1114" s="38"/>
      <c r="Q1114" s="33"/>
      <c r="R1114" s="34"/>
    </row>
    <row r="1115" spans="1:18" ht="15.75" customHeight="1" x14ac:dyDescent="0.2">
      <c r="A1115" s="22"/>
      <c r="B1115" s="27" t="s">
        <v>30</v>
      </c>
      <c r="C1115" s="27">
        <v>1197831</v>
      </c>
      <c r="D1115" s="28">
        <v>44318</v>
      </c>
      <c r="E1115" s="27" t="s">
        <v>31</v>
      </c>
      <c r="F1115" s="27" t="s">
        <v>64</v>
      </c>
      <c r="G1115" s="27" t="s">
        <v>65</v>
      </c>
      <c r="H1115" s="27" t="s">
        <v>29</v>
      </c>
      <c r="I1115" s="29">
        <v>0.45</v>
      </c>
      <c r="J1115" s="30">
        <v>7500</v>
      </c>
      <c r="K1115" s="31">
        <f t="shared" si="8"/>
        <v>3375</v>
      </c>
      <c r="L1115" s="31">
        <f t="shared" si="9"/>
        <v>2025.0000000000002</v>
      </c>
      <c r="M1115" s="32">
        <v>0.60000000000000009</v>
      </c>
      <c r="O1115" s="37"/>
      <c r="P1115" s="38"/>
      <c r="Q1115" s="33"/>
      <c r="R1115" s="34"/>
    </row>
    <row r="1116" spans="1:18" ht="15.75" customHeight="1" x14ac:dyDescent="0.2">
      <c r="A1116" s="22"/>
      <c r="B1116" s="27" t="s">
        <v>30</v>
      </c>
      <c r="C1116" s="27">
        <v>1197831</v>
      </c>
      <c r="D1116" s="28">
        <v>44348</v>
      </c>
      <c r="E1116" s="27" t="s">
        <v>31</v>
      </c>
      <c r="F1116" s="27" t="s">
        <v>64</v>
      </c>
      <c r="G1116" s="27" t="s">
        <v>65</v>
      </c>
      <c r="H1116" s="27" t="s">
        <v>24</v>
      </c>
      <c r="I1116" s="29">
        <v>0.45</v>
      </c>
      <c r="J1116" s="30">
        <v>7500</v>
      </c>
      <c r="K1116" s="31">
        <f t="shared" si="8"/>
        <v>3375</v>
      </c>
      <c r="L1116" s="31">
        <f t="shared" si="9"/>
        <v>1518.7499999999998</v>
      </c>
      <c r="M1116" s="32">
        <v>0.44999999999999996</v>
      </c>
      <c r="O1116" s="37"/>
      <c r="P1116" s="38"/>
      <c r="Q1116" s="33"/>
      <c r="R1116" s="34"/>
    </row>
    <row r="1117" spans="1:18" ht="15.75" customHeight="1" x14ac:dyDescent="0.2">
      <c r="A1117" s="22"/>
      <c r="B1117" s="27" t="s">
        <v>30</v>
      </c>
      <c r="C1117" s="27">
        <v>1197831</v>
      </c>
      <c r="D1117" s="28">
        <v>44348</v>
      </c>
      <c r="E1117" s="27" t="s">
        <v>31</v>
      </c>
      <c r="F1117" s="27" t="s">
        <v>64</v>
      </c>
      <c r="G1117" s="27" t="s">
        <v>65</v>
      </c>
      <c r="H1117" s="27" t="s">
        <v>25</v>
      </c>
      <c r="I1117" s="29">
        <v>0.5</v>
      </c>
      <c r="J1117" s="30">
        <v>7500</v>
      </c>
      <c r="K1117" s="31">
        <f t="shared" si="8"/>
        <v>3750</v>
      </c>
      <c r="L1117" s="31">
        <f t="shared" si="9"/>
        <v>1687.4999999999998</v>
      </c>
      <c r="M1117" s="32">
        <v>0.44999999999999996</v>
      </c>
      <c r="O1117" s="37"/>
      <c r="P1117" s="38"/>
      <c r="Q1117" s="33"/>
      <c r="R1117" s="34"/>
    </row>
    <row r="1118" spans="1:18" ht="15.75" customHeight="1" x14ac:dyDescent="0.2">
      <c r="A1118" s="22"/>
      <c r="B1118" s="27" t="s">
        <v>30</v>
      </c>
      <c r="C1118" s="27">
        <v>1197831</v>
      </c>
      <c r="D1118" s="28">
        <v>44348</v>
      </c>
      <c r="E1118" s="27" t="s">
        <v>31</v>
      </c>
      <c r="F1118" s="27" t="s">
        <v>64</v>
      </c>
      <c r="G1118" s="27" t="s">
        <v>65</v>
      </c>
      <c r="H1118" s="27" t="s">
        <v>26</v>
      </c>
      <c r="I1118" s="29">
        <v>0.45</v>
      </c>
      <c r="J1118" s="30">
        <v>6500</v>
      </c>
      <c r="K1118" s="31">
        <f t="shared" si="8"/>
        <v>2925</v>
      </c>
      <c r="L1118" s="31">
        <f t="shared" si="9"/>
        <v>1316.2499999999998</v>
      </c>
      <c r="M1118" s="32">
        <v>0.44999999999999996</v>
      </c>
      <c r="O1118" s="37"/>
      <c r="P1118" s="38"/>
      <c r="Q1118" s="33"/>
      <c r="R1118" s="34"/>
    </row>
    <row r="1119" spans="1:18" ht="15.75" customHeight="1" x14ac:dyDescent="0.2">
      <c r="A1119" s="22"/>
      <c r="B1119" s="27" t="s">
        <v>30</v>
      </c>
      <c r="C1119" s="27">
        <v>1197831</v>
      </c>
      <c r="D1119" s="28">
        <v>44348</v>
      </c>
      <c r="E1119" s="27" t="s">
        <v>31</v>
      </c>
      <c r="F1119" s="27" t="s">
        <v>64</v>
      </c>
      <c r="G1119" s="27" t="s">
        <v>65</v>
      </c>
      <c r="H1119" s="27" t="s">
        <v>27</v>
      </c>
      <c r="I1119" s="29">
        <v>0.45</v>
      </c>
      <c r="J1119" s="30">
        <v>6000</v>
      </c>
      <c r="K1119" s="31">
        <f t="shared" si="8"/>
        <v>2700</v>
      </c>
      <c r="L1119" s="31">
        <f t="shared" si="9"/>
        <v>1485.0000000000002</v>
      </c>
      <c r="M1119" s="32">
        <v>0.55000000000000004</v>
      </c>
      <c r="O1119" s="37"/>
      <c r="P1119" s="38"/>
      <c r="Q1119" s="33"/>
      <c r="R1119" s="34"/>
    </row>
    <row r="1120" spans="1:18" ht="15.75" customHeight="1" x14ac:dyDescent="0.2">
      <c r="A1120" s="22"/>
      <c r="B1120" s="27" t="s">
        <v>30</v>
      </c>
      <c r="C1120" s="27">
        <v>1197831</v>
      </c>
      <c r="D1120" s="28">
        <v>44348</v>
      </c>
      <c r="E1120" s="27" t="s">
        <v>31</v>
      </c>
      <c r="F1120" s="27" t="s">
        <v>64</v>
      </c>
      <c r="G1120" s="27" t="s">
        <v>65</v>
      </c>
      <c r="H1120" s="27" t="s">
        <v>28</v>
      </c>
      <c r="I1120" s="29">
        <v>0.5</v>
      </c>
      <c r="J1120" s="30">
        <v>5000</v>
      </c>
      <c r="K1120" s="31">
        <f t="shared" si="8"/>
        <v>2500</v>
      </c>
      <c r="L1120" s="31">
        <f t="shared" si="9"/>
        <v>999.99999999999989</v>
      </c>
      <c r="M1120" s="32">
        <v>0.39999999999999997</v>
      </c>
      <c r="O1120" s="37"/>
      <c r="P1120" s="38"/>
      <c r="Q1120" s="33"/>
      <c r="R1120" s="34"/>
    </row>
    <row r="1121" spans="1:18" ht="15.75" customHeight="1" x14ac:dyDescent="0.2">
      <c r="A1121" s="22"/>
      <c r="B1121" s="27" t="s">
        <v>30</v>
      </c>
      <c r="C1121" s="27">
        <v>1197831</v>
      </c>
      <c r="D1121" s="28">
        <v>44348</v>
      </c>
      <c r="E1121" s="27" t="s">
        <v>31</v>
      </c>
      <c r="F1121" s="27" t="s">
        <v>64</v>
      </c>
      <c r="G1121" s="27" t="s">
        <v>65</v>
      </c>
      <c r="H1121" s="27" t="s">
        <v>29</v>
      </c>
      <c r="I1121" s="29">
        <v>0.55000000000000004</v>
      </c>
      <c r="J1121" s="30">
        <v>8750</v>
      </c>
      <c r="K1121" s="31">
        <f t="shared" si="8"/>
        <v>4812.5</v>
      </c>
      <c r="L1121" s="31">
        <f t="shared" si="9"/>
        <v>2887.5000000000005</v>
      </c>
      <c r="M1121" s="32">
        <v>0.60000000000000009</v>
      </c>
      <c r="O1121" s="37"/>
      <c r="P1121" s="38"/>
      <c r="Q1121" s="33"/>
      <c r="R1121" s="34"/>
    </row>
    <row r="1122" spans="1:18" ht="15.75" customHeight="1" x14ac:dyDescent="0.2">
      <c r="A1122" s="22"/>
      <c r="B1122" s="27" t="s">
        <v>30</v>
      </c>
      <c r="C1122" s="27">
        <v>1197831</v>
      </c>
      <c r="D1122" s="28">
        <v>44380</v>
      </c>
      <c r="E1122" s="27" t="s">
        <v>31</v>
      </c>
      <c r="F1122" s="27" t="s">
        <v>64</v>
      </c>
      <c r="G1122" s="27" t="s">
        <v>65</v>
      </c>
      <c r="H1122" s="27" t="s">
        <v>24</v>
      </c>
      <c r="I1122" s="29">
        <v>0.45</v>
      </c>
      <c r="J1122" s="30">
        <v>8250</v>
      </c>
      <c r="K1122" s="31">
        <f t="shared" si="8"/>
        <v>3712.5</v>
      </c>
      <c r="L1122" s="31">
        <f t="shared" si="9"/>
        <v>1856.2499999999998</v>
      </c>
      <c r="M1122" s="32">
        <v>0.49999999999999994</v>
      </c>
      <c r="O1122" s="37"/>
      <c r="P1122" s="38"/>
      <c r="Q1122" s="33"/>
      <c r="R1122" s="34"/>
    </row>
    <row r="1123" spans="1:18" ht="15.75" customHeight="1" x14ac:dyDescent="0.2">
      <c r="A1123" s="22"/>
      <c r="B1123" s="27" t="s">
        <v>30</v>
      </c>
      <c r="C1123" s="27">
        <v>1197831</v>
      </c>
      <c r="D1123" s="28">
        <v>44380</v>
      </c>
      <c r="E1123" s="27" t="s">
        <v>31</v>
      </c>
      <c r="F1123" s="27" t="s">
        <v>64</v>
      </c>
      <c r="G1123" s="27" t="s">
        <v>65</v>
      </c>
      <c r="H1123" s="27" t="s">
        <v>25</v>
      </c>
      <c r="I1123" s="29">
        <v>0.5</v>
      </c>
      <c r="J1123" s="30">
        <v>8250</v>
      </c>
      <c r="K1123" s="31">
        <f t="shared" si="8"/>
        <v>4125</v>
      </c>
      <c r="L1123" s="31">
        <f t="shared" si="9"/>
        <v>2062.4999999999995</v>
      </c>
      <c r="M1123" s="32">
        <v>0.49999999999999994</v>
      </c>
      <c r="O1123" s="37"/>
      <c r="P1123" s="38"/>
      <c r="Q1123" s="33"/>
      <c r="R1123" s="34"/>
    </row>
    <row r="1124" spans="1:18" ht="15.75" customHeight="1" x14ac:dyDescent="0.2">
      <c r="A1124" s="22"/>
      <c r="B1124" s="27" t="s">
        <v>30</v>
      </c>
      <c r="C1124" s="27">
        <v>1197831</v>
      </c>
      <c r="D1124" s="28">
        <v>44380</v>
      </c>
      <c r="E1124" s="27" t="s">
        <v>31</v>
      </c>
      <c r="F1124" s="27" t="s">
        <v>64</v>
      </c>
      <c r="G1124" s="27" t="s">
        <v>65</v>
      </c>
      <c r="H1124" s="27" t="s">
        <v>26</v>
      </c>
      <c r="I1124" s="29">
        <v>0.45</v>
      </c>
      <c r="J1124" s="30">
        <v>9750</v>
      </c>
      <c r="K1124" s="31">
        <f t="shared" si="8"/>
        <v>4387.5</v>
      </c>
      <c r="L1124" s="31">
        <f t="shared" si="9"/>
        <v>2193.7499999999995</v>
      </c>
      <c r="M1124" s="32">
        <v>0.49999999999999994</v>
      </c>
      <c r="O1124" s="37"/>
      <c r="P1124" s="38"/>
      <c r="Q1124" s="33"/>
      <c r="R1124" s="34"/>
    </row>
    <row r="1125" spans="1:18" ht="15.75" customHeight="1" x14ac:dyDescent="0.2">
      <c r="A1125" s="22"/>
      <c r="B1125" s="27" t="s">
        <v>30</v>
      </c>
      <c r="C1125" s="27">
        <v>1197831</v>
      </c>
      <c r="D1125" s="28">
        <v>44380</v>
      </c>
      <c r="E1125" s="27" t="s">
        <v>31</v>
      </c>
      <c r="F1125" s="27" t="s">
        <v>64</v>
      </c>
      <c r="G1125" s="27" t="s">
        <v>65</v>
      </c>
      <c r="H1125" s="27" t="s">
        <v>27</v>
      </c>
      <c r="I1125" s="29">
        <v>0.45</v>
      </c>
      <c r="J1125" s="30">
        <v>5750</v>
      </c>
      <c r="K1125" s="31">
        <f t="shared" si="8"/>
        <v>2587.5</v>
      </c>
      <c r="L1125" s="31">
        <f t="shared" si="9"/>
        <v>1552.5000000000002</v>
      </c>
      <c r="M1125" s="32">
        <v>0.60000000000000009</v>
      </c>
      <c r="O1125" s="37"/>
      <c r="P1125" s="38"/>
      <c r="Q1125" s="33"/>
      <c r="R1125" s="34"/>
    </row>
    <row r="1126" spans="1:18" ht="15.75" customHeight="1" x14ac:dyDescent="0.2">
      <c r="A1126" s="22"/>
      <c r="B1126" s="27" t="s">
        <v>30</v>
      </c>
      <c r="C1126" s="27">
        <v>1197831</v>
      </c>
      <c r="D1126" s="28">
        <v>44380</v>
      </c>
      <c r="E1126" s="27" t="s">
        <v>31</v>
      </c>
      <c r="F1126" s="27" t="s">
        <v>64</v>
      </c>
      <c r="G1126" s="27" t="s">
        <v>65</v>
      </c>
      <c r="H1126" s="27" t="s">
        <v>28</v>
      </c>
      <c r="I1126" s="29">
        <v>0.5</v>
      </c>
      <c r="J1126" s="30">
        <v>5250</v>
      </c>
      <c r="K1126" s="31">
        <f t="shared" si="8"/>
        <v>2625</v>
      </c>
      <c r="L1126" s="31">
        <f t="shared" si="9"/>
        <v>1181.2499999999998</v>
      </c>
      <c r="M1126" s="32">
        <v>0.44999999999999996</v>
      </c>
      <c r="O1126" s="37"/>
      <c r="P1126" s="38"/>
      <c r="Q1126" s="33"/>
      <c r="R1126" s="34"/>
    </row>
    <row r="1127" spans="1:18" ht="15.75" customHeight="1" x14ac:dyDescent="0.2">
      <c r="A1127" s="22"/>
      <c r="B1127" s="27" t="s">
        <v>30</v>
      </c>
      <c r="C1127" s="27">
        <v>1197831</v>
      </c>
      <c r="D1127" s="28">
        <v>44380</v>
      </c>
      <c r="E1127" s="27" t="s">
        <v>31</v>
      </c>
      <c r="F1127" s="27" t="s">
        <v>64</v>
      </c>
      <c r="G1127" s="27" t="s">
        <v>65</v>
      </c>
      <c r="H1127" s="27" t="s">
        <v>29</v>
      </c>
      <c r="I1127" s="29">
        <v>0.6</v>
      </c>
      <c r="J1127" s="30">
        <v>8000</v>
      </c>
      <c r="K1127" s="31">
        <f t="shared" si="8"/>
        <v>4800</v>
      </c>
      <c r="L1127" s="31">
        <f t="shared" si="9"/>
        <v>3120.0000000000005</v>
      </c>
      <c r="M1127" s="32">
        <v>0.65000000000000013</v>
      </c>
      <c r="O1127" s="37"/>
      <c r="P1127" s="38"/>
      <c r="Q1127" s="33"/>
      <c r="R1127" s="34"/>
    </row>
    <row r="1128" spans="1:18" ht="15.75" customHeight="1" x14ac:dyDescent="0.2">
      <c r="A1128" s="22"/>
      <c r="B1128" s="27" t="s">
        <v>30</v>
      </c>
      <c r="C1128" s="27">
        <v>1197831</v>
      </c>
      <c r="D1128" s="28">
        <v>44413</v>
      </c>
      <c r="E1128" s="27" t="s">
        <v>31</v>
      </c>
      <c r="F1128" s="27" t="s">
        <v>64</v>
      </c>
      <c r="G1128" s="27" t="s">
        <v>65</v>
      </c>
      <c r="H1128" s="27" t="s">
        <v>24</v>
      </c>
      <c r="I1128" s="29">
        <v>0.4</v>
      </c>
      <c r="J1128" s="30">
        <v>7500</v>
      </c>
      <c r="K1128" s="31">
        <f t="shared" si="8"/>
        <v>3000</v>
      </c>
      <c r="L1128" s="31">
        <f t="shared" si="9"/>
        <v>1499.9999999999998</v>
      </c>
      <c r="M1128" s="32">
        <v>0.49999999999999994</v>
      </c>
      <c r="O1128" s="37"/>
      <c r="P1128" s="38"/>
      <c r="Q1128" s="33"/>
      <c r="R1128" s="34"/>
    </row>
    <row r="1129" spans="1:18" ht="15.75" customHeight="1" x14ac:dyDescent="0.2">
      <c r="A1129" s="22"/>
      <c r="B1129" s="27" t="s">
        <v>30</v>
      </c>
      <c r="C1129" s="27">
        <v>1197831</v>
      </c>
      <c r="D1129" s="28">
        <v>44413</v>
      </c>
      <c r="E1129" s="27" t="s">
        <v>31</v>
      </c>
      <c r="F1129" s="27" t="s">
        <v>64</v>
      </c>
      <c r="G1129" s="27" t="s">
        <v>65</v>
      </c>
      <c r="H1129" s="27" t="s">
        <v>25</v>
      </c>
      <c r="I1129" s="29">
        <v>0.55000000000000004</v>
      </c>
      <c r="J1129" s="30">
        <v>7500</v>
      </c>
      <c r="K1129" s="31">
        <f t="shared" si="8"/>
        <v>4125</v>
      </c>
      <c r="L1129" s="31">
        <f t="shared" si="9"/>
        <v>2062.4999999999995</v>
      </c>
      <c r="M1129" s="32">
        <v>0.49999999999999994</v>
      </c>
      <c r="O1129" s="37"/>
      <c r="P1129" s="38"/>
      <c r="Q1129" s="33"/>
      <c r="R1129" s="34"/>
    </row>
    <row r="1130" spans="1:18" ht="15.75" customHeight="1" x14ac:dyDescent="0.2">
      <c r="A1130" s="22"/>
      <c r="B1130" s="27" t="s">
        <v>30</v>
      </c>
      <c r="C1130" s="27">
        <v>1197831</v>
      </c>
      <c r="D1130" s="28">
        <v>44413</v>
      </c>
      <c r="E1130" s="27" t="s">
        <v>31</v>
      </c>
      <c r="F1130" s="27" t="s">
        <v>64</v>
      </c>
      <c r="G1130" s="27" t="s">
        <v>65</v>
      </c>
      <c r="H1130" s="27" t="s">
        <v>26</v>
      </c>
      <c r="I1130" s="29">
        <v>0.55000000000000004</v>
      </c>
      <c r="J1130" s="30">
        <v>9250</v>
      </c>
      <c r="K1130" s="31">
        <f t="shared" si="8"/>
        <v>5087.5</v>
      </c>
      <c r="L1130" s="31">
        <f t="shared" si="9"/>
        <v>2543.7499999999995</v>
      </c>
      <c r="M1130" s="32">
        <v>0.49999999999999994</v>
      </c>
      <c r="O1130" s="37"/>
      <c r="P1130" s="38"/>
      <c r="Q1130" s="33"/>
      <c r="R1130" s="34"/>
    </row>
    <row r="1131" spans="1:18" ht="15.75" customHeight="1" x14ac:dyDescent="0.2">
      <c r="A1131" s="22"/>
      <c r="B1131" s="27" t="s">
        <v>30</v>
      </c>
      <c r="C1131" s="27">
        <v>1197831</v>
      </c>
      <c r="D1131" s="28">
        <v>44413</v>
      </c>
      <c r="E1131" s="27" t="s">
        <v>31</v>
      </c>
      <c r="F1131" s="27" t="s">
        <v>64</v>
      </c>
      <c r="G1131" s="27" t="s">
        <v>65</v>
      </c>
      <c r="H1131" s="27" t="s">
        <v>27</v>
      </c>
      <c r="I1131" s="29">
        <v>0.5</v>
      </c>
      <c r="J1131" s="30">
        <v>4250</v>
      </c>
      <c r="K1131" s="31">
        <f t="shared" si="8"/>
        <v>2125</v>
      </c>
      <c r="L1131" s="31">
        <f t="shared" si="9"/>
        <v>1275.0000000000002</v>
      </c>
      <c r="M1131" s="32">
        <v>0.60000000000000009</v>
      </c>
      <c r="O1131" s="37"/>
      <c r="P1131" s="38"/>
      <c r="Q1131" s="33"/>
      <c r="R1131" s="34"/>
    </row>
    <row r="1132" spans="1:18" ht="15.75" customHeight="1" x14ac:dyDescent="0.2">
      <c r="A1132" s="22"/>
      <c r="B1132" s="27" t="s">
        <v>30</v>
      </c>
      <c r="C1132" s="27">
        <v>1197831</v>
      </c>
      <c r="D1132" s="28">
        <v>44413</v>
      </c>
      <c r="E1132" s="27" t="s">
        <v>31</v>
      </c>
      <c r="F1132" s="27" t="s">
        <v>64</v>
      </c>
      <c r="G1132" s="27" t="s">
        <v>65</v>
      </c>
      <c r="H1132" s="27" t="s">
        <v>28</v>
      </c>
      <c r="I1132" s="29">
        <v>0.55000000000000004</v>
      </c>
      <c r="J1132" s="30">
        <v>4250</v>
      </c>
      <c r="K1132" s="31">
        <f t="shared" si="8"/>
        <v>2337.5</v>
      </c>
      <c r="L1132" s="31">
        <f t="shared" si="9"/>
        <v>1051.875</v>
      </c>
      <c r="M1132" s="32">
        <v>0.44999999999999996</v>
      </c>
      <c r="O1132" s="37"/>
      <c r="P1132" s="38"/>
      <c r="Q1132" s="33"/>
      <c r="R1132" s="34"/>
    </row>
    <row r="1133" spans="1:18" ht="15.75" customHeight="1" x14ac:dyDescent="0.2">
      <c r="A1133" s="22"/>
      <c r="B1133" s="27" t="s">
        <v>30</v>
      </c>
      <c r="C1133" s="27">
        <v>1197831</v>
      </c>
      <c r="D1133" s="28">
        <v>44413</v>
      </c>
      <c r="E1133" s="27" t="s">
        <v>31</v>
      </c>
      <c r="F1133" s="27" t="s">
        <v>64</v>
      </c>
      <c r="G1133" s="27" t="s">
        <v>65</v>
      </c>
      <c r="H1133" s="27" t="s">
        <v>29</v>
      </c>
      <c r="I1133" s="29">
        <v>0.6</v>
      </c>
      <c r="J1133" s="30">
        <v>6750</v>
      </c>
      <c r="K1133" s="31">
        <f t="shared" si="8"/>
        <v>4050</v>
      </c>
      <c r="L1133" s="31">
        <f t="shared" si="9"/>
        <v>2632.5000000000005</v>
      </c>
      <c r="M1133" s="32">
        <v>0.65000000000000013</v>
      </c>
      <c r="O1133" s="37"/>
      <c r="P1133" s="38"/>
      <c r="Q1133" s="33"/>
      <c r="R1133" s="34"/>
    </row>
    <row r="1134" spans="1:18" ht="15.75" customHeight="1" x14ac:dyDescent="0.2">
      <c r="A1134" s="22"/>
      <c r="B1134" s="27" t="s">
        <v>30</v>
      </c>
      <c r="C1134" s="27">
        <v>1197831</v>
      </c>
      <c r="D1134" s="28">
        <v>44441</v>
      </c>
      <c r="E1134" s="27" t="s">
        <v>31</v>
      </c>
      <c r="F1134" s="27" t="s">
        <v>64</v>
      </c>
      <c r="G1134" s="27" t="s">
        <v>65</v>
      </c>
      <c r="H1134" s="27" t="s">
        <v>24</v>
      </c>
      <c r="I1134" s="29">
        <v>0.55000000000000004</v>
      </c>
      <c r="J1134" s="30">
        <v>6250</v>
      </c>
      <c r="K1134" s="31">
        <f t="shared" si="8"/>
        <v>3437.5000000000005</v>
      </c>
      <c r="L1134" s="31">
        <f t="shared" si="9"/>
        <v>1718.75</v>
      </c>
      <c r="M1134" s="32">
        <v>0.49999999999999994</v>
      </c>
      <c r="O1134" s="37"/>
      <c r="P1134" s="38"/>
      <c r="Q1134" s="33"/>
      <c r="R1134" s="34"/>
    </row>
    <row r="1135" spans="1:18" ht="15.75" customHeight="1" x14ac:dyDescent="0.2">
      <c r="A1135" s="22"/>
      <c r="B1135" s="27" t="s">
        <v>30</v>
      </c>
      <c r="C1135" s="27">
        <v>1197831</v>
      </c>
      <c r="D1135" s="28">
        <v>44441</v>
      </c>
      <c r="E1135" s="27" t="s">
        <v>31</v>
      </c>
      <c r="F1135" s="27" t="s">
        <v>64</v>
      </c>
      <c r="G1135" s="27" t="s">
        <v>65</v>
      </c>
      <c r="H1135" s="27" t="s">
        <v>25</v>
      </c>
      <c r="I1135" s="29">
        <v>0.55000000000000004</v>
      </c>
      <c r="J1135" s="30">
        <v>5750</v>
      </c>
      <c r="K1135" s="31">
        <f t="shared" si="8"/>
        <v>3162.5000000000005</v>
      </c>
      <c r="L1135" s="31">
        <f t="shared" si="9"/>
        <v>1581.25</v>
      </c>
      <c r="M1135" s="32">
        <v>0.49999999999999994</v>
      </c>
      <c r="O1135" s="37"/>
      <c r="P1135" s="38"/>
      <c r="Q1135" s="33"/>
      <c r="R1135" s="34"/>
    </row>
    <row r="1136" spans="1:18" ht="15.75" customHeight="1" x14ac:dyDescent="0.2">
      <c r="A1136" s="22"/>
      <c r="B1136" s="27" t="s">
        <v>30</v>
      </c>
      <c r="C1136" s="27">
        <v>1197831</v>
      </c>
      <c r="D1136" s="28">
        <v>44441</v>
      </c>
      <c r="E1136" s="27" t="s">
        <v>31</v>
      </c>
      <c r="F1136" s="27" t="s">
        <v>64</v>
      </c>
      <c r="G1136" s="27" t="s">
        <v>65</v>
      </c>
      <c r="H1136" s="27" t="s">
        <v>26</v>
      </c>
      <c r="I1136" s="29">
        <v>0.6</v>
      </c>
      <c r="J1136" s="30">
        <v>6250</v>
      </c>
      <c r="K1136" s="31">
        <f t="shared" si="8"/>
        <v>3750</v>
      </c>
      <c r="L1136" s="31">
        <f t="shared" si="9"/>
        <v>1874.9999999999998</v>
      </c>
      <c r="M1136" s="32">
        <v>0.49999999999999994</v>
      </c>
      <c r="O1136" s="37"/>
      <c r="P1136" s="38"/>
      <c r="Q1136" s="33"/>
      <c r="R1136" s="34"/>
    </row>
    <row r="1137" spans="1:18" ht="15.75" customHeight="1" x14ac:dyDescent="0.2">
      <c r="A1137" s="22"/>
      <c r="B1137" s="27" t="s">
        <v>30</v>
      </c>
      <c r="C1137" s="27">
        <v>1197831</v>
      </c>
      <c r="D1137" s="28">
        <v>44441</v>
      </c>
      <c r="E1137" s="27" t="s">
        <v>31</v>
      </c>
      <c r="F1137" s="27" t="s">
        <v>64</v>
      </c>
      <c r="G1137" s="27" t="s">
        <v>65</v>
      </c>
      <c r="H1137" s="27" t="s">
        <v>27</v>
      </c>
      <c r="I1137" s="29">
        <v>0.6</v>
      </c>
      <c r="J1137" s="30">
        <v>3500</v>
      </c>
      <c r="K1137" s="31">
        <f t="shared" si="8"/>
        <v>2100</v>
      </c>
      <c r="L1137" s="31">
        <f t="shared" si="9"/>
        <v>1260.0000000000002</v>
      </c>
      <c r="M1137" s="32">
        <v>0.60000000000000009</v>
      </c>
      <c r="O1137" s="37"/>
      <c r="P1137" s="38"/>
      <c r="Q1137" s="33"/>
      <c r="R1137" s="34"/>
    </row>
    <row r="1138" spans="1:18" ht="15.75" customHeight="1" x14ac:dyDescent="0.2">
      <c r="A1138" s="22"/>
      <c r="B1138" s="27" t="s">
        <v>30</v>
      </c>
      <c r="C1138" s="27">
        <v>1197831</v>
      </c>
      <c r="D1138" s="28">
        <v>44441</v>
      </c>
      <c r="E1138" s="27" t="s">
        <v>31</v>
      </c>
      <c r="F1138" s="27" t="s">
        <v>64</v>
      </c>
      <c r="G1138" s="27" t="s">
        <v>65</v>
      </c>
      <c r="H1138" s="27" t="s">
        <v>28</v>
      </c>
      <c r="I1138" s="29">
        <v>0.45</v>
      </c>
      <c r="J1138" s="30">
        <v>3500</v>
      </c>
      <c r="K1138" s="31">
        <f t="shared" si="8"/>
        <v>1575</v>
      </c>
      <c r="L1138" s="31">
        <f t="shared" si="9"/>
        <v>708.74999999999989</v>
      </c>
      <c r="M1138" s="32">
        <v>0.44999999999999996</v>
      </c>
      <c r="O1138" s="37"/>
      <c r="P1138" s="38"/>
      <c r="Q1138" s="33"/>
      <c r="R1138" s="34"/>
    </row>
    <row r="1139" spans="1:18" ht="15.75" customHeight="1" x14ac:dyDescent="0.2">
      <c r="A1139" s="22"/>
      <c r="B1139" s="27" t="s">
        <v>30</v>
      </c>
      <c r="C1139" s="27">
        <v>1197831</v>
      </c>
      <c r="D1139" s="28">
        <v>44441</v>
      </c>
      <c r="E1139" s="27" t="s">
        <v>31</v>
      </c>
      <c r="F1139" s="27" t="s">
        <v>64</v>
      </c>
      <c r="G1139" s="27" t="s">
        <v>65</v>
      </c>
      <c r="H1139" s="27" t="s">
        <v>29</v>
      </c>
      <c r="I1139" s="29">
        <v>0.4</v>
      </c>
      <c r="J1139" s="30">
        <v>5750</v>
      </c>
      <c r="K1139" s="31">
        <f t="shared" si="8"/>
        <v>2300</v>
      </c>
      <c r="L1139" s="31">
        <f t="shared" si="9"/>
        <v>1495.0000000000002</v>
      </c>
      <c r="M1139" s="32">
        <v>0.65000000000000013</v>
      </c>
      <c r="O1139" s="37"/>
      <c r="P1139" s="38"/>
      <c r="Q1139" s="33"/>
      <c r="R1139" s="34"/>
    </row>
    <row r="1140" spans="1:18" ht="15.75" customHeight="1" x14ac:dyDescent="0.2">
      <c r="A1140" s="22"/>
      <c r="B1140" s="27" t="s">
        <v>30</v>
      </c>
      <c r="C1140" s="27">
        <v>1197831</v>
      </c>
      <c r="D1140" s="28">
        <v>44470</v>
      </c>
      <c r="E1140" s="27" t="s">
        <v>31</v>
      </c>
      <c r="F1140" s="27" t="s">
        <v>64</v>
      </c>
      <c r="G1140" s="27" t="s">
        <v>65</v>
      </c>
      <c r="H1140" s="27" t="s">
        <v>24</v>
      </c>
      <c r="I1140" s="29">
        <v>0.30000000000000004</v>
      </c>
      <c r="J1140" s="30">
        <v>5250</v>
      </c>
      <c r="K1140" s="31">
        <f t="shared" si="8"/>
        <v>1575.0000000000002</v>
      </c>
      <c r="L1140" s="31">
        <f t="shared" si="9"/>
        <v>787.5</v>
      </c>
      <c r="M1140" s="32">
        <v>0.49999999999999994</v>
      </c>
      <c r="O1140" s="37"/>
      <c r="P1140" s="38"/>
      <c r="Q1140" s="33"/>
      <c r="R1140" s="34"/>
    </row>
    <row r="1141" spans="1:18" ht="15.75" customHeight="1" x14ac:dyDescent="0.2">
      <c r="A1141" s="22"/>
      <c r="B1141" s="27" t="s">
        <v>30</v>
      </c>
      <c r="C1141" s="27">
        <v>1197831</v>
      </c>
      <c r="D1141" s="28">
        <v>44470</v>
      </c>
      <c r="E1141" s="27" t="s">
        <v>31</v>
      </c>
      <c r="F1141" s="27" t="s">
        <v>64</v>
      </c>
      <c r="G1141" s="27" t="s">
        <v>65</v>
      </c>
      <c r="H1141" s="27" t="s">
        <v>25</v>
      </c>
      <c r="I1141" s="29">
        <v>0.30000000000000004</v>
      </c>
      <c r="J1141" s="30">
        <v>5250</v>
      </c>
      <c r="K1141" s="31">
        <f t="shared" si="8"/>
        <v>1575.0000000000002</v>
      </c>
      <c r="L1141" s="31">
        <f t="shared" si="9"/>
        <v>787.5</v>
      </c>
      <c r="M1141" s="32">
        <v>0.49999999999999994</v>
      </c>
      <c r="O1141" s="37"/>
      <c r="P1141" s="38"/>
      <c r="Q1141" s="33"/>
      <c r="R1141" s="34"/>
    </row>
    <row r="1142" spans="1:18" ht="15.75" customHeight="1" x14ac:dyDescent="0.2">
      <c r="A1142" s="22"/>
      <c r="B1142" s="27" t="s">
        <v>30</v>
      </c>
      <c r="C1142" s="27">
        <v>1197831</v>
      </c>
      <c r="D1142" s="28">
        <v>44470</v>
      </c>
      <c r="E1142" s="27" t="s">
        <v>31</v>
      </c>
      <c r="F1142" s="27" t="s">
        <v>64</v>
      </c>
      <c r="G1142" s="27" t="s">
        <v>65</v>
      </c>
      <c r="H1142" s="27" t="s">
        <v>26</v>
      </c>
      <c r="I1142" s="29">
        <v>0.35000000000000003</v>
      </c>
      <c r="J1142" s="30">
        <v>4750</v>
      </c>
      <c r="K1142" s="31">
        <f t="shared" si="8"/>
        <v>1662.5000000000002</v>
      </c>
      <c r="L1142" s="31">
        <f t="shared" si="9"/>
        <v>831.25</v>
      </c>
      <c r="M1142" s="32">
        <v>0.49999999999999994</v>
      </c>
      <c r="O1142" s="37"/>
      <c r="P1142" s="38"/>
      <c r="Q1142" s="33"/>
      <c r="R1142" s="34"/>
    </row>
    <row r="1143" spans="1:18" ht="15.75" customHeight="1" x14ac:dyDescent="0.2">
      <c r="A1143" s="22"/>
      <c r="B1143" s="27" t="s">
        <v>30</v>
      </c>
      <c r="C1143" s="27">
        <v>1197831</v>
      </c>
      <c r="D1143" s="28">
        <v>44470</v>
      </c>
      <c r="E1143" s="27" t="s">
        <v>31</v>
      </c>
      <c r="F1143" s="27" t="s">
        <v>64</v>
      </c>
      <c r="G1143" s="27" t="s">
        <v>65</v>
      </c>
      <c r="H1143" s="27" t="s">
        <v>27</v>
      </c>
      <c r="I1143" s="29">
        <v>0.35000000000000003</v>
      </c>
      <c r="J1143" s="30">
        <v>3250</v>
      </c>
      <c r="K1143" s="31">
        <f t="shared" si="8"/>
        <v>1137.5</v>
      </c>
      <c r="L1143" s="31">
        <f t="shared" si="9"/>
        <v>682.50000000000011</v>
      </c>
      <c r="M1143" s="32">
        <v>0.60000000000000009</v>
      </c>
      <c r="O1143" s="37"/>
      <c r="P1143" s="38"/>
      <c r="Q1143" s="33"/>
      <c r="R1143" s="34"/>
    </row>
    <row r="1144" spans="1:18" ht="15.75" customHeight="1" x14ac:dyDescent="0.2">
      <c r="A1144" s="22"/>
      <c r="B1144" s="27" t="s">
        <v>30</v>
      </c>
      <c r="C1144" s="27">
        <v>1197831</v>
      </c>
      <c r="D1144" s="28">
        <v>44470</v>
      </c>
      <c r="E1144" s="27" t="s">
        <v>31</v>
      </c>
      <c r="F1144" s="27" t="s">
        <v>64</v>
      </c>
      <c r="G1144" s="27" t="s">
        <v>65</v>
      </c>
      <c r="H1144" s="27" t="s">
        <v>28</v>
      </c>
      <c r="I1144" s="29">
        <v>0.30000000000000004</v>
      </c>
      <c r="J1144" s="30">
        <v>3000</v>
      </c>
      <c r="K1144" s="31">
        <f t="shared" si="8"/>
        <v>900.00000000000011</v>
      </c>
      <c r="L1144" s="31">
        <f t="shared" si="9"/>
        <v>405</v>
      </c>
      <c r="M1144" s="32">
        <v>0.44999999999999996</v>
      </c>
      <c r="O1144" s="37"/>
      <c r="P1144" s="38"/>
      <c r="Q1144" s="33"/>
      <c r="R1144" s="34"/>
    </row>
    <row r="1145" spans="1:18" ht="15.75" customHeight="1" x14ac:dyDescent="0.2">
      <c r="A1145" s="22"/>
      <c r="B1145" s="27" t="s">
        <v>30</v>
      </c>
      <c r="C1145" s="27">
        <v>1197831</v>
      </c>
      <c r="D1145" s="28">
        <v>44470</v>
      </c>
      <c r="E1145" s="27" t="s">
        <v>31</v>
      </c>
      <c r="F1145" s="27" t="s">
        <v>64</v>
      </c>
      <c r="G1145" s="27" t="s">
        <v>65</v>
      </c>
      <c r="H1145" s="27" t="s">
        <v>29</v>
      </c>
      <c r="I1145" s="29">
        <v>0.4</v>
      </c>
      <c r="J1145" s="30">
        <v>4750</v>
      </c>
      <c r="K1145" s="31">
        <f t="shared" si="8"/>
        <v>1900</v>
      </c>
      <c r="L1145" s="31">
        <f t="shared" si="9"/>
        <v>1235.0000000000002</v>
      </c>
      <c r="M1145" s="32">
        <v>0.65000000000000013</v>
      </c>
      <c r="O1145" s="37"/>
      <c r="P1145" s="38"/>
      <c r="Q1145" s="33"/>
      <c r="R1145" s="34"/>
    </row>
    <row r="1146" spans="1:18" ht="15.75" customHeight="1" x14ac:dyDescent="0.2">
      <c r="A1146" s="22"/>
      <c r="B1146" s="27" t="s">
        <v>30</v>
      </c>
      <c r="C1146" s="27">
        <v>1197831</v>
      </c>
      <c r="D1146" s="28">
        <v>44502</v>
      </c>
      <c r="E1146" s="27" t="s">
        <v>31</v>
      </c>
      <c r="F1146" s="27" t="s">
        <v>64</v>
      </c>
      <c r="G1146" s="27" t="s">
        <v>65</v>
      </c>
      <c r="H1146" s="27" t="s">
        <v>24</v>
      </c>
      <c r="I1146" s="29">
        <v>0.20000000000000004</v>
      </c>
      <c r="J1146" s="30">
        <v>6250</v>
      </c>
      <c r="K1146" s="31">
        <f t="shared" si="8"/>
        <v>1250.0000000000002</v>
      </c>
      <c r="L1146" s="31">
        <f t="shared" si="9"/>
        <v>625</v>
      </c>
      <c r="M1146" s="32">
        <v>0.49999999999999994</v>
      </c>
      <c r="O1146" s="37"/>
      <c r="P1146" s="38"/>
      <c r="Q1146" s="33"/>
      <c r="R1146" s="34"/>
    </row>
    <row r="1147" spans="1:18" ht="15.75" customHeight="1" x14ac:dyDescent="0.2">
      <c r="A1147" s="22"/>
      <c r="B1147" s="27" t="s">
        <v>30</v>
      </c>
      <c r="C1147" s="27">
        <v>1197831</v>
      </c>
      <c r="D1147" s="28">
        <v>44502</v>
      </c>
      <c r="E1147" s="27" t="s">
        <v>31</v>
      </c>
      <c r="F1147" s="27" t="s">
        <v>64</v>
      </c>
      <c r="G1147" s="27" t="s">
        <v>65</v>
      </c>
      <c r="H1147" s="27" t="s">
        <v>25</v>
      </c>
      <c r="I1147" s="29">
        <v>0.20000000000000004</v>
      </c>
      <c r="J1147" s="30">
        <v>6250</v>
      </c>
      <c r="K1147" s="31">
        <f t="shared" si="8"/>
        <v>1250.0000000000002</v>
      </c>
      <c r="L1147" s="31">
        <f t="shared" si="9"/>
        <v>625</v>
      </c>
      <c r="M1147" s="32">
        <v>0.49999999999999994</v>
      </c>
      <c r="O1147" s="37"/>
      <c r="P1147" s="38"/>
      <c r="Q1147" s="33"/>
      <c r="R1147" s="34"/>
    </row>
    <row r="1148" spans="1:18" ht="15.75" customHeight="1" x14ac:dyDescent="0.2">
      <c r="A1148" s="22"/>
      <c r="B1148" s="27" t="s">
        <v>30</v>
      </c>
      <c r="C1148" s="27">
        <v>1197831</v>
      </c>
      <c r="D1148" s="28">
        <v>44502</v>
      </c>
      <c r="E1148" s="27" t="s">
        <v>31</v>
      </c>
      <c r="F1148" s="27" t="s">
        <v>64</v>
      </c>
      <c r="G1148" s="27" t="s">
        <v>65</v>
      </c>
      <c r="H1148" s="27" t="s">
        <v>26</v>
      </c>
      <c r="I1148" s="29">
        <v>0.45000000000000007</v>
      </c>
      <c r="J1148" s="30">
        <v>5750</v>
      </c>
      <c r="K1148" s="31">
        <f t="shared" si="8"/>
        <v>2587.5000000000005</v>
      </c>
      <c r="L1148" s="31">
        <f t="shared" si="9"/>
        <v>1293.75</v>
      </c>
      <c r="M1148" s="32">
        <v>0.49999999999999994</v>
      </c>
      <c r="O1148" s="37"/>
      <c r="P1148" s="38"/>
      <c r="Q1148" s="33"/>
      <c r="R1148" s="34"/>
    </row>
    <row r="1149" spans="1:18" ht="15.75" customHeight="1" x14ac:dyDescent="0.2">
      <c r="A1149" s="22"/>
      <c r="B1149" s="27" t="s">
        <v>30</v>
      </c>
      <c r="C1149" s="27">
        <v>1197831</v>
      </c>
      <c r="D1149" s="28">
        <v>44502</v>
      </c>
      <c r="E1149" s="27" t="s">
        <v>31</v>
      </c>
      <c r="F1149" s="27" t="s">
        <v>64</v>
      </c>
      <c r="G1149" s="27" t="s">
        <v>65</v>
      </c>
      <c r="H1149" s="27" t="s">
        <v>27</v>
      </c>
      <c r="I1149" s="29">
        <v>0.45000000000000007</v>
      </c>
      <c r="J1149" s="30">
        <v>4500</v>
      </c>
      <c r="K1149" s="31">
        <f t="shared" si="8"/>
        <v>2025.0000000000002</v>
      </c>
      <c r="L1149" s="31">
        <f t="shared" si="9"/>
        <v>1215.0000000000002</v>
      </c>
      <c r="M1149" s="32">
        <v>0.60000000000000009</v>
      </c>
      <c r="O1149" s="37"/>
      <c r="P1149" s="38"/>
      <c r="Q1149" s="33"/>
      <c r="R1149" s="34"/>
    </row>
    <row r="1150" spans="1:18" ht="15.75" customHeight="1" x14ac:dyDescent="0.2">
      <c r="A1150" s="22"/>
      <c r="B1150" s="27" t="s">
        <v>30</v>
      </c>
      <c r="C1150" s="27">
        <v>1197831</v>
      </c>
      <c r="D1150" s="28">
        <v>44502</v>
      </c>
      <c r="E1150" s="27" t="s">
        <v>31</v>
      </c>
      <c r="F1150" s="27" t="s">
        <v>64</v>
      </c>
      <c r="G1150" s="27" t="s">
        <v>65</v>
      </c>
      <c r="H1150" s="27" t="s">
        <v>28</v>
      </c>
      <c r="I1150" s="29">
        <v>0.49999999999999994</v>
      </c>
      <c r="J1150" s="30">
        <v>4250</v>
      </c>
      <c r="K1150" s="31">
        <f t="shared" si="8"/>
        <v>2124.9999999999995</v>
      </c>
      <c r="L1150" s="31">
        <f t="shared" si="9"/>
        <v>956.24999999999966</v>
      </c>
      <c r="M1150" s="32">
        <v>0.44999999999999996</v>
      </c>
      <c r="O1150" s="37"/>
      <c r="P1150" s="38"/>
      <c r="Q1150" s="33"/>
      <c r="R1150" s="34"/>
    </row>
    <row r="1151" spans="1:18" ht="15.75" customHeight="1" x14ac:dyDescent="0.2">
      <c r="A1151" s="22"/>
      <c r="B1151" s="27" t="s">
        <v>30</v>
      </c>
      <c r="C1151" s="27">
        <v>1197831</v>
      </c>
      <c r="D1151" s="28">
        <v>44502</v>
      </c>
      <c r="E1151" s="27" t="s">
        <v>31</v>
      </c>
      <c r="F1151" s="27" t="s">
        <v>64</v>
      </c>
      <c r="G1151" s="27" t="s">
        <v>65</v>
      </c>
      <c r="H1151" s="27" t="s">
        <v>29</v>
      </c>
      <c r="I1151" s="29">
        <v>0.6</v>
      </c>
      <c r="J1151" s="30">
        <v>6250</v>
      </c>
      <c r="K1151" s="31">
        <f t="shared" si="8"/>
        <v>3750</v>
      </c>
      <c r="L1151" s="31">
        <f t="shared" si="9"/>
        <v>2437.5000000000005</v>
      </c>
      <c r="M1151" s="32">
        <v>0.65000000000000013</v>
      </c>
      <c r="O1151" s="37"/>
      <c r="P1151" s="38"/>
      <c r="Q1151" s="33"/>
      <c r="R1151" s="34"/>
    </row>
    <row r="1152" spans="1:18" ht="15.75" customHeight="1" x14ac:dyDescent="0.2">
      <c r="A1152" s="22"/>
      <c r="B1152" s="27" t="s">
        <v>30</v>
      </c>
      <c r="C1152" s="27">
        <v>1197831</v>
      </c>
      <c r="D1152" s="28">
        <v>44531</v>
      </c>
      <c r="E1152" s="27" t="s">
        <v>31</v>
      </c>
      <c r="F1152" s="27" t="s">
        <v>64</v>
      </c>
      <c r="G1152" s="27" t="s">
        <v>65</v>
      </c>
      <c r="H1152" s="27" t="s">
        <v>24</v>
      </c>
      <c r="I1152" s="29">
        <v>0.6</v>
      </c>
      <c r="J1152" s="30">
        <v>7750</v>
      </c>
      <c r="K1152" s="31">
        <f t="shared" si="8"/>
        <v>4650</v>
      </c>
      <c r="L1152" s="31">
        <f t="shared" si="9"/>
        <v>2324.9999999999995</v>
      </c>
      <c r="M1152" s="32">
        <v>0.49999999999999994</v>
      </c>
      <c r="O1152" s="37"/>
      <c r="P1152" s="38"/>
      <c r="Q1152" s="33"/>
      <c r="R1152" s="34"/>
    </row>
    <row r="1153" spans="1:18" ht="15.75" customHeight="1" x14ac:dyDescent="0.2">
      <c r="A1153" s="22"/>
      <c r="B1153" s="27" t="s">
        <v>30</v>
      </c>
      <c r="C1153" s="27">
        <v>1197831</v>
      </c>
      <c r="D1153" s="28">
        <v>44531</v>
      </c>
      <c r="E1153" s="27" t="s">
        <v>31</v>
      </c>
      <c r="F1153" s="27" t="s">
        <v>64</v>
      </c>
      <c r="G1153" s="27" t="s">
        <v>65</v>
      </c>
      <c r="H1153" s="27" t="s">
        <v>25</v>
      </c>
      <c r="I1153" s="29">
        <v>0.6</v>
      </c>
      <c r="J1153" s="30">
        <v>7750</v>
      </c>
      <c r="K1153" s="31">
        <f t="shared" si="8"/>
        <v>4650</v>
      </c>
      <c r="L1153" s="31">
        <f t="shared" si="9"/>
        <v>2324.9999999999995</v>
      </c>
      <c r="M1153" s="32">
        <v>0.49999999999999994</v>
      </c>
      <c r="O1153" s="37"/>
      <c r="P1153" s="38"/>
      <c r="Q1153" s="33"/>
      <c r="R1153" s="34"/>
    </row>
    <row r="1154" spans="1:18" ht="15.75" customHeight="1" x14ac:dyDescent="0.2">
      <c r="A1154" s="22"/>
      <c r="B1154" s="27" t="s">
        <v>30</v>
      </c>
      <c r="C1154" s="27">
        <v>1197831</v>
      </c>
      <c r="D1154" s="28">
        <v>44531</v>
      </c>
      <c r="E1154" s="27" t="s">
        <v>31</v>
      </c>
      <c r="F1154" s="27" t="s">
        <v>64</v>
      </c>
      <c r="G1154" s="27" t="s">
        <v>65</v>
      </c>
      <c r="H1154" s="27" t="s">
        <v>26</v>
      </c>
      <c r="I1154" s="29">
        <v>0.65</v>
      </c>
      <c r="J1154" s="30">
        <v>7000</v>
      </c>
      <c r="K1154" s="31">
        <f t="shared" si="8"/>
        <v>4550</v>
      </c>
      <c r="L1154" s="31">
        <f t="shared" si="9"/>
        <v>2274.9999999999995</v>
      </c>
      <c r="M1154" s="32">
        <v>0.49999999999999994</v>
      </c>
      <c r="O1154" s="37"/>
      <c r="P1154" s="38"/>
      <c r="Q1154" s="33"/>
      <c r="R1154" s="34"/>
    </row>
    <row r="1155" spans="1:18" ht="15.75" customHeight="1" x14ac:dyDescent="0.2">
      <c r="A1155" s="22"/>
      <c r="B1155" s="27" t="s">
        <v>30</v>
      </c>
      <c r="C1155" s="27">
        <v>1197831</v>
      </c>
      <c r="D1155" s="28">
        <v>44531</v>
      </c>
      <c r="E1155" s="27" t="s">
        <v>31</v>
      </c>
      <c r="F1155" s="27" t="s">
        <v>64</v>
      </c>
      <c r="G1155" s="27" t="s">
        <v>65</v>
      </c>
      <c r="H1155" s="27" t="s">
        <v>27</v>
      </c>
      <c r="I1155" s="29">
        <v>0.65</v>
      </c>
      <c r="J1155" s="30">
        <v>5500</v>
      </c>
      <c r="K1155" s="31">
        <f t="shared" si="8"/>
        <v>3575</v>
      </c>
      <c r="L1155" s="31">
        <f t="shared" si="9"/>
        <v>2145.0000000000005</v>
      </c>
      <c r="M1155" s="32">
        <v>0.60000000000000009</v>
      </c>
      <c r="O1155" s="37"/>
      <c r="P1155" s="38"/>
      <c r="Q1155" s="33"/>
      <c r="R1155" s="34"/>
    </row>
    <row r="1156" spans="1:18" ht="15.75" customHeight="1" x14ac:dyDescent="0.2">
      <c r="A1156" s="22"/>
      <c r="B1156" s="27" t="s">
        <v>30</v>
      </c>
      <c r="C1156" s="27">
        <v>1197831</v>
      </c>
      <c r="D1156" s="28">
        <v>44531</v>
      </c>
      <c r="E1156" s="27" t="s">
        <v>31</v>
      </c>
      <c r="F1156" s="27" t="s">
        <v>64</v>
      </c>
      <c r="G1156" s="27" t="s">
        <v>65</v>
      </c>
      <c r="H1156" s="27" t="s">
        <v>28</v>
      </c>
      <c r="I1156" s="29">
        <v>0.6</v>
      </c>
      <c r="J1156" s="30">
        <v>5000</v>
      </c>
      <c r="K1156" s="31">
        <f t="shared" si="8"/>
        <v>3000</v>
      </c>
      <c r="L1156" s="31">
        <f t="shared" si="9"/>
        <v>1349.9999999999998</v>
      </c>
      <c r="M1156" s="32">
        <v>0.44999999999999996</v>
      </c>
      <c r="O1156" s="37"/>
      <c r="P1156" s="38"/>
      <c r="Q1156" s="33"/>
      <c r="R1156" s="34"/>
    </row>
    <row r="1157" spans="1:18" ht="15.75" customHeight="1" x14ac:dyDescent="0.2">
      <c r="A1157" s="22"/>
      <c r="B1157" s="27" t="s">
        <v>30</v>
      </c>
      <c r="C1157" s="27">
        <v>1197831</v>
      </c>
      <c r="D1157" s="28">
        <v>44531</v>
      </c>
      <c r="E1157" s="27" t="s">
        <v>31</v>
      </c>
      <c r="F1157" s="27" t="s">
        <v>64</v>
      </c>
      <c r="G1157" s="27" t="s">
        <v>65</v>
      </c>
      <c r="H1157" s="27" t="s">
        <v>29</v>
      </c>
      <c r="I1157" s="29">
        <v>0.70000000000000007</v>
      </c>
      <c r="J1157" s="30">
        <v>7500</v>
      </c>
      <c r="K1157" s="31">
        <f t="shared" si="8"/>
        <v>5250.0000000000009</v>
      </c>
      <c r="L1157" s="31">
        <f t="shared" si="9"/>
        <v>3412.5000000000014</v>
      </c>
      <c r="M1157" s="32">
        <v>0.65000000000000013</v>
      </c>
      <c r="O1157" s="37"/>
      <c r="P1157" s="38"/>
      <c r="Q1157" s="33"/>
      <c r="R1157" s="34"/>
    </row>
    <row r="1158" spans="1:18" ht="15.75" customHeight="1" x14ac:dyDescent="0.2">
      <c r="A1158" s="22" t="s">
        <v>46</v>
      </c>
      <c r="B1158" s="27" t="s">
        <v>21</v>
      </c>
      <c r="C1158" s="27">
        <v>1185732</v>
      </c>
      <c r="D1158" s="28">
        <v>44217</v>
      </c>
      <c r="E1158" s="27" t="s">
        <v>22</v>
      </c>
      <c r="F1158" s="27" t="s">
        <v>66</v>
      </c>
      <c r="G1158" s="27" t="s">
        <v>67</v>
      </c>
      <c r="H1158" s="27" t="s">
        <v>24</v>
      </c>
      <c r="I1158" s="29">
        <v>0.4</v>
      </c>
      <c r="J1158" s="30">
        <v>4500</v>
      </c>
      <c r="K1158" s="31">
        <f t="shared" si="8"/>
        <v>1800</v>
      </c>
      <c r="L1158" s="31">
        <f t="shared" si="9"/>
        <v>630</v>
      </c>
      <c r="M1158" s="32">
        <v>0.35</v>
      </c>
      <c r="O1158" s="37"/>
      <c r="P1158" s="38"/>
      <c r="Q1158" s="33"/>
      <c r="R1158" s="34"/>
    </row>
    <row r="1159" spans="1:18" ht="15.75" customHeight="1" x14ac:dyDescent="0.2">
      <c r="A1159" s="22"/>
      <c r="B1159" s="27" t="s">
        <v>21</v>
      </c>
      <c r="C1159" s="27">
        <v>1185732</v>
      </c>
      <c r="D1159" s="28">
        <v>44217</v>
      </c>
      <c r="E1159" s="27" t="s">
        <v>22</v>
      </c>
      <c r="F1159" s="27" t="s">
        <v>66</v>
      </c>
      <c r="G1159" s="27" t="s">
        <v>67</v>
      </c>
      <c r="H1159" s="27" t="s">
        <v>25</v>
      </c>
      <c r="I1159" s="29">
        <v>0.4</v>
      </c>
      <c r="J1159" s="30">
        <v>2500</v>
      </c>
      <c r="K1159" s="31">
        <f t="shared" si="8"/>
        <v>1000</v>
      </c>
      <c r="L1159" s="31">
        <f t="shared" si="9"/>
        <v>350</v>
      </c>
      <c r="M1159" s="32">
        <v>0.35</v>
      </c>
      <c r="O1159" s="37"/>
      <c r="P1159" s="38"/>
      <c r="Q1159" s="33"/>
      <c r="R1159" s="34"/>
    </row>
    <row r="1160" spans="1:18" ht="15.75" customHeight="1" x14ac:dyDescent="0.2">
      <c r="A1160" s="22"/>
      <c r="B1160" s="27" t="s">
        <v>21</v>
      </c>
      <c r="C1160" s="27">
        <v>1185732</v>
      </c>
      <c r="D1160" s="28">
        <v>44217</v>
      </c>
      <c r="E1160" s="27" t="s">
        <v>22</v>
      </c>
      <c r="F1160" s="27" t="s">
        <v>66</v>
      </c>
      <c r="G1160" s="27" t="s">
        <v>67</v>
      </c>
      <c r="H1160" s="27" t="s">
        <v>26</v>
      </c>
      <c r="I1160" s="29">
        <v>0.30000000000000004</v>
      </c>
      <c r="J1160" s="30">
        <v>2500</v>
      </c>
      <c r="K1160" s="31">
        <f t="shared" si="8"/>
        <v>750.00000000000011</v>
      </c>
      <c r="L1160" s="31">
        <f t="shared" si="9"/>
        <v>300</v>
      </c>
      <c r="M1160" s="32">
        <v>0.39999999999999997</v>
      </c>
      <c r="O1160" s="37"/>
      <c r="P1160" s="38"/>
      <c r="Q1160" s="33"/>
      <c r="R1160" s="34"/>
    </row>
    <row r="1161" spans="1:18" ht="15.75" customHeight="1" x14ac:dyDescent="0.2">
      <c r="A1161" s="22"/>
      <c r="B1161" s="27" t="s">
        <v>21</v>
      </c>
      <c r="C1161" s="27">
        <v>1185732</v>
      </c>
      <c r="D1161" s="28">
        <v>44217</v>
      </c>
      <c r="E1161" s="27" t="s">
        <v>22</v>
      </c>
      <c r="F1161" s="27" t="s">
        <v>66</v>
      </c>
      <c r="G1161" s="27" t="s">
        <v>67</v>
      </c>
      <c r="H1161" s="27" t="s">
        <v>27</v>
      </c>
      <c r="I1161" s="29">
        <v>0.35</v>
      </c>
      <c r="J1161" s="30">
        <v>1000</v>
      </c>
      <c r="K1161" s="31">
        <f t="shared" si="8"/>
        <v>350</v>
      </c>
      <c r="L1161" s="31">
        <f t="shared" si="9"/>
        <v>105</v>
      </c>
      <c r="M1161" s="32">
        <v>0.3</v>
      </c>
      <c r="O1161" s="37"/>
      <c r="P1161" s="38"/>
      <c r="Q1161" s="33"/>
      <c r="R1161" s="34"/>
    </row>
    <row r="1162" spans="1:18" ht="15.75" customHeight="1" x14ac:dyDescent="0.2">
      <c r="A1162" s="22"/>
      <c r="B1162" s="27" t="s">
        <v>21</v>
      </c>
      <c r="C1162" s="27">
        <v>1185732</v>
      </c>
      <c r="D1162" s="28">
        <v>44217</v>
      </c>
      <c r="E1162" s="27" t="s">
        <v>22</v>
      </c>
      <c r="F1162" s="27" t="s">
        <v>66</v>
      </c>
      <c r="G1162" s="27" t="s">
        <v>67</v>
      </c>
      <c r="H1162" s="27" t="s">
        <v>28</v>
      </c>
      <c r="I1162" s="29">
        <v>0.5</v>
      </c>
      <c r="J1162" s="30">
        <v>1500</v>
      </c>
      <c r="K1162" s="31">
        <f t="shared" si="8"/>
        <v>750</v>
      </c>
      <c r="L1162" s="31">
        <f t="shared" si="9"/>
        <v>187.5</v>
      </c>
      <c r="M1162" s="32">
        <v>0.25</v>
      </c>
      <c r="O1162" s="37"/>
      <c r="P1162" s="38"/>
      <c r="Q1162" s="33"/>
      <c r="R1162" s="34"/>
    </row>
    <row r="1163" spans="1:18" ht="15.75" customHeight="1" x14ac:dyDescent="0.2">
      <c r="A1163" s="22"/>
      <c r="B1163" s="27" t="s">
        <v>21</v>
      </c>
      <c r="C1163" s="27">
        <v>1185732</v>
      </c>
      <c r="D1163" s="28">
        <v>44217</v>
      </c>
      <c r="E1163" s="27" t="s">
        <v>22</v>
      </c>
      <c r="F1163" s="27" t="s">
        <v>66</v>
      </c>
      <c r="G1163" s="27" t="s">
        <v>67</v>
      </c>
      <c r="H1163" s="27" t="s">
        <v>29</v>
      </c>
      <c r="I1163" s="29">
        <v>0.4</v>
      </c>
      <c r="J1163" s="30">
        <v>2500</v>
      </c>
      <c r="K1163" s="31">
        <f t="shared" si="8"/>
        <v>1000</v>
      </c>
      <c r="L1163" s="31">
        <f t="shared" si="9"/>
        <v>400</v>
      </c>
      <c r="M1163" s="32">
        <v>0.4</v>
      </c>
      <c r="O1163" s="37"/>
      <c r="P1163" s="38"/>
      <c r="Q1163" s="33"/>
      <c r="R1163" s="34"/>
    </row>
    <row r="1164" spans="1:18" ht="15.75" customHeight="1" x14ac:dyDescent="0.2">
      <c r="A1164" s="22"/>
      <c r="B1164" s="27" t="s">
        <v>21</v>
      </c>
      <c r="C1164" s="27">
        <v>1185732</v>
      </c>
      <c r="D1164" s="28">
        <v>44246</v>
      </c>
      <c r="E1164" s="27" t="s">
        <v>22</v>
      </c>
      <c r="F1164" s="27" t="s">
        <v>66</v>
      </c>
      <c r="G1164" s="27" t="s">
        <v>67</v>
      </c>
      <c r="H1164" s="27" t="s">
        <v>24</v>
      </c>
      <c r="I1164" s="29">
        <v>0.4</v>
      </c>
      <c r="J1164" s="30">
        <v>5000</v>
      </c>
      <c r="K1164" s="31">
        <f t="shared" si="8"/>
        <v>2000</v>
      </c>
      <c r="L1164" s="31">
        <f t="shared" si="9"/>
        <v>700</v>
      </c>
      <c r="M1164" s="32">
        <v>0.35</v>
      </c>
      <c r="O1164" s="37"/>
      <c r="P1164" s="38"/>
      <c r="Q1164" s="33"/>
      <c r="R1164" s="34"/>
    </row>
    <row r="1165" spans="1:18" ht="15.75" customHeight="1" x14ac:dyDescent="0.2">
      <c r="A1165" s="22"/>
      <c r="B1165" s="27" t="s">
        <v>21</v>
      </c>
      <c r="C1165" s="27">
        <v>1185732</v>
      </c>
      <c r="D1165" s="28">
        <v>44246</v>
      </c>
      <c r="E1165" s="27" t="s">
        <v>22</v>
      </c>
      <c r="F1165" s="27" t="s">
        <v>66</v>
      </c>
      <c r="G1165" s="27" t="s">
        <v>67</v>
      </c>
      <c r="H1165" s="27" t="s">
        <v>25</v>
      </c>
      <c r="I1165" s="29">
        <v>0.4</v>
      </c>
      <c r="J1165" s="30">
        <v>1500</v>
      </c>
      <c r="K1165" s="31">
        <f t="shared" si="8"/>
        <v>600</v>
      </c>
      <c r="L1165" s="31">
        <f t="shared" si="9"/>
        <v>210</v>
      </c>
      <c r="M1165" s="32">
        <v>0.35</v>
      </c>
      <c r="O1165" s="37"/>
      <c r="P1165" s="38"/>
      <c r="Q1165" s="33"/>
      <c r="R1165" s="34"/>
    </row>
    <row r="1166" spans="1:18" ht="15.75" customHeight="1" x14ac:dyDescent="0.2">
      <c r="A1166" s="22"/>
      <c r="B1166" s="27" t="s">
        <v>21</v>
      </c>
      <c r="C1166" s="27">
        <v>1185732</v>
      </c>
      <c r="D1166" s="28">
        <v>44246</v>
      </c>
      <c r="E1166" s="27" t="s">
        <v>22</v>
      </c>
      <c r="F1166" s="27" t="s">
        <v>66</v>
      </c>
      <c r="G1166" s="27" t="s">
        <v>67</v>
      </c>
      <c r="H1166" s="27" t="s">
        <v>26</v>
      </c>
      <c r="I1166" s="29">
        <v>0.30000000000000004</v>
      </c>
      <c r="J1166" s="30">
        <v>2000</v>
      </c>
      <c r="K1166" s="31">
        <f t="shared" si="8"/>
        <v>600.00000000000011</v>
      </c>
      <c r="L1166" s="31">
        <f t="shared" si="9"/>
        <v>240.00000000000003</v>
      </c>
      <c r="M1166" s="32">
        <v>0.39999999999999997</v>
      </c>
      <c r="O1166" s="37"/>
      <c r="P1166" s="38"/>
      <c r="Q1166" s="33"/>
      <c r="R1166" s="34"/>
    </row>
    <row r="1167" spans="1:18" ht="15.75" customHeight="1" x14ac:dyDescent="0.2">
      <c r="A1167" s="22"/>
      <c r="B1167" s="27" t="s">
        <v>21</v>
      </c>
      <c r="C1167" s="27">
        <v>1185732</v>
      </c>
      <c r="D1167" s="28">
        <v>44246</v>
      </c>
      <c r="E1167" s="27" t="s">
        <v>22</v>
      </c>
      <c r="F1167" s="27" t="s">
        <v>66</v>
      </c>
      <c r="G1167" s="27" t="s">
        <v>67</v>
      </c>
      <c r="H1167" s="27" t="s">
        <v>27</v>
      </c>
      <c r="I1167" s="29">
        <v>0.35</v>
      </c>
      <c r="J1167" s="30">
        <v>750</v>
      </c>
      <c r="K1167" s="31">
        <f t="shared" si="8"/>
        <v>262.5</v>
      </c>
      <c r="L1167" s="31">
        <f t="shared" si="9"/>
        <v>78.75</v>
      </c>
      <c r="M1167" s="32">
        <v>0.3</v>
      </c>
      <c r="O1167" s="37"/>
      <c r="P1167" s="38"/>
      <c r="Q1167" s="33"/>
      <c r="R1167" s="34"/>
    </row>
    <row r="1168" spans="1:18" ht="15.75" customHeight="1" x14ac:dyDescent="0.2">
      <c r="A1168" s="22"/>
      <c r="B1168" s="27" t="s">
        <v>21</v>
      </c>
      <c r="C1168" s="27">
        <v>1185732</v>
      </c>
      <c r="D1168" s="28">
        <v>44246</v>
      </c>
      <c r="E1168" s="27" t="s">
        <v>22</v>
      </c>
      <c r="F1168" s="27" t="s">
        <v>66</v>
      </c>
      <c r="G1168" s="27" t="s">
        <v>67</v>
      </c>
      <c r="H1168" s="27" t="s">
        <v>28</v>
      </c>
      <c r="I1168" s="29">
        <v>0.5</v>
      </c>
      <c r="J1168" s="30">
        <v>1500</v>
      </c>
      <c r="K1168" s="31">
        <f t="shared" si="8"/>
        <v>750</v>
      </c>
      <c r="L1168" s="31">
        <f t="shared" si="9"/>
        <v>187.5</v>
      </c>
      <c r="M1168" s="32">
        <v>0.25</v>
      </c>
      <c r="O1168" s="37"/>
      <c r="P1168" s="38"/>
      <c r="Q1168" s="33"/>
      <c r="R1168" s="34"/>
    </row>
    <row r="1169" spans="1:18" ht="15.75" customHeight="1" x14ac:dyDescent="0.2">
      <c r="A1169" s="22"/>
      <c r="B1169" s="27" t="s">
        <v>21</v>
      </c>
      <c r="C1169" s="27">
        <v>1185732</v>
      </c>
      <c r="D1169" s="28">
        <v>44246</v>
      </c>
      <c r="E1169" s="27" t="s">
        <v>22</v>
      </c>
      <c r="F1169" s="27" t="s">
        <v>66</v>
      </c>
      <c r="G1169" s="27" t="s">
        <v>67</v>
      </c>
      <c r="H1169" s="27" t="s">
        <v>29</v>
      </c>
      <c r="I1169" s="29">
        <v>0.4</v>
      </c>
      <c r="J1169" s="30">
        <v>2500</v>
      </c>
      <c r="K1169" s="31">
        <f t="shared" si="8"/>
        <v>1000</v>
      </c>
      <c r="L1169" s="31">
        <f t="shared" si="9"/>
        <v>400</v>
      </c>
      <c r="M1169" s="32">
        <v>0.4</v>
      </c>
      <c r="O1169" s="37"/>
      <c r="P1169" s="38"/>
      <c r="Q1169" s="33"/>
      <c r="R1169" s="34"/>
    </row>
    <row r="1170" spans="1:18" ht="15.75" customHeight="1" x14ac:dyDescent="0.2">
      <c r="A1170" s="22"/>
      <c r="B1170" s="27" t="s">
        <v>21</v>
      </c>
      <c r="C1170" s="27">
        <v>1185732</v>
      </c>
      <c r="D1170" s="28">
        <v>44272</v>
      </c>
      <c r="E1170" s="27" t="s">
        <v>22</v>
      </c>
      <c r="F1170" s="27" t="s">
        <v>66</v>
      </c>
      <c r="G1170" s="27" t="s">
        <v>67</v>
      </c>
      <c r="H1170" s="27" t="s">
        <v>24</v>
      </c>
      <c r="I1170" s="29">
        <v>0.4</v>
      </c>
      <c r="J1170" s="30">
        <v>4700</v>
      </c>
      <c r="K1170" s="31">
        <f t="shared" si="8"/>
        <v>1880</v>
      </c>
      <c r="L1170" s="31">
        <f t="shared" si="9"/>
        <v>658</v>
      </c>
      <c r="M1170" s="32">
        <v>0.35</v>
      </c>
      <c r="O1170" s="37"/>
      <c r="P1170" s="38"/>
      <c r="Q1170" s="33"/>
      <c r="R1170" s="34"/>
    </row>
    <row r="1171" spans="1:18" ht="15.75" customHeight="1" x14ac:dyDescent="0.2">
      <c r="A1171" s="22"/>
      <c r="B1171" s="27" t="s">
        <v>21</v>
      </c>
      <c r="C1171" s="27">
        <v>1185732</v>
      </c>
      <c r="D1171" s="28">
        <v>44272</v>
      </c>
      <c r="E1171" s="27" t="s">
        <v>22</v>
      </c>
      <c r="F1171" s="27" t="s">
        <v>66</v>
      </c>
      <c r="G1171" s="27" t="s">
        <v>67</v>
      </c>
      <c r="H1171" s="27" t="s">
        <v>25</v>
      </c>
      <c r="I1171" s="29">
        <v>0.4</v>
      </c>
      <c r="J1171" s="30">
        <v>1750</v>
      </c>
      <c r="K1171" s="31">
        <f t="shared" si="8"/>
        <v>700</v>
      </c>
      <c r="L1171" s="31">
        <f t="shared" si="9"/>
        <v>244.99999999999997</v>
      </c>
      <c r="M1171" s="32">
        <v>0.35</v>
      </c>
      <c r="O1171" s="37"/>
      <c r="P1171" s="38"/>
      <c r="Q1171" s="33"/>
      <c r="R1171" s="34"/>
    </row>
    <row r="1172" spans="1:18" ht="15.75" customHeight="1" x14ac:dyDescent="0.2">
      <c r="A1172" s="22"/>
      <c r="B1172" s="27" t="s">
        <v>21</v>
      </c>
      <c r="C1172" s="27">
        <v>1185732</v>
      </c>
      <c r="D1172" s="28">
        <v>44272</v>
      </c>
      <c r="E1172" s="27" t="s">
        <v>22</v>
      </c>
      <c r="F1172" s="27" t="s">
        <v>66</v>
      </c>
      <c r="G1172" s="27" t="s">
        <v>67</v>
      </c>
      <c r="H1172" s="27" t="s">
        <v>26</v>
      </c>
      <c r="I1172" s="29">
        <v>0.30000000000000004</v>
      </c>
      <c r="J1172" s="30">
        <v>2000</v>
      </c>
      <c r="K1172" s="31">
        <f t="shared" si="8"/>
        <v>600.00000000000011</v>
      </c>
      <c r="L1172" s="31">
        <f t="shared" si="9"/>
        <v>240.00000000000003</v>
      </c>
      <c r="M1172" s="32">
        <v>0.39999999999999997</v>
      </c>
      <c r="O1172" s="37"/>
      <c r="P1172" s="38"/>
      <c r="Q1172" s="33"/>
      <c r="R1172" s="34"/>
    </row>
    <row r="1173" spans="1:18" ht="15.75" customHeight="1" x14ac:dyDescent="0.2">
      <c r="A1173" s="22"/>
      <c r="B1173" s="27" t="s">
        <v>21</v>
      </c>
      <c r="C1173" s="27">
        <v>1185732</v>
      </c>
      <c r="D1173" s="28">
        <v>44272</v>
      </c>
      <c r="E1173" s="27" t="s">
        <v>22</v>
      </c>
      <c r="F1173" s="27" t="s">
        <v>66</v>
      </c>
      <c r="G1173" s="27" t="s">
        <v>67</v>
      </c>
      <c r="H1173" s="27" t="s">
        <v>27</v>
      </c>
      <c r="I1173" s="29">
        <v>0.35</v>
      </c>
      <c r="J1173" s="30">
        <v>500</v>
      </c>
      <c r="K1173" s="31">
        <f t="shared" si="8"/>
        <v>175</v>
      </c>
      <c r="L1173" s="31">
        <f t="shared" si="9"/>
        <v>52.5</v>
      </c>
      <c r="M1173" s="32">
        <v>0.3</v>
      </c>
      <c r="O1173" s="37"/>
      <c r="P1173" s="38"/>
      <c r="Q1173" s="33"/>
      <c r="R1173" s="34"/>
    </row>
    <row r="1174" spans="1:18" ht="15.75" customHeight="1" x14ac:dyDescent="0.2">
      <c r="A1174" s="22"/>
      <c r="B1174" s="27" t="s">
        <v>21</v>
      </c>
      <c r="C1174" s="27">
        <v>1185732</v>
      </c>
      <c r="D1174" s="28">
        <v>44272</v>
      </c>
      <c r="E1174" s="27" t="s">
        <v>22</v>
      </c>
      <c r="F1174" s="27" t="s">
        <v>66</v>
      </c>
      <c r="G1174" s="27" t="s">
        <v>67</v>
      </c>
      <c r="H1174" s="27" t="s">
        <v>28</v>
      </c>
      <c r="I1174" s="29">
        <v>0.5</v>
      </c>
      <c r="J1174" s="30">
        <v>1000</v>
      </c>
      <c r="K1174" s="31">
        <f t="shared" si="8"/>
        <v>500</v>
      </c>
      <c r="L1174" s="31">
        <f t="shared" si="9"/>
        <v>125</v>
      </c>
      <c r="M1174" s="32">
        <v>0.25</v>
      </c>
      <c r="O1174" s="37"/>
      <c r="P1174" s="38"/>
      <c r="Q1174" s="33"/>
      <c r="R1174" s="34"/>
    </row>
    <row r="1175" spans="1:18" ht="15.75" customHeight="1" x14ac:dyDescent="0.2">
      <c r="A1175" s="22"/>
      <c r="B1175" s="27" t="s">
        <v>21</v>
      </c>
      <c r="C1175" s="27">
        <v>1185732</v>
      </c>
      <c r="D1175" s="28">
        <v>44272</v>
      </c>
      <c r="E1175" s="27" t="s">
        <v>22</v>
      </c>
      <c r="F1175" s="27" t="s">
        <v>66</v>
      </c>
      <c r="G1175" s="27" t="s">
        <v>67</v>
      </c>
      <c r="H1175" s="27" t="s">
        <v>29</v>
      </c>
      <c r="I1175" s="29">
        <v>0.4</v>
      </c>
      <c r="J1175" s="30">
        <v>2000</v>
      </c>
      <c r="K1175" s="31">
        <f t="shared" si="8"/>
        <v>800</v>
      </c>
      <c r="L1175" s="31">
        <f t="shared" si="9"/>
        <v>320</v>
      </c>
      <c r="M1175" s="32">
        <v>0.4</v>
      </c>
      <c r="O1175" s="37"/>
      <c r="P1175" s="38"/>
      <c r="Q1175" s="33"/>
      <c r="R1175" s="34"/>
    </row>
    <row r="1176" spans="1:18" ht="15.75" customHeight="1" x14ac:dyDescent="0.2">
      <c r="A1176" s="22"/>
      <c r="B1176" s="27" t="s">
        <v>21</v>
      </c>
      <c r="C1176" s="27">
        <v>1185732</v>
      </c>
      <c r="D1176" s="28">
        <v>44304</v>
      </c>
      <c r="E1176" s="27" t="s">
        <v>22</v>
      </c>
      <c r="F1176" s="27" t="s">
        <v>66</v>
      </c>
      <c r="G1176" s="27" t="s">
        <v>67</v>
      </c>
      <c r="H1176" s="27" t="s">
        <v>24</v>
      </c>
      <c r="I1176" s="29">
        <v>0.4</v>
      </c>
      <c r="J1176" s="30">
        <v>4500</v>
      </c>
      <c r="K1176" s="31">
        <f t="shared" si="8"/>
        <v>1800</v>
      </c>
      <c r="L1176" s="31">
        <f t="shared" si="9"/>
        <v>630</v>
      </c>
      <c r="M1176" s="32">
        <v>0.35</v>
      </c>
      <c r="O1176" s="37"/>
      <c r="P1176" s="38"/>
      <c r="Q1176" s="33"/>
      <c r="R1176" s="34"/>
    </row>
    <row r="1177" spans="1:18" ht="15.75" customHeight="1" x14ac:dyDescent="0.2">
      <c r="A1177" s="22"/>
      <c r="B1177" s="27" t="s">
        <v>21</v>
      </c>
      <c r="C1177" s="27">
        <v>1185732</v>
      </c>
      <c r="D1177" s="28">
        <v>44304</v>
      </c>
      <c r="E1177" s="27" t="s">
        <v>22</v>
      </c>
      <c r="F1177" s="27" t="s">
        <v>66</v>
      </c>
      <c r="G1177" s="27" t="s">
        <v>67</v>
      </c>
      <c r="H1177" s="27" t="s">
        <v>25</v>
      </c>
      <c r="I1177" s="29">
        <v>0.4</v>
      </c>
      <c r="J1177" s="30">
        <v>1500</v>
      </c>
      <c r="K1177" s="31">
        <f t="shared" si="8"/>
        <v>600</v>
      </c>
      <c r="L1177" s="31">
        <f t="shared" si="9"/>
        <v>210</v>
      </c>
      <c r="M1177" s="32">
        <v>0.35</v>
      </c>
      <c r="O1177" s="37"/>
      <c r="P1177" s="38"/>
      <c r="Q1177" s="33"/>
      <c r="R1177" s="34"/>
    </row>
    <row r="1178" spans="1:18" ht="15.75" customHeight="1" x14ac:dyDescent="0.2">
      <c r="A1178" s="22"/>
      <c r="B1178" s="27" t="s">
        <v>21</v>
      </c>
      <c r="C1178" s="27">
        <v>1185732</v>
      </c>
      <c r="D1178" s="28">
        <v>44304</v>
      </c>
      <c r="E1178" s="27" t="s">
        <v>22</v>
      </c>
      <c r="F1178" s="27" t="s">
        <v>66</v>
      </c>
      <c r="G1178" s="27" t="s">
        <v>67</v>
      </c>
      <c r="H1178" s="27" t="s">
        <v>26</v>
      </c>
      <c r="I1178" s="29">
        <v>0.30000000000000004</v>
      </c>
      <c r="J1178" s="30">
        <v>1500</v>
      </c>
      <c r="K1178" s="31">
        <f t="shared" si="8"/>
        <v>450.00000000000006</v>
      </c>
      <c r="L1178" s="31">
        <f t="shared" si="9"/>
        <v>180</v>
      </c>
      <c r="M1178" s="32">
        <v>0.39999999999999997</v>
      </c>
      <c r="O1178" s="37"/>
      <c r="P1178" s="38"/>
      <c r="Q1178" s="33"/>
      <c r="R1178" s="34"/>
    </row>
    <row r="1179" spans="1:18" ht="15.75" customHeight="1" x14ac:dyDescent="0.2">
      <c r="A1179" s="22"/>
      <c r="B1179" s="27" t="s">
        <v>21</v>
      </c>
      <c r="C1179" s="27">
        <v>1185732</v>
      </c>
      <c r="D1179" s="28">
        <v>44304</v>
      </c>
      <c r="E1179" s="27" t="s">
        <v>22</v>
      </c>
      <c r="F1179" s="27" t="s">
        <v>66</v>
      </c>
      <c r="G1179" s="27" t="s">
        <v>67</v>
      </c>
      <c r="H1179" s="27" t="s">
        <v>27</v>
      </c>
      <c r="I1179" s="29">
        <v>0.35</v>
      </c>
      <c r="J1179" s="30">
        <v>750</v>
      </c>
      <c r="K1179" s="31">
        <f t="shared" si="8"/>
        <v>262.5</v>
      </c>
      <c r="L1179" s="31">
        <f t="shared" si="9"/>
        <v>78.75</v>
      </c>
      <c r="M1179" s="32">
        <v>0.3</v>
      </c>
      <c r="O1179" s="37"/>
      <c r="P1179" s="38"/>
      <c r="Q1179" s="33"/>
      <c r="R1179" s="34"/>
    </row>
    <row r="1180" spans="1:18" ht="15.75" customHeight="1" x14ac:dyDescent="0.2">
      <c r="A1180" s="22"/>
      <c r="B1180" s="27" t="s">
        <v>21</v>
      </c>
      <c r="C1180" s="27">
        <v>1185732</v>
      </c>
      <c r="D1180" s="28">
        <v>44304</v>
      </c>
      <c r="E1180" s="27" t="s">
        <v>22</v>
      </c>
      <c r="F1180" s="27" t="s">
        <v>66</v>
      </c>
      <c r="G1180" s="27" t="s">
        <v>67</v>
      </c>
      <c r="H1180" s="27" t="s">
        <v>28</v>
      </c>
      <c r="I1180" s="29">
        <v>0.5</v>
      </c>
      <c r="J1180" s="30">
        <v>750</v>
      </c>
      <c r="K1180" s="31">
        <f t="shared" si="8"/>
        <v>375</v>
      </c>
      <c r="L1180" s="31">
        <f t="shared" si="9"/>
        <v>93.75</v>
      </c>
      <c r="M1180" s="32">
        <v>0.25</v>
      </c>
      <c r="O1180" s="37"/>
      <c r="P1180" s="38"/>
      <c r="Q1180" s="33"/>
      <c r="R1180" s="34"/>
    </row>
    <row r="1181" spans="1:18" ht="15.75" customHeight="1" x14ac:dyDescent="0.2">
      <c r="A1181" s="22"/>
      <c r="B1181" s="27" t="s">
        <v>21</v>
      </c>
      <c r="C1181" s="27">
        <v>1185732</v>
      </c>
      <c r="D1181" s="28">
        <v>44304</v>
      </c>
      <c r="E1181" s="27" t="s">
        <v>22</v>
      </c>
      <c r="F1181" s="27" t="s">
        <v>66</v>
      </c>
      <c r="G1181" s="27" t="s">
        <v>67</v>
      </c>
      <c r="H1181" s="27" t="s">
        <v>29</v>
      </c>
      <c r="I1181" s="29">
        <v>0.4</v>
      </c>
      <c r="J1181" s="30">
        <v>2250</v>
      </c>
      <c r="K1181" s="31">
        <f t="shared" si="8"/>
        <v>900</v>
      </c>
      <c r="L1181" s="31">
        <f t="shared" si="9"/>
        <v>360</v>
      </c>
      <c r="M1181" s="32">
        <v>0.4</v>
      </c>
      <c r="O1181" s="37"/>
      <c r="P1181" s="38"/>
      <c r="Q1181" s="33"/>
      <c r="R1181" s="34"/>
    </row>
    <row r="1182" spans="1:18" ht="15.75" customHeight="1" x14ac:dyDescent="0.2">
      <c r="A1182" s="22"/>
      <c r="B1182" s="27" t="s">
        <v>21</v>
      </c>
      <c r="C1182" s="27">
        <v>1185732</v>
      </c>
      <c r="D1182" s="28">
        <v>44333</v>
      </c>
      <c r="E1182" s="27" t="s">
        <v>22</v>
      </c>
      <c r="F1182" s="27" t="s">
        <v>66</v>
      </c>
      <c r="G1182" s="27" t="s">
        <v>67</v>
      </c>
      <c r="H1182" s="27" t="s">
        <v>24</v>
      </c>
      <c r="I1182" s="29">
        <v>0.54999999999999993</v>
      </c>
      <c r="J1182" s="30">
        <v>4950</v>
      </c>
      <c r="K1182" s="31">
        <f t="shared" si="8"/>
        <v>2722.4999999999995</v>
      </c>
      <c r="L1182" s="31">
        <f t="shared" si="9"/>
        <v>952.87499999999977</v>
      </c>
      <c r="M1182" s="32">
        <v>0.35</v>
      </c>
      <c r="O1182" s="37"/>
      <c r="P1182" s="38"/>
      <c r="Q1182" s="33"/>
      <c r="R1182" s="34"/>
    </row>
    <row r="1183" spans="1:18" ht="15.75" customHeight="1" x14ac:dyDescent="0.2">
      <c r="A1183" s="22"/>
      <c r="B1183" s="27" t="s">
        <v>21</v>
      </c>
      <c r="C1183" s="27">
        <v>1185732</v>
      </c>
      <c r="D1183" s="28">
        <v>44333</v>
      </c>
      <c r="E1183" s="27" t="s">
        <v>22</v>
      </c>
      <c r="F1183" s="27" t="s">
        <v>66</v>
      </c>
      <c r="G1183" s="27" t="s">
        <v>67</v>
      </c>
      <c r="H1183" s="27" t="s">
        <v>25</v>
      </c>
      <c r="I1183" s="29">
        <v>0.5</v>
      </c>
      <c r="J1183" s="30">
        <v>2000</v>
      </c>
      <c r="K1183" s="31">
        <f t="shared" si="8"/>
        <v>1000</v>
      </c>
      <c r="L1183" s="31">
        <f t="shared" si="9"/>
        <v>350</v>
      </c>
      <c r="M1183" s="32">
        <v>0.35</v>
      </c>
      <c r="O1183" s="37"/>
      <c r="P1183" s="38"/>
      <c r="Q1183" s="33"/>
      <c r="R1183" s="34"/>
    </row>
    <row r="1184" spans="1:18" ht="15.75" customHeight="1" x14ac:dyDescent="0.2">
      <c r="A1184" s="22"/>
      <c r="B1184" s="27" t="s">
        <v>21</v>
      </c>
      <c r="C1184" s="27">
        <v>1185732</v>
      </c>
      <c r="D1184" s="28">
        <v>44333</v>
      </c>
      <c r="E1184" s="27" t="s">
        <v>22</v>
      </c>
      <c r="F1184" s="27" t="s">
        <v>66</v>
      </c>
      <c r="G1184" s="27" t="s">
        <v>67</v>
      </c>
      <c r="H1184" s="27" t="s">
        <v>26</v>
      </c>
      <c r="I1184" s="29">
        <v>0.45</v>
      </c>
      <c r="J1184" s="30">
        <v>1750</v>
      </c>
      <c r="K1184" s="31">
        <f t="shared" si="8"/>
        <v>787.5</v>
      </c>
      <c r="L1184" s="31">
        <f t="shared" si="9"/>
        <v>315</v>
      </c>
      <c r="M1184" s="32">
        <v>0.39999999999999997</v>
      </c>
      <c r="O1184" s="37"/>
      <c r="P1184" s="38"/>
      <c r="Q1184" s="33"/>
      <c r="R1184" s="34"/>
    </row>
    <row r="1185" spans="1:18" ht="15.75" customHeight="1" x14ac:dyDescent="0.2">
      <c r="A1185" s="22"/>
      <c r="B1185" s="27" t="s">
        <v>21</v>
      </c>
      <c r="C1185" s="27">
        <v>1185732</v>
      </c>
      <c r="D1185" s="28">
        <v>44333</v>
      </c>
      <c r="E1185" s="27" t="s">
        <v>22</v>
      </c>
      <c r="F1185" s="27" t="s">
        <v>66</v>
      </c>
      <c r="G1185" s="27" t="s">
        <v>67</v>
      </c>
      <c r="H1185" s="27" t="s">
        <v>27</v>
      </c>
      <c r="I1185" s="29">
        <v>0.45</v>
      </c>
      <c r="J1185" s="30">
        <v>1250</v>
      </c>
      <c r="K1185" s="31">
        <f t="shared" si="8"/>
        <v>562.5</v>
      </c>
      <c r="L1185" s="31">
        <f t="shared" si="9"/>
        <v>168.75</v>
      </c>
      <c r="M1185" s="32">
        <v>0.3</v>
      </c>
      <c r="O1185" s="37"/>
      <c r="P1185" s="38"/>
      <c r="Q1185" s="33"/>
      <c r="R1185" s="34"/>
    </row>
    <row r="1186" spans="1:18" ht="15.75" customHeight="1" x14ac:dyDescent="0.2">
      <c r="A1186" s="22"/>
      <c r="B1186" s="27" t="s">
        <v>21</v>
      </c>
      <c r="C1186" s="27">
        <v>1185732</v>
      </c>
      <c r="D1186" s="28">
        <v>44333</v>
      </c>
      <c r="E1186" s="27" t="s">
        <v>22</v>
      </c>
      <c r="F1186" s="27" t="s">
        <v>66</v>
      </c>
      <c r="G1186" s="27" t="s">
        <v>67</v>
      </c>
      <c r="H1186" s="27" t="s">
        <v>28</v>
      </c>
      <c r="I1186" s="29">
        <v>0.54999999999999993</v>
      </c>
      <c r="J1186" s="30">
        <v>1500</v>
      </c>
      <c r="K1186" s="31">
        <f t="shared" si="8"/>
        <v>824.99999999999989</v>
      </c>
      <c r="L1186" s="31">
        <f t="shared" si="9"/>
        <v>206.24999999999997</v>
      </c>
      <c r="M1186" s="32">
        <v>0.25</v>
      </c>
      <c r="O1186" s="37"/>
      <c r="P1186" s="38"/>
      <c r="Q1186" s="33"/>
      <c r="R1186" s="34"/>
    </row>
    <row r="1187" spans="1:18" ht="15.75" customHeight="1" x14ac:dyDescent="0.2">
      <c r="A1187" s="22"/>
      <c r="B1187" s="27" t="s">
        <v>21</v>
      </c>
      <c r="C1187" s="27">
        <v>1185732</v>
      </c>
      <c r="D1187" s="28">
        <v>44333</v>
      </c>
      <c r="E1187" s="27" t="s">
        <v>22</v>
      </c>
      <c r="F1187" s="27" t="s">
        <v>66</v>
      </c>
      <c r="G1187" s="27" t="s">
        <v>67</v>
      </c>
      <c r="H1187" s="27" t="s">
        <v>29</v>
      </c>
      <c r="I1187" s="29">
        <v>0.6</v>
      </c>
      <c r="J1187" s="30">
        <v>2750</v>
      </c>
      <c r="K1187" s="31">
        <f t="shared" si="8"/>
        <v>1650</v>
      </c>
      <c r="L1187" s="31">
        <f t="shared" si="9"/>
        <v>660</v>
      </c>
      <c r="M1187" s="32">
        <v>0.4</v>
      </c>
      <c r="O1187" s="37"/>
      <c r="P1187" s="38"/>
      <c r="Q1187" s="33"/>
      <c r="R1187" s="34"/>
    </row>
    <row r="1188" spans="1:18" ht="15.75" customHeight="1" x14ac:dyDescent="0.2">
      <c r="A1188" s="22"/>
      <c r="B1188" s="27" t="s">
        <v>21</v>
      </c>
      <c r="C1188" s="27">
        <v>1185732</v>
      </c>
      <c r="D1188" s="28">
        <v>44366</v>
      </c>
      <c r="E1188" s="27" t="s">
        <v>22</v>
      </c>
      <c r="F1188" s="27" t="s">
        <v>66</v>
      </c>
      <c r="G1188" s="27" t="s">
        <v>67</v>
      </c>
      <c r="H1188" s="27" t="s">
        <v>24</v>
      </c>
      <c r="I1188" s="29">
        <v>0.54999999999999993</v>
      </c>
      <c r="J1188" s="30">
        <v>5250</v>
      </c>
      <c r="K1188" s="31">
        <f t="shared" si="8"/>
        <v>2887.4999999999995</v>
      </c>
      <c r="L1188" s="31">
        <f t="shared" si="9"/>
        <v>1010.6249999999998</v>
      </c>
      <c r="M1188" s="32">
        <v>0.35</v>
      </c>
      <c r="O1188" s="37"/>
      <c r="P1188" s="38"/>
      <c r="Q1188" s="33"/>
      <c r="R1188" s="34"/>
    </row>
    <row r="1189" spans="1:18" ht="15.75" customHeight="1" x14ac:dyDescent="0.2">
      <c r="A1189" s="22"/>
      <c r="B1189" s="27" t="s">
        <v>21</v>
      </c>
      <c r="C1189" s="27">
        <v>1185732</v>
      </c>
      <c r="D1189" s="28">
        <v>44366</v>
      </c>
      <c r="E1189" s="27" t="s">
        <v>22</v>
      </c>
      <c r="F1189" s="27" t="s">
        <v>66</v>
      </c>
      <c r="G1189" s="27" t="s">
        <v>67</v>
      </c>
      <c r="H1189" s="27" t="s">
        <v>25</v>
      </c>
      <c r="I1189" s="29">
        <v>0.5</v>
      </c>
      <c r="J1189" s="30">
        <v>2750</v>
      </c>
      <c r="K1189" s="31">
        <f t="shared" si="8"/>
        <v>1375</v>
      </c>
      <c r="L1189" s="31">
        <f t="shared" si="9"/>
        <v>481.24999999999994</v>
      </c>
      <c r="M1189" s="32">
        <v>0.35</v>
      </c>
      <c r="O1189" s="37"/>
      <c r="P1189" s="38"/>
      <c r="Q1189" s="33"/>
      <c r="R1189" s="34"/>
    </row>
    <row r="1190" spans="1:18" ht="15.75" customHeight="1" x14ac:dyDescent="0.2">
      <c r="A1190" s="22"/>
      <c r="B1190" s="27" t="s">
        <v>21</v>
      </c>
      <c r="C1190" s="27">
        <v>1185732</v>
      </c>
      <c r="D1190" s="28">
        <v>44366</v>
      </c>
      <c r="E1190" s="27" t="s">
        <v>22</v>
      </c>
      <c r="F1190" s="27" t="s">
        <v>66</v>
      </c>
      <c r="G1190" s="27" t="s">
        <v>67</v>
      </c>
      <c r="H1190" s="27" t="s">
        <v>26</v>
      </c>
      <c r="I1190" s="29">
        <v>0.45</v>
      </c>
      <c r="J1190" s="30">
        <v>2000</v>
      </c>
      <c r="K1190" s="31">
        <f t="shared" si="8"/>
        <v>900</v>
      </c>
      <c r="L1190" s="31">
        <f t="shared" si="9"/>
        <v>359.99999999999994</v>
      </c>
      <c r="M1190" s="32">
        <v>0.39999999999999997</v>
      </c>
      <c r="O1190" s="37"/>
      <c r="P1190" s="38"/>
      <c r="Q1190" s="33"/>
      <c r="R1190" s="34"/>
    </row>
    <row r="1191" spans="1:18" ht="15.75" customHeight="1" x14ac:dyDescent="0.2">
      <c r="A1191" s="22"/>
      <c r="B1191" s="27" t="s">
        <v>21</v>
      </c>
      <c r="C1191" s="27">
        <v>1185732</v>
      </c>
      <c r="D1191" s="28">
        <v>44366</v>
      </c>
      <c r="E1191" s="27" t="s">
        <v>22</v>
      </c>
      <c r="F1191" s="27" t="s">
        <v>66</v>
      </c>
      <c r="G1191" s="27" t="s">
        <v>67</v>
      </c>
      <c r="H1191" s="27" t="s">
        <v>27</v>
      </c>
      <c r="I1191" s="29">
        <v>0.45</v>
      </c>
      <c r="J1191" s="30">
        <v>1750</v>
      </c>
      <c r="K1191" s="31">
        <f t="shared" si="8"/>
        <v>787.5</v>
      </c>
      <c r="L1191" s="31">
        <f t="shared" si="9"/>
        <v>236.25</v>
      </c>
      <c r="M1191" s="32">
        <v>0.3</v>
      </c>
      <c r="O1191" s="37"/>
      <c r="P1191" s="38"/>
      <c r="Q1191" s="33"/>
      <c r="R1191" s="34"/>
    </row>
    <row r="1192" spans="1:18" ht="15.75" customHeight="1" x14ac:dyDescent="0.2">
      <c r="A1192" s="22"/>
      <c r="B1192" s="27" t="s">
        <v>21</v>
      </c>
      <c r="C1192" s="27">
        <v>1185732</v>
      </c>
      <c r="D1192" s="28">
        <v>44366</v>
      </c>
      <c r="E1192" s="27" t="s">
        <v>22</v>
      </c>
      <c r="F1192" s="27" t="s">
        <v>66</v>
      </c>
      <c r="G1192" s="27" t="s">
        <v>67</v>
      </c>
      <c r="H1192" s="27" t="s">
        <v>28</v>
      </c>
      <c r="I1192" s="29">
        <v>0.54999999999999993</v>
      </c>
      <c r="J1192" s="30">
        <v>1750</v>
      </c>
      <c r="K1192" s="31">
        <f t="shared" si="8"/>
        <v>962.49999999999989</v>
      </c>
      <c r="L1192" s="31">
        <f t="shared" si="9"/>
        <v>240.62499999999997</v>
      </c>
      <c r="M1192" s="32">
        <v>0.25</v>
      </c>
      <c r="O1192" s="37"/>
      <c r="P1192" s="38"/>
      <c r="Q1192" s="33"/>
      <c r="R1192" s="34"/>
    </row>
    <row r="1193" spans="1:18" ht="15.75" customHeight="1" x14ac:dyDescent="0.2">
      <c r="A1193" s="22"/>
      <c r="B1193" s="27" t="s">
        <v>21</v>
      </c>
      <c r="C1193" s="27">
        <v>1185732</v>
      </c>
      <c r="D1193" s="28">
        <v>44366</v>
      </c>
      <c r="E1193" s="27" t="s">
        <v>22</v>
      </c>
      <c r="F1193" s="27" t="s">
        <v>66</v>
      </c>
      <c r="G1193" s="27" t="s">
        <v>67</v>
      </c>
      <c r="H1193" s="27" t="s">
        <v>29</v>
      </c>
      <c r="I1193" s="29">
        <v>0.6</v>
      </c>
      <c r="J1193" s="30">
        <v>3250</v>
      </c>
      <c r="K1193" s="31">
        <f t="shared" si="8"/>
        <v>1950</v>
      </c>
      <c r="L1193" s="31">
        <f t="shared" si="9"/>
        <v>780</v>
      </c>
      <c r="M1193" s="32">
        <v>0.4</v>
      </c>
      <c r="O1193" s="37"/>
      <c r="P1193" s="38"/>
      <c r="Q1193" s="33"/>
      <c r="R1193" s="34"/>
    </row>
    <row r="1194" spans="1:18" ht="15.75" customHeight="1" x14ac:dyDescent="0.2">
      <c r="A1194" s="22"/>
      <c r="B1194" s="27" t="s">
        <v>21</v>
      </c>
      <c r="C1194" s="27">
        <v>1185732</v>
      </c>
      <c r="D1194" s="28">
        <v>44394</v>
      </c>
      <c r="E1194" s="27" t="s">
        <v>22</v>
      </c>
      <c r="F1194" s="27" t="s">
        <v>66</v>
      </c>
      <c r="G1194" s="27" t="s">
        <v>67</v>
      </c>
      <c r="H1194" s="27" t="s">
        <v>24</v>
      </c>
      <c r="I1194" s="29">
        <v>0.54999999999999993</v>
      </c>
      <c r="J1194" s="30">
        <v>5500</v>
      </c>
      <c r="K1194" s="31">
        <f t="shared" si="8"/>
        <v>3024.9999999999995</v>
      </c>
      <c r="L1194" s="31">
        <f t="shared" si="9"/>
        <v>1058.7499999999998</v>
      </c>
      <c r="M1194" s="32">
        <v>0.35</v>
      </c>
      <c r="O1194" s="37"/>
      <c r="P1194" s="38"/>
      <c r="Q1194" s="33"/>
      <c r="R1194" s="34"/>
    </row>
    <row r="1195" spans="1:18" ht="15.75" customHeight="1" x14ac:dyDescent="0.2">
      <c r="A1195" s="22"/>
      <c r="B1195" s="27" t="s">
        <v>21</v>
      </c>
      <c r="C1195" s="27">
        <v>1185732</v>
      </c>
      <c r="D1195" s="28">
        <v>44394</v>
      </c>
      <c r="E1195" s="27" t="s">
        <v>22</v>
      </c>
      <c r="F1195" s="27" t="s">
        <v>66</v>
      </c>
      <c r="G1195" s="27" t="s">
        <v>67</v>
      </c>
      <c r="H1195" s="27" t="s">
        <v>25</v>
      </c>
      <c r="I1195" s="29">
        <v>0.5</v>
      </c>
      <c r="J1195" s="30">
        <v>3000</v>
      </c>
      <c r="K1195" s="31">
        <f t="shared" si="8"/>
        <v>1500</v>
      </c>
      <c r="L1195" s="31">
        <f t="shared" si="9"/>
        <v>525</v>
      </c>
      <c r="M1195" s="32">
        <v>0.35</v>
      </c>
      <c r="O1195" s="37"/>
      <c r="P1195" s="38"/>
      <c r="Q1195" s="33"/>
      <c r="R1195" s="34"/>
    </row>
    <row r="1196" spans="1:18" ht="15.75" customHeight="1" x14ac:dyDescent="0.2">
      <c r="A1196" s="22"/>
      <c r="B1196" s="27" t="s">
        <v>21</v>
      </c>
      <c r="C1196" s="27">
        <v>1185732</v>
      </c>
      <c r="D1196" s="28">
        <v>44394</v>
      </c>
      <c r="E1196" s="27" t="s">
        <v>22</v>
      </c>
      <c r="F1196" s="27" t="s">
        <v>66</v>
      </c>
      <c r="G1196" s="27" t="s">
        <v>67</v>
      </c>
      <c r="H1196" s="27" t="s">
        <v>26</v>
      </c>
      <c r="I1196" s="29">
        <v>0.45</v>
      </c>
      <c r="J1196" s="30">
        <v>2250</v>
      </c>
      <c r="K1196" s="31">
        <f t="shared" si="8"/>
        <v>1012.5</v>
      </c>
      <c r="L1196" s="31">
        <f t="shared" si="9"/>
        <v>404.99999999999994</v>
      </c>
      <c r="M1196" s="32">
        <v>0.39999999999999997</v>
      </c>
      <c r="O1196" s="37"/>
      <c r="P1196" s="38"/>
      <c r="Q1196" s="33"/>
      <c r="R1196" s="34"/>
    </row>
    <row r="1197" spans="1:18" ht="15.75" customHeight="1" x14ac:dyDescent="0.2">
      <c r="A1197" s="22"/>
      <c r="B1197" s="27" t="s">
        <v>21</v>
      </c>
      <c r="C1197" s="27">
        <v>1185732</v>
      </c>
      <c r="D1197" s="28">
        <v>44394</v>
      </c>
      <c r="E1197" s="27" t="s">
        <v>22</v>
      </c>
      <c r="F1197" s="27" t="s">
        <v>66</v>
      </c>
      <c r="G1197" s="27" t="s">
        <v>67</v>
      </c>
      <c r="H1197" s="27" t="s">
        <v>27</v>
      </c>
      <c r="I1197" s="29">
        <v>0.45</v>
      </c>
      <c r="J1197" s="30">
        <v>1750</v>
      </c>
      <c r="K1197" s="31">
        <f t="shared" si="8"/>
        <v>787.5</v>
      </c>
      <c r="L1197" s="31">
        <f t="shared" si="9"/>
        <v>236.25</v>
      </c>
      <c r="M1197" s="32">
        <v>0.3</v>
      </c>
      <c r="O1197" s="37"/>
      <c r="P1197" s="38"/>
      <c r="Q1197" s="33"/>
      <c r="R1197" s="34"/>
    </row>
    <row r="1198" spans="1:18" ht="15.75" customHeight="1" x14ac:dyDescent="0.2">
      <c r="A1198" s="22"/>
      <c r="B1198" s="27" t="s">
        <v>21</v>
      </c>
      <c r="C1198" s="27">
        <v>1185732</v>
      </c>
      <c r="D1198" s="28">
        <v>44394</v>
      </c>
      <c r="E1198" s="27" t="s">
        <v>22</v>
      </c>
      <c r="F1198" s="27" t="s">
        <v>66</v>
      </c>
      <c r="G1198" s="27" t="s">
        <v>67</v>
      </c>
      <c r="H1198" s="27" t="s">
        <v>28</v>
      </c>
      <c r="I1198" s="29">
        <v>0.54999999999999993</v>
      </c>
      <c r="J1198" s="30">
        <v>2000</v>
      </c>
      <c r="K1198" s="31">
        <f t="shared" si="8"/>
        <v>1099.9999999999998</v>
      </c>
      <c r="L1198" s="31">
        <f t="shared" si="9"/>
        <v>274.99999999999994</v>
      </c>
      <c r="M1198" s="32">
        <v>0.25</v>
      </c>
      <c r="O1198" s="37"/>
      <c r="P1198" s="38"/>
      <c r="Q1198" s="33"/>
      <c r="R1198" s="34"/>
    </row>
    <row r="1199" spans="1:18" ht="15.75" customHeight="1" x14ac:dyDescent="0.2">
      <c r="A1199" s="22"/>
      <c r="B1199" s="27" t="s">
        <v>21</v>
      </c>
      <c r="C1199" s="27">
        <v>1185732</v>
      </c>
      <c r="D1199" s="28">
        <v>44394</v>
      </c>
      <c r="E1199" s="27" t="s">
        <v>22</v>
      </c>
      <c r="F1199" s="27" t="s">
        <v>66</v>
      </c>
      <c r="G1199" s="27" t="s">
        <v>67</v>
      </c>
      <c r="H1199" s="27" t="s">
        <v>29</v>
      </c>
      <c r="I1199" s="29">
        <v>0.6</v>
      </c>
      <c r="J1199" s="30">
        <v>3750</v>
      </c>
      <c r="K1199" s="31">
        <f t="shared" si="8"/>
        <v>2250</v>
      </c>
      <c r="L1199" s="31">
        <f t="shared" si="9"/>
        <v>900</v>
      </c>
      <c r="M1199" s="32">
        <v>0.4</v>
      </c>
      <c r="O1199" s="37"/>
      <c r="P1199" s="38"/>
      <c r="Q1199" s="33"/>
      <c r="R1199" s="34"/>
    </row>
    <row r="1200" spans="1:18" ht="15.75" customHeight="1" x14ac:dyDescent="0.2">
      <c r="A1200" s="22"/>
      <c r="B1200" s="27" t="s">
        <v>21</v>
      </c>
      <c r="C1200" s="27">
        <v>1185732</v>
      </c>
      <c r="D1200" s="28">
        <v>44426</v>
      </c>
      <c r="E1200" s="27" t="s">
        <v>22</v>
      </c>
      <c r="F1200" s="27" t="s">
        <v>66</v>
      </c>
      <c r="G1200" s="27" t="s">
        <v>67</v>
      </c>
      <c r="H1200" s="27" t="s">
        <v>24</v>
      </c>
      <c r="I1200" s="29">
        <v>0.54999999999999993</v>
      </c>
      <c r="J1200" s="30">
        <v>5250</v>
      </c>
      <c r="K1200" s="31">
        <f t="shared" si="8"/>
        <v>2887.4999999999995</v>
      </c>
      <c r="L1200" s="31">
        <f t="shared" si="9"/>
        <v>1010.6249999999998</v>
      </c>
      <c r="M1200" s="32">
        <v>0.35</v>
      </c>
      <c r="O1200" s="37"/>
      <c r="P1200" s="38"/>
      <c r="Q1200" s="33"/>
      <c r="R1200" s="34"/>
    </row>
    <row r="1201" spans="1:18" ht="15.75" customHeight="1" x14ac:dyDescent="0.2">
      <c r="A1201" s="22"/>
      <c r="B1201" s="27" t="s">
        <v>21</v>
      </c>
      <c r="C1201" s="27">
        <v>1185732</v>
      </c>
      <c r="D1201" s="28">
        <v>44426</v>
      </c>
      <c r="E1201" s="27" t="s">
        <v>22</v>
      </c>
      <c r="F1201" s="27" t="s">
        <v>66</v>
      </c>
      <c r="G1201" s="27" t="s">
        <v>67</v>
      </c>
      <c r="H1201" s="27" t="s">
        <v>25</v>
      </c>
      <c r="I1201" s="29">
        <v>0.5</v>
      </c>
      <c r="J1201" s="30">
        <v>3000</v>
      </c>
      <c r="K1201" s="31">
        <f t="shared" si="8"/>
        <v>1500</v>
      </c>
      <c r="L1201" s="31">
        <f t="shared" si="9"/>
        <v>525</v>
      </c>
      <c r="M1201" s="32">
        <v>0.35</v>
      </c>
      <c r="O1201" s="37"/>
      <c r="P1201" s="38"/>
      <c r="Q1201" s="33"/>
      <c r="R1201" s="34"/>
    </row>
    <row r="1202" spans="1:18" ht="15.75" customHeight="1" x14ac:dyDescent="0.2">
      <c r="A1202" s="22"/>
      <c r="B1202" s="27" t="s">
        <v>21</v>
      </c>
      <c r="C1202" s="27">
        <v>1185732</v>
      </c>
      <c r="D1202" s="28">
        <v>44426</v>
      </c>
      <c r="E1202" s="27" t="s">
        <v>22</v>
      </c>
      <c r="F1202" s="27" t="s">
        <v>66</v>
      </c>
      <c r="G1202" s="27" t="s">
        <v>67</v>
      </c>
      <c r="H1202" s="27" t="s">
        <v>26</v>
      </c>
      <c r="I1202" s="29">
        <v>0.45</v>
      </c>
      <c r="J1202" s="30">
        <v>2250</v>
      </c>
      <c r="K1202" s="31">
        <f t="shared" si="8"/>
        <v>1012.5</v>
      </c>
      <c r="L1202" s="31">
        <f t="shared" si="9"/>
        <v>404.99999999999994</v>
      </c>
      <c r="M1202" s="32">
        <v>0.39999999999999997</v>
      </c>
      <c r="O1202" s="37"/>
      <c r="P1202" s="38"/>
      <c r="Q1202" s="33"/>
      <c r="R1202" s="34"/>
    </row>
    <row r="1203" spans="1:18" ht="15.75" customHeight="1" x14ac:dyDescent="0.2">
      <c r="A1203" s="22"/>
      <c r="B1203" s="27" t="s">
        <v>21</v>
      </c>
      <c r="C1203" s="27">
        <v>1185732</v>
      </c>
      <c r="D1203" s="28">
        <v>44426</v>
      </c>
      <c r="E1203" s="27" t="s">
        <v>22</v>
      </c>
      <c r="F1203" s="27" t="s">
        <v>66</v>
      </c>
      <c r="G1203" s="27" t="s">
        <v>67</v>
      </c>
      <c r="H1203" s="27" t="s">
        <v>27</v>
      </c>
      <c r="I1203" s="29">
        <v>0.45</v>
      </c>
      <c r="J1203" s="30">
        <v>1750</v>
      </c>
      <c r="K1203" s="31">
        <f t="shared" si="8"/>
        <v>787.5</v>
      </c>
      <c r="L1203" s="31">
        <f t="shared" si="9"/>
        <v>236.25</v>
      </c>
      <c r="M1203" s="32">
        <v>0.3</v>
      </c>
      <c r="O1203" s="37"/>
      <c r="P1203" s="38"/>
      <c r="Q1203" s="33"/>
      <c r="R1203" s="34"/>
    </row>
    <row r="1204" spans="1:18" ht="15.75" customHeight="1" x14ac:dyDescent="0.2">
      <c r="A1204" s="22"/>
      <c r="B1204" s="27" t="s">
        <v>21</v>
      </c>
      <c r="C1204" s="27">
        <v>1185732</v>
      </c>
      <c r="D1204" s="28">
        <v>44426</v>
      </c>
      <c r="E1204" s="27" t="s">
        <v>22</v>
      </c>
      <c r="F1204" s="27" t="s">
        <v>66</v>
      </c>
      <c r="G1204" s="27" t="s">
        <v>67</v>
      </c>
      <c r="H1204" s="27" t="s">
        <v>28</v>
      </c>
      <c r="I1204" s="29">
        <v>0.54999999999999993</v>
      </c>
      <c r="J1204" s="30">
        <v>1500</v>
      </c>
      <c r="K1204" s="31">
        <f t="shared" si="8"/>
        <v>824.99999999999989</v>
      </c>
      <c r="L1204" s="31">
        <f t="shared" si="9"/>
        <v>206.24999999999997</v>
      </c>
      <c r="M1204" s="32">
        <v>0.25</v>
      </c>
      <c r="O1204" s="37"/>
      <c r="P1204" s="38"/>
      <c r="Q1204" s="33"/>
      <c r="R1204" s="34"/>
    </row>
    <row r="1205" spans="1:18" ht="15.75" customHeight="1" x14ac:dyDescent="0.2">
      <c r="A1205" s="22"/>
      <c r="B1205" s="27" t="s">
        <v>21</v>
      </c>
      <c r="C1205" s="27">
        <v>1185732</v>
      </c>
      <c r="D1205" s="28">
        <v>44426</v>
      </c>
      <c r="E1205" s="27" t="s">
        <v>22</v>
      </c>
      <c r="F1205" s="27" t="s">
        <v>66</v>
      </c>
      <c r="G1205" s="27" t="s">
        <v>67</v>
      </c>
      <c r="H1205" s="27" t="s">
        <v>29</v>
      </c>
      <c r="I1205" s="29">
        <v>0.6</v>
      </c>
      <c r="J1205" s="30">
        <v>3250</v>
      </c>
      <c r="K1205" s="31">
        <f t="shared" si="8"/>
        <v>1950</v>
      </c>
      <c r="L1205" s="31">
        <f t="shared" si="9"/>
        <v>780</v>
      </c>
      <c r="M1205" s="32">
        <v>0.4</v>
      </c>
      <c r="O1205" s="37"/>
      <c r="P1205" s="38"/>
      <c r="Q1205" s="33"/>
      <c r="R1205" s="34"/>
    </row>
    <row r="1206" spans="1:18" ht="15.75" customHeight="1" x14ac:dyDescent="0.2">
      <c r="A1206" s="22"/>
      <c r="B1206" s="27" t="s">
        <v>21</v>
      </c>
      <c r="C1206" s="27">
        <v>1185732</v>
      </c>
      <c r="D1206" s="28">
        <v>44456</v>
      </c>
      <c r="E1206" s="27" t="s">
        <v>22</v>
      </c>
      <c r="F1206" s="27" t="s">
        <v>66</v>
      </c>
      <c r="G1206" s="27" t="s">
        <v>67</v>
      </c>
      <c r="H1206" s="27" t="s">
        <v>24</v>
      </c>
      <c r="I1206" s="29">
        <v>0.54999999999999993</v>
      </c>
      <c r="J1206" s="30">
        <v>4500</v>
      </c>
      <c r="K1206" s="31">
        <f t="shared" si="8"/>
        <v>2474.9999999999995</v>
      </c>
      <c r="L1206" s="31">
        <f t="shared" si="9"/>
        <v>866.24999999999977</v>
      </c>
      <c r="M1206" s="32">
        <v>0.35</v>
      </c>
      <c r="O1206" s="37"/>
      <c r="P1206" s="38"/>
      <c r="Q1206" s="33"/>
      <c r="R1206" s="34"/>
    </row>
    <row r="1207" spans="1:18" ht="15.75" customHeight="1" x14ac:dyDescent="0.2">
      <c r="A1207" s="22"/>
      <c r="B1207" s="27" t="s">
        <v>21</v>
      </c>
      <c r="C1207" s="27">
        <v>1185732</v>
      </c>
      <c r="D1207" s="28">
        <v>44456</v>
      </c>
      <c r="E1207" s="27" t="s">
        <v>22</v>
      </c>
      <c r="F1207" s="27" t="s">
        <v>66</v>
      </c>
      <c r="G1207" s="27" t="s">
        <v>67</v>
      </c>
      <c r="H1207" s="27" t="s">
        <v>25</v>
      </c>
      <c r="I1207" s="29">
        <v>0.5</v>
      </c>
      <c r="J1207" s="30">
        <v>2500</v>
      </c>
      <c r="K1207" s="31">
        <f t="shared" si="8"/>
        <v>1250</v>
      </c>
      <c r="L1207" s="31">
        <f t="shared" si="9"/>
        <v>437.5</v>
      </c>
      <c r="M1207" s="32">
        <v>0.35</v>
      </c>
      <c r="O1207" s="37"/>
      <c r="P1207" s="38"/>
      <c r="Q1207" s="33"/>
      <c r="R1207" s="34"/>
    </row>
    <row r="1208" spans="1:18" ht="15.75" customHeight="1" x14ac:dyDescent="0.2">
      <c r="A1208" s="22"/>
      <c r="B1208" s="27" t="s">
        <v>21</v>
      </c>
      <c r="C1208" s="27">
        <v>1185732</v>
      </c>
      <c r="D1208" s="28">
        <v>44456</v>
      </c>
      <c r="E1208" s="27" t="s">
        <v>22</v>
      </c>
      <c r="F1208" s="27" t="s">
        <v>66</v>
      </c>
      <c r="G1208" s="27" t="s">
        <v>67</v>
      </c>
      <c r="H1208" s="27" t="s">
        <v>26</v>
      </c>
      <c r="I1208" s="29">
        <v>0.45</v>
      </c>
      <c r="J1208" s="30">
        <v>1500</v>
      </c>
      <c r="K1208" s="31">
        <f t="shared" si="8"/>
        <v>675</v>
      </c>
      <c r="L1208" s="31">
        <f t="shared" si="9"/>
        <v>270</v>
      </c>
      <c r="M1208" s="32">
        <v>0.39999999999999997</v>
      </c>
      <c r="O1208" s="37"/>
      <c r="P1208" s="38"/>
      <c r="Q1208" s="33"/>
      <c r="R1208" s="34"/>
    </row>
    <row r="1209" spans="1:18" ht="15.75" customHeight="1" x14ac:dyDescent="0.2">
      <c r="A1209" s="22"/>
      <c r="B1209" s="27" t="s">
        <v>21</v>
      </c>
      <c r="C1209" s="27">
        <v>1185732</v>
      </c>
      <c r="D1209" s="28">
        <v>44456</v>
      </c>
      <c r="E1209" s="27" t="s">
        <v>22</v>
      </c>
      <c r="F1209" s="27" t="s">
        <v>66</v>
      </c>
      <c r="G1209" s="27" t="s">
        <v>67</v>
      </c>
      <c r="H1209" s="27" t="s">
        <v>27</v>
      </c>
      <c r="I1209" s="29">
        <v>0.45</v>
      </c>
      <c r="J1209" s="30">
        <v>1250</v>
      </c>
      <c r="K1209" s="31">
        <f t="shared" si="8"/>
        <v>562.5</v>
      </c>
      <c r="L1209" s="31">
        <f t="shared" si="9"/>
        <v>168.75</v>
      </c>
      <c r="M1209" s="32">
        <v>0.3</v>
      </c>
      <c r="O1209" s="37"/>
      <c r="P1209" s="38"/>
      <c r="Q1209" s="33"/>
      <c r="R1209" s="34"/>
    </row>
    <row r="1210" spans="1:18" ht="15.75" customHeight="1" x14ac:dyDescent="0.2">
      <c r="A1210" s="22"/>
      <c r="B1210" s="27" t="s">
        <v>21</v>
      </c>
      <c r="C1210" s="27">
        <v>1185732</v>
      </c>
      <c r="D1210" s="28">
        <v>44456</v>
      </c>
      <c r="E1210" s="27" t="s">
        <v>22</v>
      </c>
      <c r="F1210" s="27" t="s">
        <v>66</v>
      </c>
      <c r="G1210" s="27" t="s">
        <v>67</v>
      </c>
      <c r="H1210" s="27" t="s">
        <v>28</v>
      </c>
      <c r="I1210" s="29">
        <v>0.54999999999999993</v>
      </c>
      <c r="J1210" s="30">
        <v>1250</v>
      </c>
      <c r="K1210" s="31">
        <f t="shared" si="8"/>
        <v>687.49999999999989</v>
      </c>
      <c r="L1210" s="31">
        <f t="shared" si="9"/>
        <v>171.87499999999997</v>
      </c>
      <c r="M1210" s="32">
        <v>0.25</v>
      </c>
      <c r="O1210" s="37"/>
      <c r="P1210" s="38"/>
      <c r="Q1210" s="33"/>
      <c r="R1210" s="34"/>
    </row>
    <row r="1211" spans="1:18" ht="15.75" customHeight="1" x14ac:dyDescent="0.2">
      <c r="A1211" s="22"/>
      <c r="B1211" s="27" t="s">
        <v>21</v>
      </c>
      <c r="C1211" s="27">
        <v>1185732</v>
      </c>
      <c r="D1211" s="28">
        <v>44456</v>
      </c>
      <c r="E1211" s="27" t="s">
        <v>22</v>
      </c>
      <c r="F1211" s="27" t="s">
        <v>66</v>
      </c>
      <c r="G1211" s="27" t="s">
        <v>67</v>
      </c>
      <c r="H1211" s="27" t="s">
        <v>29</v>
      </c>
      <c r="I1211" s="29">
        <v>0.6</v>
      </c>
      <c r="J1211" s="30">
        <v>2250</v>
      </c>
      <c r="K1211" s="31">
        <f t="shared" si="8"/>
        <v>1350</v>
      </c>
      <c r="L1211" s="31">
        <f t="shared" si="9"/>
        <v>540</v>
      </c>
      <c r="M1211" s="32">
        <v>0.4</v>
      </c>
      <c r="O1211" s="37"/>
      <c r="P1211" s="38"/>
      <c r="Q1211" s="33"/>
      <c r="R1211" s="34"/>
    </row>
    <row r="1212" spans="1:18" ht="15.75" customHeight="1" x14ac:dyDescent="0.2">
      <c r="A1212" s="22"/>
      <c r="B1212" s="27" t="s">
        <v>21</v>
      </c>
      <c r="C1212" s="27">
        <v>1185732</v>
      </c>
      <c r="D1212" s="28">
        <v>44488</v>
      </c>
      <c r="E1212" s="27" t="s">
        <v>22</v>
      </c>
      <c r="F1212" s="27" t="s">
        <v>66</v>
      </c>
      <c r="G1212" s="27" t="s">
        <v>67</v>
      </c>
      <c r="H1212" s="27" t="s">
        <v>24</v>
      </c>
      <c r="I1212" s="29">
        <v>0.6</v>
      </c>
      <c r="J1212" s="30">
        <v>4000</v>
      </c>
      <c r="K1212" s="31">
        <f t="shared" si="8"/>
        <v>2400</v>
      </c>
      <c r="L1212" s="31">
        <f t="shared" si="9"/>
        <v>840</v>
      </c>
      <c r="M1212" s="32">
        <v>0.35</v>
      </c>
      <c r="O1212" s="37"/>
      <c r="P1212" s="38"/>
      <c r="Q1212" s="33"/>
      <c r="R1212" s="34"/>
    </row>
    <row r="1213" spans="1:18" ht="15.75" customHeight="1" x14ac:dyDescent="0.2">
      <c r="A1213" s="22"/>
      <c r="B1213" s="27" t="s">
        <v>21</v>
      </c>
      <c r="C1213" s="27">
        <v>1185732</v>
      </c>
      <c r="D1213" s="28">
        <v>44488</v>
      </c>
      <c r="E1213" s="27" t="s">
        <v>22</v>
      </c>
      <c r="F1213" s="27" t="s">
        <v>66</v>
      </c>
      <c r="G1213" s="27" t="s">
        <v>67</v>
      </c>
      <c r="H1213" s="27" t="s">
        <v>25</v>
      </c>
      <c r="I1213" s="29">
        <v>0.55000000000000004</v>
      </c>
      <c r="J1213" s="30">
        <v>2250</v>
      </c>
      <c r="K1213" s="31">
        <f t="shared" si="8"/>
        <v>1237.5</v>
      </c>
      <c r="L1213" s="31">
        <f t="shared" si="9"/>
        <v>433.125</v>
      </c>
      <c r="M1213" s="32">
        <v>0.35</v>
      </c>
      <c r="O1213" s="37"/>
      <c r="P1213" s="38"/>
      <c r="Q1213" s="33"/>
      <c r="R1213" s="34"/>
    </row>
    <row r="1214" spans="1:18" ht="15.75" customHeight="1" x14ac:dyDescent="0.2">
      <c r="A1214" s="22"/>
      <c r="B1214" s="27" t="s">
        <v>21</v>
      </c>
      <c r="C1214" s="27">
        <v>1185732</v>
      </c>
      <c r="D1214" s="28">
        <v>44488</v>
      </c>
      <c r="E1214" s="27" t="s">
        <v>22</v>
      </c>
      <c r="F1214" s="27" t="s">
        <v>66</v>
      </c>
      <c r="G1214" s="27" t="s">
        <v>67</v>
      </c>
      <c r="H1214" s="27" t="s">
        <v>26</v>
      </c>
      <c r="I1214" s="29">
        <v>0.55000000000000004</v>
      </c>
      <c r="J1214" s="30">
        <v>1250</v>
      </c>
      <c r="K1214" s="31">
        <f t="shared" si="8"/>
        <v>687.5</v>
      </c>
      <c r="L1214" s="31">
        <f t="shared" si="9"/>
        <v>275</v>
      </c>
      <c r="M1214" s="32">
        <v>0.39999999999999997</v>
      </c>
      <c r="O1214" s="37"/>
      <c r="P1214" s="38"/>
      <c r="Q1214" s="33"/>
      <c r="R1214" s="34"/>
    </row>
    <row r="1215" spans="1:18" ht="15.75" customHeight="1" x14ac:dyDescent="0.2">
      <c r="A1215" s="22"/>
      <c r="B1215" s="27" t="s">
        <v>21</v>
      </c>
      <c r="C1215" s="27">
        <v>1185732</v>
      </c>
      <c r="D1215" s="28">
        <v>44488</v>
      </c>
      <c r="E1215" s="27" t="s">
        <v>22</v>
      </c>
      <c r="F1215" s="27" t="s">
        <v>66</v>
      </c>
      <c r="G1215" s="27" t="s">
        <v>67</v>
      </c>
      <c r="H1215" s="27" t="s">
        <v>27</v>
      </c>
      <c r="I1215" s="29">
        <v>0.55000000000000004</v>
      </c>
      <c r="J1215" s="30">
        <v>1000</v>
      </c>
      <c r="K1215" s="31">
        <f t="shared" si="8"/>
        <v>550</v>
      </c>
      <c r="L1215" s="31">
        <f t="shared" si="9"/>
        <v>165</v>
      </c>
      <c r="M1215" s="32">
        <v>0.3</v>
      </c>
      <c r="O1215" s="37"/>
      <c r="P1215" s="38"/>
      <c r="Q1215" s="33"/>
      <c r="R1215" s="34"/>
    </row>
    <row r="1216" spans="1:18" ht="15.75" customHeight="1" x14ac:dyDescent="0.2">
      <c r="A1216" s="22"/>
      <c r="B1216" s="27" t="s">
        <v>21</v>
      </c>
      <c r="C1216" s="27">
        <v>1185732</v>
      </c>
      <c r="D1216" s="28">
        <v>44488</v>
      </c>
      <c r="E1216" s="27" t="s">
        <v>22</v>
      </c>
      <c r="F1216" s="27" t="s">
        <v>66</v>
      </c>
      <c r="G1216" s="27" t="s">
        <v>67</v>
      </c>
      <c r="H1216" s="27" t="s">
        <v>28</v>
      </c>
      <c r="I1216" s="29">
        <v>0.65</v>
      </c>
      <c r="J1216" s="30">
        <v>1000</v>
      </c>
      <c r="K1216" s="31">
        <f t="shared" si="8"/>
        <v>650</v>
      </c>
      <c r="L1216" s="31">
        <f t="shared" si="9"/>
        <v>162.5</v>
      </c>
      <c r="M1216" s="32">
        <v>0.25</v>
      </c>
      <c r="O1216" s="37"/>
      <c r="P1216" s="38"/>
      <c r="Q1216" s="33"/>
      <c r="R1216" s="34"/>
    </row>
    <row r="1217" spans="1:18" ht="15.75" customHeight="1" x14ac:dyDescent="0.2">
      <c r="A1217" s="22"/>
      <c r="B1217" s="27" t="s">
        <v>21</v>
      </c>
      <c r="C1217" s="27">
        <v>1185732</v>
      </c>
      <c r="D1217" s="28">
        <v>44488</v>
      </c>
      <c r="E1217" s="27" t="s">
        <v>22</v>
      </c>
      <c r="F1217" s="27" t="s">
        <v>66</v>
      </c>
      <c r="G1217" s="27" t="s">
        <v>67</v>
      </c>
      <c r="H1217" s="27" t="s">
        <v>29</v>
      </c>
      <c r="I1217" s="29">
        <v>0.7</v>
      </c>
      <c r="J1217" s="30">
        <v>2250</v>
      </c>
      <c r="K1217" s="31">
        <f t="shared" si="8"/>
        <v>1575</v>
      </c>
      <c r="L1217" s="31">
        <f t="shared" si="9"/>
        <v>630</v>
      </c>
      <c r="M1217" s="32">
        <v>0.4</v>
      </c>
      <c r="O1217" s="37"/>
      <c r="P1217" s="38"/>
      <c r="Q1217" s="33"/>
      <c r="R1217" s="34"/>
    </row>
    <row r="1218" spans="1:18" ht="15.75" customHeight="1" x14ac:dyDescent="0.2">
      <c r="A1218" s="22"/>
      <c r="B1218" s="27" t="s">
        <v>21</v>
      </c>
      <c r="C1218" s="27">
        <v>1185732</v>
      </c>
      <c r="D1218" s="28">
        <v>44518</v>
      </c>
      <c r="E1218" s="27" t="s">
        <v>22</v>
      </c>
      <c r="F1218" s="27" t="s">
        <v>66</v>
      </c>
      <c r="G1218" s="27" t="s">
        <v>67</v>
      </c>
      <c r="H1218" s="27" t="s">
        <v>24</v>
      </c>
      <c r="I1218" s="29">
        <v>0.65</v>
      </c>
      <c r="J1218" s="30">
        <v>3750</v>
      </c>
      <c r="K1218" s="31">
        <f t="shared" si="8"/>
        <v>2437.5</v>
      </c>
      <c r="L1218" s="31">
        <f t="shared" si="9"/>
        <v>853.125</v>
      </c>
      <c r="M1218" s="32">
        <v>0.35</v>
      </c>
      <c r="O1218" s="37"/>
      <c r="P1218" s="38"/>
      <c r="Q1218" s="33"/>
      <c r="R1218" s="34"/>
    </row>
    <row r="1219" spans="1:18" ht="15.75" customHeight="1" x14ac:dyDescent="0.2">
      <c r="A1219" s="22"/>
      <c r="B1219" s="27" t="s">
        <v>21</v>
      </c>
      <c r="C1219" s="27">
        <v>1185732</v>
      </c>
      <c r="D1219" s="28">
        <v>44518</v>
      </c>
      <c r="E1219" s="27" t="s">
        <v>22</v>
      </c>
      <c r="F1219" s="27" t="s">
        <v>66</v>
      </c>
      <c r="G1219" s="27" t="s">
        <v>67</v>
      </c>
      <c r="H1219" s="27" t="s">
        <v>25</v>
      </c>
      <c r="I1219" s="29">
        <v>0.55000000000000004</v>
      </c>
      <c r="J1219" s="30">
        <v>2000</v>
      </c>
      <c r="K1219" s="31">
        <f t="shared" si="8"/>
        <v>1100</v>
      </c>
      <c r="L1219" s="31">
        <f t="shared" si="9"/>
        <v>385</v>
      </c>
      <c r="M1219" s="32">
        <v>0.35</v>
      </c>
      <c r="O1219" s="37"/>
      <c r="P1219" s="38"/>
      <c r="Q1219" s="33"/>
      <c r="R1219" s="34"/>
    </row>
    <row r="1220" spans="1:18" ht="15.75" customHeight="1" x14ac:dyDescent="0.2">
      <c r="A1220" s="22"/>
      <c r="B1220" s="27" t="s">
        <v>21</v>
      </c>
      <c r="C1220" s="27">
        <v>1185732</v>
      </c>
      <c r="D1220" s="28">
        <v>44518</v>
      </c>
      <c r="E1220" s="27" t="s">
        <v>22</v>
      </c>
      <c r="F1220" s="27" t="s">
        <v>66</v>
      </c>
      <c r="G1220" s="27" t="s">
        <v>67</v>
      </c>
      <c r="H1220" s="27" t="s">
        <v>26</v>
      </c>
      <c r="I1220" s="29">
        <v>0.55000000000000004</v>
      </c>
      <c r="J1220" s="30">
        <v>1950</v>
      </c>
      <c r="K1220" s="31">
        <f t="shared" si="8"/>
        <v>1072.5</v>
      </c>
      <c r="L1220" s="31">
        <f t="shared" si="9"/>
        <v>428.99999999999994</v>
      </c>
      <c r="M1220" s="32">
        <v>0.39999999999999997</v>
      </c>
      <c r="O1220" s="37"/>
      <c r="P1220" s="38"/>
      <c r="Q1220" s="33"/>
      <c r="R1220" s="34"/>
    </row>
    <row r="1221" spans="1:18" ht="15.75" customHeight="1" x14ac:dyDescent="0.2">
      <c r="A1221" s="22"/>
      <c r="B1221" s="27" t="s">
        <v>21</v>
      </c>
      <c r="C1221" s="27">
        <v>1185732</v>
      </c>
      <c r="D1221" s="28">
        <v>44518</v>
      </c>
      <c r="E1221" s="27" t="s">
        <v>22</v>
      </c>
      <c r="F1221" s="27" t="s">
        <v>66</v>
      </c>
      <c r="G1221" s="27" t="s">
        <v>67</v>
      </c>
      <c r="H1221" s="27" t="s">
        <v>27</v>
      </c>
      <c r="I1221" s="29">
        <v>0.55000000000000004</v>
      </c>
      <c r="J1221" s="30">
        <v>1750</v>
      </c>
      <c r="K1221" s="31">
        <f t="shared" si="8"/>
        <v>962.50000000000011</v>
      </c>
      <c r="L1221" s="31">
        <f t="shared" si="9"/>
        <v>288.75</v>
      </c>
      <c r="M1221" s="32">
        <v>0.3</v>
      </c>
      <c r="O1221" s="37"/>
      <c r="P1221" s="38"/>
      <c r="Q1221" s="33"/>
      <c r="R1221" s="34"/>
    </row>
    <row r="1222" spans="1:18" ht="15.75" customHeight="1" x14ac:dyDescent="0.2">
      <c r="A1222" s="22"/>
      <c r="B1222" s="27" t="s">
        <v>21</v>
      </c>
      <c r="C1222" s="27">
        <v>1185732</v>
      </c>
      <c r="D1222" s="28">
        <v>44518</v>
      </c>
      <c r="E1222" s="27" t="s">
        <v>22</v>
      </c>
      <c r="F1222" s="27" t="s">
        <v>66</v>
      </c>
      <c r="G1222" s="27" t="s">
        <v>67</v>
      </c>
      <c r="H1222" s="27" t="s">
        <v>28</v>
      </c>
      <c r="I1222" s="29">
        <v>0.65</v>
      </c>
      <c r="J1222" s="30">
        <v>1500</v>
      </c>
      <c r="K1222" s="31">
        <f t="shared" si="8"/>
        <v>975</v>
      </c>
      <c r="L1222" s="31">
        <f t="shared" si="9"/>
        <v>243.75</v>
      </c>
      <c r="M1222" s="32">
        <v>0.25</v>
      </c>
      <c r="O1222" s="37"/>
      <c r="P1222" s="38"/>
      <c r="Q1222" s="33"/>
      <c r="R1222" s="34"/>
    </row>
    <row r="1223" spans="1:18" ht="15.75" customHeight="1" x14ac:dyDescent="0.2">
      <c r="A1223" s="22"/>
      <c r="B1223" s="27" t="s">
        <v>21</v>
      </c>
      <c r="C1223" s="27">
        <v>1185732</v>
      </c>
      <c r="D1223" s="28">
        <v>44518</v>
      </c>
      <c r="E1223" s="27" t="s">
        <v>22</v>
      </c>
      <c r="F1223" s="27" t="s">
        <v>66</v>
      </c>
      <c r="G1223" s="27" t="s">
        <v>67</v>
      </c>
      <c r="H1223" s="27" t="s">
        <v>29</v>
      </c>
      <c r="I1223" s="29">
        <v>0.7</v>
      </c>
      <c r="J1223" s="30">
        <v>2500</v>
      </c>
      <c r="K1223" s="31">
        <f t="shared" si="8"/>
        <v>1750</v>
      </c>
      <c r="L1223" s="31">
        <f t="shared" si="9"/>
        <v>700</v>
      </c>
      <c r="M1223" s="32">
        <v>0.4</v>
      </c>
      <c r="O1223" s="37"/>
      <c r="P1223" s="38"/>
      <c r="Q1223" s="33"/>
      <c r="R1223" s="34"/>
    </row>
    <row r="1224" spans="1:18" ht="15.75" customHeight="1" x14ac:dyDescent="0.2">
      <c r="A1224" s="22"/>
      <c r="B1224" s="27" t="s">
        <v>21</v>
      </c>
      <c r="C1224" s="27">
        <v>1185732</v>
      </c>
      <c r="D1224" s="28">
        <v>44547</v>
      </c>
      <c r="E1224" s="27" t="s">
        <v>22</v>
      </c>
      <c r="F1224" s="27" t="s">
        <v>66</v>
      </c>
      <c r="G1224" s="27" t="s">
        <v>67</v>
      </c>
      <c r="H1224" s="27" t="s">
        <v>24</v>
      </c>
      <c r="I1224" s="29">
        <v>0.65</v>
      </c>
      <c r="J1224" s="30">
        <v>4750</v>
      </c>
      <c r="K1224" s="31">
        <f t="shared" si="8"/>
        <v>3087.5</v>
      </c>
      <c r="L1224" s="31">
        <f t="shared" si="9"/>
        <v>1080.625</v>
      </c>
      <c r="M1224" s="32">
        <v>0.35</v>
      </c>
      <c r="O1224" s="37"/>
      <c r="P1224" s="38"/>
      <c r="Q1224" s="33"/>
      <c r="R1224" s="34"/>
    </row>
    <row r="1225" spans="1:18" ht="15.75" customHeight="1" x14ac:dyDescent="0.2">
      <c r="A1225" s="22"/>
      <c r="B1225" s="27" t="s">
        <v>21</v>
      </c>
      <c r="C1225" s="27">
        <v>1185732</v>
      </c>
      <c r="D1225" s="28">
        <v>44547</v>
      </c>
      <c r="E1225" s="27" t="s">
        <v>22</v>
      </c>
      <c r="F1225" s="27" t="s">
        <v>66</v>
      </c>
      <c r="G1225" s="27" t="s">
        <v>67</v>
      </c>
      <c r="H1225" s="27" t="s">
        <v>25</v>
      </c>
      <c r="I1225" s="29">
        <v>0.55000000000000004</v>
      </c>
      <c r="J1225" s="30">
        <v>2750</v>
      </c>
      <c r="K1225" s="31">
        <f t="shared" si="8"/>
        <v>1512.5000000000002</v>
      </c>
      <c r="L1225" s="31">
        <f t="shared" si="9"/>
        <v>529.375</v>
      </c>
      <c r="M1225" s="32">
        <v>0.35</v>
      </c>
      <c r="O1225" s="37"/>
      <c r="P1225" s="38"/>
      <c r="Q1225" s="33"/>
      <c r="R1225" s="34"/>
    </row>
    <row r="1226" spans="1:18" ht="15.75" customHeight="1" x14ac:dyDescent="0.2">
      <c r="A1226" s="22"/>
      <c r="B1226" s="27" t="s">
        <v>21</v>
      </c>
      <c r="C1226" s="27">
        <v>1185732</v>
      </c>
      <c r="D1226" s="28">
        <v>44547</v>
      </c>
      <c r="E1226" s="27" t="s">
        <v>22</v>
      </c>
      <c r="F1226" s="27" t="s">
        <v>66</v>
      </c>
      <c r="G1226" s="27" t="s">
        <v>67</v>
      </c>
      <c r="H1226" s="27" t="s">
        <v>26</v>
      </c>
      <c r="I1226" s="29">
        <v>0.55000000000000004</v>
      </c>
      <c r="J1226" s="30">
        <v>2500</v>
      </c>
      <c r="K1226" s="31">
        <f t="shared" si="8"/>
        <v>1375</v>
      </c>
      <c r="L1226" s="31">
        <f t="shared" si="9"/>
        <v>550</v>
      </c>
      <c r="M1226" s="32">
        <v>0.39999999999999997</v>
      </c>
      <c r="O1226" s="37"/>
      <c r="P1226" s="38"/>
      <c r="Q1226" s="33"/>
      <c r="R1226" s="34"/>
    </row>
    <row r="1227" spans="1:18" ht="15.75" customHeight="1" x14ac:dyDescent="0.2">
      <c r="A1227" s="22"/>
      <c r="B1227" s="27" t="s">
        <v>21</v>
      </c>
      <c r="C1227" s="27">
        <v>1185732</v>
      </c>
      <c r="D1227" s="28">
        <v>44547</v>
      </c>
      <c r="E1227" s="27" t="s">
        <v>22</v>
      </c>
      <c r="F1227" s="27" t="s">
        <v>66</v>
      </c>
      <c r="G1227" s="27" t="s">
        <v>67</v>
      </c>
      <c r="H1227" s="27" t="s">
        <v>27</v>
      </c>
      <c r="I1227" s="29">
        <v>0.55000000000000004</v>
      </c>
      <c r="J1227" s="30">
        <v>2000</v>
      </c>
      <c r="K1227" s="31">
        <f t="shared" si="8"/>
        <v>1100</v>
      </c>
      <c r="L1227" s="31">
        <f t="shared" si="9"/>
        <v>330</v>
      </c>
      <c r="M1227" s="32">
        <v>0.3</v>
      </c>
      <c r="O1227" s="37"/>
      <c r="P1227" s="38"/>
      <c r="Q1227" s="33"/>
      <c r="R1227" s="34"/>
    </row>
    <row r="1228" spans="1:18" ht="15.75" customHeight="1" x14ac:dyDescent="0.2">
      <c r="A1228" s="22"/>
      <c r="B1228" s="27" t="s">
        <v>21</v>
      </c>
      <c r="C1228" s="27">
        <v>1185732</v>
      </c>
      <c r="D1228" s="28">
        <v>44547</v>
      </c>
      <c r="E1228" s="27" t="s">
        <v>22</v>
      </c>
      <c r="F1228" s="27" t="s">
        <v>66</v>
      </c>
      <c r="G1228" s="27" t="s">
        <v>67</v>
      </c>
      <c r="H1228" s="27" t="s">
        <v>28</v>
      </c>
      <c r="I1228" s="29">
        <v>0.65</v>
      </c>
      <c r="J1228" s="30">
        <v>2000</v>
      </c>
      <c r="K1228" s="31">
        <f t="shared" si="8"/>
        <v>1300</v>
      </c>
      <c r="L1228" s="31">
        <f t="shared" si="9"/>
        <v>325</v>
      </c>
      <c r="M1228" s="32">
        <v>0.25</v>
      </c>
      <c r="O1228" s="37"/>
      <c r="P1228" s="38"/>
      <c r="Q1228" s="33"/>
      <c r="R1228" s="34"/>
    </row>
    <row r="1229" spans="1:18" ht="15.75" customHeight="1" x14ac:dyDescent="0.2">
      <c r="A1229" s="22"/>
      <c r="B1229" s="27" t="s">
        <v>21</v>
      </c>
      <c r="C1229" s="27">
        <v>1185732</v>
      </c>
      <c r="D1229" s="28">
        <v>44547</v>
      </c>
      <c r="E1229" s="27" t="s">
        <v>22</v>
      </c>
      <c r="F1229" s="27" t="s">
        <v>66</v>
      </c>
      <c r="G1229" s="27" t="s">
        <v>67</v>
      </c>
      <c r="H1229" s="27" t="s">
        <v>29</v>
      </c>
      <c r="I1229" s="29">
        <v>0.7</v>
      </c>
      <c r="J1229" s="30">
        <v>3000</v>
      </c>
      <c r="K1229" s="31">
        <f t="shared" si="8"/>
        <v>2100</v>
      </c>
      <c r="L1229" s="31">
        <f t="shared" si="9"/>
        <v>840</v>
      </c>
      <c r="M1229" s="32">
        <v>0.4</v>
      </c>
      <c r="O1229" s="37"/>
      <c r="P1229" s="38"/>
      <c r="Q1229" s="33"/>
      <c r="R1229" s="34"/>
    </row>
    <row r="1230" spans="1:18" ht="15.75" customHeight="1" x14ac:dyDescent="0.2">
      <c r="A1230" s="22" t="s">
        <v>46</v>
      </c>
      <c r="B1230" s="27" t="s">
        <v>34</v>
      </c>
      <c r="C1230" s="27">
        <v>1128299</v>
      </c>
      <c r="D1230" s="28">
        <v>44206</v>
      </c>
      <c r="E1230" s="27" t="s">
        <v>35</v>
      </c>
      <c r="F1230" s="27" t="s">
        <v>68</v>
      </c>
      <c r="G1230" s="27" t="s">
        <v>69</v>
      </c>
      <c r="H1230" s="27" t="s">
        <v>24</v>
      </c>
      <c r="I1230" s="29">
        <v>0.35000000000000003</v>
      </c>
      <c r="J1230" s="30">
        <v>3750</v>
      </c>
      <c r="K1230" s="31">
        <f t="shared" si="8"/>
        <v>1312.5000000000002</v>
      </c>
      <c r="L1230" s="31">
        <f t="shared" si="9"/>
        <v>328.12500000000006</v>
      </c>
      <c r="M1230" s="32">
        <v>0.25</v>
      </c>
      <c r="O1230" s="37"/>
      <c r="P1230" s="38"/>
      <c r="Q1230" s="33"/>
      <c r="R1230" s="34"/>
    </row>
    <row r="1231" spans="1:18" ht="15.75" customHeight="1" x14ac:dyDescent="0.2">
      <c r="A1231" s="22"/>
      <c r="B1231" s="27" t="s">
        <v>34</v>
      </c>
      <c r="C1231" s="27">
        <v>1128299</v>
      </c>
      <c r="D1231" s="28">
        <v>44206</v>
      </c>
      <c r="E1231" s="27" t="s">
        <v>35</v>
      </c>
      <c r="F1231" s="27" t="s">
        <v>68</v>
      </c>
      <c r="G1231" s="27" t="s">
        <v>69</v>
      </c>
      <c r="H1231" s="27" t="s">
        <v>25</v>
      </c>
      <c r="I1231" s="29">
        <v>0.45</v>
      </c>
      <c r="J1231" s="30">
        <v>3750</v>
      </c>
      <c r="K1231" s="31">
        <f t="shared" si="8"/>
        <v>1687.5</v>
      </c>
      <c r="L1231" s="31">
        <f t="shared" si="9"/>
        <v>337.5</v>
      </c>
      <c r="M1231" s="32">
        <v>0.2</v>
      </c>
      <c r="O1231" s="37"/>
      <c r="P1231" s="38"/>
      <c r="Q1231" s="33"/>
      <c r="R1231" s="34"/>
    </row>
    <row r="1232" spans="1:18" ht="15.75" customHeight="1" x14ac:dyDescent="0.2">
      <c r="A1232" s="22"/>
      <c r="B1232" s="27" t="s">
        <v>34</v>
      </c>
      <c r="C1232" s="27">
        <v>1128299</v>
      </c>
      <c r="D1232" s="28">
        <v>44206</v>
      </c>
      <c r="E1232" s="27" t="s">
        <v>35</v>
      </c>
      <c r="F1232" s="27" t="s">
        <v>68</v>
      </c>
      <c r="G1232" s="27" t="s">
        <v>69</v>
      </c>
      <c r="H1232" s="27" t="s">
        <v>26</v>
      </c>
      <c r="I1232" s="29">
        <v>0.45</v>
      </c>
      <c r="J1232" s="30">
        <v>3750</v>
      </c>
      <c r="K1232" s="31">
        <f t="shared" si="8"/>
        <v>1687.5</v>
      </c>
      <c r="L1232" s="31">
        <f t="shared" si="9"/>
        <v>421.875</v>
      </c>
      <c r="M1232" s="32">
        <v>0.25</v>
      </c>
      <c r="O1232" s="37"/>
      <c r="P1232" s="38"/>
      <c r="Q1232" s="33"/>
      <c r="R1232" s="34"/>
    </row>
    <row r="1233" spans="1:18" ht="15.75" customHeight="1" x14ac:dyDescent="0.2">
      <c r="A1233" s="22"/>
      <c r="B1233" s="27" t="s">
        <v>34</v>
      </c>
      <c r="C1233" s="27">
        <v>1128299</v>
      </c>
      <c r="D1233" s="28">
        <v>44206</v>
      </c>
      <c r="E1233" s="27" t="s">
        <v>35</v>
      </c>
      <c r="F1233" s="27" t="s">
        <v>68</v>
      </c>
      <c r="G1233" s="27" t="s">
        <v>69</v>
      </c>
      <c r="H1233" s="27" t="s">
        <v>27</v>
      </c>
      <c r="I1233" s="29">
        <v>0.45</v>
      </c>
      <c r="J1233" s="30">
        <v>2250</v>
      </c>
      <c r="K1233" s="31">
        <f t="shared" si="8"/>
        <v>1012.5</v>
      </c>
      <c r="L1233" s="31">
        <f t="shared" si="9"/>
        <v>253.125</v>
      </c>
      <c r="M1233" s="32">
        <v>0.25</v>
      </c>
      <c r="O1233" s="37"/>
      <c r="P1233" s="38"/>
      <c r="Q1233" s="33"/>
      <c r="R1233" s="34"/>
    </row>
    <row r="1234" spans="1:18" ht="15.75" customHeight="1" x14ac:dyDescent="0.2">
      <c r="A1234" s="22"/>
      <c r="B1234" s="27" t="s">
        <v>34</v>
      </c>
      <c r="C1234" s="27">
        <v>1128299</v>
      </c>
      <c r="D1234" s="28">
        <v>44206</v>
      </c>
      <c r="E1234" s="27" t="s">
        <v>35</v>
      </c>
      <c r="F1234" s="27" t="s">
        <v>68</v>
      </c>
      <c r="G1234" s="27" t="s">
        <v>69</v>
      </c>
      <c r="H1234" s="27" t="s">
        <v>28</v>
      </c>
      <c r="I1234" s="29">
        <v>0.5</v>
      </c>
      <c r="J1234" s="30">
        <v>1750</v>
      </c>
      <c r="K1234" s="31">
        <f t="shared" si="8"/>
        <v>875</v>
      </c>
      <c r="L1234" s="31">
        <f t="shared" si="9"/>
        <v>131.25</v>
      </c>
      <c r="M1234" s="32">
        <v>0.15</v>
      </c>
      <c r="O1234" s="37"/>
      <c r="P1234" s="38"/>
      <c r="Q1234" s="33"/>
      <c r="R1234" s="34"/>
    </row>
    <row r="1235" spans="1:18" ht="15.75" customHeight="1" x14ac:dyDescent="0.2">
      <c r="A1235" s="22"/>
      <c r="B1235" s="27" t="s">
        <v>34</v>
      </c>
      <c r="C1235" s="27">
        <v>1128299</v>
      </c>
      <c r="D1235" s="28">
        <v>44206</v>
      </c>
      <c r="E1235" s="27" t="s">
        <v>35</v>
      </c>
      <c r="F1235" s="27" t="s">
        <v>68</v>
      </c>
      <c r="G1235" s="27" t="s">
        <v>69</v>
      </c>
      <c r="H1235" s="27" t="s">
        <v>29</v>
      </c>
      <c r="I1235" s="29">
        <v>0.45</v>
      </c>
      <c r="J1235" s="30">
        <v>4250</v>
      </c>
      <c r="K1235" s="31">
        <f t="shared" si="8"/>
        <v>1912.5</v>
      </c>
      <c r="L1235" s="31">
        <f t="shared" si="9"/>
        <v>765</v>
      </c>
      <c r="M1235" s="32">
        <v>0.4</v>
      </c>
      <c r="O1235" s="37"/>
      <c r="P1235" s="38"/>
      <c r="Q1235" s="33"/>
      <c r="R1235" s="34"/>
    </row>
    <row r="1236" spans="1:18" ht="15.75" customHeight="1" x14ac:dyDescent="0.2">
      <c r="A1236" s="22"/>
      <c r="B1236" s="27" t="s">
        <v>34</v>
      </c>
      <c r="C1236" s="27">
        <v>1128299</v>
      </c>
      <c r="D1236" s="28">
        <v>44237</v>
      </c>
      <c r="E1236" s="27" t="s">
        <v>35</v>
      </c>
      <c r="F1236" s="27" t="s">
        <v>68</v>
      </c>
      <c r="G1236" s="27" t="s">
        <v>69</v>
      </c>
      <c r="H1236" s="27" t="s">
        <v>24</v>
      </c>
      <c r="I1236" s="29">
        <v>0.35000000000000003</v>
      </c>
      <c r="J1236" s="30">
        <v>4750</v>
      </c>
      <c r="K1236" s="31">
        <f t="shared" si="8"/>
        <v>1662.5000000000002</v>
      </c>
      <c r="L1236" s="31">
        <f t="shared" si="9"/>
        <v>415.62500000000006</v>
      </c>
      <c r="M1236" s="32">
        <v>0.25</v>
      </c>
      <c r="O1236" s="37"/>
      <c r="P1236" s="38"/>
      <c r="Q1236" s="33"/>
      <c r="R1236" s="34"/>
    </row>
    <row r="1237" spans="1:18" ht="15.75" customHeight="1" x14ac:dyDescent="0.2">
      <c r="A1237" s="22"/>
      <c r="B1237" s="27" t="s">
        <v>34</v>
      </c>
      <c r="C1237" s="27">
        <v>1128299</v>
      </c>
      <c r="D1237" s="28">
        <v>44237</v>
      </c>
      <c r="E1237" s="27" t="s">
        <v>35</v>
      </c>
      <c r="F1237" s="27" t="s">
        <v>68</v>
      </c>
      <c r="G1237" s="27" t="s">
        <v>69</v>
      </c>
      <c r="H1237" s="27" t="s">
        <v>25</v>
      </c>
      <c r="I1237" s="29">
        <v>0.45</v>
      </c>
      <c r="J1237" s="30">
        <v>3750</v>
      </c>
      <c r="K1237" s="31">
        <f t="shared" si="8"/>
        <v>1687.5</v>
      </c>
      <c r="L1237" s="31">
        <f t="shared" si="9"/>
        <v>337.5</v>
      </c>
      <c r="M1237" s="32">
        <v>0.2</v>
      </c>
      <c r="O1237" s="37"/>
      <c r="P1237" s="38"/>
      <c r="Q1237" s="33"/>
      <c r="R1237" s="34"/>
    </row>
    <row r="1238" spans="1:18" ht="15.75" customHeight="1" x14ac:dyDescent="0.2">
      <c r="A1238" s="22"/>
      <c r="B1238" s="27" t="s">
        <v>34</v>
      </c>
      <c r="C1238" s="27">
        <v>1128299</v>
      </c>
      <c r="D1238" s="28">
        <v>44237</v>
      </c>
      <c r="E1238" s="27" t="s">
        <v>35</v>
      </c>
      <c r="F1238" s="27" t="s">
        <v>68</v>
      </c>
      <c r="G1238" s="27" t="s">
        <v>69</v>
      </c>
      <c r="H1238" s="27" t="s">
        <v>26</v>
      </c>
      <c r="I1238" s="29">
        <v>0.45</v>
      </c>
      <c r="J1238" s="30">
        <v>3750</v>
      </c>
      <c r="K1238" s="31">
        <f t="shared" si="8"/>
        <v>1687.5</v>
      </c>
      <c r="L1238" s="31">
        <f t="shared" si="9"/>
        <v>421.875</v>
      </c>
      <c r="M1238" s="32">
        <v>0.25</v>
      </c>
      <c r="O1238" s="37"/>
      <c r="P1238" s="38"/>
      <c r="Q1238" s="33"/>
      <c r="R1238" s="34"/>
    </row>
    <row r="1239" spans="1:18" ht="15.75" customHeight="1" x14ac:dyDescent="0.2">
      <c r="A1239" s="22"/>
      <c r="B1239" s="27" t="s">
        <v>34</v>
      </c>
      <c r="C1239" s="27">
        <v>1128299</v>
      </c>
      <c r="D1239" s="28">
        <v>44237</v>
      </c>
      <c r="E1239" s="27" t="s">
        <v>35</v>
      </c>
      <c r="F1239" s="27" t="s">
        <v>68</v>
      </c>
      <c r="G1239" s="27" t="s">
        <v>69</v>
      </c>
      <c r="H1239" s="27" t="s">
        <v>27</v>
      </c>
      <c r="I1239" s="29">
        <v>0.45</v>
      </c>
      <c r="J1239" s="30">
        <v>2250</v>
      </c>
      <c r="K1239" s="31">
        <f t="shared" si="8"/>
        <v>1012.5</v>
      </c>
      <c r="L1239" s="31">
        <f t="shared" si="9"/>
        <v>253.125</v>
      </c>
      <c r="M1239" s="32">
        <v>0.25</v>
      </c>
      <c r="O1239" s="37"/>
      <c r="P1239" s="38"/>
      <c r="Q1239" s="33"/>
      <c r="R1239" s="34"/>
    </row>
    <row r="1240" spans="1:18" ht="15.75" customHeight="1" x14ac:dyDescent="0.2">
      <c r="A1240" s="22"/>
      <c r="B1240" s="27" t="s">
        <v>34</v>
      </c>
      <c r="C1240" s="27">
        <v>1128299</v>
      </c>
      <c r="D1240" s="28">
        <v>44237</v>
      </c>
      <c r="E1240" s="27" t="s">
        <v>35</v>
      </c>
      <c r="F1240" s="27" t="s">
        <v>68</v>
      </c>
      <c r="G1240" s="27" t="s">
        <v>69</v>
      </c>
      <c r="H1240" s="27" t="s">
        <v>28</v>
      </c>
      <c r="I1240" s="29">
        <v>0.5</v>
      </c>
      <c r="J1240" s="30">
        <v>1500</v>
      </c>
      <c r="K1240" s="31">
        <f t="shared" si="8"/>
        <v>750</v>
      </c>
      <c r="L1240" s="31">
        <f t="shared" si="9"/>
        <v>112.5</v>
      </c>
      <c r="M1240" s="32">
        <v>0.15</v>
      </c>
      <c r="O1240" s="37"/>
      <c r="P1240" s="38"/>
      <c r="Q1240" s="33"/>
      <c r="R1240" s="34"/>
    </row>
    <row r="1241" spans="1:18" ht="15.75" customHeight="1" x14ac:dyDescent="0.2">
      <c r="A1241" s="22"/>
      <c r="B1241" s="27" t="s">
        <v>34</v>
      </c>
      <c r="C1241" s="27">
        <v>1128299</v>
      </c>
      <c r="D1241" s="28">
        <v>44237</v>
      </c>
      <c r="E1241" s="27" t="s">
        <v>35</v>
      </c>
      <c r="F1241" s="27" t="s">
        <v>68</v>
      </c>
      <c r="G1241" s="27" t="s">
        <v>69</v>
      </c>
      <c r="H1241" s="27" t="s">
        <v>29</v>
      </c>
      <c r="I1241" s="29">
        <v>0.45</v>
      </c>
      <c r="J1241" s="30">
        <v>3500</v>
      </c>
      <c r="K1241" s="31">
        <f t="shared" si="8"/>
        <v>1575</v>
      </c>
      <c r="L1241" s="31">
        <f t="shared" si="9"/>
        <v>630</v>
      </c>
      <c r="M1241" s="32">
        <v>0.4</v>
      </c>
      <c r="O1241" s="37"/>
      <c r="P1241" s="38"/>
      <c r="Q1241" s="33"/>
      <c r="R1241" s="34"/>
    </row>
    <row r="1242" spans="1:18" ht="15.75" customHeight="1" x14ac:dyDescent="0.2">
      <c r="A1242" s="22"/>
      <c r="B1242" s="27" t="s">
        <v>34</v>
      </c>
      <c r="C1242" s="27">
        <v>1128299</v>
      </c>
      <c r="D1242" s="28">
        <v>44264</v>
      </c>
      <c r="E1242" s="27" t="s">
        <v>35</v>
      </c>
      <c r="F1242" s="27" t="s">
        <v>68</v>
      </c>
      <c r="G1242" s="27" t="s">
        <v>69</v>
      </c>
      <c r="H1242" s="27" t="s">
        <v>24</v>
      </c>
      <c r="I1242" s="29">
        <v>0.45</v>
      </c>
      <c r="J1242" s="30">
        <v>5000</v>
      </c>
      <c r="K1242" s="31">
        <f t="shared" si="8"/>
        <v>2250</v>
      </c>
      <c r="L1242" s="31">
        <f t="shared" si="9"/>
        <v>562.5</v>
      </c>
      <c r="M1242" s="32">
        <v>0.25</v>
      </c>
      <c r="O1242" s="37"/>
      <c r="P1242" s="38"/>
      <c r="Q1242" s="33"/>
      <c r="R1242" s="34"/>
    </row>
    <row r="1243" spans="1:18" ht="15.75" customHeight="1" x14ac:dyDescent="0.2">
      <c r="A1243" s="22"/>
      <c r="B1243" s="27" t="s">
        <v>34</v>
      </c>
      <c r="C1243" s="27">
        <v>1128299</v>
      </c>
      <c r="D1243" s="28">
        <v>44264</v>
      </c>
      <c r="E1243" s="27" t="s">
        <v>35</v>
      </c>
      <c r="F1243" s="27" t="s">
        <v>68</v>
      </c>
      <c r="G1243" s="27" t="s">
        <v>69</v>
      </c>
      <c r="H1243" s="27" t="s">
        <v>25</v>
      </c>
      <c r="I1243" s="29">
        <v>0.54999999999999993</v>
      </c>
      <c r="J1243" s="30">
        <v>3500</v>
      </c>
      <c r="K1243" s="31">
        <f t="shared" si="8"/>
        <v>1924.9999999999998</v>
      </c>
      <c r="L1243" s="31">
        <f t="shared" si="9"/>
        <v>385</v>
      </c>
      <c r="M1243" s="32">
        <v>0.2</v>
      </c>
      <c r="O1243" s="37"/>
      <c r="P1243" s="38"/>
      <c r="Q1243" s="33"/>
      <c r="R1243" s="34"/>
    </row>
    <row r="1244" spans="1:18" ht="15.75" customHeight="1" x14ac:dyDescent="0.2">
      <c r="A1244" s="22"/>
      <c r="B1244" s="27" t="s">
        <v>34</v>
      </c>
      <c r="C1244" s="27">
        <v>1128299</v>
      </c>
      <c r="D1244" s="28">
        <v>44264</v>
      </c>
      <c r="E1244" s="27" t="s">
        <v>35</v>
      </c>
      <c r="F1244" s="27" t="s">
        <v>68</v>
      </c>
      <c r="G1244" s="27" t="s">
        <v>69</v>
      </c>
      <c r="H1244" s="27" t="s">
        <v>26</v>
      </c>
      <c r="I1244" s="29">
        <v>0.59999999999999987</v>
      </c>
      <c r="J1244" s="30">
        <v>3750</v>
      </c>
      <c r="K1244" s="31">
        <f t="shared" si="8"/>
        <v>2249.9999999999995</v>
      </c>
      <c r="L1244" s="31">
        <f t="shared" si="9"/>
        <v>562.49999999999989</v>
      </c>
      <c r="M1244" s="32">
        <v>0.25</v>
      </c>
      <c r="O1244" s="37"/>
      <c r="P1244" s="38"/>
      <c r="Q1244" s="33"/>
      <c r="R1244" s="34"/>
    </row>
    <row r="1245" spans="1:18" ht="15.75" customHeight="1" x14ac:dyDescent="0.2">
      <c r="A1245" s="22"/>
      <c r="B1245" s="27" t="s">
        <v>34</v>
      </c>
      <c r="C1245" s="27">
        <v>1128299</v>
      </c>
      <c r="D1245" s="28">
        <v>44264</v>
      </c>
      <c r="E1245" s="27" t="s">
        <v>35</v>
      </c>
      <c r="F1245" s="27" t="s">
        <v>68</v>
      </c>
      <c r="G1245" s="27" t="s">
        <v>69</v>
      </c>
      <c r="H1245" s="27" t="s">
        <v>27</v>
      </c>
      <c r="I1245" s="29">
        <v>0.54999999999999993</v>
      </c>
      <c r="J1245" s="30">
        <v>2750</v>
      </c>
      <c r="K1245" s="31">
        <f t="shared" si="8"/>
        <v>1512.4999999999998</v>
      </c>
      <c r="L1245" s="31">
        <f t="shared" si="9"/>
        <v>378.12499999999994</v>
      </c>
      <c r="M1245" s="32">
        <v>0.25</v>
      </c>
      <c r="O1245" s="37"/>
      <c r="P1245" s="38"/>
      <c r="Q1245" s="33"/>
      <c r="R1245" s="34"/>
    </row>
    <row r="1246" spans="1:18" ht="15.75" customHeight="1" x14ac:dyDescent="0.2">
      <c r="A1246" s="22"/>
      <c r="B1246" s="27" t="s">
        <v>34</v>
      </c>
      <c r="C1246" s="27">
        <v>1128299</v>
      </c>
      <c r="D1246" s="28">
        <v>44264</v>
      </c>
      <c r="E1246" s="27" t="s">
        <v>35</v>
      </c>
      <c r="F1246" s="27" t="s">
        <v>68</v>
      </c>
      <c r="G1246" s="27" t="s">
        <v>69</v>
      </c>
      <c r="H1246" s="27" t="s">
        <v>28</v>
      </c>
      <c r="I1246" s="29">
        <v>0.6</v>
      </c>
      <c r="J1246" s="30">
        <v>1250</v>
      </c>
      <c r="K1246" s="31">
        <f t="shared" si="8"/>
        <v>750</v>
      </c>
      <c r="L1246" s="31">
        <f t="shared" si="9"/>
        <v>112.5</v>
      </c>
      <c r="M1246" s="32">
        <v>0.15</v>
      </c>
      <c r="O1246" s="37"/>
      <c r="P1246" s="38"/>
      <c r="Q1246" s="33"/>
      <c r="R1246" s="34"/>
    </row>
    <row r="1247" spans="1:18" ht="15.75" customHeight="1" x14ac:dyDescent="0.2">
      <c r="A1247" s="22"/>
      <c r="B1247" s="27" t="s">
        <v>34</v>
      </c>
      <c r="C1247" s="27">
        <v>1128299</v>
      </c>
      <c r="D1247" s="28">
        <v>44264</v>
      </c>
      <c r="E1247" s="27" t="s">
        <v>35</v>
      </c>
      <c r="F1247" s="27" t="s">
        <v>68</v>
      </c>
      <c r="G1247" s="27" t="s">
        <v>69</v>
      </c>
      <c r="H1247" s="27" t="s">
        <v>29</v>
      </c>
      <c r="I1247" s="29">
        <v>0.54999999999999993</v>
      </c>
      <c r="J1247" s="30">
        <v>3250</v>
      </c>
      <c r="K1247" s="31">
        <f t="shared" si="8"/>
        <v>1787.4999999999998</v>
      </c>
      <c r="L1247" s="31">
        <f t="shared" si="9"/>
        <v>715</v>
      </c>
      <c r="M1247" s="32">
        <v>0.4</v>
      </c>
      <c r="O1247" s="37"/>
      <c r="P1247" s="38"/>
      <c r="Q1247" s="33"/>
      <c r="R1247" s="34"/>
    </row>
    <row r="1248" spans="1:18" ht="15.75" customHeight="1" x14ac:dyDescent="0.2">
      <c r="A1248" s="22"/>
      <c r="B1248" s="27" t="s">
        <v>34</v>
      </c>
      <c r="C1248" s="27">
        <v>1128299</v>
      </c>
      <c r="D1248" s="28">
        <v>44296</v>
      </c>
      <c r="E1248" s="27" t="s">
        <v>35</v>
      </c>
      <c r="F1248" s="27" t="s">
        <v>68</v>
      </c>
      <c r="G1248" s="27" t="s">
        <v>69</v>
      </c>
      <c r="H1248" s="27" t="s">
        <v>24</v>
      </c>
      <c r="I1248" s="29">
        <v>0.6</v>
      </c>
      <c r="J1248" s="30">
        <v>5000</v>
      </c>
      <c r="K1248" s="31">
        <f t="shared" si="8"/>
        <v>3000</v>
      </c>
      <c r="L1248" s="31">
        <f t="shared" si="9"/>
        <v>750</v>
      </c>
      <c r="M1248" s="32">
        <v>0.25</v>
      </c>
      <c r="O1248" s="37"/>
      <c r="P1248" s="38"/>
      <c r="Q1248" s="33"/>
      <c r="R1248" s="34"/>
    </row>
    <row r="1249" spans="1:18" ht="15.75" customHeight="1" x14ac:dyDescent="0.2">
      <c r="A1249" s="22"/>
      <c r="B1249" s="27" t="s">
        <v>34</v>
      </c>
      <c r="C1249" s="27">
        <v>1128299</v>
      </c>
      <c r="D1249" s="28">
        <v>44296</v>
      </c>
      <c r="E1249" s="27" t="s">
        <v>35</v>
      </c>
      <c r="F1249" s="27" t="s">
        <v>68</v>
      </c>
      <c r="G1249" s="27" t="s">
        <v>69</v>
      </c>
      <c r="H1249" s="27" t="s">
        <v>25</v>
      </c>
      <c r="I1249" s="29">
        <v>0.65</v>
      </c>
      <c r="J1249" s="30">
        <v>3000</v>
      </c>
      <c r="K1249" s="31">
        <f t="shared" si="8"/>
        <v>1950</v>
      </c>
      <c r="L1249" s="31">
        <f t="shared" si="9"/>
        <v>390</v>
      </c>
      <c r="M1249" s="32">
        <v>0.2</v>
      </c>
      <c r="O1249" s="37"/>
      <c r="P1249" s="38"/>
      <c r="Q1249" s="33"/>
      <c r="R1249" s="34"/>
    </row>
    <row r="1250" spans="1:18" ht="15.75" customHeight="1" x14ac:dyDescent="0.2">
      <c r="A1250" s="22"/>
      <c r="B1250" s="27" t="s">
        <v>34</v>
      </c>
      <c r="C1250" s="27">
        <v>1128299</v>
      </c>
      <c r="D1250" s="28">
        <v>44296</v>
      </c>
      <c r="E1250" s="27" t="s">
        <v>35</v>
      </c>
      <c r="F1250" s="27" t="s">
        <v>68</v>
      </c>
      <c r="G1250" s="27" t="s">
        <v>69</v>
      </c>
      <c r="H1250" s="27" t="s">
        <v>26</v>
      </c>
      <c r="I1250" s="29">
        <v>0.65</v>
      </c>
      <c r="J1250" s="30">
        <v>3500</v>
      </c>
      <c r="K1250" s="31">
        <f t="shared" si="8"/>
        <v>2275</v>
      </c>
      <c r="L1250" s="31">
        <f t="shared" si="9"/>
        <v>568.75</v>
      </c>
      <c r="M1250" s="32">
        <v>0.25</v>
      </c>
      <c r="O1250" s="37"/>
      <c r="P1250" s="38"/>
      <c r="Q1250" s="33"/>
      <c r="R1250" s="34"/>
    </row>
    <row r="1251" spans="1:18" ht="15.75" customHeight="1" x14ac:dyDescent="0.2">
      <c r="A1251" s="22"/>
      <c r="B1251" s="27" t="s">
        <v>34</v>
      </c>
      <c r="C1251" s="27">
        <v>1128299</v>
      </c>
      <c r="D1251" s="28">
        <v>44296</v>
      </c>
      <c r="E1251" s="27" t="s">
        <v>35</v>
      </c>
      <c r="F1251" s="27" t="s">
        <v>68</v>
      </c>
      <c r="G1251" s="27" t="s">
        <v>69</v>
      </c>
      <c r="H1251" s="27" t="s">
        <v>27</v>
      </c>
      <c r="I1251" s="29">
        <v>0.5</v>
      </c>
      <c r="J1251" s="30">
        <v>2500</v>
      </c>
      <c r="K1251" s="31">
        <f t="shared" si="8"/>
        <v>1250</v>
      </c>
      <c r="L1251" s="31">
        <f t="shared" si="9"/>
        <v>312.5</v>
      </c>
      <c r="M1251" s="32">
        <v>0.25</v>
      </c>
      <c r="O1251" s="37"/>
      <c r="P1251" s="38"/>
      <c r="Q1251" s="33"/>
      <c r="R1251" s="34"/>
    </row>
    <row r="1252" spans="1:18" ht="15.75" customHeight="1" x14ac:dyDescent="0.2">
      <c r="A1252" s="22"/>
      <c r="B1252" s="27" t="s">
        <v>34</v>
      </c>
      <c r="C1252" s="27">
        <v>1128299</v>
      </c>
      <c r="D1252" s="28">
        <v>44296</v>
      </c>
      <c r="E1252" s="27" t="s">
        <v>35</v>
      </c>
      <c r="F1252" s="27" t="s">
        <v>68</v>
      </c>
      <c r="G1252" s="27" t="s">
        <v>69</v>
      </c>
      <c r="H1252" s="27" t="s">
        <v>28</v>
      </c>
      <c r="I1252" s="29">
        <v>0.55000000000000004</v>
      </c>
      <c r="J1252" s="30">
        <v>1500</v>
      </c>
      <c r="K1252" s="31">
        <f t="shared" si="8"/>
        <v>825.00000000000011</v>
      </c>
      <c r="L1252" s="31">
        <f t="shared" si="9"/>
        <v>123.75000000000001</v>
      </c>
      <c r="M1252" s="32">
        <v>0.15</v>
      </c>
      <c r="O1252" s="37"/>
      <c r="P1252" s="38"/>
      <c r="Q1252" s="33"/>
      <c r="R1252" s="34"/>
    </row>
    <row r="1253" spans="1:18" ht="15.75" customHeight="1" x14ac:dyDescent="0.2">
      <c r="A1253" s="22"/>
      <c r="B1253" s="27" t="s">
        <v>34</v>
      </c>
      <c r="C1253" s="27">
        <v>1128299</v>
      </c>
      <c r="D1253" s="28">
        <v>44296</v>
      </c>
      <c r="E1253" s="27" t="s">
        <v>35</v>
      </c>
      <c r="F1253" s="27" t="s">
        <v>68</v>
      </c>
      <c r="G1253" s="27" t="s">
        <v>69</v>
      </c>
      <c r="H1253" s="27" t="s">
        <v>29</v>
      </c>
      <c r="I1253" s="29">
        <v>0.70000000000000007</v>
      </c>
      <c r="J1253" s="30">
        <v>3250</v>
      </c>
      <c r="K1253" s="31">
        <f t="shared" si="8"/>
        <v>2275</v>
      </c>
      <c r="L1253" s="31">
        <f t="shared" si="9"/>
        <v>910</v>
      </c>
      <c r="M1253" s="32">
        <v>0.4</v>
      </c>
      <c r="O1253" s="37"/>
      <c r="P1253" s="38"/>
      <c r="Q1253" s="33"/>
      <c r="R1253" s="34"/>
    </row>
    <row r="1254" spans="1:18" ht="15.75" customHeight="1" x14ac:dyDescent="0.2">
      <c r="A1254" s="22"/>
      <c r="B1254" s="27" t="s">
        <v>34</v>
      </c>
      <c r="C1254" s="27">
        <v>1128299</v>
      </c>
      <c r="D1254" s="28">
        <v>44327</v>
      </c>
      <c r="E1254" s="27" t="s">
        <v>35</v>
      </c>
      <c r="F1254" s="27" t="s">
        <v>68</v>
      </c>
      <c r="G1254" s="27" t="s">
        <v>69</v>
      </c>
      <c r="H1254" s="27" t="s">
        <v>24</v>
      </c>
      <c r="I1254" s="29">
        <v>0.54999999999999993</v>
      </c>
      <c r="J1254" s="30">
        <v>5250</v>
      </c>
      <c r="K1254" s="31">
        <f t="shared" si="8"/>
        <v>2887.4999999999995</v>
      </c>
      <c r="L1254" s="31">
        <f t="shared" si="9"/>
        <v>721.87499999999989</v>
      </c>
      <c r="M1254" s="32">
        <v>0.25</v>
      </c>
      <c r="O1254" s="37"/>
      <c r="P1254" s="38"/>
      <c r="Q1254" s="33"/>
      <c r="R1254" s="34"/>
    </row>
    <row r="1255" spans="1:18" ht="15.75" customHeight="1" x14ac:dyDescent="0.2">
      <c r="A1255" s="22"/>
      <c r="B1255" s="27" t="s">
        <v>34</v>
      </c>
      <c r="C1255" s="27">
        <v>1128299</v>
      </c>
      <c r="D1255" s="28">
        <v>44327</v>
      </c>
      <c r="E1255" s="27" t="s">
        <v>35</v>
      </c>
      <c r="F1255" s="27" t="s">
        <v>68</v>
      </c>
      <c r="G1255" s="27" t="s">
        <v>69</v>
      </c>
      <c r="H1255" s="27" t="s">
        <v>25</v>
      </c>
      <c r="I1255" s="29">
        <v>0.6</v>
      </c>
      <c r="J1255" s="30">
        <v>3750</v>
      </c>
      <c r="K1255" s="31">
        <f t="shared" si="8"/>
        <v>2250</v>
      </c>
      <c r="L1255" s="31">
        <f t="shared" si="9"/>
        <v>450</v>
      </c>
      <c r="M1255" s="32">
        <v>0.2</v>
      </c>
      <c r="O1255" s="37"/>
      <c r="P1255" s="38"/>
      <c r="Q1255" s="33"/>
      <c r="R1255" s="34"/>
    </row>
    <row r="1256" spans="1:18" ht="15.75" customHeight="1" x14ac:dyDescent="0.2">
      <c r="A1256" s="22"/>
      <c r="B1256" s="27" t="s">
        <v>34</v>
      </c>
      <c r="C1256" s="27">
        <v>1128299</v>
      </c>
      <c r="D1256" s="28">
        <v>44327</v>
      </c>
      <c r="E1256" s="27" t="s">
        <v>35</v>
      </c>
      <c r="F1256" s="27" t="s">
        <v>68</v>
      </c>
      <c r="G1256" s="27" t="s">
        <v>69</v>
      </c>
      <c r="H1256" s="27" t="s">
        <v>26</v>
      </c>
      <c r="I1256" s="29">
        <v>0.6</v>
      </c>
      <c r="J1256" s="30">
        <v>3750</v>
      </c>
      <c r="K1256" s="31">
        <f t="shared" si="8"/>
        <v>2250</v>
      </c>
      <c r="L1256" s="31">
        <f t="shared" si="9"/>
        <v>562.5</v>
      </c>
      <c r="M1256" s="32">
        <v>0.25</v>
      </c>
      <c r="O1256" s="37"/>
      <c r="P1256" s="38"/>
      <c r="Q1256" s="33"/>
      <c r="R1256" s="34"/>
    </row>
    <row r="1257" spans="1:18" ht="15.75" customHeight="1" x14ac:dyDescent="0.2">
      <c r="A1257" s="22"/>
      <c r="B1257" s="27" t="s">
        <v>34</v>
      </c>
      <c r="C1257" s="27">
        <v>1128299</v>
      </c>
      <c r="D1257" s="28">
        <v>44327</v>
      </c>
      <c r="E1257" s="27" t="s">
        <v>35</v>
      </c>
      <c r="F1257" s="27" t="s">
        <v>68</v>
      </c>
      <c r="G1257" s="27" t="s">
        <v>69</v>
      </c>
      <c r="H1257" s="27" t="s">
        <v>27</v>
      </c>
      <c r="I1257" s="29">
        <v>0.54999999999999993</v>
      </c>
      <c r="J1257" s="30">
        <v>2750</v>
      </c>
      <c r="K1257" s="31">
        <f t="shared" si="8"/>
        <v>1512.4999999999998</v>
      </c>
      <c r="L1257" s="31">
        <f t="shared" si="9"/>
        <v>378.12499999999994</v>
      </c>
      <c r="M1257" s="32">
        <v>0.25</v>
      </c>
      <c r="O1257" s="37"/>
      <c r="P1257" s="38"/>
      <c r="Q1257" s="33"/>
      <c r="R1257" s="34"/>
    </row>
    <row r="1258" spans="1:18" ht="15.75" customHeight="1" x14ac:dyDescent="0.2">
      <c r="A1258" s="22"/>
      <c r="B1258" s="27" t="s">
        <v>34</v>
      </c>
      <c r="C1258" s="27">
        <v>1128299</v>
      </c>
      <c r="D1258" s="28">
        <v>44327</v>
      </c>
      <c r="E1258" s="27" t="s">
        <v>35</v>
      </c>
      <c r="F1258" s="27" t="s">
        <v>68</v>
      </c>
      <c r="G1258" s="27" t="s">
        <v>69</v>
      </c>
      <c r="H1258" s="27" t="s">
        <v>28</v>
      </c>
      <c r="I1258" s="29">
        <v>0.6</v>
      </c>
      <c r="J1258" s="30">
        <v>1750</v>
      </c>
      <c r="K1258" s="31">
        <f t="shared" si="8"/>
        <v>1050</v>
      </c>
      <c r="L1258" s="31">
        <f t="shared" si="9"/>
        <v>157.5</v>
      </c>
      <c r="M1258" s="32">
        <v>0.15</v>
      </c>
      <c r="O1258" s="37"/>
      <c r="P1258" s="38"/>
      <c r="Q1258" s="33"/>
      <c r="R1258" s="34"/>
    </row>
    <row r="1259" spans="1:18" ht="15.75" customHeight="1" x14ac:dyDescent="0.2">
      <c r="A1259" s="22"/>
      <c r="B1259" s="27" t="s">
        <v>34</v>
      </c>
      <c r="C1259" s="27">
        <v>1128299</v>
      </c>
      <c r="D1259" s="28">
        <v>44327</v>
      </c>
      <c r="E1259" s="27" t="s">
        <v>35</v>
      </c>
      <c r="F1259" s="27" t="s">
        <v>68</v>
      </c>
      <c r="G1259" s="27" t="s">
        <v>69</v>
      </c>
      <c r="H1259" s="27" t="s">
        <v>29</v>
      </c>
      <c r="I1259" s="29">
        <v>0.75</v>
      </c>
      <c r="J1259" s="30">
        <v>4750</v>
      </c>
      <c r="K1259" s="31">
        <f t="shared" si="8"/>
        <v>3562.5</v>
      </c>
      <c r="L1259" s="31">
        <f t="shared" si="9"/>
        <v>1425</v>
      </c>
      <c r="M1259" s="32">
        <v>0.4</v>
      </c>
      <c r="O1259" s="37"/>
      <c r="P1259" s="38"/>
      <c r="Q1259" s="33"/>
      <c r="R1259" s="34"/>
    </row>
    <row r="1260" spans="1:18" ht="15.75" customHeight="1" x14ac:dyDescent="0.2">
      <c r="A1260" s="22"/>
      <c r="B1260" s="27" t="s">
        <v>34</v>
      </c>
      <c r="C1260" s="27">
        <v>1128299</v>
      </c>
      <c r="D1260" s="28">
        <v>44357</v>
      </c>
      <c r="E1260" s="27" t="s">
        <v>35</v>
      </c>
      <c r="F1260" s="27" t="s">
        <v>68</v>
      </c>
      <c r="G1260" s="27" t="s">
        <v>69</v>
      </c>
      <c r="H1260" s="27" t="s">
        <v>24</v>
      </c>
      <c r="I1260" s="29">
        <v>0.7</v>
      </c>
      <c r="J1260" s="30">
        <v>7250</v>
      </c>
      <c r="K1260" s="31">
        <f t="shared" si="8"/>
        <v>5075</v>
      </c>
      <c r="L1260" s="31">
        <f t="shared" si="9"/>
        <v>1268.75</v>
      </c>
      <c r="M1260" s="32">
        <v>0.25</v>
      </c>
      <c r="O1260" s="37"/>
      <c r="P1260" s="38"/>
      <c r="Q1260" s="33"/>
      <c r="R1260" s="34"/>
    </row>
    <row r="1261" spans="1:18" ht="15.75" customHeight="1" x14ac:dyDescent="0.2">
      <c r="A1261" s="22"/>
      <c r="B1261" s="27" t="s">
        <v>34</v>
      </c>
      <c r="C1261" s="27">
        <v>1128299</v>
      </c>
      <c r="D1261" s="28">
        <v>44357</v>
      </c>
      <c r="E1261" s="27" t="s">
        <v>35</v>
      </c>
      <c r="F1261" s="27" t="s">
        <v>68</v>
      </c>
      <c r="G1261" s="27" t="s">
        <v>69</v>
      </c>
      <c r="H1261" s="27" t="s">
        <v>25</v>
      </c>
      <c r="I1261" s="29">
        <v>0.75</v>
      </c>
      <c r="J1261" s="30">
        <v>6000</v>
      </c>
      <c r="K1261" s="31">
        <f t="shared" si="8"/>
        <v>4500</v>
      </c>
      <c r="L1261" s="31">
        <f t="shared" si="9"/>
        <v>900</v>
      </c>
      <c r="M1261" s="32">
        <v>0.2</v>
      </c>
      <c r="O1261" s="37"/>
      <c r="P1261" s="38"/>
      <c r="Q1261" s="33"/>
      <c r="R1261" s="34"/>
    </row>
    <row r="1262" spans="1:18" ht="15.75" customHeight="1" x14ac:dyDescent="0.2">
      <c r="A1262" s="22"/>
      <c r="B1262" s="27" t="s">
        <v>34</v>
      </c>
      <c r="C1262" s="27">
        <v>1128299</v>
      </c>
      <c r="D1262" s="28">
        <v>44357</v>
      </c>
      <c r="E1262" s="27" t="s">
        <v>35</v>
      </c>
      <c r="F1262" s="27" t="s">
        <v>68</v>
      </c>
      <c r="G1262" s="27" t="s">
        <v>69</v>
      </c>
      <c r="H1262" s="27" t="s">
        <v>26</v>
      </c>
      <c r="I1262" s="29">
        <v>0.75</v>
      </c>
      <c r="J1262" s="30">
        <v>6000</v>
      </c>
      <c r="K1262" s="31">
        <f t="shared" si="8"/>
        <v>4500</v>
      </c>
      <c r="L1262" s="31">
        <f t="shared" si="9"/>
        <v>1125</v>
      </c>
      <c r="M1262" s="32">
        <v>0.25</v>
      </c>
      <c r="O1262" s="37"/>
      <c r="P1262" s="38"/>
      <c r="Q1262" s="33"/>
      <c r="R1262" s="34"/>
    </row>
    <row r="1263" spans="1:18" ht="15.75" customHeight="1" x14ac:dyDescent="0.2">
      <c r="A1263" s="22"/>
      <c r="B1263" s="27" t="s">
        <v>34</v>
      </c>
      <c r="C1263" s="27">
        <v>1128299</v>
      </c>
      <c r="D1263" s="28">
        <v>44357</v>
      </c>
      <c r="E1263" s="27" t="s">
        <v>35</v>
      </c>
      <c r="F1263" s="27" t="s">
        <v>68</v>
      </c>
      <c r="G1263" s="27" t="s">
        <v>69</v>
      </c>
      <c r="H1263" s="27" t="s">
        <v>27</v>
      </c>
      <c r="I1263" s="29">
        <v>0.75</v>
      </c>
      <c r="J1263" s="30">
        <v>4750</v>
      </c>
      <c r="K1263" s="31">
        <f t="shared" si="8"/>
        <v>3562.5</v>
      </c>
      <c r="L1263" s="31">
        <f t="shared" si="9"/>
        <v>890.625</v>
      </c>
      <c r="M1263" s="32">
        <v>0.25</v>
      </c>
      <c r="O1263" s="37"/>
      <c r="P1263" s="38"/>
      <c r="Q1263" s="33"/>
      <c r="R1263" s="34"/>
    </row>
    <row r="1264" spans="1:18" ht="15.75" customHeight="1" x14ac:dyDescent="0.2">
      <c r="A1264" s="22"/>
      <c r="B1264" s="27" t="s">
        <v>34</v>
      </c>
      <c r="C1264" s="27">
        <v>1128299</v>
      </c>
      <c r="D1264" s="28">
        <v>44357</v>
      </c>
      <c r="E1264" s="27" t="s">
        <v>35</v>
      </c>
      <c r="F1264" s="27" t="s">
        <v>68</v>
      </c>
      <c r="G1264" s="27" t="s">
        <v>69</v>
      </c>
      <c r="H1264" s="27" t="s">
        <v>28</v>
      </c>
      <c r="I1264" s="29">
        <v>0.85000000000000009</v>
      </c>
      <c r="J1264" s="30">
        <v>3500</v>
      </c>
      <c r="K1264" s="31">
        <f t="shared" si="8"/>
        <v>2975.0000000000005</v>
      </c>
      <c r="L1264" s="31">
        <f t="shared" si="9"/>
        <v>446.25000000000006</v>
      </c>
      <c r="M1264" s="32">
        <v>0.15</v>
      </c>
      <c r="O1264" s="37"/>
      <c r="P1264" s="38"/>
      <c r="Q1264" s="33"/>
      <c r="R1264" s="34"/>
    </row>
    <row r="1265" spans="1:18" ht="15.75" customHeight="1" x14ac:dyDescent="0.2">
      <c r="A1265" s="22"/>
      <c r="B1265" s="27" t="s">
        <v>34</v>
      </c>
      <c r="C1265" s="27">
        <v>1128299</v>
      </c>
      <c r="D1265" s="28">
        <v>44357</v>
      </c>
      <c r="E1265" s="27" t="s">
        <v>35</v>
      </c>
      <c r="F1265" s="27" t="s">
        <v>68</v>
      </c>
      <c r="G1265" s="27" t="s">
        <v>69</v>
      </c>
      <c r="H1265" s="27" t="s">
        <v>29</v>
      </c>
      <c r="I1265" s="29">
        <v>1</v>
      </c>
      <c r="J1265" s="30">
        <v>6500</v>
      </c>
      <c r="K1265" s="31">
        <f t="shared" si="8"/>
        <v>6500</v>
      </c>
      <c r="L1265" s="31">
        <f t="shared" si="9"/>
        <v>2600</v>
      </c>
      <c r="M1265" s="32">
        <v>0.4</v>
      </c>
      <c r="O1265" s="37"/>
      <c r="P1265" s="38"/>
      <c r="Q1265" s="33"/>
      <c r="R1265" s="34"/>
    </row>
    <row r="1266" spans="1:18" ht="15.75" customHeight="1" x14ac:dyDescent="0.2">
      <c r="A1266" s="22"/>
      <c r="B1266" s="27" t="s">
        <v>34</v>
      </c>
      <c r="C1266" s="27">
        <v>1128299</v>
      </c>
      <c r="D1266" s="28">
        <v>44386</v>
      </c>
      <c r="E1266" s="27" t="s">
        <v>35</v>
      </c>
      <c r="F1266" s="27" t="s">
        <v>68</v>
      </c>
      <c r="G1266" s="27" t="s">
        <v>69</v>
      </c>
      <c r="H1266" s="27" t="s">
        <v>24</v>
      </c>
      <c r="I1266" s="29">
        <v>0.8</v>
      </c>
      <c r="J1266" s="30">
        <v>8000</v>
      </c>
      <c r="K1266" s="31">
        <f t="shared" si="8"/>
        <v>6400</v>
      </c>
      <c r="L1266" s="31">
        <f t="shared" si="9"/>
        <v>1600</v>
      </c>
      <c r="M1266" s="32">
        <v>0.25</v>
      </c>
      <c r="O1266" s="37"/>
      <c r="P1266" s="38"/>
      <c r="Q1266" s="33"/>
      <c r="R1266" s="34"/>
    </row>
    <row r="1267" spans="1:18" ht="15.75" customHeight="1" x14ac:dyDescent="0.2">
      <c r="A1267" s="22"/>
      <c r="B1267" s="27" t="s">
        <v>34</v>
      </c>
      <c r="C1267" s="27">
        <v>1128299</v>
      </c>
      <c r="D1267" s="28">
        <v>44386</v>
      </c>
      <c r="E1267" s="27" t="s">
        <v>35</v>
      </c>
      <c r="F1267" s="27" t="s">
        <v>68</v>
      </c>
      <c r="G1267" s="27" t="s">
        <v>69</v>
      </c>
      <c r="H1267" s="27" t="s">
        <v>25</v>
      </c>
      <c r="I1267" s="29">
        <v>0.85000000000000009</v>
      </c>
      <c r="J1267" s="30">
        <v>6500</v>
      </c>
      <c r="K1267" s="31">
        <f t="shared" si="8"/>
        <v>5525.0000000000009</v>
      </c>
      <c r="L1267" s="31">
        <f t="shared" si="9"/>
        <v>1105.0000000000002</v>
      </c>
      <c r="M1267" s="32">
        <v>0.2</v>
      </c>
      <c r="O1267" s="37"/>
      <c r="P1267" s="38"/>
      <c r="Q1267" s="33"/>
      <c r="R1267" s="34"/>
    </row>
    <row r="1268" spans="1:18" ht="15.75" customHeight="1" x14ac:dyDescent="0.2">
      <c r="A1268" s="22"/>
      <c r="B1268" s="27" t="s">
        <v>34</v>
      </c>
      <c r="C1268" s="27">
        <v>1128299</v>
      </c>
      <c r="D1268" s="28">
        <v>44386</v>
      </c>
      <c r="E1268" s="27" t="s">
        <v>35</v>
      </c>
      <c r="F1268" s="27" t="s">
        <v>68</v>
      </c>
      <c r="G1268" s="27" t="s">
        <v>69</v>
      </c>
      <c r="H1268" s="27" t="s">
        <v>26</v>
      </c>
      <c r="I1268" s="29">
        <v>0.85000000000000009</v>
      </c>
      <c r="J1268" s="30">
        <v>6000</v>
      </c>
      <c r="K1268" s="31">
        <f t="shared" si="8"/>
        <v>5100.0000000000009</v>
      </c>
      <c r="L1268" s="31">
        <f t="shared" si="9"/>
        <v>1275.0000000000002</v>
      </c>
      <c r="M1268" s="32">
        <v>0.25</v>
      </c>
      <c r="O1268" s="37"/>
      <c r="P1268" s="38"/>
      <c r="Q1268" s="33"/>
      <c r="R1268" s="34"/>
    </row>
    <row r="1269" spans="1:18" ht="15.75" customHeight="1" x14ac:dyDescent="0.2">
      <c r="A1269" s="22"/>
      <c r="B1269" s="27" t="s">
        <v>34</v>
      </c>
      <c r="C1269" s="27">
        <v>1128299</v>
      </c>
      <c r="D1269" s="28">
        <v>44386</v>
      </c>
      <c r="E1269" s="27" t="s">
        <v>35</v>
      </c>
      <c r="F1269" s="27" t="s">
        <v>68</v>
      </c>
      <c r="G1269" s="27" t="s">
        <v>69</v>
      </c>
      <c r="H1269" s="27" t="s">
        <v>27</v>
      </c>
      <c r="I1269" s="29">
        <v>0.8</v>
      </c>
      <c r="J1269" s="30">
        <v>5000</v>
      </c>
      <c r="K1269" s="31">
        <f t="shared" si="8"/>
        <v>4000</v>
      </c>
      <c r="L1269" s="31">
        <f t="shared" si="9"/>
        <v>1000</v>
      </c>
      <c r="M1269" s="32">
        <v>0.25</v>
      </c>
      <c r="O1269" s="37"/>
      <c r="P1269" s="38"/>
      <c r="Q1269" s="33"/>
      <c r="R1269" s="34"/>
    </row>
    <row r="1270" spans="1:18" ht="15.75" customHeight="1" x14ac:dyDescent="0.2">
      <c r="A1270" s="22"/>
      <c r="B1270" s="27" t="s">
        <v>34</v>
      </c>
      <c r="C1270" s="27">
        <v>1128299</v>
      </c>
      <c r="D1270" s="28">
        <v>44386</v>
      </c>
      <c r="E1270" s="27" t="s">
        <v>35</v>
      </c>
      <c r="F1270" s="27" t="s">
        <v>68</v>
      </c>
      <c r="G1270" s="27" t="s">
        <v>69</v>
      </c>
      <c r="H1270" s="27" t="s">
        <v>28</v>
      </c>
      <c r="I1270" s="29">
        <v>0.85000000000000009</v>
      </c>
      <c r="J1270" s="30">
        <v>5500</v>
      </c>
      <c r="K1270" s="31">
        <f t="shared" si="8"/>
        <v>4675.0000000000009</v>
      </c>
      <c r="L1270" s="31">
        <f t="shared" si="9"/>
        <v>701.25000000000011</v>
      </c>
      <c r="M1270" s="32">
        <v>0.15</v>
      </c>
      <c r="O1270" s="37"/>
      <c r="P1270" s="38"/>
      <c r="Q1270" s="33"/>
      <c r="R1270" s="34"/>
    </row>
    <row r="1271" spans="1:18" ht="15.75" customHeight="1" x14ac:dyDescent="0.2">
      <c r="A1271" s="22"/>
      <c r="B1271" s="27" t="s">
        <v>34</v>
      </c>
      <c r="C1271" s="27">
        <v>1128299</v>
      </c>
      <c r="D1271" s="28">
        <v>44386</v>
      </c>
      <c r="E1271" s="27" t="s">
        <v>35</v>
      </c>
      <c r="F1271" s="27" t="s">
        <v>68</v>
      </c>
      <c r="G1271" s="27" t="s">
        <v>69</v>
      </c>
      <c r="H1271" s="27" t="s">
        <v>29</v>
      </c>
      <c r="I1271" s="29">
        <v>1</v>
      </c>
      <c r="J1271" s="30">
        <v>5500</v>
      </c>
      <c r="K1271" s="31">
        <f t="shared" si="8"/>
        <v>5500</v>
      </c>
      <c r="L1271" s="31">
        <f t="shared" si="9"/>
        <v>2200</v>
      </c>
      <c r="M1271" s="32">
        <v>0.4</v>
      </c>
      <c r="O1271" s="37"/>
      <c r="P1271" s="38"/>
      <c r="Q1271" s="33"/>
      <c r="R1271" s="34"/>
    </row>
    <row r="1272" spans="1:18" ht="15.75" customHeight="1" x14ac:dyDescent="0.2">
      <c r="A1272" s="22"/>
      <c r="B1272" s="27" t="s">
        <v>34</v>
      </c>
      <c r="C1272" s="27">
        <v>1128299</v>
      </c>
      <c r="D1272" s="28">
        <v>44418</v>
      </c>
      <c r="E1272" s="27" t="s">
        <v>35</v>
      </c>
      <c r="F1272" s="27" t="s">
        <v>68</v>
      </c>
      <c r="G1272" s="27" t="s">
        <v>69</v>
      </c>
      <c r="H1272" s="27" t="s">
        <v>24</v>
      </c>
      <c r="I1272" s="29">
        <v>0.85000000000000009</v>
      </c>
      <c r="J1272" s="30">
        <v>7500</v>
      </c>
      <c r="K1272" s="31">
        <f t="shared" si="8"/>
        <v>6375.0000000000009</v>
      </c>
      <c r="L1272" s="31">
        <f t="shared" si="9"/>
        <v>1593.7500000000002</v>
      </c>
      <c r="M1272" s="32">
        <v>0.25</v>
      </c>
      <c r="O1272" s="37"/>
      <c r="P1272" s="38"/>
      <c r="Q1272" s="33"/>
      <c r="R1272" s="34"/>
    </row>
    <row r="1273" spans="1:18" ht="15.75" customHeight="1" x14ac:dyDescent="0.2">
      <c r="A1273" s="22"/>
      <c r="B1273" s="27" t="s">
        <v>34</v>
      </c>
      <c r="C1273" s="27">
        <v>1128299</v>
      </c>
      <c r="D1273" s="28">
        <v>44418</v>
      </c>
      <c r="E1273" s="27" t="s">
        <v>35</v>
      </c>
      <c r="F1273" s="27" t="s">
        <v>68</v>
      </c>
      <c r="G1273" s="27" t="s">
        <v>69</v>
      </c>
      <c r="H1273" s="27" t="s">
        <v>25</v>
      </c>
      <c r="I1273" s="29">
        <v>0.75000000000000011</v>
      </c>
      <c r="J1273" s="30">
        <v>7250</v>
      </c>
      <c r="K1273" s="31">
        <f t="shared" si="8"/>
        <v>5437.5000000000009</v>
      </c>
      <c r="L1273" s="31">
        <f t="shared" si="9"/>
        <v>1087.5000000000002</v>
      </c>
      <c r="M1273" s="32">
        <v>0.2</v>
      </c>
      <c r="O1273" s="37"/>
      <c r="P1273" s="38"/>
      <c r="Q1273" s="33"/>
      <c r="R1273" s="34"/>
    </row>
    <row r="1274" spans="1:18" ht="15.75" customHeight="1" x14ac:dyDescent="0.2">
      <c r="A1274" s="22"/>
      <c r="B1274" s="27" t="s">
        <v>34</v>
      </c>
      <c r="C1274" s="27">
        <v>1128299</v>
      </c>
      <c r="D1274" s="28">
        <v>44418</v>
      </c>
      <c r="E1274" s="27" t="s">
        <v>35</v>
      </c>
      <c r="F1274" s="27" t="s">
        <v>68</v>
      </c>
      <c r="G1274" s="27" t="s">
        <v>69</v>
      </c>
      <c r="H1274" s="27" t="s">
        <v>26</v>
      </c>
      <c r="I1274" s="29">
        <v>0.70000000000000007</v>
      </c>
      <c r="J1274" s="30">
        <v>6000</v>
      </c>
      <c r="K1274" s="31">
        <f t="shared" si="8"/>
        <v>4200</v>
      </c>
      <c r="L1274" s="31">
        <f t="shared" si="9"/>
        <v>1050</v>
      </c>
      <c r="M1274" s="32">
        <v>0.25</v>
      </c>
      <c r="O1274" s="37"/>
      <c r="P1274" s="38"/>
      <c r="Q1274" s="33"/>
      <c r="R1274" s="34"/>
    </row>
    <row r="1275" spans="1:18" ht="15.75" customHeight="1" x14ac:dyDescent="0.2">
      <c r="A1275" s="22"/>
      <c r="B1275" s="27" t="s">
        <v>34</v>
      </c>
      <c r="C1275" s="27">
        <v>1128299</v>
      </c>
      <c r="D1275" s="28">
        <v>44418</v>
      </c>
      <c r="E1275" s="27" t="s">
        <v>35</v>
      </c>
      <c r="F1275" s="27" t="s">
        <v>68</v>
      </c>
      <c r="G1275" s="27" t="s">
        <v>69</v>
      </c>
      <c r="H1275" s="27" t="s">
        <v>27</v>
      </c>
      <c r="I1275" s="29">
        <v>0.70000000000000007</v>
      </c>
      <c r="J1275" s="30">
        <v>5250</v>
      </c>
      <c r="K1275" s="31">
        <f t="shared" si="8"/>
        <v>3675.0000000000005</v>
      </c>
      <c r="L1275" s="31">
        <f t="shared" si="9"/>
        <v>918.75000000000011</v>
      </c>
      <c r="M1275" s="32">
        <v>0.25</v>
      </c>
      <c r="O1275" s="37"/>
      <c r="P1275" s="38"/>
      <c r="Q1275" s="33"/>
      <c r="R1275" s="34"/>
    </row>
    <row r="1276" spans="1:18" ht="15.75" customHeight="1" x14ac:dyDescent="0.2">
      <c r="A1276" s="22"/>
      <c r="B1276" s="27" t="s">
        <v>34</v>
      </c>
      <c r="C1276" s="27">
        <v>1128299</v>
      </c>
      <c r="D1276" s="28">
        <v>44418</v>
      </c>
      <c r="E1276" s="27" t="s">
        <v>35</v>
      </c>
      <c r="F1276" s="27" t="s">
        <v>68</v>
      </c>
      <c r="G1276" s="27" t="s">
        <v>69</v>
      </c>
      <c r="H1276" s="27" t="s">
        <v>28</v>
      </c>
      <c r="I1276" s="29">
        <v>0.7</v>
      </c>
      <c r="J1276" s="30">
        <v>5250</v>
      </c>
      <c r="K1276" s="31">
        <f t="shared" si="8"/>
        <v>3674.9999999999995</v>
      </c>
      <c r="L1276" s="31">
        <f t="shared" si="9"/>
        <v>551.24999999999989</v>
      </c>
      <c r="M1276" s="32">
        <v>0.15</v>
      </c>
      <c r="O1276" s="37"/>
      <c r="P1276" s="38"/>
      <c r="Q1276" s="33"/>
      <c r="R1276" s="34"/>
    </row>
    <row r="1277" spans="1:18" ht="15.75" customHeight="1" x14ac:dyDescent="0.2">
      <c r="A1277" s="22"/>
      <c r="B1277" s="27" t="s">
        <v>34</v>
      </c>
      <c r="C1277" s="27">
        <v>1128299</v>
      </c>
      <c r="D1277" s="28">
        <v>44418</v>
      </c>
      <c r="E1277" s="27" t="s">
        <v>35</v>
      </c>
      <c r="F1277" s="27" t="s">
        <v>68</v>
      </c>
      <c r="G1277" s="27" t="s">
        <v>69</v>
      </c>
      <c r="H1277" s="27" t="s">
        <v>29</v>
      </c>
      <c r="I1277" s="29">
        <v>0.75</v>
      </c>
      <c r="J1277" s="30">
        <v>3500</v>
      </c>
      <c r="K1277" s="31">
        <f t="shared" si="8"/>
        <v>2625</v>
      </c>
      <c r="L1277" s="31">
        <f t="shared" si="9"/>
        <v>1050</v>
      </c>
      <c r="M1277" s="32">
        <v>0.4</v>
      </c>
      <c r="O1277" s="37"/>
      <c r="P1277" s="38"/>
      <c r="Q1277" s="33"/>
      <c r="R1277" s="34"/>
    </row>
    <row r="1278" spans="1:18" ht="15.75" customHeight="1" x14ac:dyDescent="0.2">
      <c r="A1278" s="22"/>
      <c r="B1278" s="27" t="s">
        <v>34</v>
      </c>
      <c r="C1278" s="27">
        <v>1128299</v>
      </c>
      <c r="D1278" s="28">
        <v>44450</v>
      </c>
      <c r="E1278" s="27" t="s">
        <v>35</v>
      </c>
      <c r="F1278" s="27" t="s">
        <v>68</v>
      </c>
      <c r="G1278" s="27" t="s">
        <v>69</v>
      </c>
      <c r="H1278" s="27" t="s">
        <v>24</v>
      </c>
      <c r="I1278" s="29">
        <v>0.65000000000000013</v>
      </c>
      <c r="J1278" s="30">
        <v>5500</v>
      </c>
      <c r="K1278" s="31">
        <f t="shared" si="8"/>
        <v>3575.0000000000009</v>
      </c>
      <c r="L1278" s="31">
        <f t="shared" si="9"/>
        <v>893.75000000000023</v>
      </c>
      <c r="M1278" s="32">
        <v>0.25</v>
      </c>
      <c r="O1278" s="37"/>
      <c r="P1278" s="38"/>
      <c r="Q1278" s="33"/>
      <c r="R1278" s="34"/>
    </row>
    <row r="1279" spans="1:18" ht="15.75" customHeight="1" x14ac:dyDescent="0.2">
      <c r="A1279" s="22"/>
      <c r="B1279" s="27" t="s">
        <v>34</v>
      </c>
      <c r="C1279" s="27">
        <v>1128299</v>
      </c>
      <c r="D1279" s="28">
        <v>44450</v>
      </c>
      <c r="E1279" s="27" t="s">
        <v>35</v>
      </c>
      <c r="F1279" s="27" t="s">
        <v>68</v>
      </c>
      <c r="G1279" s="27" t="s">
        <v>69</v>
      </c>
      <c r="H1279" s="27" t="s">
        <v>25</v>
      </c>
      <c r="I1279" s="29">
        <v>0.70000000000000018</v>
      </c>
      <c r="J1279" s="30">
        <v>5500</v>
      </c>
      <c r="K1279" s="31">
        <f t="shared" si="8"/>
        <v>3850.0000000000009</v>
      </c>
      <c r="L1279" s="31">
        <f t="shared" si="9"/>
        <v>770.00000000000023</v>
      </c>
      <c r="M1279" s="32">
        <v>0.2</v>
      </c>
      <c r="O1279" s="37"/>
      <c r="P1279" s="38"/>
      <c r="Q1279" s="33"/>
      <c r="R1279" s="34"/>
    </row>
    <row r="1280" spans="1:18" ht="15.75" customHeight="1" x14ac:dyDescent="0.2">
      <c r="A1280" s="22"/>
      <c r="B1280" s="27" t="s">
        <v>34</v>
      </c>
      <c r="C1280" s="27">
        <v>1128299</v>
      </c>
      <c r="D1280" s="28">
        <v>44450</v>
      </c>
      <c r="E1280" s="27" t="s">
        <v>35</v>
      </c>
      <c r="F1280" s="27" t="s">
        <v>68</v>
      </c>
      <c r="G1280" s="27" t="s">
        <v>69</v>
      </c>
      <c r="H1280" s="27" t="s">
        <v>26</v>
      </c>
      <c r="I1280" s="29">
        <v>0.65000000000000013</v>
      </c>
      <c r="J1280" s="30">
        <v>3750</v>
      </c>
      <c r="K1280" s="31">
        <f t="shared" si="8"/>
        <v>2437.5000000000005</v>
      </c>
      <c r="L1280" s="31">
        <f t="shared" si="9"/>
        <v>609.37500000000011</v>
      </c>
      <c r="M1280" s="32">
        <v>0.25</v>
      </c>
      <c r="O1280" s="37"/>
      <c r="P1280" s="38"/>
      <c r="Q1280" s="33"/>
      <c r="R1280" s="34"/>
    </row>
    <row r="1281" spans="1:18" ht="15.75" customHeight="1" x14ac:dyDescent="0.2">
      <c r="A1281" s="22"/>
      <c r="B1281" s="27" t="s">
        <v>34</v>
      </c>
      <c r="C1281" s="27">
        <v>1128299</v>
      </c>
      <c r="D1281" s="28">
        <v>44450</v>
      </c>
      <c r="E1281" s="27" t="s">
        <v>35</v>
      </c>
      <c r="F1281" s="27" t="s">
        <v>68</v>
      </c>
      <c r="G1281" s="27" t="s">
        <v>69</v>
      </c>
      <c r="H1281" s="27" t="s">
        <v>27</v>
      </c>
      <c r="I1281" s="29">
        <v>0.65000000000000013</v>
      </c>
      <c r="J1281" s="30">
        <v>3250</v>
      </c>
      <c r="K1281" s="31">
        <f t="shared" ref="K1281:K1535" si="10">I1281*J1281</f>
        <v>2112.5000000000005</v>
      </c>
      <c r="L1281" s="31">
        <f t="shared" ref="L1281:L1535" si="11">K1281*M1281</f>
        <v>528.12500000000011</v>
      </c>
      <c r="M1281" s="32">
        <v>0.25</v>
      </c>
      <c r="O1281" s="37"/>
      <c r="P1281" s="38"/>
      <c r="Q1281" s="33"/>
      <c r="R1281" s="34"/>
    </row>
    <row r="1282" spans="1:18" ht="15.75" customHeight="1" x14ac:dyDescent="0.2">
      <c r="A1282" s="22"/>
      <c r="B1282" s="27" t="s">
        <v>34</v>
      </c>
      <c r="C1282" s="27">
        <v>1128299</v>
      </c>
      <c r="D1282" s="28">
        <v>44450</v>
      </c>
      <c r="E1282" s="27" t="s">
        <v>35</v>
      </c>
      <c r="F1282" s="27" t="s">
        <v>68</v>
      </c>
      <c r="G1282" s="27" t="s">
        <v>69</v>
      </c>
      <c r="H1282" s="27" t="s">
        <v>28</v>
      </c>
      <c r="I1282" s="29">
        <v>0.75000000000000011</v>
      </c>
      <c r="J1282" s="30">
        <v>3500</v>
      </c>
      <c r="K1282" s="31">
        <f t="shared" si="10"/>
        <v>2625.0000000000005</v>
      </c>
      <c r="L1282" s="31">
        <f t="shared" si="11"/>
        <v>393.75000000000006</v>
      </c>
      <c r="M1282" s="32">
        <v>0.15</v>
      </c>
      <c r="O1282" s="37"/>
      <c r="P1282" s="38"/>
      <c r="Q1282" s="33"/>
      <c r="R1282" s="34"/>
    </row>
    <row r="1283" spans="1:18" ht="15.75" customHeight="1" x14ac:dyDescent="0.2">
      <c r="A1283" s="22"/>
      <c r="B1283" s="27" t="s">
        <v>34</v>
      </c>
      <c r="C1283" s="27">
        <v>1128299</v>
      </c>
      <c r="D1283" s="28">
        <v>44450</v>
      </c>
      <c r="E1283" s="27" t="s">
        <v>35</v>
      </c>
      <c r="F1283" s="27" t="s">
        <v>68</v>
      </c>
      <c r="G1283" s="27" t="s">
        <v>69</v>
      </c>
      <c r="H1283" s="27" t="s">
        <v>29</v>
      </c>
      <c r="I1283" s="29">
        <v>0.6</v>
      </c>
      <c r="J1283" s="30">
        <v>3750</v>
      </c>
      <c r="K1283" s="31">
        <f t="shared" si="10"/>
        <v>2250</v>
      </c>
      <c r="L1283" s="31">
        <f t="shared" si="11"/>
        <v>900</v>
      </c>
      <c r="M1283" s="32">
        <v>0.4</v>
      </c>
      <c r="O1283" s="37"/>
      <c r="P1283" s="38"/>
      <c r="Q1283" s="33"/>
      <c r="R1283" s="34"/>
    </row>
    <row r="1284" spans="1:18" ht="15.75" customHeight="1" x14ac:dyDescent="0.2">
      <c r="A1284" s="22"/>
      <c r="B1284" s="27" t="s">
        <v>34</v>
      </c>
      <c r="C1284" s="27">
        <v>1128299</v>
      </c>
      <c r="D1284" s="28">
        <v>44479</v>
      </c>
      <c r="E1284" s="27" t="s">
        <v>35</v>
      </c>
      <c r="F1284" s="27" t="s">
        <v>68</v>
      </c>
      <c r="G1284" s="27" t="s">
        <v>69</v>
      </c>
      <c r="H1284" s="27" t="s">
        <v>24</v>
      </c>
      <c r="I1284" s="29">
        <v>0.55000000000000004</v>
      </c>
      <c r="J1284" s="30">
        <v>4750</v>
      </c>
      <c r="K1284" s="31">
        <f t="shared" si="10"/>
        <v>2612.5</v>
      </c>
      <c r="L1284" s="31">
        <f t="shared" si="11"/>
        <v>653.125</v>
      </c>
      <c r="M1284" s="32">
        <v>0.25</v>
      </c>
      <c r="O1284" s="37"/>
      <c r="P1284" s="38"/>
      <c r="Q1284" s="33"/>
      <c r="R1284" s="34"/>
    </row>
    <row r="1285" spans="1:18" ht="15.75" customHeight="1" x14ac:dyDescent="0.2">
      <c r="A1285" s="22"/>
      <c r="B1285" s="27" t="s">
        <v>34</v>
      </c>
      <c r="C1285" s="27">
        <v>1128299</v>
      </c>
      <c r="D1285" s="28">
        <v>44479</v>
      </c>
      <c r="E1285" s="27" t="s">
        <v>35</v>
      </c>
      <c r="F1285" s="27" t="s">
        <v>68</v>
      </c>
      <c r="G1285" s="27" t="s">
        <v>69</v>
      </c>
      <c r="H1285" s="27" t="s">
        <v>25</v>
      </c>
      <c r="I1285" s="29">
        <v>0.65000000000000013</v>
      </c>
      <c r="J1285" s="30">
        <v>4750</v>
      </c>
      <c r="K1285" s="31">
        <f t="shared" si="10"/>
        <v>3087.5000000000005</v>
      </c>
      <c r="L1285" s="31">
        <f t="shared" si="11"/>
        <v>617.50000000000011</v>
      </c>
      <c r="M1285" s="32">
        <v>0.2</v>
      </c>
      <c r="O1285" s="37"/>
      <c r="P1285" s="38"/>
      <c r="Q1285" s="33"/>
      <c r="R1285" s="34"/>
    </row>
    <row r="1286" spans="1:18" ht="15.75" customHeight="1" x14ac:dyDescent="0.2">
      <c r="A1286" s="22"/>
      <c r="B1286" s="27" t="s">
        <v>34</v>
      </c>
      <c r="C1286" s="27">
        <v>1128299</v>
      </c>
      <c r="D1286" s="28">
        <v>44479</v>
      </c>
      <c r="E1286" s="27" t="s">
        <v>35</v>
      </c>
      <c r="F1286" s="27" t="s">
        <v>68</v>
      </c>
      <c r="G1286" s="27" t="s">
        <v>69</v>
      </c>
      <c r="H1286" s="27" t="s">
        <v>26</v>
      </c>
      <c r="I1286" s="29">
        <v>0.60000000000000009</v>
      </c>
      <c r="J1286" s="30">
        <v>3000</v>
      </c>
      <c r="K1286" s="31">
        <f t="shared" si="10"/>
        <v>1800.0000000000002</v>
      </c>
      <c r="L1286" s="31">
        <f t="shared" si="11"/>
        <v>450.00000000000006</v>
      </c>
      <c r="M1286" s="32">
        <v>0.25</v>
      </c>
      <c r="O1286" s="37"/>
      <c r="P1286" s="38"/>
      <c r="Q1286" s="33"/>
      <c r="R1286" s="34"/>
    </row>
    <row r="1287" spans="1:18" ht="15.75" customHeight="1" x14ac:dyDescent="0.2">
      <c r="A1287" s="22"/>
      <c r="B1287" s="27" t="s">
        <v>34</v>
      </c>
      <c r="C1287" s="27">
        <v>1128299</v>
      </c>
      <c r="D1287" s="28">
        <v>44479</v>
      </c>
      <c r="E1287" s="27" t="s">
        <v>35</v>
      </c>
      <c r="F1287" s="27" t="s">
        <v>68</v>
      </c>
      <c r="G1287" s="27" t="s">
        <v>69</v>
      </c>
      <c r="H1287" s="27" t="s">
        <v>27</v>
      </c>
      <c r="I1287" s="29">
        <v>0.55000000000000004</v>
      </c>
      <c r="J1287" s="30">
        <v>2750</v>
      </c>
      <c r="K1287" s="31">
        <f t="shared" si="10"/>
        <v>1512.5000000000002</v>
      </c>
      <c r="L1287" s="31">
        <f t="shared" si="11"/>
        <v>378.12500000000006</v>
      </c>
      <c r="M1287" s="32">
        <v>0.25</v>
      </c>
      <c r="O1287" s="37"/>
      <c r="P1287" s="38"/>
      <c r="Q1287" s="33"/>
      <c r="R1287" s="34"/>
    </row>
    <row r="1288" spans="1:18" ht="15.75" customHeight="1" x14ac:dyDescent="0.2">
      <c r="A1288" s="22"/>
      <c r="B1288" s="27" t="s">
        <v>34</v>
      </c>
      <c r="C1288" s="27">
        <v>1128299</v>
      </c>
      <c r="D1288" s="28">
        <v>44479</v>
      </c>
      <c r="E1288" s="27" t="s">
        <v>35</v>
      </c>
      <c r="F1288" s="27" t="s">
        <v>68</v>
      </c>
      <c r="G1288" s="27" t="s">
        <v>69</v>
      </c>
      <c r="H1288" s="27" t="s">
        <v>28</v>
      </c>
      <c r="I1288" s="29">
        <v>0.65</v>
      </c>
      <c r="J1288" s="30">
        <v>2500</v>
      </c>
      <c r="K1288" s="31">
        <f t="shared" si="10"/>
        <v>1625</v>
      </c>
      <c r="L1288" s="31">
        <f t="shared" si="11"/>
        <v>243.75</v>
      </c>
      <c r="M1288" s="32">
        <v>0.15</v>
      </c>
      <c r="O1288" s="37"/>
      <c r="P1288" s="38"/>
      <c r="Q1288" s="33"/>
      <c r="R1288" s="34"/>
    </row>
    <row r="1289" spans="1:18" ht="15.75" customHeight="1" x14ac:dyDescent="0.2">
      <c r="A1289" s="22"/>
      <c r="B1289" s="27" t="s">
        <v>34</v>
      </c>
      <c r="C1289" s="27">
        <v>1128299</v>
      </c>
      <c r="D1289" s="28">
        <v>44479</v>
      </c>
      <c r="E1289" s="27" t="s">
        <v>35</v>
      </c>
      <c r="F1289" s="27" t="s">
        <v>68</v>
      </c>
      <c r="G1289" s="27" t="s">
        <v>69</v>
      </c>
      <c r="H1289" s="27" t="s">
        <v>29</v>
      </c>
      <c r="I1289" s="29">
        <v>0.70000000000000007</v>
      </c>
      <c r="J1289" s="30">
        <v>3000</v>
      </c>
      <c r="K1289" s="31">
        <f t="shared" si="10"/>
        <v>2100</v>
      </c>
      <c r="L1289" s="31">
        <f t="shared" si="11"/>
        <v>840</v>
      </c>
      <c r="M1289" s="32">
        <v>0.4</v>
      </c>
      <c r="O1289" s="37"/>
      <c r="P1289" s="38"/>
      <c r="Q1289" s="33"/>
      <c r="R1289" s="34"/>
    </row>
    <row r="1290" spans="1:18" ht="15.75" customHeight="1" x14ac:dyDescent="0.2">
      <c r="A1290" s="22"/>
      <c r="B1290" s="27" t="s">
        <v>34</v>
      </c>
      <c r="C1290" s="27">
        <v>1128299</v>
      </c>
      <c r="D1290" s="28">
        <v>44510</v>
      </c>
      <c r="E1290" s="27" t="s">
        <v>35</v>
      </c>
      <c r="F1290" s="27" t="s">
        <v>68</v>
      </c>
      <c r="G1290" s="27" t="s">
        <v>69</v>
      </c>
      <c r="H1290" s="27" t="s">
        <v>24</v>
      </c>
      <c r="I1290" s="29">
        <v>0.55000000000000004</v>
      </c>
      <c r="J1290" s="30">
        <v>5250</v>
      </c>
      <c r="K1290" s="31">
        <f t="shared" si="10"/>
        <v>2887.5000000000005</v>
      </c>
      <c r="L1290" s="31">
        <f t="shared" si="11"/>
        <v>721.87500000000011</v>
      </c>
      <c r="M1290" s="32">
        <v>0.25</v>
      </c>
      <c r="O1290" s="37"/>
      <c r="P1290" s="38"/>
      <c r="Q1290" s="33"/>
      <c r="R1290" s="34"/>
    </row>
    <row r="1291" spans="1:18" ht="15.75" customHeight="1" x14ac:dyDescent="0.2">
      <c r="A1291" s="22"/>
      <c r="B1291" s="27" t="s">
        <v>34</v>
      </c>
      <c r="C1291" s="27">
        <v>1128299</v>
      </c>
      <c r="D1291" s="28">
        <v>44510</v>
      </c>
      <c r="E1291" s="27" t="s">
        <v>35</v>
      </c>
      <c r="F1291" s="27" t="s">
        <v>68</v>
      </c>
      <c r="G1291" s="27" t="s">
        <v>69</v>
      </c>
      <c r="H1291" s="27" t="s">
        <v>25</v>
      </c>
      <c r="I1291" s="29">
        <v>0.60000000000000009</v>
      </c>
      <c r="J1291" s="30">
        <v>6000</v>
      </c>
      <c r="K1291" s="31">
        <f t="shared" si="10"/>
        <v>3600.0000000000005</v>
      </c>
      <c r="L1291" s="31">
        <f t="shared" si="11"/>
        <v>720.00000000000011</v>
      </c>
      <c r="M1291" s="32">
        <v>0.2</v>
      </c>
      <c r="O1291" s="37"/>
      <c r="P1291" s="38"/>
      <c r="Q1291" s="33"/>
      <c r="R1291" s="34"/>
    </row>
    <row r="1292" spans="1:18" ht="15.75" customHeight="1" x14ac:dyDescent="0.2">
      <c r="A1292" s="22"/>
      <c r="B1292" s="27" t="s">
        <v>34</v>
      </c>
      <c r="C1292" s="27">
        <v>1128299</v>
      </c>
      <c r="D1292" s="28">
        <v>44510</v>
      </c>
      <c r="E1292" s="27" t="s">
        <v>35</v>
      </c>
      <c r="F1292" s="27" t="s">
        <v>68</v>
      </c>
      <c r="G1292" s="27" t="s">
        <v>69</v>
      </c>
      <c r="H1292" s="27" t="s">
        <v>26</v>
      </c>
      <c r="I1292" s="29">
        <v>0.55000000000000004</v>
      </c>
      <c r="J1292" s="30">
        <v>4250</v>
      </c>
      <c r="K1292" s="31">
        <f t="shared" si="10"/>
        <v>2337.5</v>
      </c>
      <c r="L1292" s="31">
        <f t="shared" si="11"/>
        <v>584.375</v>
      </c>
      <c r="M1292" s="32">
        <v>0.25</v>
      </c>
      <c r="O1292" s="37"/>
      <c r="P1292" s="38"/>
      <c r="Q1292" s="33"/>
      <c r="R1292" s="34"/>
    </row>
    <row r="1293" spans="1:18" ht="15.75" customHeight="1" x14ac:dyDescent="0.2">
      <c r="A1293" s="22"/>
      <c r="B1293" s="27" t="s">
        <v>34</v>
      </c>
      <c r="C1293" s="27">
        <v>1128299</v>
      </c>
      <c r="D1293" s="28">
        <v>44510</v>
      </c>
      <c r="E1293" s="27" t="s">
        <v>35</v>
      </c>
      <c r="F1293" s="27" t="s">
        <v>68</v>
      </c>
      <c r="G1293" s="27" t="s">
        <v>69</v>
      </c>
      <c r="H1293" s="27" t="s">
        <v>27</v>
      </c>
      <c r="I1293" s="29">
        <v>0.65000000000000013</v>
      </c>
      <c r="J1293" s="30">
        <v>4000</v>
      </c>
      <c r="K1293" s="31">
        <f t="shared" si="10"/>
        <v>2600.0000000000005</v>
      </c>
      <c r="L1293" s="31">
        <f t="shared" si="11"/>
        <v>650.00000000000011</v>
      </c>
      <c r="M1293" s="32">
        <v>0.25</v>
      </c>
      <c r="O1293" s="37"/>
      <c r="P1293" s="38"/>
      <c r="Q1293" s="33"/>
      <c r="R1293" s="34"/>
    </row>
    <row r="1294" spans="1:18" ht="15.75" customHeight="1" x14ac:dyDescent="0.2">
      <c r="A1294" s="22"/>
      <c r="B1294" s="27" t="s">
        <v>34</v>
      </c>
      <c r="C1294" s="27">
        <v>1128299</v>
      </c>
      <c r="D1294" s="28">
        <v>44510</v>
      </c>
      <c r="E1294" s="27" t="s">
        <v>35</v>
      </c>
      <c r="F1294" s="27" t="s">
        <v>68</v>
      </c>
      <c r="G1294" s="27" t="s">
        <v>69</v>
      </c>
      <c r="H1294" s="27" t="s">
        <v>28</v>
      </c>
      <c r="I1294" s="29">
        <v>0.85000000000000009</v>
      </c>
      <c r="J1294" s="30">
        <v>3750</v>
      </c>
      <c r="K1294" s="31">
        <f t="shared" si="10"/>
        <v>3187.5000000000005</v>
      </c>
      <c r="L1294" s="31">
        <f t="shared" si="11"/>
        <v>478.12500000000006</v>
      </c>
      <c r="M1294" s="32">
        <v>0.15</v>
      </c>
      <c r="O1294" s="37"/>
      <c r="P1294" s="38"/>
      <c r="Q1294" s="33"/>
      <c r="R1294" s="34"/>
    </row>
    <row r="1295" spans="1:18" ht="15.75" customHeight="1" x14ac:dyDescent="0.2">
      <c r="A1295" s="22"/>
      <c r="B1295" s="27" t="s">
        <v>34</v>
      </c>
      <c r="C1295" s="27">
        <v>1128299</v>
      </c>
      <c r="D1295" s="28">
        <v>44510</v>
      </c>
      <c r="E1295" s="27" t="s">
        <v>35</v>
      </c>
      <c r="F1295" s="27" t="s">
        <v>68</v>
      </c>
      <c r="G1295" s="27" t="s">
        <v>69</v>
      </c>
      <c r="H1295" s="27" t="s">
        <v>29</v>
      </c>
      <c r="I1295" s="29">
        <v>0.90000000000000013</v>
      </c>
      <c r="J1295" s="30">
        <v>5000</v>
      </c>
      <c r="K1295" s="31">
        <f t="shared" si="10"/>
        <v>4500.0000000000009</v>
      </c>
      <c r="L1295" s="31">
        <f t="shared" si="11"/>
        <v>1800.0000000000005</v>
      </c>
      <c r="M1295" s="32">
        <v>0.4</v>
      </c>
      <c r="O1295" s="37"/>
      <c r="P1295" s="38"/>
      <c r="Q1295" s="33"/>
      <c r="R1295" s="34"/>
    </row>
    <row r="1296" spans="1:18" ht="15.75" customHeight="1" x14ac:dyDescent="0.2">
      <c r="A1296" s="22"/>
      <c r="B1296" s="27" t="s">
        <v>34</v>
      </c>
      <c r="C1296" s="27">
        <v>1128299</v>
      </c>
      <c r="D1296" s="28">
        <v>44539</v>
      </c>
      <c r="E1296" s="27" t="s">
        <v>35</v>
      </c>
      <c r="F1296" s="27" t="s">
        <v>68</v>
      </c>
      <c r="G1296" s="27" t="s">
        <v>69</v>
      </c>
      <c r="H1296" s="27" t="s">
        <v>24</v>
      </c>
      <c r="I1296" s="29">
        <v>0.75000000000000011</v>
      </c>
      <c r="J1296" s="30">
        <v>7000</v>
      </c>
      <c r="K1296" s="31">
        <f t="shared" si="10"/>
        <v>5250.0000000000009</v>
      </c>
      <c r="L1296" s="31">
        <f t="shared" si="11"/>
        <v>1312.5000000000002</v>
      </c>
      <c r="M1296" s="32">
        <v>0.25</v>
      </c>
      <c r="O1296" s="37"/>
      <c r="P1296" s="38"/>
      <c r="Q1296" s="33"/>
      <c r="R1296" s="34"/>
    </row>
    <row r="1297" spans="1:18" ht="15.75" customHeight="1" x14ac:dyDescent="0.2">
      <c r="A1297" s="22"/>
      <c r="B1297" s="27" t="s">
        <v>34</v>
      </c>
      <c r="C1297" s="27">
        <v>1128299</v>
      </c>
      <c r="D1297" s="28">
        <v>44539</v>
      </c>
      <c r="E1297" s="27" t="s">
        <v>35</v>
      </c>
      <c r="F1297" s="27" t="s">
        <v>68</v>
      </c>
      <c r="G1297" s="27" t="s">
        <v>69</v>
      </c>
      <c r="H1297" s="27" t="s">
        <v>25</v>
      </c>
      <c r="I1297" s="29">
        <v>0.8500000000000002</v>
      </c>
      <c r="J1297" s="30">
        <v>7000</v>
      </c>
      <c r="K1297" s="31">
        <f t="shared" si="10"/>
        <v>5950.0000000000018</v>
      </c>
      <c r="L1297" s="31">
        <f t="shared" si="11"/>
        <v>1190.0000000000005</v>
      </c>
      <c r="M1297" s="32">
        <v>0.2</v>
      </c>
      <c r="O1297" s="37"/>
      <c r="P1297" s="38"/>
      <c r="Q1297" s="33"/>
      <c r="R1297" s="34"/>
    </row>
    <row r="1298" spans="1:18" ht="15.75" customHeight="1" x14ac:dyDescent="0.2">
      <c r="A1298" s="22"/>
      <c r="B1298" s="27" t="s">
        <v>34</v>
      </c>
      <c r="C1298" s="27">
        <v>1128299</v>
      </c>
      <c r="D1298" s="28">
        <v>44539</v>
      </c>
      <c r="E1298" s="27" t="s">
        <v>35</v>
      </c>
      <c r="F1298" s="27" t="s">
        <v>68</v>
      </c>
      <c r="G1298" s="27" t="s">
        <v>69</v>
      </c>
      <c r="H1298" s="27" t="s">
        <v>26</v>
      </c>
      <c r="I1298" s="29">
        <v>0.80000000000000016</v>
      </c>
      <c r="J1298" s="30">
        <v>5000</v>
      </c>
      <c r="K1298" s="31">
        <f t="shared" si="10"/>
        <v>4000.0000000000009</v>
      </c>
      <c r="L1298" s="31">
        <f t="shared" si="11"/>
        <v>1000.0000000000002</v>
      </c>
      <c r="M1298" s="32">
        <v>0.25</v>
      </c>
      <c r="O1298" s="37"/>
      <c r="P1298" s="38"/>
      <c r="Q1298" s="33"/>
      <c r="R1298" s="34"/>
    </row>
    <row r="1299" spans="1:18" ht="15.75" customHeight="1" x14ac:dyDescent="0.2">
      <c r="A1299" s="22"/>
      <c r="B1299" s="27" t="s">
        <v>34</v>
      </c>
      <c r="C1299" s="27">
        <v>1128299</v>
      </c>
      <c r="D1299" s="28">
        <v>44539</v>
      </c>
      <c r="E1299" s="27" t="s">
        <v>35</v>
      </c>
      <c r="F1299" s="27" t="s">
        <v>68</v>
      </c>
      <c r="G1299" s="27" t="s">
        <v>69</v>
      </c>
      <c r="H1299" s="27" t="s">
        <v>27</v>
      </c>
      <c r="I1299" s="29">
        <v>0.80000000000000016</v>
      </c>
      <c r="J1299" s="30">
        <v>5000</v>
      </c>
      <c r="K1299" s="31">
        <f t="shared" si="10"/>
        <v>4000.0000000000009</v>
      </c>
      <c r="L1299" s="31">
        <f t="shared" si="11"/>
        <v>1000.0000000000002</v>
      </c>
      <c r="M1299" s="32">
        <v>0.25</v>
      </c>
      <c r="O1299" s="37"/>
      <c r="P1299" s="38"/>
      <c r="Q1299" s="33"/>
      <c r="R1299" s="34"/>
    </row>
    <row r="1300" spans="1:18" ht="15.75" customHeight="1" x14ac:dyDescent="0.2">
      <c r="A1300" s="22"/>
      <c r="B1300" s="27" t="s">
        <v>34</v>
      </c>
      <c r="C1300" s="27">
        <v>1128299</v>
      </c>
      <c r="D1300" s="28">
        <v>44539</v>
      </c>
      <c r="E1300" s="27" t="s">
        <v>35</v>
      </c>
      <c r="F1300" s="27" t="s">
        <v>68</v>
      </c>
      <c r="G1300" s="27" t="s">
        <v>69</v>
      </c>
      <c r="H1300" s="27" t="s">
        <v>28</v>
      </c>
      <c r="I1300" s="29">
        <v>0.90000000000000013</v>
      </c>
      <c r="J1300" s="30">
        <v>4250</v>
      </c>
      <c r="K1300" s="31">
        <f t="shared" si="10"/>
        <v>3825.0000000000005</v>
      </c>
      <c r="L1300" s="31">
        <f t="shared" si="11"/>
        <v>573.75</v>
      </c>
      <c r="M1300" s="32">
        <v>0.15</v>
      </c>
      <c r="O1300" s="37"/>
      <c r="P1300" s="38"/>
      <c r="Q1300" s="33"/>
      <c r="R1300" s="34"/>
    </row>
    <row r="1301" spans="1:18" ht="15.75" customHeight="1" x14ac:dyDescent="0.2">
      <c r="A1301" s="22"/>
      <c r="B1301" s="27" t="s">
        <v>34</v>
      </c>
      <c r="C1301" s="27">
        <v>1128299</v>
      </c>
      <c r="D1301" s="28">
        <v>44539</v>
      </c>
      <c r="E1301" s="27" t="s">
        <v>35</v>
      </c>
      <c r="F1301" s="27" t="s">
        <v>68</v>
      </c>
      <c r="G1301" s="27" t="s">
        <v>69</v>
      </c>
      <c r="H1301" s="27" t="s">
        <v>29</v>
      </c>
      <c r="I1301" s="29">
        <v>0.95000000000000018</v>
      </c>
      <c r="J1301" s="30">
        <v>5250</v>
      </c>
      <c r="K1301" s="31">
        <f t="shared" si="10"/>
        <v>4987.5000000000009</v>
      </c>
      <c r="L1301" s="31">
        <f t="shared" si="11"/>
        <v>1995.0000000000005</v>
      </c>
      <c r="M1301" s="32">
        <v>0.4</v>
      </c>
      <c r="O1301" s="37"/>
      <c r="P1301" s="38"/>
      <c r="Q1301" s="33"/>
      <c r="R1301" s="34"/>
    </row>
    <row r="1302" spans="1:18" ht="15.75" customHeight="1" x14ac:dyDescent="0.2">
      <c r="A1302" s="22" t="s">
        <v>46</v>
      </c>
      <c r="B1302" s="27" t="s">
        <v>34</v>
      </c>
      <c r="C1302" s="27">
        <v>1128299</v>
      </c>
      <c r="D1302" s="28">
        <v>44213</v>
      </c>
      <c r="E1302" s="27" t="s">
        <v>35</v>
      </c>
      <c r="F1302" s="27" t="s">
        <v>70</v>
      </c>
      <c r="G1302" s="27" t="s">
        <v>71</v>
      </c>
      <c r="H1302" s="27" t="s">
        <v>24</v>
      </c>
      <c r="I1302" s="29">
        <v>0.4</v>
      </c>
      <c r="J1302" s="30">
        <v>4250</v>
      </c>
      <c r="K1302" s="31">
        <f t="shared" si="10"/>
        <v>1700</v>
      </c>
      <c r="L1302" s="31">
        <f t="shared" si="11"/>
        <v>510</v>
      </c>
      <c r="M1302" s="32">
        <v>0.3</v>
      </c>
      <c r="O1302" s="37"/>
      <c r="P1302" s="38">
        <f>Data!$I1302+0.05</f>
        <v>0.45</v>
      </c>
      <c r="Q1302" s="33">
        <f>Data!$J1302+500</f>
        <v>4750</v>
      </c>
      <c r="R1302" s="34">
        <f>Data!$M1302+5%</f>
        <v>0.35</v>
      </c>
    </row>
    <row r="1303" spans="1:18" ht="15.75" customHeight="1" x14ac:dyDescent="0.2">
      <c r="A1303" s="22"/>
      <c r="B1303" s="27" t="s">
        <v>34</v>
      </c>
      <c r="C1303" s="27">
        <v>1128299</v>
      </c>
      <c r="D1303" s="28">
        <v>44213</v>
      </c>
      <c r="E1303" s="27" t="s">
        <v>35</v>
      </c>
      <c r="F1303" s="27" t="s">
        <v>70</v>
      </c>
      <c r="G1303" s="27" t="s">
        <v>71</v>
      </c>
      <c r="H1303" s="27" t="s">
        <v>25</v>
      </c>
      <c r="I1303" s="29">
        <v>0.5</v>
      </c>
      <c r="J1303" s="30">
        <v>4250</v>
      </c>
      <c r="K1303" s="31">
        <f t="shared" si="10"/>
        <v>2125</v>
      </c>
      <c r="L1303" s="31">
        <f t="shared" si="11"/>
        <v>531.25</v>
      </c>
      <c r="M1303" s="32">
        <v>0.25</v>
      </c>
      <c r="O1303" s="37"/>
      <c r="P1303" s="38">
        <f>Data!$I1303+0.05</f>
        <v>0.55000000000000004</v>
      </c>
      <c r="Q1303" s="33">
        <f>Data!$J1303+500</f>
        <v>4750</v>
      </c>
      <c r="R1303" s="34">
        <f>Data!$M1303+5%</f>
        <v>0.3</v>
      </c>
    </row>
    <row r="1304" spans="1:18" ht="15.75" customHeight="1" x14ac:dyDescent="0.2">
      <c r="A1304" s="22"/>
      <c r="B1304" s="27" t="s">
        <v>34</v>
      </c>
      <c r="C1304" s="27">
        <v>1128299</v>
      </c>
      <c r="D1304" s="28">
        <v>44213</v>
      </c>
      <c r="E1304" s="27" t="s">
        <v>35</v>
      </c>
      <c r="F1304" s="27" t="s">
        <v>70</v>
      </c>
      <c r="G1304" s="27" t="s">
        <v>71</v>
      </c>
      <c r="H1304" s="27" t="s">
        <v>26</v>
      </c>
      <c r="I1304" s="29">
        <v>0.5</v>
      </c>
      <c r="J1304" s="30">
        <v>4250</v>
      </c>
      <c r="K1304" s="31">
        <f t="shared" si="10"/>
        <v>2125</v>
      </c>
      <c r="L1304" s="31">
        <f t="shared" si="11"/>
        <v>637.5</v>
      </c>
      <c r="M1304" s="32">
        <v>0.3</v>
      </c>
      <c r="O1304" s="37"/>
      <c r="P1304" s="38">
        <f>Data!$I1304+0.05</f>
        <v>0.55000000000000004</v>
      </c>
      <c r="Q1304" s="33">
        <f>Data!$J1304+500</f>
        <v>4750</v>
      </c>
      <c r="R1304" s="34">
        <f>Data!$M1304+5%</f>
        <v>0.35</v>
      </c>
    </row>
    <row r="1305" spans="1:18" ht="15.75" customHeight="1" x14ac:dyDescent="0.2">
      <c r="A1305" s="22"/>
      <c r="B1305" s="27" t="s">
        <v>34</v>
      </c>
      <c r="C1305" s="27">
        <v>1128299</v>
      </c>
      <c r="D1305" s="28">
        <v>44213</v>
      </c>
      <c r="E1305" s="27" t="s">
        <v>35</v>
      </c>
      <c r="F1305" s="27" t="s">
        <v>70</v>
      </c>
      <c r="G1305" s="27" t="s">
        <v>71</v>
      </c>
      <c r="H1305" s="27" t="s">
        <v>27</v>
      </c>
      <c r="I1305" s="29">
        <v>0.5</v>
      </c>
      <c r="J1305" s="30">
        <v>2750</v>
      </c>
      <c r="K1305" s="31">
        <f t="shared" si="10"/>
        <v>1375</v>
      </c>
      <c r="L1305" s="31">
        <f t="shared" si="11"/>
        <v>412.5</v>
      </c>
      <c r="M1305" s="32">
        <v>0.3</v>
      </c>
      <c r="O1305" s="37"/>
      <c r="P1305" s="38">
        <f>Data!$I1305+0.05</f>
        <v>0.55000000000000004</v>
      </c>
      <c r="Q1305" s="33">
        <f>Data!$J1305+500</f>
        <v>3250</v>
      </c>
      <c r="R1305" s="34">
        <f>Data!$M1305+5%</f>
        <v>0.35</v>
      </c>
    </row>
    <row r="1306" spans="1:18" ht="15.75" customHeight="1" x14ac:dyDescent="0.2">
      <c r="A1306" s="22"/>
      <c r="B1306" s="27" t="s">
        <v>34</v>
      </c>
      <c r="C1306" s="27">
        <v>1128299</v>
      </c>
      <c r="D1306" s="28">
        <v>44213</v>
      </c>
      <c r="E1306" s="27" t="s">
        <v>35</v>
      </c>
      <c r="F1306" s="27" t="s">
        <v>70</v>
      </c>
      <c r="G1306" s="27" t="s">
        <v>71</v>
      </c>
      <c r="H1306" s="27" t="s">
        <v>28</v>
      </c>
      <c r="I1306" s="29">
        <v>0.55000000000000004</v>
      </c>
      <c r="J1306" s="30">
        <v>2250</v>
      </c>
      <c r="K1306" s="31">
        <f t="shared" si="10"/>
        <v>1237.5</v>
      </c>
      <c r="L1306" s="31">
        <f t="shared" si="11"/>
        <v>247.5</v>
      </c>
      <c r="M1306" s="32">
        <v>0.2</v>
      </c>
      <c r="O1306" s="37"/>
      <c r="P1306" s="38">
        <f>Data!$I1306+0.05</f>
        <v>0.60000000000000009</v>
      </c>
      <c r="Q1306" s="33">
        <f>Data!$J1306+500</f>
        <v>2750</v>
      </c>
      <c r="R1306" s="34">
        <f>Data!$M1306+5%</f>
        <v>0.25</v>
      </c>
    </row>
    <row r="1307" spans="1:18" ht="15.75" customHeight="1" x14ac:dyDescent="0.2">
      <c r="A1307" s="22"/>
      <c r="B1307" s="27" t="s">
        <v>34</v>
      </c>
      <c r="C1307" s="27">
        <v>1128299</v>
      </c>
      <c r="D1307" s="28">
        <v>44213</v>
      </c>
      <c r="E1307" s="27" t="s">
        <v>35</v>
      </c>
      <c r="F1307" s="27" t="s">
        <v>70</v>
      </c>
      <c r="G1307" s="27" t="s">
        <v>71</v>
      </c>
      <c r="H1307" s="27" t="s">
        <v>29</v>
      </c>
      <c r="I1307" s="29">
        <v>0.5</v>
      </c>
      <c r="J1307" s="30">
        <v>4750</v>
      </c>
      <c r="K1307" s="31">
        <f t="shared" si="10"/>
        <v>2375</v>
      </c>
      <c r="L1307" s="31">
        <f t="shared" si="11"/>
        <v>1068.75</v>
      </c>
      <c r="M1307" s="32">
        <v>0.45</v>
      </c>
      <c r="O1307" s="37"/>
      <c r="P1307" s="38">
        <f>Data!$I1307+0.05</f>
        <v>0.55000000000000004</v>
      </c>
      <c r="Q1307" s="33">
        <f>Data!$J1307+500</f>
        <v>5250</v>
      </c>
      <c r="R1307" s="34">
        <f>Data!$M1307+5%</f>
        <v>0.5</v>
      </c>
    </row>
    <row r="1308" spans="1:18" ht="15.75" customHeight="1" x14ac:dyDescent="0.2">
      <c r="A1308" s="22"/>
      <c r="B1308" s="27" t="s">
        <v>34</v>
      </c>
      <c r="C1308" s="27">
        <v>1128299</v>
      </c>
      <c r="D1308" s="28">
        <v>44244</v>
      </c>
      <c r="E1308" s="27" t="s">
        <v>35</v>
      </c>
      <c r="F1308" s="27" t="s">
        <v>70</v>
      </c>
      <c r="G1308" s="27" t="s">
        <v>71</v>
      </c>
      <c r="H1308" s="27" t="s">
        <v>24</v>
      </c>
      <c r="I1308" s="29">
        <v>0.4</v>
      </c>
      <c r="J1308" s="30">
        <v>5250</v>
      </c>
      <c r="K1308" s="31">
        <f t="shared" si="10"/>
        <v>2100</v>
      </c>
      <c r="L1308" s="31">
        <f t="shared" si="11"/>
        <v>630</v>
      </c>
      <c r="M1308" s="32">
        <v>0.3</v>
      </c>
      <c r="O1308" s="37"/>
      <c r="P1308" s="38">
        <f>Data!$I1308+0.05</f>
        <v>0.45</v>
      </c>
      <c r="Q1308" s="33">
        <f>Data!$J1308+500</f>
        <v>5750</v>
      </c>
      <c r="R1308" s="34">
        <f>Data!$M1308+5%</f>
        <v>0.35</v>
      </c>
    </row>
    <row r="1309" spans="1:18" ht="15.75" customHeight="1" x14ac:dyDescent="0.2">
      <c r="A1309" s="22"/>
      <c r="B1309" s="27" t="s">
        <v>34</v>
      </c>
      <c r="C1309" s="27">
        <v>1128299</v>
      </c>
      <c r="D1309" s="28">
        <v>44244</v>
      </c>
      <c r="E1309" s="27" t="s">
        <v>35</v>
      </c>
      <c r="F1309" s="27" t="s">
        <v>70</v>
      </c>
      <c r="G1309" s="27" t="s">
        <v>71</v>
      </c>
      <c r="H1309" s="27" t="s">
        <v>25</v>
      </c>
      <c r="I1309" s="29">
        <v>0.5</v>
      </c>
      <c r="J1309" s="30">
        <v>4250</v>
      </c>
      <c r="K1309" s="31">
        <f t="shared" si="10"/>
        <v>2125</v>
      </c>
      <c r="L1309" s="31">
        <f t="shared" si="11"/>
        <v>531.25</v>
      </c>
      <c r="M1309" s="32">
        <v>0.25</v>
      </c>
      <c r="O1309" s="37"/>
      <c r="P1309" s="38">
        <f>Data!$I1309+0.05</f>
        <v>0.55000000000000004</v>
      </c>
      <c r="Q1309" s="33">
        <f>Data!$J1309+500</f>
        <v>4750</v>
      </c>
      <c r="R1309" s="34">
        <f>Data!$M1309+5%</f>
        <v>0.3</v>
      </c>
    </row>
    <row r="1310" spans="1:18" ht="15.75" customHeight="1" x14ac:dyDescent="0.2">
      <c r="A1310" s="22"/>
      <c r="B1310" s="27" t="s">
        <v>34</v>
      </c>
      <c r="C1310" s="27">
        <v>1128299</v>
      </c>
      <c r="D1310" s="28">
        <v>44244</v>
      </c>
      <c r="E1310" s="27" t="s">
        <v>35</v>
      </c>
      <c r="F1310" s="27" t="s">
        <v>70</v>
      </c>
      <c r="G1310" s="27" t="s">
        <v>71</v>
      </c>
      <c r="H1310" s="27" t="s">
        <v>26</v>
      </c>
      <c r="I1310" s="29">
        <v>0.5</v>
      </c>
      <c r="J1310" s="30">
        <v>4250</v>
      </c>
      <c r="K1310" s="31">
        <f t="shared" si="10"/>
        <v>2125</v>
      </c>
      <c r="L1310" s="31">
        <f t="shared" si="11"/>
        <v>637.5</v>
      </c>
      <c r="M1310" s="32">
        <v>0.3</v>
      </c>
      <c r="O1310" s="37"/>
      <c r="P1310" s="38">
        <f>Data!$I1310+0.05</f>
        <v>0.55000000000000004</v>
      </c>
      <c r="Q1310" s="33">
        <f>Data!$J1310+500</f>
        <v>4750</v>
      </c>
      <c r="R1310" s="34">
        <f>Data!$M1310+5%</f>
        <v>0.35</v>
      </c>
    </row>
    <row r="1311" spans="1:18" ht="15.75" customHeight="1" x14ac:dyDescent="0.2">
      <c r="A1311" s="22"/>
      <c r="B1311" s="27" t="s">
        <v>34</v>
      </c>
      <c r="C1311" s="27">
        <v>1128299</v>
      </c>
      <c r="D1311" s="28">
        <v>44244</v>
      </c>
      <c r="E1311" s="27" t="s">
        <v>35</v>
      </c>
      <c r="F1311" s="27" t="s">
        <v>70</v>
      </c>
      <c r="G1311" s="27" t="s">
        <v>71</v>
      </c>
      <c r="H1311" s="27" t="s">
        <v>27</v>
      </c>
      <c r="I1311" s="29">
        <v>0.5</v>
      </c>
      <c r="J1311" s="30">
        <v>2750</v>
      </c>
      <c r="K1311" s="31">
        <f t="shared" si="10"/>
        <v>1375</v>
      </c>
      <c r="L1311" s="31">
        <f t="shared" si="11"/>
        <v>412.5</v>
      </c>
      <c r="M1311" s="32">
        <v>0.3</v>
      </c>
      <c r="O1311" s="37"/>
      <c r="P1311" s="38">
        <f>Data!$I1311+0.05</f>
        <v>0.55000000000000004</v>
      </c>
      <c r="Q1311" s="33">
        <f>Data!$J1311+500</f>
        <v>3250</v>
      </c>
      <c r="R1311" s="34">
        <f>Data!$M1311+5%</f>
        <v>0.35</v>
      </c>
    </row>
    <row r="1312" spans="1:18" ht="15.75" customHeight="1" x14ac:dyDescent="0.2">
      <c r="A1312" s="22"/>
      <c r="B1312" s="27" t="s">
        <v>34</v>
      </c>
      <c r="C1312" s="27">
        <v>1128299</v>
      </c>
      <c r="D1312" s="28">
        <v>44244</v>
      </c>
      <c r="E1312" s="27" t="s">
        <v>35</v>
      </c>
      <c r="F1312" s="27" t="s">
        <v>70</v>
      </c>
      <c r="G1312" s="27" t="s">
        <v>71</v>
      </c>
      <c r="H1312" s="27" t="s">
        <v>28</v>
      </c>
      <c r="I1312" s="29">
        <v>0.55000000000000004</v>
      </c>
      <c r="J1312" s="30">
        <v>2000</v>
      </c>
      <c r="K1312" s="31">
        <f t="shared" si="10"/>
        <v>1100</v>
      </c>
      <c r="L1312" s="31">
        <f t="shared" si="11"/>
        <v>220</v>
      </c>
      <c r="M1312" s="32">
        <v>0.2</v>
      </c>
      <c r="O1312" s="37"/>
      <c r="P1312" s="38">
        <f>Data!$I1312+0.05</f>
        <v>0.60000000000000009</v>
      </c>
      <c r="Q1312" s="33">
        <f>Data!$J1312+500</f>
        <v>2500</v>
      </c>
      <c r="R1312" s="34">
        <f>Data!$M1312+5%</f>
        <v>0.25</v>
      </c>
    </row>
    <row r="1313" spans="1:18" ht="15.75" customHeight="1" x14ac:dyDescent="0.2">
      <c r="A1313" s="22"/>
      <c r="B1313" s="27" t="s">
        <v>34</v>
      </c>
      <c r="C1313" s="27">
        <v>1128299</v>
      </c>
      <c r="D1313" s="28">
        <v>44244</v>
      </c>
      <c r="E1313" s="27" t="s">
        <v>35</v>
      </c>
      <c r="F1313" s="27" t="s">
        <v>70</v>
      </c>
      <c r="G1313" s="27" t="s">
        <v>71</v>
      </c>
      <c r="H1313" s="27" t="s">
        <v>29</v>
      </c>
      <c r="I1313" s="29">
        <v>0.5</v>
      </c>
      <c r="J1313" s="30">
        <v>4000</v>
      </c>
      <c r="K1313" s="31">
        <f t="shared" si="10"/>
        <v>2000</v>
      </c>
      <c r="L1313" s="31">
        <f t="shared" si="11"/>
        <v>900</v>
      </c>
      <c r="M1313" s="32">
        <v>0.45</v>
      </c>
      <c r="O1313" s="37"/>
      <c r="P1313" s="38">
        <f>Data!$I1313+0.05</f>
        <v>0.55000000000000004</v>
      </c>
      <c r="Q1313" s="33">
        <f>Data!$J1313+500</f>
        <v>4500</v>
      </c>
      <c r="R1313" s="34">
        <f>Data!$M1313+5%</f>
        <v>0.5</v>
      </c>
    </row>
    <row r="1314" spans="1:18" ht="15.75" customHeight="1" x14ac:dyDescent="0.2">
      <c r="A1314" s="22"/>
      <c r="B1314" s="27" t="s">
        <v>34</v>
      </c>
      <c r="C1314" s="27">
        <v>1128299</v>
      </c>
      <c r="D1314" s="28">
        <v>44271</v>
      </c>
      <c r="E1314" s="27" t="s">
        <v>35</v>
      </c>
      <c r="F1314" s="27" t="s">
        <v>70</v>
      </c>
      <c r="G1314" s="27" t="s">
        <v>71</v>
      </c>
      <c r="H1314" s="27" t="s">
        <v>24</v>
      </c>
      <c r="I1314" s="29">
        <v>0.5</v>
      </c>
      <c r="J1314" s="30">
        <v>5500</v>
      </c>
      <c r="K1314" s="31">
        <f t="shared" si="10"/>
        <v>2750</v>
      </c>
      <c r="L1314" s="31">
        <f t="shared" si="11"/>
        <v>825</v>
      </c>
      <c r="M1314" s="32">
        <v>0.3</v>
      </c>
      <c r="O1314" s="37"/>
      <c r="P1314" s="38">
        <f>Data!$I1314+0.05</f>
        <v>0.55000000000000004</v>
      </c>
      <c r="Q1314" s="33">
        <f>Data!$J1314+500</f>
        <v>6000</v>
      </c>
      <c r="R1314" s="34">
        <f>Data!$M1314+5%</f>
        <v>0.35</v>
      </c>
    </row>
    <row r="1315" spans="1:18" ht="15.75" customHeight="1" x14ac:dyDescent="0.2">
      <c r="A1315" s="22"/>
      <c r="B1315" s="27" t="s">
        <v>34</v>
      </c>
      <c r="C1315" s="27">
        <v>1128299</v>
      </c>
      <c r="D1315" s="28">
        <v>44271</v>
      </c>
      <c r="E1315" s="27" t="s">
        <v>35</v>
      </c>
      <c r="F1315" s="27" t="s">
        <v>70</v>
      </c>
      <c r="G1315" s="27" t="s">
        <v>71</v>
      </c>
      <c r="H1315" s="27" t="s">
        <v>25</v>
      </c>
      <c r="I1315" s="29">
        <v>0.6</v>
      </c>
      <c r="J1315" s="30">
        <v>4000</v>
      </c>
      <c r="K1315" s="31">
        <f t="shared" si="10"/>
        <v>2400</v>
      </c>
      <c r="L1315" s="31">
        <f t="shared" si="11"/>
        <v>600</v>
      </c>
      <c r="M1315" s="32">
        <v>0.25</v>
      </c>
      <c r="O1315" s="37"/>
      <c r="P1315" s="38">
        <f>Data!$I1315+0.05</f>
        <v>0.65</v>
      </c>
      <c r="Q1315" s="33">
        <f>Data!$J1315+500</f>
        <v>4500</v>
      </c>
      <c r="R1315" s="34">
        <f>Data!$M1315+5%</f>
        <v>0.3</v>
      </c>
    </row>
    <row r="1316" spans="1:18" ht="15.75" customHeight="1" x14ac:dyDescent="0.2">
      <c r="A1316" s="22"/>
      <c r="B1316" s="27" t="s">
        <v>34</v>
      </c>
      <c r="C1316" s="27">
        <v>1128299</v>
      </c>
      <c r="D1316" s="28">
        <v>44271</v>
      </c>
      <c r="E1316" s="27" t="s">
        <v>35</v>
      </c>
      <c r="F1316" s="27" t="s">
        <v>70</v>
      </c>
      <c r="G1316" s="27" t="s">
        <v>71</v>
      </c>
      <c r="H1316" s="27" t="s">
        <v>26</v>
      </c>
      <c r="I1316" s="29">
        <v>0.64999999999999991</v>
      </c>
      <c r="J1316" s="30">
        <v>4250</v>
      </c>
      <c r="K1316" s="31">
        <f t="shared" si="10"/>
        <v>2762.4999999999995</v>
      </c>
      <c r="L1316" s="31">
        <f t="shared" si="11"/>
        <v>828.74999999999989</v>
      </c>
      <c r="M1316" s="32">
        <v>0.3</v>
      </c>
      <c r="O1316" s="37"/>
      <c r="P1316" s="38">
        <f>Data!$I1316+0.05</f>
        <v>0.7</v>
      </c>
      <c r="Q1316" s="33">
        <f>Data!$J1316+500</f>
        <v>4750</v>
      </c>
      <c r="R1316" s="34">
        <f>Data!$M1316+5%</f>
        <v>0.35</v>
      </c>
    </row>
    <row r="1317" spans="1:18" ht="15.75" customHeight="1" x14ac:dyDescent="0.2">
      <c r="A1317" s="22"/>
      <c r="B1317" s="27" t="s">
        <v>34</v>
      </c>
      <c r="C1317" s="27">
        <v>1128299</v>
      </c>
      <c r="D1317" s="28">
        <v>44271</v>
      </c>
      <c r="E1317" s="27" t="s">
        <v>35</v>
      </c>
      <c r="F1317" s="27" t="s">
        <v>70</v>
      </c>
      <c r="G1317" s="27" t="s">
        <v>71</v>
      </c>
      <c r="H1317" s="27" t="s">
        <v>27</v>
      </c>
      <c r="I1317" s="29">
        <v>0.6</v>
      </c>
      <c r="J1317" s="30">
        <v>3250</v>
      </c>
      <c r="K1317" s="31">
        <f t="shared" si="10"/>
        <v>1950</v>
      </c>
      <c r="L1317" s="31">
        <f t="shared" si="11"/>
        <v>585</v>
      </c>
      <c r="M1317" s="32">
        <v>0.3</v>
      </c>
      <c r="O1317" s="37"/>
      <c r="P1317" s="38">
        <f>Data!$I1317+0.05</f>
        <v>0.65</v>
      </c>
      <c r="Q1317" s="33">
        <f>Data!$J1317+500</f>
        <v>3750</v>
      </c>
      <c r="R1317" s="34">
        <f>Data!$M1317+5%</f>
        <v>0.35</v>
      </c>
    </row>
    <row r="1318" spans="1:18" ht="15.75" customHeight="1" x14ac:dyDescent="0.2">
      <c r="A1318" s="22"/>
      <c r="B1318" s="27" t="s">
        <v>34</v>
      </c>
      <c r="C1318" s="27">
        <v>1128299</v>
      </c>
      <c r="D1318" s="28">
        <v>44271</v>
      </c>
      <c r="E1318" s="27" t="s">
        <v>35</v>
      </c>
      <c r="F1318" s="27" t="s">
        <v>70</v>
      </c>
      <c r="G1318" s="27" t="s">
        <v>71</v>
      </c>
      <c r="H1318" s="27" t="s">
        <v>28</v>
      </c>
      <c r="I1318" s="29">
        <v>0.65</v>
      </c>
      <c r="J1318" s="30">
        <v>1750</v>
      </c>
      <c r="K1318" s="31">
        <f t="shared" si="10"/>
        <v>1137.5</v>
      </c>
      <c r="L1318" s="31">
        <f t="shared" si="11"/>
        <v>227.5</v>
      </c>
      <c r="M1318" s="32">
        <v>0.2</v>
      </c>
      <c r="O1318" s="37"/>
      <c r="P1318" s="38">
        <f>Data!$I1318+0.05</f>
        <v>0.70000000000000007</v>
      </c>
      <c r="Q1318" s="33">
        <f>Data!$J1318+500</f>
        <v>2250</v>
      </c>
      <c r="R1318" s="34">
        <f>Data!$M1318+5%</f>
        <v>0.25</v>
      </c>
    </row>
    <row r="1319" spans="1:18" ht="15.75" customHeight="1" x14ac:dyDescent="0.2">
      <c r="A1319" s="22"/>
      <c r="B1319" s="27" t="s">
        <v>34</v>
      </c>
      <c r="C1319" s="27">
        <v>1128299</v>
      </c>
      <c r="D1319" s="28">
        <v>44271</v>
      </c>
      <c r="E1319" s="27" t="s">
        <v>35</v>
      </c>
      <c r="F1319" s="27" t="s">
        <v>70</v>
      </c>
      <c r="G1319" s="27" t="s">
        <v>71</v>
      </c>
      <c r="H1319" s="27" t="s">
        <v>29</v>
      </c>
      <c r="I1319" s="29">
        <v>0.6</v>
      </c>
      <c r="J1319" s="30">
        <v>3750</v>
      </c>
      <c r="K1319" s="31">
        <f t="shared" si="10"/>
        <v>2250</v>
      </c>
      <c r="L1319" s="31">
        <f t="shared" si="11"/>
        <v>1012.5</v>
      </c>
      <c r="M1319" s="32">
        <v>0.45</v>
      </c>
      <c r="O1319" s="37"/>
      <c r="P1319" s="38">
        <f>Data!$I1319+0.05</f>
        <v>0.65</v>
      </c>
      <c r="Q1319" s="33">
        <f>Data!$J1319+500</f>
        <v>4250</v>
      </c>
      <c r="R1319" s="34">
        <f>Data!$M1319+5%</f>
        <v>0.5</v>
      </c>
    </row>
    <row r="1320" spans="1:18" ht="15.75" customHeight="1" x14ac:dyDescent="0.2">
      <c r="A1320" s="22"/>
      <c r="B1320" s="27" t="s">
        <v>34</v>
      </c>
      <c r="C1320" s="27">
        <v>1128299</v>
      </c>
      <c r="D1320" s="28">
        <v>44303</v>
      </c>
      <c r="E1320" s="27" t="s">
        <v>35</v>
      </c>
      <c r="F1320" s="27" t="s">
        <v>70</v>
      </c>
      <c r="G1320" s="27" t="s">
        <v>71</v>
      </c>
      <c r="H1320" s="27" t="s">
        <v>24</v>
      </c>
      <c r="I1320" s="29">
        <v>0.65</v>
      </c>
      <c r="J1320" s="30">
        <v>5500</v>
      </c>
      <c r="K1320" s="31">
        <f t="shared" si="10"/>
        <v>3575</v>
      </c>
      <c r="L1320" s="31">
        <f t="shared" si="11"/>
        <v>1072.5</v>
      </c>
      <c r="M1320" s="32">
        <v>0.3</v>
      </c>
      <c r="O1320" s="37"/>
      <c r="P1320" s="38">
        <f>Data!$I1320+0.05</f>
        <v>0.70000000000000007</v>
      </c>
      <c r="Q1320" s="33">
        <f>Data!$J1320+500</f>
        <v>6000</v>
      </c>
      <c r="R1320" s="34">
        <f>Data!$M1320+5%</f>
        <v>0.35</v>
      </c>
    </row>
    <row r="1321" spans="1:18" ht="15.75" customHeight="1" x14ac:dyDescent="0.2">
      <c r="A1321" s="22"/>
      <c r="B1321" s="27" t="s">
        <v>34</v>
      </c>
      <c r="C1321" s="27">
        <v>1128299</v>
      </c>
      <c r="D1321" s="28">
        <v>44303</v>
      </c>
      <c r="E1321" s="27" t="s">
        <v>35</v>
      </c>
      <c r="F1321" s="27" t="s">
        <v>70</v>
      </c>
      <c r="G1321" s="27" t="s">
        <v>71</v>
      </c>
      <c r="H1321" s="27" t="s">
        <v>25</v>
      </c>
      <c r="I1321" s="29">
        <v>0.70000000000000007</v>
      </c>
      <c r="J1321" s="30">
        <v>3500</v>
      </c>
      <c r="K1321" s="31">
        <f t="shared" si="10"/>
        <v>2450.0000000000005</v>
      </c>
      <c r="L1321" s="31">
        <f t="shared" si="11"/>
        <v>612.50000000000011</v>
      </c>
      <c r="M1321" s="32">
        <v>0.25</v>
      </c>
      <c r="O1321" s="37"/>
      <c r="P1321" s="38">
        <f>Data!$I1321+0.05</f>
        <v>0.75000000000000011</v>
      </c>
      <c r="Q1321" s="33">
        <f>Data!$J1321+500</f>
        <v>4000</v>
      </c>
      <c r="R1321" s="34">
        <f>Data!$M1321+5%</f>
        <v>0.3</v>
      </c>
    </row>
    <row r="1322" spans="1:18" ht="15.75" customHeight="1" x14ac:dyDescent="0.2">
      <c r="A1322" s="22"/>
      <c r="B1322" s="27" t="s">
        <v>34</v>
      </c>
      <c r="C1322" s="27">
        <v>1128299</v>
      </c>
      <c r="D1322" s="28">
        <v>44303</v>
      </c>
      <c r="E1322" s="27" t="s">
        <v>35</v>
      </c>
      <c r="F1322" s="27" t="s">
        <v>70</v>
      </c>
      <c r="G1322" s="27" t="s">
        <v>71</v>
      </c>
      <c r="H1322" s="27" t="s">
        <v>26</v>
      </c>
      <c r="I1322" s="29">
        <v>0.70000000000000007</v>
      </c>
      <c r="J1322" s="30">
        <v>4000</v>
      </c>
      <c r="K1322" s="31">
        <f t="shared" si="10"/>
        <v>2800.0000000000005</v>
      </c>
      <c r="L1322" s="31">
        <f t="shared" si="11"/>
        <v>840.00000000000011</v>
      </c>
      <c r="M1322" s="32">
        <v>0.3</v>
      </c>
      <c r="O1322" s="37"/>
      <c r="P1322" s="38">
        <f>Data!$I1322+0.05</f>
        <v>0.75000000000000011</v>
      </c>
      <c r="Q1322" s="33">
        <f>Data!$J1322+500</f>
        <v>4500</v>
      </c>
      <c r="R1322" s="34">
        <f>Data!$M1322+5%</f>
        <v>0.35</v>
      </c>
    </row>
    <row r="1323" spans="1:18" ht="15.75" customHeight="1" x14ac:dyDescent="0.2">
      <c r="A1323" s="22"/>
      <c r="B1323" s="27" t="s">
        <v>34</v>
      </c>
      <c r="C1323" s="27">
        <v>1128299</v>
      </c>
      <c r="D1323" s="28">
        <v>44303</v>
      </c>
      <c r="E1323" s="27" t="s">
        <v>35</v>
      </c>
      <c r="F1323" s="27" t="s">
        <v>70</v>
      </c>
      <c r="G1323" s="27" t="s">
        <v>71</v>
      </c>
      <c r="H1323" s="27" t="s">
        <v>27</v>
      </c>
      <c r="I1323" s="29">
        <v>0.55000000000000004</v>
      </c>
      <c r="J1323" s="30">
        <v>3000</v>
      </c>
      <c r="K1323" s="31">
        <f t="shared" si="10"/>
        <v>1650.0000000000002</v>
      </c>
      <c r="L1323" s="31">
        <f t="shared" si="11"/>
        <v>495.00000000000006</v>
      </c>
      <c r="M1323" s="32">
        <v>0.3</v>
      </c>
      <c r="O1323" s="37"/>
      <c r="P1323" s="38">
        <f>Data!$I1323+0.05</f>
        <v>0.60000000000000009</v>
      </c>
      <c r="Q1323" s="33">
        <f>Data!$J1323+500</f>
        <v>3500</v>
      </c>
      <c r="R1323" s="34">
        <f>Data!$M1323+5%</f>
        <v>0.35</v>
      </c>
    </row>
    <row r="1324" spans="1:18" ht="15.75" customHeight="1" x14ac:dyDescent="0.2">
      <c r="A1324" s="22"/>
      <c r="B1324" s="27" t="s">
        <v>34</v>
      </c>
      <c r="C1324" s="27">
        <v>1128299</v>
      </c>
      <c r="D1324" s="28">
        <v>44303</v>
      </c>
      <c r="E1324" s="27" t="s">
        <v>35</v>
      </c>
      <c r="F1324" s="27" t="s">
        <v>70</v>
      </c>
      <c r="G1324" s="27" t="s">
        <v>71</v>
      </c>
      <c r="H1324" s="27" t="s">
        <v>28</v>
      </c>
      <c r="I1324" s="29">
        <v>0.60000000000000009</v>
      </c>
      <c r="J1324" s="30">
        <v>2000</v>
      </c>
      <c r="K1324" s="31">
        <f t="shared" si="10"/>
        <v>1200.0000000000002</v>
      </c>
      <c r="L1324" s="31">
        <f t="shared" si="11"/>
        <v>240.00000000000006</v>
      </c>
      <c r="M1324" s="32">
        <v>0.2</v>
      </c>
      <c r="O1324" s="37"/>
      <c r="P1324" s="38">
        <f>Data!$I1324+0.05</f>
        <v>0.65000000000000013</v>
      </c>
      <c r="Q1324" s="33">
        <f>Data!$J1324+500</f>
        <v>2500</v>
      </c>
      <c r="R1324" s="34">
        <f>Data!$M1324+5%</f>
        <v>0.25</v>
      </c>
    </row>
    <row r="1325" spans="1:18" ht="15.75" customHeight="1" x14ac:dyDescent="0.2">
      <c r="A1325" s="22"/>
      <c r="B1325" s="27" t="s">
        <v>34</v>
      </c>
      <c r="C1325" s="27">
        <v>1128299</v>
      </c>
      <c r="D1325" s="28">
        <v>44303</v>
      </c>
      <c r="E1325" s="27" t="s">
        <v>35</v>
      </c>
      <c r="F1325" s="27" t="s">
        <v>70</v>
      </c>
      <c r="G1325" s="27" t="s">
        <v>71</v>
      </c>
      <c r="H1325" s="27" t="s">
        <v>29</v>
      </c>
      <c r="I1325" s="29">
        <v>0.75000000000000011</v>
      </c>
      <c r="J1325" s="30">
        <v>3750</v>
      </c>
      <c r="K1325" s="31">
        <f t="shared" si="10"/>
        <v>2812.5000000000005</v>
      </c>
      <c r="L1325" s="31">
        <f t="shared" si="11"/>
        <v>1265.6250000000002</v>
      </c>
      <c r="M1325" s="32">
        <v>0.45</v>
      </c>
      <c r="O1325" s="37"/>
      <c r="P1325" s="38">
        <f>Data!$I1325+0.05</f>
        <v>0.80000000000000016</v>
      </c>
      <c r="Q1325" s="33">
        <f>Data!$J1325+500</f>
        <v>4250</v>
      </c>
      <c r="R1325" s="34">
        <f>Data!$M1325+5%</f>
        <v>0.5</v>
      </c>
    </row>
    <row r="1326" spans="1:18" ht="15.75" customHeight="1" x14ac:dyDescent="0.2">
      <c r="A1326" s="22"/>
      <c r="B1326" s="27" t="s">
        <v>34</v>
      </c>
      <c r="C1326" s="27">
        <v>1128299</v>
      </c>
      <c r="D1326" s="28">
        <v>44334</v>
      </c>
      <c r="E1326" s="27" t="s">
        <v>35</v>
      </c>
      <c r="F1326" s="27" t="s">
        <v>70</v>
      </c>
      <c r="G1326" s="27" t="s">
        <v>71</v>
      </c>
      <c r="H1326" s="27" t="s">
        <v>24</v>
      </c>
      <c r="I1326" s="29">
        <v>0.6</v>
      </c>
      <c r="J1326" s="30">
        <v>5750</v>
      </c>
      <c r="K1326" s="31">
        <f t="shared" si="10"/>
        <v>3450</v>
      </c>
      <c r="L1326" s="31">
        <f t="shared" si="11"/>
        <v>1035</v>
      </c>
      <c r="M1326" s="32">
        <v>0.3</v>
      </c>
      <c r="O1326" s="37"/>
      <c r="P1326" s="38">
        <f>Data!$I1326+0.05</f>
        <v>0.65</v>
      </c>
      <c r="Q1326" s="33">
        <f>Data!$J1326+500</f>
        <v>6250</v>
      </c>
      <c r="R1326" s="34">
        <f>Data!$M1326+5%</f>
        <v>0.35</v>
      </c>
    </row>
    <row r="1327" spans="1:18" ht="15.75" customHeight="1" x14ac:dyDescent="0.2">
      <c r="A1327" s="22"/>
      <c r="B1327" s="27" t="s">
        <v>34</v>
      </c>
      <c r="C1327" s="27">
        <v>1128299</v>
      </c>
      <c r="D1327" s="28">
        <v>44334</v>
      </c>
      <c r="E1327" s="27" t="s">
        <v>35</v>
      </c>
      <c r="F1327" s="27" t="s">
        <v>70</v>
      </c>
      <c r="G1327" s="27" t="s">
        <v>71</v>
      </c>
      <c r="H1327" s="27" t="s">
        <v>25</v>
      </c>
      <c r="I1327" s="29">
        <v>0.65</v>
      </c>
      <c r="J1327" s="30">
        <v>4250</v>
      </c>
      <c r="K1327" s="31">
        <f t="shared" si="10"/>
        <v>2762.5</v>
      </c>
      <c r="L1327" s="31">
        <f t="shared" si="11"/>
        <v>690.625</v>
      </c>
      <c r="M1327" s="32">
        <v>0.25</v>
      </c>
      <c r="O1327" s="37"/>
      <c r="P1327" s="38">
        <f>Data!$I1327+0.05</f>
        <v>0.70000000000000007</v>
      </c>
      <c r="Q1327" s="33">
        <f>Data!$J1327+500</f>
        <v>4750</v>
      </c>
      <c r="R1327" s="34">
        <f>Data!$M1327+5%</f>
        <v>0.3</v>
      </c>
    </row>
    <row r="1328" spans="1:18" ht="15.75" customHeight="1" x14ac:dyDescent="0.2">
      <c r="A1328" s="22"/>
      <c r="B1328" s="27" t="s">
        <v>34</v>
      </c>
      <c r="C1328" s="27">
        <v>1128299</v>
      </c>
      <c r="D1328" s="28">
        <v>44334</v>
      </c>
      <c r="E1328" s="27" t="s">
        <v>35</v>
      </c>
      <c r="F1328" s="27" t="s">
        <v>70</v>
      </c>
      <c r="G1328" s="27" t="s">
        <v>71</v>
      </c>
      <c r="H1328" s="27" t="s">
        <v>26</v>
      </c>
      <c r="I1328" s="29">
        <v>0.65</v>
      </c>
      <c r="J1328" s="30">
        <v>4250</v>
      </c>
      <c r="K1328" s="31">
        <f t="shared" si="10"/>
        <v>2762.5</v>
      </c>
      <c r="L1328" s="31">
        <f t="shared" si="11"/>
        <v>828.75</v>
      </c>
      <c r="M1328" s="32">
        <v>0.3</v>
      </c>
      <c r="O1328" s="37"/>
      <c r="P1328" s="38">
        <f>Data!$I1328+0.05</f>
        <v>0.70000000000000007</v>
      </c>
      <c r="Q1328" s="33">
        <f>Data!$J1328+500</f>
        <v>4750</v>
      </c>
      <c r="R1328" s="34">
        <f>Data!$M1328+5%</f>
        <v>0.35</v>
      </c>
    </row>
    <row r="1329" spans="1:18" ht="15.75" customHeight="1" x14ac:dyDescent="0.2">
      <c r="A1329" s="22"/>
      <c r="B1329" s="27" t="s">
        <v>34</v>
      </c>
      <c r="C1329" s="27">
        <v>1128299</v>
      </c>
      <c r="D1329" s="28">
        <v>44334</v>
      </c>
      <c r="E1329" s="27" t="s">
        <v>35</v>
      </c>
      <c r="F1329" s="27" t="s">
        <v>70</v>
      </c>
      <c r="G1329" s="27" t="s">
        <v>71</v>
      </c>
      <c r="H1329" s="27" t="s">
        <v>27</v>
      </c>
      <c r="I1329" s="29">
        <v>0.6</v>
      </c>
      <c r="J1329" s="30">
        <v>3250</v>
      </c>
      <c r="K1329" s="31">
        <f t="shared" si="10"/>
        <v>1950</v>
      </c>
      <c r="L1329" s="31">
        <f t="shared" si="11"/>
        <v>585</v>
      </c>
      <c r="M1329" s="32">
        <v>0.3</v>
      </c>
      <c r="O1329" s="37"/>
      <c r="P1329" s="38">
        <f>Data!$I1329+0.05</f>
        <v>0.65</v>
      </c>
      <c r="Q1329" s="33">
        <f>Data!$J1329+500</f>
        <v>3750</v>
      </c>
      <c r="R1329" s="34">
        <f>Data!$M1329+5%</f>
        <v>0.35</v>
      </c>
    </row>
    <row r="1330" spans="1:18" ht="15.75" customHeight="1" x14ac:dyDescent="0.2">
      <c r="A1330" s="22"/>
      <c r="B1330" s="27" t="s">
        <v>34</v>
      </c>
      <c r="C1330" s="27">
        <v>1128299</v>
      </c>
      <c r="D1330" s="28">
        <v>44334</v>
      </c>
      <c r="E1330" s="27" t="s">
        <v>35</v>
      </c>
      <c r="F1330" s="27" t="s">
        <v>70</v>
      </c>
      <c r="G1330" s="27" t="s">
        <v>71</v>
      </c>
      <c r="H1330" s="27" t="s">
        <v>28</v>
      </c>
      <c r="I1330" s="29">
        <v>0.54999999999999993</v>
      </c>
      <c r="J1330" s="30">
        <v>2250</v>
      </c>
      <c r="K1330" s="31">
        <f t="shared" si="10"/>
        <v>1237.4999999999998</v>
      </c>
      <c r="L1330" s="31">
        <f t="shared" si="11"/>
        <v>247.49999999999997</v>
      </c>
      <c r="M1330" s="32">
        <v>0.2</v>
      </c>
      <c r="O1330" s="37"/>
      <c r="P1330" s="38">
        <f>Data!$I1330-0.05</f>
        <v>0.49999999999999994</v>
      </c>
      <c r="Q1330" s="33">
        <f>Data!$J1330+500</f>
        <v>2750</v>
      </c>
      <c r="R1330" s="34">
        <f>Data!$M1330+5%</f>
        <v>0.25</v>
      </c>
    </row>
    <row r="1331" spans="1:18" ht="15.75" customHeight="1" x14ac:dyDescent="0.2">
      <c r="A1331" s="22"/>
      <c r="B1331" s="27" t="s">
        <v>34</v>
      </c>
      <c r="C1331" s="27">
        <v>1128299</v>
      </c>
      <c r="D1331" s="28">
        <v>44334</v>
      </c>
      <c r="E1331" s="27" t="s">
        <v>35</v>
      </c>
      <c r="F1331" s="27" t="s">
        <v>70</v>
      </c>
      <c r="G1331" s="27" t="s">
        <v>71</v>
      </c>
      <c r="H1331" s="27" t="s">
        <v>29</v>
      </c>
      <c r="I1331" s="29">
        <v>0.7</v>
      </c>
      <c r="J1331" s="30">
        <v>5750</v>
      </c>
      <c r="K1331" s="31">
        <f t="shared" si="10"/>
        <v>4024.9999999999995</v>
      </c>
      <c r="L1331" s="31">
        <f t="shared" si="11"/>
        <v>1811.2499999999998</v>
      </c>
      <c r="M1331" s="32">
        <v>0.45</v>
      </c>
      <c r="O1331" s="37"/>
      <c r="P1331" s="38">
        <f>Data!$I1331-0.05</f>
        <v>0.64999999999999991</v>
      </c>
      <c r="Q1331" s="33">
        <f>Data!$J1331+1000</f>
        <v>6750</v>
      </c>
      <c r="R1331" s="34">
        <f>Data!$M1331+5%</f>
        <v>0.5</v>
      </c>
    </row>
    <row r="1332" spans="1:18" ht="15.75" customHeight="1" x14ac:dyDescent="0.2">
      <c r="A1332" s="22"/>
      <c r="B1332" s="27" t="s">
        <v>34</v>
      </c>
      <c r="C1332" s="27">
        <v>1128299</v>
      </c>
      <c r="D1332" s="28">
        <v>44364</v>
      </c>
      <c r="E1332" s="27" t="s">
        <v>35</v>
      </c>
      <c r="F1332" s="27" t="s">
        <v>70</v>
      </c>
      <c r="G1332" s="27" t="s">
        <v>71</v>
      </c>
      <c r="H1332" s="27" t="s">
        <v>24</v>
      </c>
      <c r="I1332" s="29">
        <v>0.64999999999999991</v>
      </c>
      <c r="J1332" s="30">
        <v>8250</v>
      </c>
      <c r="K1332" s="31">
        <f t="shared" si="10"/>
        <v>5362.4999999999991</v>
      </c>
      <c r="L1332" s="31">
        <f t="shared" si="11"/>
        <v>1608.7499999999998</v>
      </c>
      <c r="M1332" s="32">
        <v>0.3</v>
      </c>
      <c r="O1332" s="37"/>
      <c r="P1332" s="38">
        <f>Data!$I1332-0.05</f>
        <v>0.59999999999999987</v>
      </c>
      <c r="Q1332" s="33">
        <f>Data!$J1332+1000</f>
        <v>9250</v>
      </c>
      <c r="R1332" s="34">
        <f>Data!$M1332+5%</f>
        <v>0.35</v>
      </c>
    </row>
    <row r="1333" spans="1:18" ht="15.75" customHeight="1" x14ac:dyDescent="0.2">
      <c r="A1333" s="22"/>
      <c r="B1333" s="27" t="s">
        <v>34</v>
      </c>
      <c r="C1333" s="27">
        <v>1128299</v>
      </c>
      <c r="D1333" s="28">
        <v>44364</v>
      </c>
      <c r="E1333" s="27" t="s">
        <v>35</v>
      </c>
      <c r="F1333" s="27" t="s">
        <v>70</v>
      </c>
      <c r="G1333" s="27" t="s">
        <v>71</v>
      </c>
      <c r="H1333" s="27" t="s">
        <v>25</v>
      </c>
      <c r="I1333" s="29">
        <v>0.7</v>
      </c>
      <c r="J1333" s="30">
        <v>7000</v>
      </c>
      <c r="K1333" s="31">
        <f t="shared" si="10"/>
        <v>4900</v>
      </c>
      <c r="L1333" s="31">
        <f t="shared" si="11"/>
        <v>1225</v>
      </c>
      <c r="M1333" s="32">
        <v>0.25</v>
      </c>
      <c r="O1333" s="37"/>
      <c r="P1333" s="38">
        <f>Data!$I1333-0.05</f>
        <v>0.64999999999999991</v>
      </c>
      <c r="Q1333" s="33">
        <f>Data!$J1333+1000</f>
        <v>8000</v>
      </c>
      <c r="R1333" s="34">
        <f>Data!$M1333+5%</f>
        <v>0.3</v>
      </c>
    </row>
    <row r="1334" spans="1:18" ht="15.75" customHeight="1" x14ac:dyDescent="0.2">
      <c r="A1334" s="22"/>
      <c r="B1334" s="27" t="s">
        <v>34</v>
      </c>
      <c r="C1334" s="27">
        <v>1128299</v>
      </c>
      <c r="D1334" s="28">
        <v>44364</v>
      </c>
      <c r="E1334" s="27" t="s">
        <v>35</v>
      </c>
      <c r="F1334" s="27" t="s">
        <v>70</v>
      </c>
      <c r="G1334" s="27" t="s">
        <v>71</v>
      </c>
      <c r="H1334" s="27" t="s">
        <v>26</v>
      </c>
      <c r="I1334" s="29">
        <v>0.85</v>
      </c>
      <c r="J1334" s="30">
        <v>7000</v>
      </c>
      <c r="K1334" s="31">
        <f t="shared" si="10"/>
        <v>5950</v>
      </c>
      <c r="L1334" s="31">
        <f t="shared" si="11"/>
        <v>1785</v>
      </c>
      <c r="M1334" s="32">
        <v>0.3</v>
      </c>
      <c r="O1334" s="37"/>
      <c r="P1334" s="38">
        <f>Data!$I1334+0.1</f>
        <v>0.95</v>
      </c>
      <c r="Q1334" s="33">
        <f>Data!$J1334+1000</f>
        <v>8000</v>
      </c>
      <c r="R1334" s="34">
        <f>Data!$M1334+5%</f>
        <v>0.35</v>
      </c>
    </row>
    <row r="1335" spans="1:18" ht="15.75" customHeight="1" x14ac:dyDescent="0.2">
      <c r="A1335" s="22"/>
      <c r="B1335" s="27" t="s">
        <v>34</v>
      </c>
      <c r="C1335" s="27">
        <v>1128299</v>
      </c>
      <c r="D1335" s="28">
        <v>44364</v>
      </c>
      <c r="E1335" s="27" t="s">
        <v>35</v>
      </c>
      <c r="F1335" s="27" t="s">
        <v>70</v>
      </c>
      <c r="G1335" s="27" t="s">
        <v>71</v>
      </c>
      <c r="H1335" s="27" t="s">
        <v>27</v>
      </c>
      <c r="I1335" s="29">
        <v>0.85</v>
      </c>
      <c r="J1335" s="30">
        <v>5750</v>
      </c>
      <c r="K1335" s="31">
        <f t="shared" si="10"/>
        <v>4887.5</v>
      </c>
      <c r="L1335" s="31">
        <f t="shared" si="11"/>
        <v>1466.25</v>
      </c>
      <c r="M1335" s="32">
        <v>0.3</v>
      </c>
      <c r="O1335" s="37"/>
      <c r="P1335" s="38">
        <f>Data!$I1335+0.1</f>
        <v>0.95</v>
      </c>
      <c r="Q1335" s="33">
        <f>Data!$J1335+1000</f>
        <v>6750</v>
      </c>
      <c r="R1335" s="34">
        <f>Data!$M1335+5%</f>
        <v>0.35</v>
      </c>
    </row>
    <row r="1336" spans="1:18" ht="15.75" customHeight="1" x14ac:dyDescent="0.2">
      <c r="A1336" s="22"/>
      <c r="B1336" s="27" t="s">
        <v>34</v>
      </c>
      <c r="C1336" s="27">
        <v>1128299</v>
      </c>
      <c r="D1336" s="28">
        <v>44364</v>
      </c>
      <c r="E1336" s="27" t="s">
        <v>35</v>
      </c>
      <c r="F1336" s="27" t="s">
        <v>70</v>
      </c>
      <c r="G1336" s="27" t="s">
        <v>71</v>
      </c>
      <c r="H1336" s="27" t="s">
        <v>28</v>
      </c>
      <c r="I1336" s="29">
        <v>0.95000000000000007</v>
      </c>
      <c r="J1336" s="30">
        <v>4500</v>
      </c>
      <c r="K1336" s="31">
        <f t="shared" si="10"/>
        <v>4275</v>
      </c>
      <c r="L1336" s="31">
        <f t="shared" si="11"/>
        <v>855</v>
      </c>
      <c r="M1336" s="32">
        <v>0.2</v>
      </c>
      <c r="O1336" s="37"/>
      <c r="P1336" s="38">
        <f>Data!$I1336+0.1</f>
        <v>1.05</v>
      </c>
      <c r="Q1336" s="33">
        <f>Data!$J1336+1000</f>
        <v>5500</v>
      </c>
      <c r="R1336" s="34">
        <f>Data!$M1336+5%</f>
        <v>0.25</v>
      </c>
    </row>
    <row r="1337" spans="1:18" ht="15.75" customHeight="1" x14ac:dyDescent="0.2">
      <c r="A1337" s="22"/>
      <c r="B1337" s="27" t="s">
        <v>34</v>
      </c>
      <c r="C1337" s="27">
        <v>1128299</v>
      </c>
      <c r="D1337" s="28">
        <v>44364</v>
      </c>
      <c r="E1337" s="27" t="s">
        <v>35</v>
      </c>
      <c r="F1337" s="27" t="s">
        <v>70</v>
      </c>
      <c r="G1337" s="27" t="s">
        <v>71</v>
      </c>
      <c r="H1337" s="27" t="s">
        <v>29</v>
      </c>
      <c r="I1337" s="29">
        <v>1.1000000000000001</v>
      </c>
      <c r="J1337" s="30">
        <v>7500</v>
      </c>
      <c r="K1337" s="31">
        <f t="shared" si="10"/>
        <v>8250</v>
      </c>
      <c r="L1337" s="31">
        <f t="shared" si="11"/>
        <v>3712.5</v>
      </c>
      <c r="M1337" s="32">
        <v>0.45</v>
      </c>
      <c r="O1337" s="37"/>
      <c r="P1337" s="38">
        <f>Data!$I1337+0.1</f>
        <v>1.2000000000000002</v>
      </c>
      <c r="Q1337" s="33">
        <f>Data!$J1337+1000</f>
        <v>8500</v>
      </c>
      <c r="R1337" s="34">
        <f>Data!$M1337+5%</f>
        <v>0.5</v>
      </c>
    </row>
    <row r="1338" spans="1:18" ht="15.75" customHeight="1" x14ac:dyDescent="0.2">
      <c r="A1338" s="22"/>
      <c r="B1338" s="27" t="s">
        <v>34</v>
      </c>
      <c r="C1338" s="27">
        <v>1128299</v>
      </c>
      <c r="D1338" s="28">
        <v>44393</v>
      </c>
      <c r="E1338" s="27" t="s">
        <v>35</v>
      </c>
      <c r="F1338" s="27" t="s">
        <v>70</v>
      </c>
      <c r="G1338" s="27" t="s">
        <v>71</v>
      </c>
      <c r="H1338" s="27" t="s">
        <v>24</v>
      </c>
      <c r="I1338" s="29">
        <v>0.9</v>
      </c>
      <c r="J1338" s="30">
        <v>9000</v>
      </c>
      <c r="K1338" s="31">
        <f t="shared" si="10"/>
        <v>8100</v>
      </c>
      <c r="L1338" s="31">
        <f t="shared" si="11"/>
        <v>2430</v>
      </c>
      <c r="M1338" s="32">
        <v>0.3</v>
      </c>
      <c r="O1338" s="37"/>
      <c r="P1338" s="38">
        <f>Data!$I1338+0.1</f>
        <v>1</v>
      </c>
      <c r="Q1338" s="33">
        <f>Data!$J1338+1000</f>
        <v>10000</v>
      </c>
      <c r="R1338" s="34">
        <f>Data!$M1338+5%</f>
        <v>0.35</v>
      </c>
    </row>
    <row r="1339" spans="1:18" ht="15.75" customHeight="1" x14ac:dyDescent="0.2">
      <c r="A1339" s="22"/>
      <c r="B1339" s="27" t="s">
        <v>34</v>
      </c>
      <c r="C1339" s="27">
        <v>1128299</v>
      </c>
      <c r="D1339" s="28">
        <v>44393</v>
      </c>
      <c r="E1339" s="27" t="s">
        <v>35</v>
      </c>
      <c r="F1339" s="27" t="s">
        <v>70</v>
      </c>
      <c r="G1339" s="27" t="s">
        <v>71</v>
      </c>
      <c r="H1339" s="27" t="s">
        <v>25</v>
      </c>
      <c r="I1339" s="29">
        <v>0.95000000000000007</v>
      </c>
      <c r="J1339" s="30">
        <v>7500</v>
      </c>
      <c r="K1339" s="31">
        <f t="shared" si="10"/>
        <v>7125.0000000000009</v>
      </c>
      <c r="L1339" s="31">
        <f t="shared" si="11"/>
        <v>1781.2500000000002</v>
      </c>
      <c r="M1339" s="32">
        <v>0.25</v>
      </c>
      <c r="O1339" s="37"/>
      <c r="P1339" s="38">
        <f>Data!$I1339+0.1</f>
        <v>1.05</v>
      </c>
      <c r="Q1339" s="33">
        <f>Data!$J1339+1000</f>
        <v>8500</v>
      </c>
      <c r="R1339" s="34">
        <f>Data!$M1339+5%</f>
        <v>0.3</v>
      </c>
    </row>
    <row r="1340" spans="1:18" ht="15.75" customHeight="1" x14ac:dyDescent="0.2">
      <c r="A1340" s="22"/>
      <c r="B1340" s="27" t="s">
        <v>34</v>
      </c>
      <c r="C1340" s="27">
        <v>1128299</v>
      </c>
      <c r="D1340" s="28">
        <v>44393</v>
      </c>
      <c r="E1340" s="27" t="s">
        <v>35</v>
      </c>
      <c r="F1340" s="27" t="s">
        <v>70</v>
      </c>
      <c r="G1340" s="27" t="s">
        <v>71</v>
      </c>
      <c r="H1340" s="27" t="s">
        <v>26</v>
      </c>
      <c r="I1340" s="29">
        <v>0.95000000000000007</v>
      </c>
      <c r="J1340" s="30">
        <v>7000</v>
      </c>
      <c r="K1340" s="31">
        <f t="shared" si="10"/>
        <v>6650.0000000000009</v>
      </c>
      <c r="L1340" s="31">
        <f t="shared" si="11"/>
        <v>1995.0000000000002</v>
      </c>
      <c r="M1340" s="32">
        <v>0.3</v>
      </c>
      <c r="O1340" s="37"/>
      <c r="P1340" s="38">
        <f>Data!$I1340+0.1</f>
        <v>1.05</v>
      </c>
      <c r="Q1340" s="33">
        <f>Data!$J1340+1000</f>
        <v>8000</v>
      </c>
      <c r="R1340" s="34">
        <f>Data!$M1340+5%</f>
        <v>0.35</v>
      </c>
    </row>
    <row r="1341" spans="1:18" ht="15.75" customHeight="1" x14ac:dyDescent="0.2">
      <c r="A1341" s="22"/>
      <c r="B1341" s="27" t="s">
        <v>34</v>
      </c>
      <c r="C1341" s="27">
        <v>1128299</v>
      </c>
      <c r="D1341" s="28">
        <v>44393</v>
      </c>
      <c r="E1341" s="27" t="s">
        <v>35</v>
      </c>
      <c r="F1341" s="27" t="s">
        <v>70</v>
      </c>
      <c r="G1341" s="27" t="s">
        <v>71</v>
      </c>
      <c r="H1341" s="27" t="s">
        <v>27</v>
      </c>
      <c r="I1341" s="29">
        <v>0.9</v>
      </c>
      <c r="J1341" s="30">
        <v>6000</v>
      </c>
      <c r="K1341" s="31">
        <f t="shared" si="10"/>
        <v>5400</v>
      </c>
      <c r="L1341" s="31">
        <f t="shared" si="11"/>
        <v>1620</v>
      </c>
      <c r="M1341" s="32">
        <v>0.3</v>
      </c>
      <c r="O1341" s="37"/>
      <c r="P1341" s="38">
        <f>Data!$I1341+0.1</f>
        <v>1</v>
      </c>
      <c r="Q1341" s="33">
        <f>Data!$J1341+1000</f>
        <v>7000</v>
      </c>
      <c r="R1341" s="34">
        <f>Data!$M1341+5%</f>
        <v>0.35</v>
      </c>
    </row>
    <row r="1342" spans="1:18" ht="15.75" customHeight="1" x14ac:dyDescent="0.2">
      <c r="A1342" s="22"/>
      <c r="B1342" s="27" t="s">
        <v>34</v>
      </c>
      <c r="C1342" s="27">
        <v>1128299</v>
      </c>
      <c r="D1342" s="28">
        <v>44393</v>
      </c>
      <c r="E1342" s="27" t="s">
        <v>35</v>
      </c>
      <c r="F1342" s="27" t="s">
        <v>70</v>
      </c>
      <c r="G1342" s="27" t="s">
        <v>71</v>
      </c>
      <c r="H1342" s="27" t="s">
        <v>28</v>
      </c>
      <c r="I1342" s="29">
        <v>0.95000000000000007</v>
      </c>
      <c r="J1342" s="30">
        <v>6500</v>
      </c>
      <c r="K1342" s="31">
        <f t="shared" si="10"/>
        <v>6175</v>
      </c>
      <c r="L1342" s="31">
        <f t="shared" si="11"/>
        <v>1235</v>
      </c>
      <c r="M1342" s="32">
        <v>0.2</v>
      </c>
      <c r="O1342" s="37"/>
      <c r="P1342" s="38">
        <f>Data!$I1342+0.1</f>
        <v>1.05</v>
      </c>
      <c r="Q1342" s="33">
        <f>Data!$J1342+1000</f>
        <v>7500</v>
      </c>
      <c r="R1342" s="34">
        <f>Data!$M1342+5%</f>
        <v>0.25</v>
      </c>
    </row>
    <row r="1343" spans="1:18" ht="15.75" customHeight="1" x14ac:dyDescent="0.2">
      <c r="A1343" s="22"/>
      <c r="B1343" s="27" t="s">
        <v>34</v>
      </c>
      <c r="C1343" s="27">
        <v>1128299</v>
      </c>
      <c r="D1343" s="28">
        <v>44393</v>
      </c>
      <c r="E1343" s="27" t="s">
        <v>35</v>
      </c>
      <c r="F1343" s="27" t="s">
        <v>70</v>
      </c>
      <c r="G1343" s="27" t="s">
        <v>71</v>
      </c>
      <c r="H1343" s="27" t="s">
        <v>29</v>
      </c>
      <c r="I1343" s="29">
        <v>1.1000000000000001</v>
      </c>
      <c r="J1343" s="30">
        <v>6500</v>
      </c>
      <c r="K1343" s="31">
        <f t="shared" si="10"/>
        <v>7150.0000000000009</v>
      </c>
      <c r="L1343" s="31">
        <f t="shared" si="11"/>
        <v>3217.5000000000005</v>
      </c>
      <c r="M1343" s="32">
        <v>0.45</v>
      </c>
      <c r="O1343" s="37"/>
      <c r="P1343" s="38">
        <f>Data!$I1343+0.1</f>
        <v>1.2000000000000002</v>
      </c>
      <c r="Q1343" s="33">
        <f>Data!$J1343+1000</f>
        <v>7500</v>
      </c>
      <c r="R1343" s="34">
        <f>Data!$M1343+5%</f>
        <v>0.5</v>
      </c>
    </row>
    <row r="1344" spans="1:18" ht="15.75" customHeight="1" x14ac:dyDescent="0.2">
      <c r="A1344" s="22"/>
      <c r="B1344" s="27" t="s">
        <v>34</v>
      </c>
      <c r="C1344" s="27">
        <v>1128299</v>
      </c>
      <c r="D1344" s="28">
        <v>44425</v>
      </c>
      <c r="E1344" s="27" t="s">
        <v>35</v>
      </c>
      <c r="F1344" s="27" t="s">
        <v>70</v>
      </c>
      <c r="G1344" s="27" t="s">
        <v>71</v>
      </c>
      <c r="H1344" s="27" t="s">
        <v>24</v>
      </c>
      <c r="I1344" s="29">
        <v>0.95000000000000007</v>
      </c>
      <c r="J1344" s="30">
        <v>8500</v>
      </c>
      <c r="K1344" s="31">
        <f t="shared" si="10"/>
        <v>8075.0000000000009</v>
      </c>
      <c r="L1344" s="31">
        <f t="shared" si="11"/>
        <v>2422.5</v>
      </c>
      <c r="M1344" s="32">
        <v>0.3</v>
      </c>
      <c r="O1344" s="37"/>
      <c r="P1344" s="38">
        <f>Data!$I1344+0.1</f>
        <v>1.05</v>
      </c>
      <c r="Q1344" s="33">
        <f>Data!$J1344+1000</f>
        <v>9500</v>
      </c>
      <c r="R1344" s="34">
        <f>Data!$M1344+5%</f>
        <v>0.35</v>
      </c>
    </row>
    <row r="1345" spans="1:18" ht="15.75" customHeight="1" x14ac:dyDescent="0.2">
      <c r="A1345" s="22"/>
      <c r="B1345" s="27" t="s">
        <v>34</v>
      </c>
      <c r="C1345" s="27">
        <v>1128299</v>
      </c>
      <c r="D1345" s="28">
        <v>44425</v>
      </c>
      <c r="E1345" s="27" t="s">
        <v>35</v>
      </c>
      <c r="F1345" s="27" t="s">
        <v>70</v>
      </c>
      <c r="G1345" s="27" t="s">
        <v>71</v>
      </c>
      <c r="H1345" s="27" t="s">
        <v>25</v>
      </c>
      <c r="I1345" s="29">
        <v>0.85000000000000009</v>
      </c>
      <c r="J1345" s="30">
        <v>8250</v>
      </c>
      <c r="K1345" s="31">
        <f t="shared" si="10"/>
        <v>7012.5000000000009</v>
      </c>
      <c r="L1345" s="31">
        <f t="shared" si="11"/>
        <v>1753.1250000000002</v>
      </c>
      <c r="M1345" s="32">
        <v>0.25</v>
      </c>
      <c r="O1345" s="37"/>
      <c r="P1345" s="38">
        <f>Data!$I1345+0.1</f>
        <v>0.95000000000000007</v>
      </c>
      <c r="Q1345" s="33">
        <f>Data!$J1345+1000</f>
        <v>9250</v>
      </c>
      <c r="R1345" s="34">
        <f>Data!$M1345+5%</f>
        <v>0.3</v>
      </c>
    </row>
    <row r="1346" spans="1:18" ht="15.75" customHeight="1" x14ac:dyDescent="0.2">
      <c r="A1346" s="22"/>
      <c r="B1346" s="27" t="s">
        <v>34</v>
      </c>
      <c r="C1346" s="27">
        <v>1128299</v>
      </c>
      <c r="D1346" s="28">
        <v>44425</v>
      </c>
      <c r="E1346" s="27" t="s">
        <v>35</v>
      </c>
      <c r="F1346" s="27" t="s">
        <v>70</v>
      </c>
      <c r="G1346" s="27" t="s">
        <v>71</v>
      </c>
      <c r="H1346" s="27" t="s">
        <v>26</v>
      </c>
      <c r="I1346" s="29">
        <v>0.8</v>
      </c>
      <c r="J1346" s="30">
        <v>7000</v>
      </c>
      <c r="K1346" s="31">
        <f t="shared" si="10"/>
        <v>5600</v>
      </c>
      <c r="L1346" s="31">
        <f t="shared" si="11"/>
        <v>1680</v>
      </c>
      <c r="M1346" s="32">
        <v>0.3</v>
      </c>
      <c r="O1346" s="37"/>
      <c r="P1346" s="38">
        <f>Data!$I1346+0.1</f>
        <v>0.9</v>
      </c>
      <c r="Q1346" s="33">
        <f>Data!$J1346+1000</f>
        <v>8000</v>
      </c>
      <c r="R1346" s="34">
        <f>Data!$M1346+5%</f>
        <v>0.35</v>
      </c>
    </row>
    <row r="1347" spans="1:18" ht="15.75" customHeight="1" x14ac:dyDescent="0.2">
      <c r="A1347" s="22"/>
      <c r="B1347" s="27" t="s">
        <v>34</v>
      </c>
      <c r="C1347" s="27">
        <v>1128299</v>
      </c>
      <c r="D1347" s="28">
        <v>44425</v>
      </c>
      <c r="E1347" s="27" t="s">
        <v>35</v>
      </c>
      <c r="F1347" s="27" t="s">
        <v>70</v>
      </c>
      <c r="G1347" s="27" t="s">
        <v>71</v>
      </c>
      <c r="H1347" s="27" t="s">
        <v>27</v>
      </c>
      <c r="I1347" s="29">
        <v>0.8</v>
      </c>
      <c r="J1347" s="30">
        <v>4750</v>
      </c>
      <c r="K1347" s="31">
        <f t="shared" si="10"/>
        <v>3800</v>
      </c>
      <c r="L1347" s="31">
        <f t="shared" si="11"/>
        <v>1140</v>
      </c>
      <c r="M1347" s="32">
        <v>0.3</v>
      </c>
      <c r="O1347" s="37"/>
      <c r="P1347" s="38">
        <f>Data!$I1347+0.1</f>
        <v>0.9</v>
      </c>
      <c r="Q1347" s="33">
        <f>Data!$J1347-500</f>
        <v>4250</v>
      </c>
      <c r="R1347" s="34">
        <f>Data!$M1347+5%</f>
        <v>0.35</v>
      </c>
    </row>
    <row r="1348" spans="1:18" ht="15.75" customHeight="1" x14ac:dyDescent="0.2">
      <c r="A1348" s="22"/>
      <c r="B1348" s="27" t="s">
        <v>34</v>
      </c>
      <c r="C1348" s="27">
        <v>1128299</v>
      </c>
      <c r="D1348" s="28">
        <v>44425</v>
      </c>
      <c r="E1348" s="27" t="s">
        <v>35</v>
      </c>
      <c r="F1348" s="27" t="s">
        <v>70</v>
      </c>
      <c r="G1348" s="27" t="s">
        <v>71</v>
      </c>
      <c r="H1348" s="27" t="s">
        <v>28</v>
      </c>
      <c r="I1348" s="29">
        <v>0.79999999999999993</v>
      </c>
      <c r="J1348" s="30">
        <v>4750</v>
      </c>
      <c r="K1348" s="31">
        <f t="shared" si="10"/>
        <v>3799.9999999999995</v>
      </c>
      <c r="L1348" s="31">
        <f t="shared" si="11"/>
        <v>760</v>
      </c>
      <c r="M1348" s="32">
        <v>0.2</v>
      </c>
      <c r="O1348" s="37"/>
      <c r="P1348" s="38">
        <f>Data!$I1348+0.1</f>
        <v>0.89999999999999991</v>
      </c>
      <c r="Q1348" s="33">
        <f>Data!$J1348-500</f>
        <v>4250</v>
      </c>
      <c r="R1348" s="34">
        <f>Data!$M1348+5%</f>
        <v>0.25</v>
      </c>
    </row>
    <row r="1349" spans="1:18" ht="15.75" customHeight="1" x14ac:dyDescent="0.2">
      <c r="A1349" s="22"/>
      <c r="B1349" s="27" t="s">
        <v>34</v>
      </c>
      <c r="C1349" s="27">
        <v>1128299</v>
      </c>
      <c r="D1349" s="28">
        <v>44425</v>
      </c>
      <c r="E1349" s="27" t="s">
        <v>35</v>
      </c>
      <c r="F1349" s="27" t="s">
        <v>70</v>
      </c>
      <c r="G1349" s="27" t="s">
        <v>71</v>
      </c>
      <c r="H1349" s="27" t="s">
        <v>29</v>
      </c>
      <c r="I1349" s="29">
        <v>0.85</v>
      </c>
      <c r="J1349" s="30">
        <v>3000</v>
      </c>
      <c r="K1349" s="31">
        <f t="shared" si="10"/>
        <v>2550</v>
      </c>
      <c r="L1349" s="31">
        <f t="shared" si="11"/>
        <v>1147.5</v>
      </c>
      <c r="M1349" s="32">
        <v>0.45</v>
      </c>
      <c r="O1349" s="37"/>
      <c r="P1349" s="38">
        <f>Data!$I1349+0.1</f>
        <v>0.95</v>
      </c>
      <c r="Q1349" s="33">
        <f>Data!$J1349-500</f>
        <v>2500</v>
      </c>
      <c r="R1349" s="34">
        <f>Data!$M1349+5%</f>
        <v>0.5</v>
      </c>
    </row>
    <row r="1350" spans="1:18" ht="15.75" customHeight="1" x14ac:dyDescent="0.2">
      <c r="A1350" s="22"/>
      <c r="B1350" s="27" t="s">
        <v>34</v>
      </c>
      <c r="C1350" s="27">
        <v>1128299</v>
      </c>
      <c r="D1350" s="28">
        <v>44457</v>
      </c>
      <c r="E1350" s="27" t="s">
        <v>35</v>
      </c>
      <c r="F1350" s="27" t="s">
        <v>70</v>
      </c>
      <c r="G1350" s="27" t="s">
        <v>71</v>
      </c>
      <c r="H1350" s="27" t="s">
        <v>24</v>
      </c>
      <c r="I1350" s="29">
        <v>0.60000000000000009</v>
      </c>
      <c r="J1350" s="30">
        <v>5000</v>
      </c>
      <c r="K1350" s="31">
        <f t="shared" si="10"/>
        <v>3000.0000000000005</v>
      </c>
      <c r="L1350" s="31">
        <f t="shared" si="11"/>
        <v>900.00000000000011</v>
      </c>
      <c r="M1350" s="32">
        <v>0.3</v>
      </c>
      <c r="O1350" s="37"/>
      <c r="P1350" s="38">
        <f>Data!$I1350-0.05</f>
        <v>0.55000000000000004</v>
      </c>
      <c r="Q1350" s="33">
        <f>Data!$J1350-500</f>
        <v>4500</v>
      </c>
      <c r="R1350" s="34">
        <f>Data!$M1350+5%</f>
        <v>0.35</v>
      </c>
    </row>
    <row r="1351" spans="1:18" ht="15.75" customHeight="1" x14ac:dyDescent="0.2">
      <c r="A1351" s="22"/>
      <c r="B1351" s="27" t="s">
        <v>34</v>
      </c>
      <c r="C1351" s="27">
        <v>1128299</v>
      </c>
      <c r="D1351" s="28">
        <v>44457</v>
      </c>
      <c r="E1351" s="27" t="s">
        <v>35</v>
      </c>
      <c r="F1351" s="27" t="s">
        <v>70</v>
      </c>
      <c r="G1351" s="27" t="s">
        <v>71</v>
      </c>
      <c r="H1351" s="27" t="s">
        <v>25</v>
      </c>
      <c r="I1351" s="29">
        <v>0.65000000000000013</v>
      </c>
      <c r="J1351" s="30">
        <v>5000</v>
      </c>
      <c r="K1351" s="31">
        <f t="shared" si="10"/>
        <v>3250.0000000000005</v>
      </c>
      <c r="L1351" s="31">
        <f t="shared" si="11"/>
        <v>812.50000000000011</v>
      </c>
      <c r="M1351" s="32">
        <v>0.25</v>
      </c>
      <c r="O1351" s="37"/>
      <c r="P1351" s="38">
        <f>Data!$I1351-0.05</f>
        <v>0.60000000000000009</v>
      </c>
      <c r="Q1351" s="33">
        <f>Data!$J1351-500</f>
        <v>4500</v>
      </c>
      <c r="R1351" s="34">
        <f>Data!$M1351+5%</f>
        <v>0.3</v>
      </c>
    </row>
    <row r="1352" spans="1:18" ht="15.75" customHeight="1" x14ac:dyDescent="0.2">
      <c r="A1352" s="22"/>
      <c r="B1352" s="27" t="s">
        <v>34</v>
      </c>
      <c r="C1352" s="27">
        <v>1128299</v>
      </c>
      <c r="D1352" s="28">
        <v>44457</v>
      </c>
      <c r="E1352" s="27" t="s">
        <v>35</v>
      </c>
      <c r="F1352" s="27" t="s">
        <v>70</v>
      </c>
      <c r="G1352" s="27" t="s">
        <v>71</v>
      </c>
      <c r="H1352" s="27" t="s">
        <v>26</v>
      </c>
      <c r="I1352" s="29">
        <v>0.60000000000000009</v>
      </c>
      <c r="J1352" s="30">
        <v>3000</v>
      </c>
      <c r="K1352" s="31">
        <f t="shared" si="10"/>
        <v>1800.0000000000002</v>
      </c>
      <c r="L1352" s="31">
        <f t="shared" si="11"/>
        <v>540</v>
      </c>
      <c r="M1352" s="32">
        <v>0.3</v>
      </c>
      <c r="O1352" s="37"/>
      <c r="P1352" s="38">
        <f>Data!$I1352-0.05</f>
        <v>0.55000000000000004</v>
      </c>
      <c r="Q1352" s="33">
        <f>Data!$J1352-750</f>
        <v>2250</v>
      </c>
      <c r="R1352" s="34">
        <f>Data!$M1352+5%</f>
        <v>0.35</v>
      </c>
    </row>
    <row r="1353" spans="1:18" ht="15.75" customHeight="1" x14ac:dyDescent="0.2">
      <c r="A1353" s="22"/>
      <c r="B1353" s="27" t="s">
        <v>34</v>
      </c>
      <c r="C1353" s="27">
        <v>1128299</v>
      </c>
      <c r="D1353" s="28">
        <v>44457</v>
      </c>
      <c r="E1353" s="27" t="s">
        <v>35</v>
      </c>
      <c r="F1353" s="27" t="s">
        <v>70</v>
      </c>
      <c r="G1353" s="27" t="s">
        <v>71</v>
      </c>
      <c r="H1353" s="27" t="s">
        <v>27</v>
      </c>
      <c r="I1353" s="29">
        <v>0.60000000000000009</v>
      </c>
      <c r="J1353" s="30">
        <v>2500</v>
      </c>
      <c r="K1353" s="31">
        <f t="shared" si="10"/>
        <v>1500.0000000000002</v>
      </c>
      <c r="L1353" s="31">
        <f t="shared" si="11"/>
        <v>450.00000000000006</v>
      </c>
      <c r="M1353" s="32">
        <v>0.3</v>
      </c>
      <c r="O1353" s="37"/>
      <c r="P1353" s="38">
        <f>Data!$I1353-0.05</f>
        <v>0.55000000000000004</v>
      </c>
      <c r="Q1353" s="33">
        <f>Data!$J1353-750</f>
        <v>1750</v>
      </c>
      <c r="R1353" s="34">
        <f>Data!$M1353+5%</f>
        <v>0.35</v>
      </c>
    </row>
    <row r="1354" spans="1:18" ht="15.75" customHeight="1" x14ac:dyDescent="0.2">
      <c r="A1354" s="22"/>
      <c r="B1354" s="27" t="s">
        <v>34</v>
      </c>
      <c r="C1354" s="27">
        <v>1128299</v>
      </c>
      <c r="D1354" s="28">
        <v>44457</v>
      </c>
      <c r="E1354" s="27" t="s">
        <v>35</v>
      </c>
      <c r="F1354" s="27" t="s">
        <v>70</v>
      </c>
      <c r="G1354" s="27" t="s">
        <v>71</v>
      </c>
      <c r="H1354" s="27" t="s">
        <v>28</v>
      </c>
      <c r="I1354" s="29">
        <v>0.70000000000000007</v>
      </c>
      <c r="J1354" s="30">
        <v>2750</v>
      </c>
      <c r="K1354" s="31">
        <f t="shared" si="10"/>
        <v>1925.0000000000002</v>
      </c>
      <c r="L1354" s="31">
        <f t="shared" si="11"/>
        <v>385.00000000000006</v>
      </c>
      <c r="M1354" s="32">
        <v>0.2</v>
      </c>
      <c r="O1354" s="37"/>
      <c r="P1354" s="38">
        <f>Data!$I1354-0.05</f>
        <v>0.65</v>
      </c>
      <c r="Q1354" s="33">
        <f>Data!$J1354-750</f>
        <v>2000</v>
      </c>
      <c r="R1354" s="34">
        <f>Data!$M1354+5%</f>
        <v>0.25</v>
      </c>
    </row>
    <row r="1355" spans="1:18" ht="15.75" customHeight="1" x14ac:dyDescent="0.2">
      <c r="A1355" s="22"/>
      <c r="B1355" s="27" t="s">
        <v>34</v>
      </c>
      <c r="C1355" s="27">
        <v>1128299</v>
      </c>
      <c r="D1355" s="28">
        <v>44457</v>
      </c>
      <c r="E1355" s="27" t="s">
        <v>35</v>
      </c>
      <c r="F1355" s="27" t="s">
        <v>70</v>
      </c>
      <c r="G1355" s="27" t="s">
        <v>71</v>
      </c>
      <c r="H1355" s="27" t="s">
        <v>29</v>
      </c>
      <c r="I1355" s="29">
        <v>0.54999999999999993</v>
      </c>
      <c r="J1355" s="30">
        <v>3000</v>
      </c>
      <c r="K1355" s="31">
        <f t="shared" si="10"/>
        <v>1649.9999999999998</v>
      </c>
      <c r="L1355" s="31">
        <f t="shared" si="11"/>
        <v>742.49999999999989</v>
      </c>
      <c r="M1355" s="32">
        <v>0.45</v>
      </c>
      <c r="O1355" s="37"/>
      <c r="P1355" s="38">
        <f>Data!$I1355-0.05</f>
        <v>0.49999999999999994</v>
      </c>
      <c r="Q1355" s="33">
        <f>Data!$J1355-750</f>
        <v>2250</v>
      </c>
      <c r="R1355" s="34">
        <f>Data!$M1355+5%</f>
        <v>0.5</v>
      </c>
    </row>
    <row r="1356" spans="1:18" ht="15.75" customHeight="1" x14ac:dyDescent="0.2">
      <c r="A1356" s="22"/>
      <c r="B1356" s="27" t="s">
        <v>34</v>
      </c>
      <c r="C1356" s="27">
        <v>1128299</v>
      </c>
      <c r="D1356" s="28">
        <v>44486</v>
      </c>
      <c r="E1356" s="27" t="s">
        <v>35</v>
      </c>
      <c r="F1356" s="27" t="s">
        <v>70</v>
      </c>
      <c r="G1356" s="27" t="s">
        <v>71</v>
      </c>
      <c r="H1356" s="27" t="s">
        <v>24</v>
      </c>
      <c r="I1356" s="29">
        <v>0.5</v>
      </c>
      <c r="J1356" s="30">
        <v>4000</v>
      </c>
      <c r="K1356" s="31">
        <f t="shared" si="10"/>
        <v>2000</v>
      </c>
      <c r="L1356" s="31">
        <f t="shared" si="11"/>
        <v>600</v>
      </c>
      <c r="M1356" s="32">
        <v>0.3</v>
      </c>
      <c r="O1356" s="37"/>
      <c r="P1356" s="38">
        <f>Data!$I1356-0.05</f>
        <v>0.45</v>
      </c>
      <c r="Q1356" s="33">
        <f>Data!$J1356-750</f>
        <v>3250</v>
      </c>
      <c r="R1356" s="34">
        <f>Data!$M1356+5%</f>
        <v>0.35</v>
      </c>
    </row>
    <row r="1357" spans="1:18" ht="15.75" customHeight="1" x14ac:dyDescent="0.2">
      <c r="A1357" s="22"/>
      <c r="B1357" s="27" t="s">
        <v>34</v>
      </c>
      <c r="C1357" s="27">
        <v>1128299</v>
      </c>
      <c r="D1357" s="28">
        <v>44486</v>
      </c>
      <c r="E1357" s="27" t="s">
        <v>35</v>
      </c>
      <c r="F1357" s="27" t="s">
        <v>70</v>
      </c>
      <c r="G1357" s="27" t="s">
        <v>71</v>
      </c>
      <c r="H1357" s="27" t="s">
        <v>25</v>
      </c>
      <c r="I1357" s="29">
        <v>0.65000000000000013</v>
      </c>
      <c r="J1357" s="30">
        <v>5750</v>
      </c>
      <c r="K1357" s="31">
        <f t="shared" si="10"/>
        <v>3737.5000000000009</v>
      </c>
      <c r="L1357" s="31">
        <f t="shared" si="11"/>
        <v>934.37500000000023</v>
      </c>
      <c r="M1357" s="32">
        <v>0.25</v>
      </c>
      <c r="O1357" s="37"/>
      <c r="P1357" s="38">
        <f>Data!$I1357-0</f>
        <v>0.65000000000000013</v>
      </c>
      <c r="Q1357" s="33">
        <f>Data!$J1357+1000</f>
        <v>6750</v>
      </c>
      <c r="R1357" s="34">
        <f>Data!$M1357+5%</f>
        <v>0.3</v>
      </c>
    </row>
    <row r="1358" spans="1:18" ht="15.75" customHeight="1" x14ac:dyDescent="0.2">
      <c r="A1358" s="22"/>
      <c r="B1358" s="27" t="s">
        <v>34</v>
      </c>
      <c r="C1358" s="27">
        <v>1128299</v>
      </c>
      <c r="D1358" s="28">
        <v>44486</v>
      </c>
      <c r="E1358" s="27" t="s">
        <v>35</v>
      </c>
      <c r="F1358" s="27" t="s">
        <v>70</v>
      </c>
      <c r="G1358" s="27" t="s">
        <v>71</v>
      </c>
      <c r="H1358" s="27" t="s">
        <v>26</v>
      </c>
      <c r="I1358" s="29">
        <v>0.60000000000000009</v>
      </c>
      <c r="J1358" s="30">
        <v>4000</v>
      </c>
      <c r="K1358" s="31">
        <f t="shared" si="10"/>
        <v>2400.0000000000005</v>
      </c>
      <c r="L1358" s="31">
        <f t="shared" si="11"/>
        <v>720.00000000000011</v>
      </c>
      <c r="M1358" s="32">
        <v>0.3</v>
      </c>
      <c r="O1358" s="37"/>
      <c r="P1358" s="38">
        <f>Data!$I1358-0</f>
        <v>0.60000000000000009</v>
      </c>
      <c r="Q1358" s="33">
        <f>Data!$J1358+1000</f>
        <v>5000</v>
      </c>
      <c r="R1358" s="34">
        <f>Data!$M1358+5%</f>
        <v>0.35</v>
      </c>
    </row>
    <row r="1359" spans="1:18" ht="15.75" customHeight="1" x14ac:dyDescent="0.2">
      <c r="A1359" s="22"/>
      <c r="B1359" s="27" t="s">
        <v>34</v>
      </c>
      <c r="C1359" s="27">
        <v>1128299</v>
      </c>
      <c r="D1359" s="28">
        <v>44486</v>
      </c>
      <c r="E1359" s="27" t="s">
        <v>35</v>
      </c>
      <c r="F1359" s="27" t="s">
        <v>70</v>
      </c>
      <c r="G1359" s="27" t="s">
        <v>71</v>
      </c>
      <c r="H1359" s="27" t="s">
        <v>27</v>
      </c>
      <c r="I1359" s="29">
        <v>0.55000000000000004</v>
      </c>
      <c r="J1359" s="30">
        <v>3750</v>
      </c>
      <c r="K1359" s="31">
        <f t="shared" si="10"/>
        <v>2062.5</v>
      </c>
      <c r="L1359" s="31">
        <f t="shared" si="11"/>
        <v>618.75</v>
      </c>
      <c r="M1359" s="32">
        <v>0.3</v>
      </c>
      <c r="O1359" s="37"/>
      <c r="P1359" s="38">
        <f>Data!$I1359-0</f>
        <v>0.55000000000000004</v>
      </c>
      <c r="Q1359" s="33">
        <f>Data!$J1359+1000</f>
        <v>4750</v>
      </c>
      <c r="R1359" s="34">
        <f>Data!$M1359+5%</f>
        <v>0.35</v>
      </c>
    </row>
    <row r="1360" spans="1:18" ht="15.75" customHeight="1" x14ac:dyDescent="0.2">
      <c r="A1360" s="22"/>
      <c r="B1360" s="27" t="s">
        <v>34</v>
      </c>
      <c r="C1360" s="27">
        <v>1128299</v>
      </c>
      <c r="D1360" s="28">
        <v>44486</v>
      </c>
      <c r="E1360" s="27" t="s">
        <v>35</v>
      </c>
      <c r="F1360" s="27" t="s">
        <v>70</v>
      </c>
      <c r="G1360" s="27" t="s">
        <v>71</v>
      </c>
      <c r="H1360" s="27" t="s">
        <v>28</v>
      </c>
      <c r="I1360" s="29">
        <v>0.65</v>
      </c>
      <c r="J1360" s="30">
        <v>3500</v>
      </c>
      <c r="K1360" s="31">
        <f t="shared" si="10"/>
        <v>2275</v>
      </c>
      <c r="L1360" s="31">
        <f t="shared" si="11"/>
        <v>455</v>
      </c>
      <c r="M1360" s="32">
        <v>0.2</v>
      </c>
      <c r="O1360" s="37"/>
      <c r="P1360" s="38">
        <f>Data!$I1360-0</f>
        <v>0.65</v>
      </c>
      <c r="Q1360" s="33">
        <f>Data!$J1360+1000</f>
        <v>4500</v>
      </c>
      <c r="R1360" s="34">
        <f>Data!$M1360+5%</f>
        <v>0.25</v>
      </c>
    </row>
    <row r="1361" spans="1:18" ht="15.75" customHeight="1" x14ac:dyDescent="0.2">
      <c r="A1361" s="22"/>
      <c r="B1361" s="27" t="s">
        <v>34</v>
      </c>
      <c r="C1361" s="27">
        <v>1128299</v>
      </c>
      <c r="D1361" s="28">
        <v>44486</v>
      </c>
      <c r="E1361" s="27" t="s">
        <v>35</v>
      </c>
      <c r="F1361" s="27" t="s">
        <v>70</v>
      </c>
      <c r="G1361" s="27" t="s">
        <v>71</v>
      </c>
      <c r="H1361" s="27" t="s">
        <v>29</v>
      </c>
      <c r="I1361" s="29">
        <v>0.70000000000000007</v>
      </c>
      <c r="J1361" s="30">
        <v>4000</v>
      </c>
      <c r="K1361" s="31">
        <f t="shared" si="10"/>
        <v>2800.0000000000005</v>
      </c>
      <c r="L1361" s="31">
        <f t="shared" si="11"/>
        <v>1260.0000000000002</v>
      </c>
      <c r="M1361" s="32">
        <v>0.45</v>
      </c>
      <c r="O1361" s="37"/>
      <c r="P1361" s="38">
        <f>Data!$I1361-0</f>
        <v>0.70000000000000007</v>
      </c>
      <c r="Q1361" s="33">
        <f>Data!$J1361+1000</f>
        <v>5000</v>
      </c>
      <c r="R1361" s="34">
        <f>Data!$M1361+5%</f>
        <v>0.5</v>
      </c>
    </row>
    <row r="1362" spans="1:18" ht="15.75" customHeight="1" x14ac:dyDescent="0.2">
      <c r="A1362" s="22"/>
      <c r="B1362" s="27" t="s">
        <v>34</v>
      </c>
      <c r="C1362" s="27">
        <v>1128299</v>
      </c>
      <c r="D1362" s="28">
        <v>44517</v>
      </c>
      <c r="E1362" s="27" t="s">
        <v>35</v>
      </c>
      <c r="F1362" s="27" t="s">
        <v>70</v>
      </c>
      <c r="G1362" s="27" t="s">
        <v>71</v>
      </c>
      <c r="H1362" s="27" t="s">
        <v>24</v>
      </c>
      <c r="I1362" s="29">
        <v>0.55000000000000004</v>
      </c>
      <c r="J1362" s="30">
        <v>6250</v>
      </c>
      <c r="K1362" s="31">
        <f t="shared" si="10"/>
        <v>3437.5000000000005</v>
      </c>
      <c r="L1362" s="31">
        <f t="shared" si="11"/>
        <v>1031.25</v>
      </c>
      <c r="M1362" s="32">
        <v>0.3</v>
      </c>
      <c r="O1362" s="37"/>
      <c r="P1362" s="38">
        <f>Data!$I1362-0</f>
        <v>0.55000000000000004</v>
      </c>
      <c r="Q1362" s="33">
        <f>Data!$J1362+1000</f>
        <v>7250</v>
      </c>
      <c r="R1362" s="34">
        <f>Data!$M1362+5%</f>
        <v>0.35</v>
      </c>
    </row>
    <row r="1363" spans="1:18" ht="15.75" customHeight="1" x14ac:dyDescent="0.2">
      <c r="A1363" s="22"/>
      <c r="B1363" s="27" t="s">
        <v>34</v>
      </c>
      <c r="C1363" s="27">
        <v>1128299</v>
      </c>
      <c r="D1363" s="28">
        <v>44517</v>
      </c>
      <c r="E1363" s="27" t="s">
        <v>35</v>
      </c>
      <c r="F1363" s="27" t="s">
        <v>70</v>
      </c>
      <c r="G1363" s="27" t="s">
        <v>71</v>
      </c>
      <c r="H1363" s="27" t="s">
        <v>25</v>
      </c>
      <c r="I1363" s="29">
        <v>0.60000000000000009</v>
      </c>
      <c r="J1363" s="30">
        <v>7000</v>
      </c>
      <c r="K1363" s="31">
        <f t="shared" si="10"/>
        <v>4200.0000000000009</v>
      </c>
      <c r="L1363" s="31">
        <f t="shared" si="11"/>
        <v>1050.0000000000002</v>
      </c>
      <c r="M1363" s="32">
        <v>0.25</v>
      </c>
      <c r="O1363" s="37"/>
      <c r="P1363" s="38">
        <f>Data!$I1363-0</f>
        <v>0.60000000000000009</v>
      </c>
      <c r="Q1363" s="33">
        <f>Data!$J1363+1000</f>
        <v>8000</v>
      </c>
      <c r="R1363" s="34">
        <f>Data!$M1363+5%</f>
        <v>0.3</v>
      </c>
    </row>
    <row r="1364" spans="1:18" ht="15.75" customHeight="1" x14ac:dyDescent="0.2">
      <c r="A1364" s="22"/>
      <c r="B1364" s="27" t="s">
        <v>34</v>
      </c>
      <c r="C1364" s="27">
        <v>1128299</v>
      </c>
      <c r="D1364" s="28">
        <v>44517</v>
      </c>
      <c r="E1364" s="27" t="s">
        <v>35</v>
      </c>
      <c r="F1364" s="27" t="s">
        <v>70</v>
      </c>
      <c r="G1364" s="27" t="s">
        <v>71</v>
      </c>
      <c r="H1364" s="27" t="s">
        <v>26</v>
      </c>
      <c r="I1364" s="29">
        <v>0.55000000000000004</v>
      </c>
      <c r="J1364" s="30">
        <v>5250</v>
      </c>
      <c r="K1364" s="31">
        <f t="shared" si="10"/>
        <v>2887.5000000000005</v>
      </c>
      <c r="L1364" s="31">
        <f t="shared" si="11"/>
        <v>866.25000000000011</v>
      </c>
      <c r="M1364" s="32">
        <v>0.3</v>
      </c>
      <c r="O1364" s="37"/>
      <c r="P1364" s="38">
        <f>Data!$I1364-0</f>
        <v>0.55000000000000004</v>
      </c>
      <c r="Q1364" s="33">
        <f>Data!$J1364+1000</f>
        <v>6250</v>
      </c>
      <c r="R1364" s="34">
        <f>Data!$M1364+5%</f>
        <v>0.35</v>
      </c>
    </row>
    <row r="1365" spans="1:18" ht="15.75" customHeight="1" x14ac:dyDescent="0.2">
      <c r="A1365" s="22"/>
      <c r="B1365" s="27" t="s">
        <v>34</v>
      </c>
      <c r="C1365" s="27">
        <v>1128299</v>
      </c>
      <c r="D1365" s="28">
        <v>44517</v>
      </c>
      <c r="E1365" s="27" t="s">
        <v>35</v>
      </c>
      <c r="F1365" s="27" t="s">
        <v>70</v>
      </c>
      <c r="G1365" s="27" t="s">
        <v>71</v>
      </c>
      <c r="H1365" s="27" t="s">
        <v>27</v>
      </c>
      <c r="I1365" s="29">
        <v>0.65000000000000013</v>
      </c>
      <c r="J1365" s="30">
        <v>5000</v>
      </c>
      <c r="K1365" s="31">
        <f t="shared" si="10"/>
        <v>3250.0000000000005</v>
      </c>
      <c r="L1365" s="31">
        <f t="shared" si="11"/>
        <v>975.00000000000011</v>
      </c>
      <c r="M1365" s="32">
        <v>0.3</v>
      </c>
      <c r="O1365" s="37"/>
      <c r="P1365" s="38">
        <f>Data!$I1365-0</f>
        <v>0.65000000000000013</v>
      </c>
      <c r="Q1365" s="33">
        <f>Data!$J1365+1000</f>
        <v>6000</v>
      </c>
      <c r="R1365" s="34">
        <f>Data!$M1365+5%</f>
        <v>0.35</v>
      </c>
    </row>
    <row r="1366" spans="1:18" ht="15.75" customHeight="1" x14ac:dyDescent="0.2">
      <c r="A1366" s="22"/>
      <c r="B1366" s="27" t="s">
        <v>34</v>
      </c>
      <c r="C1366" s="27">
        <v>1128299</v>
      </c>
      <c r="D1366" s="28">
        <v>44517</v>
      </c>
      <c r="E1366" s="27" t="s">
        <v>35</v>
      </c>
      <c r="F1366" s="27" t="s">
        <v>70</v>
      </c>
      <c r="G1366" s="27" t="s">
        <v>71</v>
      </c>
      <c r="H1366" s="27" t="s">
        <v>28</v>
      </c>
      <c r="I1366" s="29">
        <v>0.85000000000000009</v>
      </c>
      <c r="J1366" s="30">
        <v>4750</v>
      </c>
      <c r="K1366" s="31">
        <f t="shared" si="10"/>
        <v>4037.5000000000005</v>
      </c>
      <c r="L1366" s="31">
        <f t="shared" si="11"/>
        <v>807.50000000000011</v>
      </c>
      <c r="M1366" s="32">
        <v>0.2</v>
      </c>
      <c r="O1366" s="37"/>
      <c r="P1366" s="38">
        <f>Data!$I1366-0</f>
        <v>0.85000000000000009</v>
      </c>
      <c r="Q1366" s="33">
        <f>Data!$J1366+1000</f>
        <v>5750</v>
      </c>
      <c r="R1366" s="34">
        <f>Data!$M1366+5%</f>
        <v>0.25</v>
      </c>
    </row>
    <row r="1367" spans="1:18" ht="15.75" customHeight="1" x14ac:dyDescent="0.2">
      <c r="A1367" s="22"/>
      <c r="B1367" s="27" t="s">
        <v>34</v>
      </c>
      <c r="C1367" s="27">
        <v>1128299</v>
      </c>
      <c r="D1367" s="28">
        <v>44517</v>
      </c>
      <c r="E1367" s="27" t="s">
        <v>35</v>
      </c>
      <c r="F1367" s="27" t="s">
        <v>70</v>
      </c>
      <c r="G1367" s="27" t="s">
        <v>71</v>
      </c>
      <c r="H1367" s="27" t="s">
        <v>29</v>
      </c>
      <c r="I1367" s="29">
        <v>0.90000000000000013</v>
      </c>
      <c r="J1367" s="30">
        <v>6000</v>
      </c>
      <c r="K1367" s="31">
        <f t="shared" si="10"/>
        <v>5400.0000000000009</v>
      </c>
      <c r="L1367" s="31">
        <f t="shared" si="11"/>
        <v>2430.0000000000005</v>
      </c>
      <c r="M1367" s="32">
        <v>0.45</v>
      </c>
      <c r="O1367" s="37"/>
      <c r="P1367" s="38">
        <f>Data!$I1367-0</f>
        <v>0.90000000000000013</v>
      </c>
      <c r="Q1367" s="33">
        <f>Data!$J1367+1000</f>
        <v>7000</v>
      </c>
      <c r="R1367" s="34">
        <f>Data!$M1367+5%</f>
        <v>0.5</v>
      </c>
    </row>
    <row r="1368" spans="1:18" ht="15.75" customHeight="1" x14ac:dyDescent="0.2">
      <c r="A1368" s="22"/>
      <c r="B1368" s="27" t="s">
        <v>34</v>
      </c>
      <c r="C1368" s="27">
        <v>1128299</v>
      </c>
      <c r="D1368" s="28">
        <v>44546</v>
      </c>
      <c r="E1368" s="27" t="s">
        <v>35</v>
      </c>
      <c r="F1368" s="27" t="s">
        <v>70</v>
      </c>
      <c r="G1368" s="27" t="s">
        <v>71</v>
      </c>
      <c r="H1368" s="27" t="s">
        <v>24</v>
      </c>
      <c r="I1368" s="29">
        <v>0.75000000000000011</v>
      </c>
      <c r="J1368" s="30">
        <v>8000</v>
      </c>
      <c r="K1368" s="31">
        <f t="shared" si="10"/>
        <v>6000.0000000000009</v>
      </c>
      <c r="L1368" s="31">
        <f t="shared" si="11"/>
        <v>1800.0000000000002</v>
      </c>
      <c r="M1368" s="32">
        <v>0.3</v>
      </c>
      <c r="O1368" s="37"/>
      <c r="P1368" s="38">
        <f>Data!$I1368-0</f>
        <v>0.75000000000000011</v>
      </c>
      <c r="Q1368" s="33">
        <f>Data!$J1368+1000</f>
        <v>9000</v>
      </c>
      <c r="R1368" s="34">
        <f>Data!$M1368+5%</f>
        <v>0.35</v>
      </c>
    </row>
    <row r="1369" spans="1:18" ht="15.75" customHeight="1" x14ac:dyDescent="0.2">
      <c r="A1369" s="22"/>
      <c r="B1369" s="27" t="s">
        <v>34</v>
      </c>
      <c r="C1369" s="27">
        <v>1128299</v>
      </c>
      <c r="D1369" s="28">
        <v>44546</v>
      </c>
      <c r="E1369" s="27" t="s">
        <v>35</v>
      </c>
      <c r="F1369" s="27" t="s">
        <v>70</v>
      </c>
      <c r="G1369" s="27" t="s">
        <v>71</v>
      </c>
      <c r="H1369" s="27" t="s">
        <v>25</v>
      </c>
      <c r="I1369" s="29">
        <v>0.8500000000000002</v>
      </c>
      <c r="J1369" s="30">
        <v>8000</v>
      </c>
      <c r="K1369" s="31">
        <f t="shared" si="10"/>
        <v>6800.0000000000018</v>
      </c>
      <c r="L1369" s="31">
        <f t="shared" si="11"/>
        <v>1700.0000000000005</v>
      </c>
      <c r="M1369" s="32">
        <v>0.25</v>
      </c>
      <c r="O1369" s="37"/>
      <c r="P1369" s="38">
        <f>Data!$I1369-0</f>
        <v>0.8500000000000002</v>
      </c>
      <c r="Q1369" s="33">
        <f>Data!$J1369+1000</f>
        <v>9000</v>
      </c>
      <c r="R1369" s="34">
        <f>Data!$M1369+5%</f>
        <v>0.3</v>
      </c>
    </row>
    <row r="1370" spans="1:18" ht="15.75" customHeight="1" x14ac:dyDescent="0.2">
      <c r="A1370" s="22"/>
      <c r="B1370" s="27" t="s">
        <v>34</v>
      </c>
      <c r="C1370" s="27">
        <v>1128299</v>
      </c>
      <c r="D1370" s="28">
        <v>44546</v>
      </c>
      <c r="E1370" s="27" t="s">
        <v>35</v>
      </c>
      <c r="F1370" s="27" t="s">
        <v>70</v>
      </c>
      <c r="G1370" s="27" t="s">
        <v>71</v>
      </c>
      <c r="H1370" s="27" t="s">
        <v>26</v>
      </c>
      <c r="I1370" s="29">
        <v>0.80000000000000016</v>
      </c>
      <c r="J1370" s="30">
        <v>6000</v>
      </c>
      <c r="K1370" s="31">
        <f t="shared" si="10"/>
        <v>4800.0000000000009</v>
      </c>
      <c r="L1370" s="31">
        <f t="shared" si="11"/>
        <v>1440.0000000000002</v>
      </c>
      <c r="M1370" s="32">
        <v>0.3</v>
      </c>
      <c r="O1370" s="37"/>
      <c r="P1370" s="38">
        <f>Data!$I1370-0</f>
        <v>0.80000000000000016</v>
      </c>
      <c r="Q1370" s="33">
        <f>Data!$J1370+1000</f>
        <v>7000</v>
      </c>
      <c r="R1370" s="34">
        <f>Data!$M1370+5%</f>
        <v>0.35</v>
      </c>
    </row>
    <row r="1371" spans="1:18" ht="15.75" customHeight="1" x14ac:dyDescent="0.2">
      <c r="A1371" s="22"/>
      <c r="B1371" s="27" t="s">
        <v>34</v>
      </c>
      <c r="C1371" s="27">
        <v>1128299</v>
      </c>
      <c r="D1371" s="28">
        <v>44546</v>
      </c>
      <c r="E1371" s="27" t="s">
        <v>35</v>
      </c>
      <c r="F1371" s="27" t="s">
        <v>70</v>
      </c>
      <c r="G1371" s="27" t="s">
        <v>71</v>
      </c>
      <c r="H1371" s="27" t="s">
        <v>27</v>
      </c>
      <c r="I1371" s="29">
        <v>0.80000000000000016</v>
      </c>
      <c r="J1371" s="30">
        <v>6000</v>
      </c>
      <c r="K1371" s="31">
        <f t="shared" si="10"/>
        <v>4800.0000000000009</v>
      </c>
      <c r="L1371" s="31">
        <f t="shared" si="11"/>
        <v>1440.0000000000002</v>
      </c>
      <c r="M1371" s="32">
        <v>0.3</v>
      </c>
      <c r="O1371" s="37"/>
      <c r="P1371" s="38">
        <f>Data!$I1371-0</f>
        <v>0.80000000000000016</v>
      </c>
      <c r="Q1371" s="33">
        <f>Data!$J1371+1000</f>
        <v>7000</v>
      </c>
      <c r="R1371" s="34">
        <f>Data!$M1371+5%</f>
        <v>0.35</v>
      </c>
    </row>
    <row r="1372" spans="1:18" ht="15.75" customHeight="1" x14ac:dyDescent="0.2">
      <c r="A1372" s="22"/>
      <c r="B1372" s="27" t="s">
        <v>34</v>
      </c>
      <c r="C1372" s="27">
        <v>1128299</v>
      </c>
      <c r="D1372" s="28">
        <v>44546</v>
      </c>
      <c r="E1372" s="27" t="s">
        <v>35</v>
      </c>
      <c r="F1372" s="27" t="s">
        <v>70</v>
      </c>
      <c r="G1372" s="27" t="s">
        <v>71</v>
      </c>
      <c r="H1372" s="27" t="s">
        <v>28</v>
      </c>
      <c r="I1372" s="29">
        <v>0.90000000000000013</v>
      </c>
      <c r="J1372" s="30">
        <v>5250</v>
      </c>
      <c r="K1372" s="31">
        <f t="shared" si="10"/>
        <v>4725.0000000000009</v>
      </c>
      <c r="L1372" s="31">
        <f t="shared" si="11"/>
        <v>945.00000000000023</v>
      </c>
      <c r="M1372" s="32">
        <v>0.2</v>
      </c>
      <c r="O1372" s="37"/>
      <c r="P1372" s="38">
        <f>Data!$I1372-0</f>
        <v>0.90000000000000013</v>
      </c>
      <c r="Q1372" s="33">
        <f>Data!$J1372+1000</f>
        <v>6250</v>
      </c>
      <c r="R1372" s="34">
        <f>Data!$M1372+5%</f>
        <v>0.25</v>
      </c>
    </row>
    <row r="1373" spans="1:18" ht="15.75" customHeight="1" x14ac:dyDescent="0.2">
      <c r="A1373" s="22"/>
      <c r="B1373" s="27" t="s">
        <v>34</v>
      </c>
      <c r="C1373" s="27">
        <v>1128299</v>
      </c>
      <c r="D1373" s="28">
        <v>44546</v>
      </c>
      <c r="E1373" s="27" t="s">
        <v>35</v>
      </c>
      <c r="F1373" s="27" t="s">
        <v>70</v>
      </c>
      <c r="G1373" s="27" t="s">
        <v>71</v>
      </c>
      <c r="H1373" s="27" t="s">
        <v>29</v>
      </c>
      <c r="I1373" s="29">
        <v>0.95000000000000018</v>
      </c>
      <c r="J1373" s="30">
        <v>6250</v>
      </c>
      <c r="K1373" s="31">
        <f t="shared" si="10"/>
        <v>5937.5000000000009</v>
      </c>
      <c r="L1373" s="31">
        <f t="shared" si="11"/>
        <v>2671.8750000000005</v>
      </c>
      <c r="M1373" s="32">
        <v>0.45</v>
      </c>
      <c r="O1373" s="37"/>
      <c r="P1373" s="38">
        <f>Data!$I1373-0</f>
        <v>0.95000000000000018</v>
      </c>
      <c r="Q1373" s="33">
        <f>Data!$J1373+1000</f>
        <v>7250</v>
      </c>
      <c r="R1373" s="34">
        <f>Data!$M1373+5%</f>
        <v>0.5</v>
      </c>
    </row>
    <row r="1374" spans="1:18" ht="15.75" customHeight="1" x14ac:dyDescent="0.2">
      <c r="A1374" s="22" t="s">
        <v>46</v>
      </c>
      <c r="B1374" s="27" t="s">
        <v>21</v>
      </c>
      <c r="C1374" s="27">
        <v>1185732</v>
      </c>
      <c r="D1374" s="28">
        <v>44208</v>
      </c>
      <c r="E1374" s="27" t="s">
        <v>53</v>
      </c>
      <c r="F1374" s="27" t="s">
        <v>54</v>
      </c>
      <c r="G1374" s="27" t="s">
        <v>72</v>
      </c>
      <c r="H1374" s="27" t="s">
        <v>24</v>
      </c>
      <c r="I1374" s="29">
        <v>0.45</v>
      </c>
      <c r="J1374" s="30">
        <v>8500</v>
      </c>
      <c r="K1374" s="31">
        <f t="shared" si="10"/>
        <v>3825</v>
      </c>
      <c r="L1374" s="31">
        <f t="shared" si="11"/>
        <v>1721.25</v>
      </c>
      <c r="M1374" s="32">
        <v>0.45</v>
      </c>
      <c r="P1374" s="33"/>
    </row>
    <row r="1375" spans="1:18" ht="15.75" customHeight="1" x14ac:dyDescent="0.2">
      <c r="A1375" s="22"/>
      <c r="B1375" s="27" t="s">
        <v>21</v>
      </c>
      <c r="C1375" s="27">
        <v>1185732</v>
      </c>
      <c r="D1375" s="28">
        <v>44208</v>
      </c>
      <c r="E1375" s="27" t="s">
        <v>53</v>
      </c>
      <c r="F1375" s="27" t="s">
        <v>54</v>
      </c>
      <c r="G1375" s="27" t="s">
        <v>72</v>
      </c>
      <c r="H1375" s="27" t="s">
        <v>25</v>
      </c>
      <c r="I1375" s="29">
        <v>0.45</v>
      </c>
      <c r="J1375" s="30">
        <v>6500</v>
      </c>
      <c r="K1375" s="31">
        <f t="shared" si="10"/>
        <v>2925</v>
      </c>
      <c r="L1375" s="31">
        <f t="shared" si="11"/>
        <v>1023.7499999999999</v>
      </c>
      <c r="M1375" s="32">
        <v>0.35</v>
      </c>
      <c r="P1375" s="33"/>
    </row>
    <row r="1376" spans="1:18" ht="15.75" customHeight="1" x14ac:dyDescent="0.2">
      <c r="A1376" s="22"/>
      <c r="B1376" s="27" t="s">
        <v>21</v>
      </c>
      <c r="C1376" s="27">
        <v>1185732</v>
      </c>
      <c r="D1376" s="28">
        <v>44208</v>
      </c>
      <c r="E1376" s="27" t="s">
        <v>53</v>
      </c>
      <c r="F1376" s="27" t="s">
        <v>54</v>
      </c>
      <c r="G1376" s="27" t="s">
        <v>72</v>
      </c>
      <c r="H1376" s="27" t="s">
        <v>26</v>
      </c>
      <c r="I1376" s="29">
        <v>0.35000000000000003</v>
      </c>
      <c r="J1376" s="30">
        <v>6500</v>
      </c>
      <c r="K1376" s="31">
        <f t="shared" si="10"/>
        <v>2275</v>
      </c>
      <c r="L1376" s="31">
        <f t="shared" si="11"/>
        <v>568.75</v>
      </c>
      <c r="M1376" s="32">
        <v>0.25</v>
      </c>
      <c r="P1376" s="33"/>
    </row>
    <row r="1377" spans="1:16" ht="15.75" customHeight="1" x14ac:dyDescent="0.2">
      <c r="A1377" s="22"/>
      <c r="B1377" s="27" t="s">
        <v>21</v>
      </c>
      <c r="C1377" s="27">
        <v>1185732</v>
      </c>
      <c r="D1377" s="28">
        <v>44208</v>
      </c>
      <c r="E1377" s="27" t="s">
        <v>53</v>
      </c>
      <c r="F1377" s="27" t="s">
        <v>54</v>
      </c>
      <c r="G1377" s="27" t="s">
        <v>72</v>
      </c>
      <c r="H1377" s="27" t="s">
        <v>27</v>
      </c>
      <c r="I1377" s="29">
        <v>0.39999999999999997</v>
      </c>
      <c r="J1377" s="30">
        <v>5000</v>
      </c>
      <c r="K1377" s="31">
        <f t="shared" si="10"/>
        <v>1999.9999999999998</v>
      </c>
      <c r="L1377" s="31">
        <f t="shared" si="11"/>
        <v>599.99999999999989</v>
      </c>
      <c r="M1377" s="32">
        <v>0.3</v>
      </c>
      <c r="P1377" s="33"/>
    </row>
    <row r="1378" spans="1:16" ht="15.75" customHeight="1" x14ac:dyDescent="0.2">
      <c r="A1378" s="22"/>
      <c r="B1378" s="27" t="s">
        <v>21</v>
      </c>
      <c r="C1378" s="27">
        <v>1185732</v>
      </c>
      <c r="D1378" s="28">
        <v>44208</v>
      </c>
      <c r="E1378" s="27" t="s">
        <v>53</v>
      </c>
      <c r="F1378" s="27" t="s">
        <v>54</v>
      </c>
      <c r="G1378" s="27" t="s">
        <v>72</v>
      </c>
      <c r="H1378" s="27" t="s">
        <v>28</v>
      </c>
      <c r="I1378" s="29">
        <v>0.55000000000000004</v>
      </c>
      <c r="J1378" s="30">
        <v>5500</v>
      </c>
      <c r="K1378" s="31">
        <f t="shared" si="10"/>
        <v>3025.0000000000005</v>
      </c>
      <c r="L1378" s="31">
        <f t="shared" si="11"/>
        <v>1058.75</v>
      </c>
      <c r="M1378" s="32">
        <v>0.35</v>
      </c>
      <c r="P1378" s="33"/>
    </row>
    <row r="1379" spans="1:16" ht="15.75" customHeight="1" x14ac:dyDescent="0.2">
      <c r="A1379" s="22"/>
      <c r="B1379" s="27" t="s">
        <v>21</v>
      </c>
      <c r="C1379" s="27">
        <v>1185732</v>
      </c>
      <c r="D1379" s="28">
        <v>44208</v>
      </c>
      <c r="E1379" s="27" t="s">
        <v>53</v>
      </c>
      <c r="F1379" s="27" t="s">
        <v>54</v>
      </c>
      <c r="G1379" s="27" t="s">
        <v>72</v>
      </c>
      <c r="H1379" s="27" t="s">
        <v>29</v>
      </c>
      <c r="I1379" s="29">
        <v>0.45</v>
      </c>
      <c r="J1379" s="30">
        <v>6500</v>
      </c>
      <c r="K1379" s="31">
        <f t="shared" si="10"/>
        <v>2925</v>
      </c>
      <c r="L1379" s="31">
        <f t="shared" si="11"/>
        <v>1462.5</v>
      </c>
      <c r="M1379" s="32">
        <v>0.5</v>
      </c>
      <c r="P1379" s="33"/>
    </row>
    <row r="1380" spans="1:16" ht="15.75" customHeight="1" x14ac:dyDescent="0.2">
      <c r="A1380" s="22"/>
      <c r="B1380" s="27" t="s">
        <v>21</v>
      </c>
      <c r="C1380" s="27">
        <v>1185732</v>
      </c>
      <c r="D1380" s="28">
        <v>44237</v>
      </c>
      <c r="E1380" s="27" t="s">
        <v>53</v>
      </c>
      <c r="F1380" s="27" t="s">
        <v>54</v>
      </c>
      <c r="G1380" s="27" t="s">
        <v>72</v>
      </c>
      <c r="H1380" s="27" t="s">
        <v>24</v>
      </c>
      <c r="I1380" s="29">
        <v>0.45</v>
      </c>
      <c r="J1380" s="30">
        <v>9000</v>
      </c>
      <c r="K1380" s="31">
        <f t="shared" si="10"/>
        <v>4050</v>
      </c>
      <c r="L1380" s="31">
        <f t="shared" si="11"/>
        <v>1822.5</v>
      </c>
      <c r="M1380" s="32">
        <v>0.45</v>
      </c>
      <c r="P1380" s="33"/>
    </row>
    <row r="1381" spans="1:16" ht="15.75" customHeight="1" x14ac:dyDescent="0.2">
      <c r="A1381" s="22"/>
      <c r="B1381" s="27" t="s">
        <v>21</v>
      </c>
      <c r="C1381" s="27">
        <v>1185732</v>
      </c>
      <c r="D1381" s="28">
        <v>44237</v>
      </c>
      <c r="E1381" s="27" t="s">
        <v>53</v>
      </c>
      <c r="F1381" s="27" t="s">
        <v>54</v>
      </c>
      <c r="G1381" s="27" t="s">
        <v>72</v>
      </c>
      <c r="H1381" s="27" t="s">
        <v>25</v>
      </c>
      <c r="I1381" s="29">
        <v>0.45</v>
      </c>
      <c r="J1381" s="30">
        <v>5500</v>
      </c>
      <c r="K1381" s="31">
        <f t="shared" si="10"/>
        <v>2475</v>
      </c>
      <c r="L1381" s="31">
        <f t="shared" si="11"/>
        <v>866.25</v>
      </c>
      <c r="M1381" s="32">
        <v>0.35</v>
      </c>
      <c r="P1381" s="33"/>
    </row>
    <row r="1382" spans="1:16" ht="15.75" customHeight="1" x14ac:dyDescent="0.2">
      <c r="A1382" s="22"/>
      <c r="B1382" s="27" t="s">
        <v>21</v>
      </c>
      <c r="C1382" s="27">
        <v>1185732</v>
      </c>
      <c r="D1382" s="28">
        <v>44237</v>
      </c>
      <c r="E1382" s="27" t="s">
        <v>53</v>
      </c>
      <c r="F1382" s="27" t="s">
        <v>54</v>
      </c>
      <c r="G1382" s="27" t="s">
        <v>72</v>
      </c>
      <c r="H1382" s="27" t="s">
        <v>26</v>
      </c>
      <c r="I1382" s="29">
        <v>0.35000000000000003</v>
      </c>
      <c r="J1382" s="30">
        <v>6000</v>
      </c>
      <c r="K1382" s="31">
        <f t="shared" si="10"/>
        <v>2100</v>
      </c>
      <c r="L1382" s="31">
        <f t="shared" si="11"/>
        <v>525</v>
      </c>
      <c r="M1382" s="32">
        <v>0.25</v>
      </c>
      <c r="P1382" s="33"/>
    </row>
    <row r="1383" spans="1:16" ht="15.75" customHeight="1" x14ac:dyDescent="0.2">
      <c r="A1383" s="22"/>
      <c r="B1383" s="27" t="s">
        <v>21</v>
      </c>
      <c r="C1383" s="27">
        <v>1185732</v>
      </c>
      <c r="D1383" s="28">
        <v>44237</v>
      </c>
      <c r="E1383" s="27" t="s">
        <v>53</v>
      </c>
      <c r="F1383" s="27" t="s">
        <v>54</v>
      </c>
      <c r="G1383" s="27" t="s">
        <v>72</v>
      </c>
      <c r="H1383" s="27" t="s">
        <v>27</v>
      </c>
      <c r="I1383" s="29">
        <v>0.39999999999999997</v>
      </c>
      <c r="J1383" s="30">
        <v>4750</v>
      </c>
      <c r="K1383" s="31">
        <f t="shared" si="10"/>
        <v>1899.9999999999998</v>
      </c>
      <c r="L1383" s="31">
        <f t="shared" si="11"/>
        <v>569.99999999999989</v>
      </c>
      <c r="M1383" s="32">
        <v>0.3</v>
      </c>
      <c r="P1383" s="33"/>
    </row>
    <row r="1384" spans="1:16" ht="15.75" customHeight="1" x14ac:dyDescent="0.2">
      <c r="A1384" s="22"/>
      <c r="B1384" s="27" t="s">
        <v>21</v>
      </c>
      <c r="C1384" s="27">
        <v>1185732</v>
      </c>
      <c r="D1384" s="28">
        <v>44237</v>
      </c>
      <c r="E1384" s="27" t="s">
        <v>53</v>
      </c>
      <c r="F1384" s="27" t="s">
        <v>54</v>
      </c>
      <c r="G1384" s="27" t="s">
        <v>72</v>
      </c>
      <c r="H1384" s="27" t="s">
        <v>28</v>
      </c>
      <c r="I1384" s="29">
        <v>0.55000000000000004</v>
      </c>
      <c r="J1384" s="30">
        <v>5500</v>
      </c>
      <c r="K1384" s="31">
        <f t="shared" si="10"/>
        <v>3025.0000000000005</v>
      </c>
      <c r="L1384" s="31">
        <f t="shared" si="11"/>
        <v>1058.75</v>
      </c>
      <c r="M1384" s="32">
        <v>0.35</v>
      </c>
      <c r="P1384" s="33"/>
    </row>
    <row r="1385" spans="1:16" ht="15.75" customHeight="1" x14ac:dyDescent="0.2">
      <c r="A1385" s="22"/>
      <c r="B1385" s="27" t="s">
        <v>21</v>
      </c>
      <c r="C1385" s="27">
        <v>1185732</v>
      </c>
      <c r="D1385" s="28">
        <v>44237</v>
      </c>
      <c r="E1385" s="27" t="s">
        <v>53</v>
      </c>
      <c r="F1385" s="27" t="s">
        <v>54</v>
      </c>
      <c r="G1385" s="27" t="s">
        <v>72</v>
      </c>
      <c r="H1385" s="27" t="s">
        <v>29</v>
      </c>
      <c r="I1385" s="29">
        <v>0.45</v>
      </c>
      <c r="J1385" s="30">
        <v>6500</v>
      </c>
      <c r="K1385" s="31">
        <f t="shared" si="10"/>
        <v>2925</v>
      </c>
      <c r="L1385" s="31">
        <f t="shared" si="11"/>
        <v>1462.5</v>
      </c>
      <c r="M1385" s="32">
        <v>0.5</v>
      </c>
      <c r="P1385" s="33"/>
    </row>
    <row r="1386" spans="1:16" ht="15.75" customHeight="1" x14ac:dyDescent="0.2">
      <c r="A1386" s="22"/>
      <c r="B1386" s="27" t="s">
        <v>21</v>
      </c>
      <c r="C1386" s="27">
        <v>1185732</v>
      </c>
      <c r="D1386" s="28">
        <v>44263</v>
      </c>
      <c r="E1386" s="27" t="s">
        <v>53</v>
      </c>
      <c r="F1386" s="27" t="s">
        <v>54</v>
      </c>
      <c r="G1386" s="27" t="s">
        <v>72</v>
      </c>
      <c r="H1386" s="27" t="s">
        <v>24</v>
      </c>
      <c r="I1386" s="29">
        <v>0.45</v>
      </c>
      <c r="J1386" s="30">
        <v>8700</v>
      </c>
      <c r="K1386" s="31">
        <f t="shared" si="10"/>
        <v>3915</v>
      </c>
      <c r="L1386" s="31">
        <f t="shared" si="11"/>
        <v>1761.75</v>
      </c>
      <c r="M1386" s="32">
        <v>0.45</v>
      </c>
      <c r="P1386" s="33"/>
    </row>
    <row r="1387" spans="1:16" ht="15.75" customHeight="1" x14ac:dyDescent="0.2">
      <c r="A1387" s="22"/>
      <c r="B1387" s="27" t="s">
        <v>21</v>
      </c>
      <c r="C1387" s="27">
        <v>1185732</v>
      </c>
      <c r="D1387" s="28">
        <v>44263</v>
      </c>
      <c r="E1387" s="27" t="s">
        <v>53</v>
      </c>
      <c r="F1387" s="27" t="s">
        <v>54</v>
      </c>
      <c r="G1387" s="27" t="s">
        <v>72</v>
      </c>
      <c r="H1387" s="27" t="s">
        <v>25</v>
      </c>
      <c r="I1387" s="29">
        <v>0.45</v>
      </c>
      <c r="J1387" s="30">
        <v>5500</v>
      </c>
      <c r="K1387" s="31">
        <f t="shared" si="10"/>
        <v>2475</v>
      </c>
      <c r="L1387" s="31">
        <f t="shared" si="11"/>
        <v>866.25</v>
      </c>
      <c r="M1387" s="32">
        <v>0.35</v>
      </c>
      <c r="P1387" s="33"/>
    </row>
    <row r="1388" spans="1:16" ht="15.75" customHeight="1" x14ac:dyDescent="0.2">
      <c r="A1388" s="22"/>
      <c r="B1388" s="27" t="s">
        <v>21</v>
      </c>
      <c r="C1388" s="27">
        <v>1185732</v>
      </c>
      <c r="D1388" s="28">
        <v>44263</v>
      </c>
      <c r="E1388" s="27" t="s">
        <v>53</v>
      </c>
      <c r="F1388" s="27" t="s">
        <v>54</v>
      </c>
      <c r="G1388" s="27" t="s">
        <v>72</v>
      </c>
      <c r="H1388" s="27" t="s">
        <v>26</v>
      </c>
      <c r="I1388" s="29">
        <v>0.35000000000000003</v>
      </c>
      <c r="J1388" s="30">
        <v>5750</v>
      </c>
      <c r="K1388" s="31">
        <f t="shared" si="10"/>
        <v>2012.5000000000002</v>
      </c>
      <c r="L1388" s="31">
        <f t="shared" si="11"/>
        <v>503.12500000000006</v>
      </c>
      <c r="M1388" s="32">
        <v>0.25</v>
      </c>
      <c r="P1388" s="33"/>
    </row>
    <row r="1389" spans="1:16" ht="15.75" customHeight="1" x14ac:dyDescent="0.2">
      <c r="A1389" s="22"/>
      <c r="B1389" s="27" t="s">
        <v>21</v>
      </c>
      <c r="C1389" s="27">
        <v>1185732</v>
      </c>
      <c r="D1389" s="28">
        <v>44263</v>
      </c>
      <c r="E1389" s="27" t="s">
        <v>53</v>
      </c>
      <c r="F1389" s="27" t="s">
        <v>54</v>
      </c>
      <c r="G1389" s="27" t="s">
        <v>72</v>
      </c>
      <c r="H1389" s="27" t="s">
        <v>27</v>
      </c>
      <c r="I1389" s="29">
        <v>0.39999999999999997</v>
      </c>
      <c r="J1389" s="30">
        <v>4250</v>
      </c>
      <c r="K1389" s="31">
        <f t="shared" si="10"/>
        <v>1699.9999999999998</v>
      </c>
      <c r="L1389" s="31">
        <f t="shared" si="11"/>
        <v>509.99999999999989</v>
      </c>
      <c r="M1389" s="32">
        <v>0.3</v>
      </c>
      <c r="P1389" s="33"/>
    </row>
    <row r="1390" spans="1:16" ht="15.75" customHeight="1" x14ac:dyDescent="0.2">
      <c r="A1390" s="22"/>
      <c r="B1390" s="27" t="s">
        <v>21</v>
      </c>
      <c r="C1390" s="27">
        <v>1185732</v>
      </c>
      <c r="D1390" s="28">
        <v>44263</v>
      </c>
      <c r="E1390" s="27" t="s">
        <v>53</v>
      </c>
      <c r="F1390" s="27" t="s">
        <v>54</v>
      </c>
      <c r="G1390" s="27" t="s">
        <v>72</v>
      </c>
      <c r="H1390" s="27" t="s">
        <v>28</v>
      </c>
      <c r="I1390" s="29">
        <v>0.55000000000000004</v>
      </c>
      <c r="J1390" s="30">
        <v>4750</v>
      </c>
      <c r="K1390" s="31">
        <f t="shared" si="10"/>
        <v>2612.5</v>
      </c>
      <c r="L1390" s="31">
        <f t="shared" si="11"/>
        <v>914.37499999999989</v>
      </c>
      <c r="M1390" s="32">
        <v>0.35</v>
      </c>
      <c r="P1390" s="33"/>
    </row>
    <row r="1391" spans="1:16" ht="15.75" customHeight="1" x14ac:dyDescent="0.2">
      <c r="A1391" s="22"/>
      <c r="B1391" s="27" t="s">
        <v>21</v>
      </c>
      <c r="C1391" s="27">
        <v>1185732</v>
      </c>
      <c r="D1391" s="28">
        <v>44263</v>
      </c>
      <c r="E1391" s="27" t="s">
        <v>53</v>
      </c>
      <c r="F1391" s="27" t="s">
        <v>54</v>
      </c>
      <c r="G1391" s="27" t="s">
        <v>72</v>
      </c>
      <c r="H1391" s="27" t="s">
        <v>29</v>
      </c>
      <c r="I1391" s="29">
        <v>0.45</v>
      </c>
      <c r="J1391" s="30">
        <v>5750</v>
      </c>
      <c r="K1391" s="31">
        <f t="shared" si="10"/>
        <v>2587.5</v>
      </c>
      <c r="L1391" s="31">
        <f t="shared" si="11"/>
        <v>1293.75</v>
      </c>
      <c r="M1391" s="32">
        <v>0.5</v>
      </c>
      <c r="P1391" s="33"/>
    </row>
    <row r="1392" spans="1:16" ht="15.75" customHeight="1" x14ac:dyDescent="0.2">
      <c r="A1392" s="22"/>
      <c r="B1392" s="27" t="s">
        <v>21</v>
      </c>
      <c r="C1392" s="27">
        <v>1185732</v>
      </c>
      <c r="D1392" s="28">
        <v>44295</v>
      </c>
      <c r="E1392" s="27" t="s">
        <v>53</v>
      </c>
      <c r="F1392" s="27" t="s">
        <v>54</v>
      </c>
      <c r="G1392" s="27" t="s">
        <v>72</v>
      </c>
      <c r="H1392" s="27" t="s">
        <v>24</v>
      </c>
      <c r="I1392" s="29">
        <v>0.45</v>
      </c>
      <c r="J1392" s="30">
        <v>8250</v>
      </c>
      <c r="K1392" s="31">
        <f t="shared" si="10"/>
        <v>3712.5</v>
      </c>
      <c r="L1392" s="31">
        <f t="shared" si="11"/>
        <v>1670.625</v>
      </c>
      <c r="M1392" s="32">
        <v>0.45</v>
      </c>
      <c r="P1392" s="33"/>
    </row>
    <row r="1393" spans="1:16" ht="15.75" customHeight="1" x14ac:dyDescent="0.2">
      <c r="A1393" s="22"/>
      <c r="B1393" s="27" t="s">
        <v>21</v>
      </c>
      <c r="C1393" s="27">
        <v>1185732</v>
      </c>
      <c r="D1393" s="28">
        <v>44295</v>
      </c>
      <c r="E1393" s="27" t="s">
        <v>53</v>
      </c>
      <c r="F1393" s="27" t="s">
        <v>54</v>
      </c>
      <c r="G1393" s="27" t="s">
        <v>72</v>
      </c>
      <c r="H1393" s="27" t="s">
        <v>25</v>
      </c>
      <c r="I1393" s="29">
        <v>0.45</v>
      </c>
      <c r="J1393" s="30">
        <v>5250</v>
      </c>
      <c r="K1393" s="31">
        <f t="shared" si="10"/>
        <v>2362.5</v>
      </c>
      <c r="L1393" s="31">
        <f t="shared" si="11"/>
        <v>826.875</v>
      </c>
      <c r="M1393" s="32">
        <v>0.35</v>
      </c>
      <c r="P1393" s="33"/>
    </row>
    <row r="1394" spans="1:16" ht="15.75" customHeight="1" x14ac:dyDescent="0.2">
      <c r="A1394" s="22"/>
      <c r="B1394" s="27" t="s">
        <v>21</v>
      </c>
      <c r="C1394" s="27">
        <v>1185732</v>
      </c>
      <c r="D1394" s="28">
        <v>44295</v>
      </c>
      <c r="E1394" s="27" t="s">
        <v>53</v>
      </c>
      <c r="F1394" s="27" t="s">
        <v>54</v>
      </c>
      <c r="G1394" s="27" t="s">
        <v>72</v>
      </c>
      <c r="H1394" s="27" t="s">
        <v>26</v>
      </c>
      <c r="I1394" s="29">
        <v>0.35000000000000003</v>
      </c>
      <c r="J1394" s="30">
        <v>5250</v>
      </c>
      <c r="K1394" s="31">
        <f t="shared" si="10"/>
        <v>1837.5000000000002</v>
      </c>
      <c r="L1394" s="31">
        <f t="shared" si="11"/>
        <v>459.37500000000006</v>
      </c>
      <c r="M1394" s="32">
        <v>0.25</v>
      </c>
      <c r="P1394" s="33"/>
    </row>
    <row r="1395" spans="1:16" ht="15.75" customHeight="1" x14ac:dyDescent="0.2">
      <c r="A1395" s="22"/>
      <c r="B1395" s="27" t="s">
        <v>21</v>
      </c>
      <c r="C1395" s="27">
        <v>1185732</v>
      </c>
      <c r="D1395" s="28">
        <v>44295</v>
      </c>
      <c r="E1395" s="27" t="s">
        <v>53</v>
      </c>
      <c r="F1395" s="27" t="s">
        <v>54</v>
      </c>
      <c r="G1395" s="27" t="s">
        <v>72</v>
      </c>
      <c r="H1395" s="27" t="s">
        <v>27</v>
      </c>
      <c r="I1395" s="29">
        <v>0.39999999999999997</v>
      </c>
      <c r="J1395" s="30">
        <v>4500</v>
      </c>
      <c r="K1395" s="31">
        <f t="shared" si="10"/>
        <v>1799.9999999999998</v>
      </c>
      <c r="L1395" s="31">
        <f t="shared" si="11"/>
        <v>539.99999999999989</v>
      </c>
      <c r="M1395" s="32">
        <v>0.3</v>
      </c>
      <c r="P1395" s="33"/>
    </row>
    <row r="1396" spans="1:16" ht="15.75" customHeight="1" x14ac:dyDescent="0.2">
      <c r="A1396" s="22"/>
      <c r="B1396" s="27" t="s">
        <v>21</v>
      </c>
      <c r="C1396" s="27">
        <v>1185732</v>
      </c>
      <c r="D1396" s="28">
        <v>44295</v>
      </c>
      <c r="E1396" s="27" t="s">
        <v>53</v>
      </c>
      <c r="F1396" s="27" t="s">
        <v>54</v>
      </c>
      <c r="G1396" s="27" t="s">
        <v>72</v>
      </c>
      <c r="H1396" s="27" t="s">
        <v>28</v>
      </c>
      <c r="I1396" s="29">
        <v>0.55000000000000004</v>
      </c>
      <c r="J1396" s="30">
        <v>4750</v>
      </c>
      <c r="K1396" s="31">
        <f t="shared" si="10"/>
        <v>2612.5</v>
      </c>
      <c r="L1396" s="31">
        <f t="shared" si="11"/>
        <v>914.37499999999989</v>
      </c>
      <c r="M1396" s="32">
        <v>0.35</v>
      </c>
      <c r="P1396" s="33"/>
    </row>
    <row r="1397" spans="1:16" ht="15.75" customHeight="1" x14ac:dyDescent="0.2">
      <c r="A1397" s="22"/>
      <c r="B1397" s="27" t="s">
        <v>21</v>
      </c>
      <c r="C1397" s="27">
        <v>1185732</v>
      </c>
      <c r="D1397" s="28">
        <v>44295</v>
      </c>
      <c r="E1397" s="27" t="s">
        <v>53</v>
      </c>
      <c r="F1397" s="27" t="s">
        <v>54</v>
      </c>
      <c r="G1397" s="27" t="s">
        <v>72</v>
      </c>
      <c r="H1397" s="27" t="s">
        <v>29</v>
      </c>
      <c r="I1397" s="29">
        <v>0.45</v>
      </c>
      <c r="J1397" s="30">
        <v>6000</v>
      </c>
      <c r="K1397" s="31">
        <f t="shared" si="10"/>
        <v>2700</v>
      </c>
      <c r="L1397" s="31">
        <f t="shared" si="11"/>
        <v>1350</v>
      </c>
      <c r="M1397" s="32">
        <v>0.5</v>
      </c>
      <c r="P1397" s="33"/>
    </row>
    <row r="1398" spans="1:16" ht="15.75" customHeight="1" x14ac:dyDescent="0.2">
      <c r="A1398" s="22"/>
      <c r="B1398" s="27" t="s">
        <v>21</v>
      </c>
      <c r="C1398" s="27">
        <v>1185732</v>
      </c>
      <c r="D1398" s="28">
        <v>44324</v>
      </c>
      <c r="E1398" s="27" t="s">
        <v>53</v>
      </c>
      <c r="F1398" s="27" t="s">
        <v>54</v>
      </c>
      <c r="G1398" s="27" t="s">
        <v>72</v>
      </c>
      <c r="H1398" s="27" t="s">
        <v>24</v>
      </c>
      <c r="I1398" s="29">
        <v>0.55000000000000004</v>
      </c>
      <c r="J1398" s="30">
        <v>8700</v>
      </c>
      <c r="K1398" s="31">
        <f t="shared" si="10"/>
        <v>4785</v>
      </c>
      <c r="L1398" s="31">
        <f t="shared" si="11"/>
        <v>2153.25</v>
      </c>
      <c r="M1398" s="32">
        <v>0.45</v>
      </c>
      <c r="P1398" s="33"/>
    </row>
    <row r="1399" spans="1:16" ht="15.75" customHeight="1" x14ac:dyDescent="0.2">
      <c r="A1399" s="22"/>
      <c r="B1399" s="27" t="s">
        <v>21</v>
      </c>
      <c r="C1399" s="27">
        <v>1185732</v>
      </c>
      <c r="D1399" s="28">
        <v>44324</v>
      </c>
      <c r="E1399" s="27" t="s">
        <v>53</v>
      </c>
      <c r="F1399" s="27" t="s">
        <v>54</v>
      </c>
      <c r="G1399" s="27" t="s">
        <v>72</v>
      </c>
      <c r="H1399" s="27" t="s">
        <v>25</v>
      </c>
      <c r="I1399" s="29">
        <v>0.55000000000000004</v>
      </c>
      <c r="J1399" s="30">
        <v>5750</v>
      </c>
      <c r="K1399" s="31">
        <f t="shared" si="10"/>
        <v>3162.5000000000005</v>
      </c>
      <c r="L1399" s="31">
        <f t="shared" si="11"/>
        <v>1106.875</v>
      </c>
      <c r="M1399" s="32">
        <v>0.35</v>
      </c>
      <c r="P1399" s="33"/>
    </row>
    <row r="1400" spans="1:16" ht="15.75" customHeight="1" x14ac:dyDescent="0.2">
      <c r="A1400" s="22"/>
      <c r="B1400" s="27" t="s">
        <v>21</v>
      </c>
      <c r="C1400" s="27">
        <v>1185732</v>
      </c>
      <c r="D1400" s="28">
        <v>44324</v>
      </c>
      <c r="E1400" s="27" t="s">
        <v>53</v>
      </c>
      <c r="F1400" s="27" t="s">
        <v>54</v>
      </c>
      <c r="G1400" s="27" t="s">
        <v>72</v>
      </c>
      <c r="H1400" s="27" t="s">
        <v>26</v>
      </c>
      <c r="I1400" s="29">
        <v>0.5</v>
      </c>
      <c r="J1400" s="30">
        <v>5500</v>
      </c>
      <c r="K1400" s="31">
        <f t="shared" si="10"/>
        <v>2750</v>
      </c>
      <c r="L1400" s="31">
        <f t="shared" si="11"/>
        <v>687.5</v>
      </c>
      <c r="M1400" s="32">
        <v>0.25</v>
      </c>
      <c r="P1400" s="33"/>
    </row>
    <row r="1401" spans="1:16" ht="15.75" customHeight="1" x14ac:dyDescent="0.2">
      <c r="A1401" s="22"/>
      <c r="B1401" s="27" t="s">
        <v>21</v>
      </c>
      <c r="C1401" s="27">
        <v>1185732</v>
      </c>
      <c r="D1401" s="28">
        <v>44324</v>
      </c>
      <c r="E1401" s="27" t="s">
        <v>53</v>
      </c>
      <c r="F1401" s="27" t="s">
        <v>54</v>
      </c>
      <c r="G1401" s="27" t="s">
        <v>72</v>
      </c>
      <c r="H1401" s="27" t="s">
        <v>27</v>
      </c>
      <c r="I1401" s="29">
        <v>0.5</v>
      </c>
      <c r="J1401" s="30">
        <v>5000</v>
      </c>
      <c r="K1401" s="31">
        <f t="shared" si="10"/>
        <v>2500</v>
      </c>
      <c r="L1401" s="31">
        <f t="shared" si="11"/>
        <v>750</v>
      </c>
      <c r="M1401" s="32">
        <v>0.3</v>
      </c>
      <c r="P1401" s="33"/>
    </row>
    <row r="1402" spans="1:16" ht="15.75" customHeight="1" x14ac:dyDescent="0.2">
      <c r="A1402" s="22"/>
      <c r="B1402" s="27" t="s">
        <v>21</v>
      </c>
      <c r="C1402" s="27">
        <v>1185732</v>
      </c>
      <c r="D1402" s="28">
        <v>44324</v>
      </c>
      <c r="E1402" s="27" t="s">
        <v>53</v>
      </c>
      <c r="F1402" s="27" t="s">
        <v>54</v>
      </c>
      <c r="G1402" s="27" t="s">
        <v>72</v>
      </c>
      <c r="H1402" s="27" t="s">
        <v>28</v>
      </c>
      <c r="I1402" s="29">
        <v>0.6</v>
      </c>
      <c r="J1402" s="30">
        <v>5250</v>
      </c>
      <c r="K1402" s="31">
        <f t="shared" si="10"/>
        <v>3150</v>
      </c>
      <c r="L1402" s="31">
        <f t="shared" si="11"/>
        <v>1102.5</v>
      </c>
      <c r="M1402" s="32">
        <v>0.35</v>
      </c>
      <c r="P1402" s="33"/>
    </row>
    <row r="1403" spans="1:16" ht="15.75" customHeight="1" x14ac:dyDescent="0.2">
      <c r="A1403" s="22"/>
      <c r="B1403" s="27" t="s">
        <v>21</v>
      </c>
      <c r="C1403" s="27">
        <v>1185732</v>
      </c>
      <c r="D1403" s="28">
        <v>44324</v>
      </c>
      <c r="E1403" s="27" t="s">
        <v>53</v>
      </c>
      <c r="F1403" s="27" t="s">
        <v>54</v>
      </c>
      <c r="G1403" s="27" t="s">
        <v>72</v>
      </c>
      <c r="H1403" s="27" t="s">
        <v>29</v>
      </c>
      <c r="I1403" s="29">
        <v>0.65</v>
      </c>
      <c r="J1403" s="30">
        <v>6250</v>
      </c>
      <c r="K1403" s="31">
        <f t="shared" si="10"/>
        <v>4062.5</v>
      </c>
      <c r="L1403" s="31">
        <f t="shared" si="11"/>
        <v>2031.25</v>
      </c>
      <c r="M1403" s="32">
        <v>0.5</v>
      </c>
      <c r="P1403" s="33"/>
    </row>
    <row r="1404" spans="1:16" ht="15.75" customHeight="1" x14ac:dyDescent="0.2">
      <c r="A1404" s="22"/>
      <c r="B1404" s="27" t="s">
        <v>21</v>
      </c>
      <c r="C1404" s="27">
        <v>1185732</v>
      </c>
      <c r="D1404" s="28">
        <v>44357</v>
      </c>
      <c r="E1404" s="27" t="s">
        <v>53</v>
      </c>
      <c r="F1404" s="27" t="s">
        <v>54</v>
      </c>
      <c r="G1404" s="27" t="s">
        <v>72</v>
      </c>
      <c r="H1404" s="27" t="s">
        <v>24</v>
      </c>
      <c r="I1404" s="29">
        <v>0.6</v>
      </c>
      <c r="J1404" s="30">
        <v>8750</v>
      </c>
      <c r="K1404" s="31">
        <f t="shared" si="10"/>
        <v>5250</v>
      </c>
      <c r="L1404" s="31">
        <f t="shared" si="11"/>
        <v>2362.5</v>
      </c>
      <c r="M1404" s="32">
        <v>0.45</v>
      </c>
      <c r="P1404" s="33"/>
    </row>
    <row r="1405" spans="1:16" ht="15.75" customHeight="1" x14ac:dyDescent="0.2">
      <c r="A1405" s="22"/>
      <c r="B1405" s="27" t="s">
        <v>21</v>
      </c>
      <c r="C1405" s="27">
        <v>1185732</v>
      </c>
      <c r="D1405" s="28">
        <v>44357</v>
      </c>
      <c r="E1405" s="27" t="s">
        <v>53</v>
      </c>
      <c r="F1405" s="27" t="s">
        <v>54</v>
      </c>
      <c r="G1405" s="27" t="s">
        <v>72</v>
      </c>
      <c r="H1405" s="27" t="s">
        <v>25</v>
      </c>
      <c r="I1405" s="29">
        <v>0.55000000000000004</v>
      </c>
      <c r="J1405" s="30">
        <v>6250</v>
      </c>
      <c r="K1405" s="31">
        <f t="shared" si="10"/>
        <v>3437.5000000000005</v>
      </c>
      <c r="L1405" s="31">
        <f t="shared" si="11"/>
        <v>1203.125</v>
      </c>
      <c r="M1405" s="32">
        <v>0.35</v>
      </c>
      <c r="P1405" s="33"/>
    </row>
    <row r="1406" spans="1:16" ht="15.75" customHeight="1" x14ac:dyDescent="0.2">
      <c r="A1406" s="22"/>
      <c r="B1406" s="27" t="s">
        <v>21</v>
      </c>
      <c r="C1406" s="27">
        <v>1185732</v>
      </c>
      <c r="D1406" s="28">
        <v>44357</v>
      </c>
      <c r="E1406" s="27" t="s">
        <v>53</v>
      </c>
      <c r="F1406" s="27" t="s">
        <v>54</v>
      </c>
      <c r="G1406" s="27" t="s">
        <v>72</v>
      </c>
      <c r="H1406" s="27" t="s">
        <v>26</v>
      </c>
      <c r="I1406" s="29">
        <v>0.5</v>
      </c>
      <c r="J1406" s="30">
        <v>6000</v>
      </c>
      <c r="K1406" s="31">
        <f t="shared" si="10"/>
        <v>3000</v>
      </c>
      <c r="L1406" s="31">
        <f t="shared" si="11"/>
        <v>750</v>
      </c>
      <c r="M1406" s="32">
        <v>0.25</v>
      </c>
      <c r="P1406" s="33"/>
    </row>
    <row r="1407" spans="1:16" ht="15.75" customHeight="1" x14ac:dyDescent="0.2">
      <c r="A1407" s="22"/>
      <c r="B1407" s="27" t="s">
        <v>21</v>
      </c>
      <c r="C1407" s="27">
        <v>1185732</v>
      </c>
      <c r="D1407" s="28">
        <v>44357</v>
      </c>
      <c r="E1407" s="27" t="s">
        <v>53</v>
      </c>
      <c r="F1407" s="27" t="s">
        <v>54</v>
      </c>
      <c r="G1407" s="27" t="s">
        <v>72</v>
      </c>
      <c r="H1407" s="27" t="s">
        <v>27</v>
      </c>
      <c r="I1407" s="29">
        <v>0.5</v>
      </c>
      <c r="J1407" s="30">
        <v>5750</v>
      </c>
      <c r="K1407" s="31">
        <f t="shared" si="10"/>
        <v>2875</v>
      </c>
      <c r="L1407" s="31">
        <f t="shared" si="11"/>
        <v>862.5</v>
      </c>
      <c r="M1407" s="32">
        <v>0.3</v>
      </c>
      <c r="P1407" s="33"/>
    </row>
    <row r="1408" spans="1:16" ht="15.75" customHeight="1" x14ac:dyDescent="0.2">
      <c r="A1408" s="22"/>
      <c r="B1408" s="27" t="s">
        <v>21</v>
      </c>
      <c r="C1408" s="27">
        <v>1185732</v>
      </c>
      <c r="D1408" s="28">
        <v>44357</v>
      </c>
      <c r="E1408" s="27" t="s">
        <v>53</v>
      </c>
      <c r="F1408" s="27" t="s">
        <v>54</v>
      </c>
      <c r="G1408" s="27" t="s">
        <v>72</v>
      </c>
      <c r="H1408" s="27" t="s">
        <v>28</v>
      </c>
      <c r="I1408" s="29">
        <v>0.65</v>
      </c>
      <c r="J1408" s="30">
        <v>5750</v>
      </c>
      <c r="K1408" s="31">
        <f t="shared" si="10"/>
        <v>3737.5</v>
      </c>
      <c r="L1408" s="31">
        <f t="shared" si="11"/>
        <v>1308.125</v>
      </c>
      <c r="M1408" s="32">
        <v>0.35</v>
      </c>
      <c r="P1408" s="33"/>
    </row>
    <row r="1409" spans="1:16" ht="15.75" customHeight="1" x14ac:dyDescent="0.2">
      <c r="A1409" s="22"/>
      <c r="B1409" s="27" t="s">
        <v>21</v>
      </c>
      <c r="C1409" s="27">
        <v>1185732</v>
      </c>
      <c r="D1409" s="28">
        <v>44357</v>
      </c>
      <c r="E1409" s="27" t="s">
        <v>53</v>
      </c>
      <c r="F1409" s="27" t="s">
        <v>54</v>
      </c>
      <c r="G1409" s="27" t="s">
        <v>72</v>
      </c>
      <c r="H1409" s="27" t="s">
        <v>29</v>
      </c>
      <c r="I1409" s="29">
        <v>0.70000000000000007</v>
      </c>
      <c r="J1409" s="30">
        <v>7250</v>
      </c>
      <c r="K1409" s="31">
        <f t="shared" si="10"/>
        <v>5075.0000000000009</v>
      </c>
      <c r="L1409" s="31">
        <f t="shared" si="11"/>
        <v>2537.5000000000005</v>
      </c>
      <c r="M1409" s="32">
        <v>0.5</v>
      </c>
      <c r="P1409" s="33"/>
    </row>
    <row r="1410" spans="1:16" ht="15.75" customHeight="1" x14ac:dyDescent="0.2">
      <c r="A1410" s="22"/>
      <c r="B1410" s="27" t="s">
        <v>21</v>
      </c>
      <c r="C1410" s="27">
        <v>1185732</v>
      </c>
      <c r="D1410" s="28">
        <v>44385</v>
      </c>
      <c r="E1410" s="27" t="s">
        <v>53</v>
      </c>
      <c r="F1410" s="27" t="s">
        <v>54</v>
      </c>
      <c r="G1410" s="27" t="s">
        <v>72</v>
      </c>
      <c r="H1410" s="27" t="s">
        <v>24</v>
      </c>
      <c r="I1410" s="29">
        <v>0.65</v>
      </c>
      <c r="J1410" s="30">
        <v>9500</v>
      </c>
      <c r="K1410" s="31">
        <f t="shared" si="10"/>
        <v>6175</v>
      </c>
      <c r="L1410" s="31">
        <f t="shared" si="11"/>
        <v>2778.75</v>
      </c>
      <c r="M1410" s="32">
        <v>0.45</v>
      </c>
      <c r="P1410" s="33"/>
    </row>
    <row r="1411" spans="1:16" ht="15.75" customHeight="1" x14ac:dyDescent="0.2">
      <c r="A1411" s="22"/>
      <c r="B1411" s="27" t="s">
        <v>21</v>
      </c>
      <c r="C1411" s="27">
        <v>1185732</v>
      </c>
      <c r="D1411" s="28">
        <v>44385</v>
      </c>
      <c r="E1411" s="27" t="s">
        <v>53</v>
      </c>
      <c r="F1411" s="27" t="s">
        <v>54</v>
      </c>
      <c r="G1411" s="27" t="s">
        <v>72</v>
      </c>
      <c r="H1411" s="27" t="s">
        <v>25</v>
      </c>
      <c r="I1411" s="29">
        <v>0.60000000000000009</v>
      </c>
      <c r="J1411" s="30">
        <v>7000</v>
      </c>
      <c r="K1411" s="31">
        <f t="shared" si="10"/>
        <v>4200.0000000000009</v>
      </c>
      <c r="L1411" s="31">
        <f t="shared" si="11"/>
        <v>1470.0000000000002</v>
      </c>
      <c r="M1411" s="32">
        <v>0.35</v>
      </c>
      <c r="P1411" s="33"/>
    </row>
    <row r="1412" spans="1:16" ht="15.75" customHeight="1" x14ac:dyDescent="0.2">
      <c r="A1412" s="22"/>
      <c r="B1412" s="27" t="s">
        <v>21</v>
      </c>
      <c r="C1412" s="27">
        <v>1185732</v>
      </c>
      <c r="D1412" s="28">
        <v>44385</v>
      </c>
      <c r="E1412" s="27" t="s">
        <v>53</v>
      </c>
      <c r="F1412" s="27" t="s">
        <v>54</v>
      </c>
      <c r="G1412" s="27" t="s">
        <v>72</v>
      </c>
      <c r="H1412" s="27" t="s">
        <v>26</v>
      </c>
      <c r="I1412" s="29">
        <v>0.55000000000000004</v>
      </c>
      <c r="J1412" s="30">
        <v>6250</v>
      </c>
      <c r="K1412" s="31">
        <f t="shared" si="10"/>
        <v>3437.5000000000005</v>
      </c>
      <c r="L1412" s="31">
        <f t="shared" si="11"/>
        <v>859.37500000000011</v>
      </c>
      <c r="M1412" s="32">
        <v>0.25</v>
      </c>
      <c r="P1412" s="33"/>
    </row>
    <row r="1413" spans="1:16" ht="15.75" customHeight="1" x14ac:dyDescent="0.2">
      <c r="A1413" s="22"/>
      <c r="B1413" s="27" t="s">
        <v>21</v>
      </c>
      <c r="C1413" s="27">
        <v>1185732</v>
      </c>
      <c r="D1413" s="28">
        <v>44385</v>
      </c>
      <c r="E1413" s="27" t="s">
        <v>53</v>
      </c>
      <c r="F1413" s="27" t="s">
        <v>54</v>
      </c>
      <c r="G1413" s="27" t="s">
        <v>72</v>
      </c>
      <c r="H1413" s="27" t="s">
        <v>27</v>
      </c>
      <c r="I1413" s="29">
        <v>0.55000000000000004</v>
      </c>
      <c r="J1413" s="30">
        <v>5750</v>
      </c>
      <c r="K1413" s="31">
        <f t="shared" si="10"/>
        <v>3162.5000000000005</v>
      </c>
      <c r="L1413" s="31">
        <f t="shared" si="11"/>
        <v>948.75000000000011</v>
      </c>
      <c r="M1413" s="32">
        <v>0.3</v>
      </c>
      <c r="P1413" s="33"/>
    </row>
    <row r="1414" spans="1:16" ht="15.75" customHeight="1" x14ac:dyDescent="0.2">
      <c r="A1414" s="22"/>
      <c r="B1414" s="27" t="s">
        <v>21</v>
      </c>
      <c r="C1414" s="27">
        <v>1185732</v>
      </c>
      <c r="D1414" s="28">
        <v>44385</v>
      </c>
      <c r="E1414" s="27" t="s">
        <v>53</v>
      </c>
      <c r="F1414" s="27" t="s">
        <v>54</v>
      </c>
      <c r="G1414" s="27" t="s">
        <v>72</v>
      </c>
      <c r="H1414" s="27" t="s">
        <v>28</v>
      </c>
      <c r="I1414" s="29">
        <v>0.65</v>
      </c>
      <c r="J1414" s="30">
        <v>6000</v>
      </c>
      <c r="K1414" s="31">
        <f t="shared" si="10"/>
        <v>3900</v>
      </c>
      <c r="L1414" s="31">
        <f t="shared" si="11"/>
        <v>1365</v>
      </c>
      <c r="M1414" s="32">
        <v>0.35</v>
      </c>
      <c r="P1414" s="33"/>
    </row>
    <row r="1415" spans="1:16" ht="15.75" customHeight="1" x14ac:dyDescent="0.2">
      <c r="A1415" s="22"/>
      <c r="B1415" s="27" t="s">
        <v>21</v>
      </c>
      <c r="C1415" s="27">
        <v>1185732</v>
      </c>
      <c r="D1415" s="28">
        <v>44385</v>
      </c>
      <c r="E1415" s="27" t="s">
        <v>53</v>
      </c>
      <c r="F1415" s="27" t="s">
        <v>54</v>
      </c>
      <c r="G1415" s="27" t="s">
        <v>72</v>
      </c>
      <c r="H1415" s="27" t="s">
        <v>29</v>
      </c>
      <c r="I1415" s="29">
        <v>0.70000000000000007</v>
      </c>
      <c r="J1415" s="30">
        <v>7750</v>
      </c>
      <c r="K1415" s="31">
        <f t="shared" si="10"/>
        <v>5425.0000000000009</v>
      </c>
      <c r="L1415" s="31">
        <f t="shared" si="11"/>
        <v>2712.5000000000005</v>
      </c>
      <c r="M1415" s="32">
        <v>0.5</v>
      </c>
      <c r="P1415" s="33"/>
    </row>
    <row r="1416" spans="1:16" ht="15.75" customHeight="1" x14ac:dyDescent="0.2">
      <c r="A1416" s="22"/>
      <c r="B1416" s="27" t="s">
        <v>21</v>
      </c>
      <c r="C1416" s="27">
        <v>1185732</v>
      </c>
      <c r="D1416" s="28">
        <v>44417</v>
      </c>
      <c r="E1416" s="27" t="s">
        <v>53</v>
      </c>
      <c r="F1416" s="27" t="s">
        <v>54</v>
      </c>
      <c r="G1416" s="27" t="s">
        <v>72</v>
      </c>
      <c r="H1416" s="27" t="s">
        <v>24</v>
      </c>
      <c r="I1416" s="29">
        <v>0.65</v>
      </c>
      <c r="J1416" s="30">
        <v>9250</v>
      </c>
      <c r="K1416" s="31">
        <f t="shared" si="10"/>
        <v>6012.5</v>
      </c>
      <c r="L1416" s="31">
        <f t="shared" si="11"/>
        <v>2705.625</v>
      </c>
      <c r="M1416" s="32">
        <v>0.45</v>
      </c>
      <c r="P1416" s="33"/>
    </row>
    <row r="1417" spans="1:16" ht="15.75" customHeight="1" x14ac:dyDescent="0.2">
      <c r="A1417" s="22"/>
      <c r="B1417" s="27" t="s">
        <v>21</v>
      </c>
      <c r="C1417" s="27">
        <v>1185732</v>
      </c>
      <c r="D1417" s="28">
        <v>44417</v>
      </c>
      <c r="E1417" s="27" t="s">
        <v>53</v>
      </c>
      <c r="F1417" s="27" t="s">
        <v>54</v>
      </c>
      <c r="G1417" s="27" t="s">
        <v>72</v>
      </c>
      <c r="H1417" s="27" t="s">
        <v>25</v>
      </c>
      <c r="I1417" s="29">
        <v>0.60000000000000009</v>
      </c>
      <c r="J1417" s="30">
        <v>7000</v>
      </c>
      <c r="K1417" s="31">
        <f t="shared" si="10"/>
        <v>4200.0000000000009</v>
      </c>
      <c r="L1417" s="31">
        <f t="shared" si="11"/>
        <v>1470.0000000000002</v>
      </c>
      <c r="M1417" s="32">
        <v>0.35</v>
      </c>
      <c r="P1417" s="33"/>
    </row>
    <row r="1418" spans="1:16" ht="15.75" customHeight="1" x14ac:dyDescent="0.2">
      <c r="A1418" s="22"/>
      <c r="B1418" s="27" t="s">
        <v>21</v>
      </c>
      <c r="C1418" s="27">
        <v>1185732</v>
      </c>
      <c r="D1418" s="28">
        <v>44417</v>
      </c>
      <c r="E1418" s="27" t="s">
        <v>53</v>
      </c>
      <c r="F1418" s="27" t="s">
        <v>54</v>
      </c>
      <c r="G1418" s="27" t="s">
        <v>72</v>
      </c>
      <c r="H1418" s="27" t="s">
        <v>26</v>
      </c>
      <c r="I1418" s="29">
        <v>0.55000000000000004</v>
      </c>
      <c r="J1418" s="30">
        <v>6250</v>
      </c>
      <c r="K1418" s="31">
        <f t="shared" si="10"/>
        <v>3437.5000000000005</v>
      </c>
      <c r="L1418" s="31">
        <f t="shared" si="11"/>
        <v>859.37500000000011</v>
      </c>
      <c r="M1418" s="32">
        <v>0.25</v>
      </c>
      <c r="P1418" s="33"/>
    </row>
    <row r="1419" spans="1:16" ht="15.75" customHeight="1" x14ac:dyDescent="0.2">
      <c r="A1419" s="22"/>
      <c r="B1419" s="27" t="s">
        <v>21</v>
      </c>
      <c r="C1419" s="27">
        <v>1185732</v>
      </c>
      <c r="D1419" s="28">
        <v>44417</v>
      </c>
      <c r="E1419" s="27" t="s">
        <v>53</v>
      </c>
      <c r="F1419" s="27" t="s">
        <v>54</v>
      </c>
      <c r="G1419" s="27" t="s">
        <v>72</v>
      </c>
      <c r="H1419" s="27" t="s">
        <v>27</v>
      </c>
      <c r="I1419" s="29">
        <v>0.45</v>
      </c>
      <c r="J1419" s="30">
        <v>5750</v>
      </c>
      <c r="K1419" s="31">
        <f t="shared" si="10"/>
        <v>2587.5</v>
      </c>
      <c r="L1419" s="31">
        <f t="shared" si="11"/>
        <v>776.25</v>
      </c>
      <c r="M1419" s="32">
        <v>0.3</v>
      </c>
      <c r="P1419" s="33"/>
    </row>
    <row r="1420" spans="1:16" ht="15.75" customHeight="1" x14ac:dyDescent="0.2">
      <c r="A1420" s="22"/>
      <c r="B1420" s="27" t="s">
        <v>21</v>
      </c>
      <c r="C1420" s="27">
        <v>1185732</v>
      </c>
      <c r="D1420" s="28">
        <v>44417</v>
      </c>
      <c r="E1420" s="27" t="s">
        <v>53</v>
      </c>
      <c r="F1420" s="27" t="s">
        <v>54</v>
      </c>
      <c r="G1420" s="27" t="s">
        <v>72</v>
      </c>
      <c r="H1420" s="27" t="s">
        <v>28</v>
      </c>
      <c r="I1420" s="29">
        <v>0.55000000000000004</v>
      </c>
      <c r="J1420" s="30">
        <v>5500</v>
      </c>
      <c r="K1420" s="31">
        <f t="shared" si="10"/>
        <v>3025.0000000000005</v>
      </c>
      <c r="L1420" s="31">
        <f t="shared" si="11"/>
        <v>1058.75</v>
      </c>
      <c r="M1420" s="32">
        <v>0.35</v>
      </c>
      <c r="P1420" s="33"/>
    </row>
    <row r="1421" spans="1:16" ht="15.75" customHeight="1" x14ac:dyDescent="0.2">
      <c r="A1421" s="22"/>
      <c r="B1421" s="27" t="s">
        <v>21</v>
      </c>
      <c r="C1421" s="27">
        <v>1185732</v>
      </c>
      <c r="D1421" s="28">
        <v>44417</v>
      </c>
      <c r="E1421" s="27" t="s">
        <v>53</v>
      </c>
      <c r="F1421" s="27" t="s">
        <v>54</v>
      </c>
      <c r="G1421" s="27" t="s">
        <v>72</v>
      </c>
      <c r="H1421" s="27" t="s">
        <v>29</v>
      </c>
      <c r="I1421" s="29">
        <v>0.60000000000000009</v>
      </c>
      <c r="J1421" s="30">
        <v>7250</v>
      </c>
      <c r="K1421" s="31">
        <f t="shared" si="10"/>
        <v>4350.0000000000009</v>
      </c>
      <c r="L1421" s="31">
        <f t="shared" si="11"/>
        <v>2175.0000000000005</v>
      </c>
      <c r="M1421" s="32">
        <v>0.5</v>
      </c>
      <c r="P1421" s="33"/>
    </row>
    <row r="1422" spans="1:16" ht="15.75" customHeight="1" x14ac:dyDescent="0.2">
      <c r="A1422" s="22"/>
      <c r="B1422" s="27" t="s">
        <v>21</v>
      </c>
      <c r="C1422" s="27">
        <v>1185732</v>
      </c>
      <c r="D1422" s="28">
        <v>44447</v>
      </c>
      <c r="E1422" s="27" t="s">
        <v>53</v>
      </c>
      <c r="F1422" s="27" t="s">
        <v>54</v>
      </c>
      <c r="G1422" s="27" t="s">
        <v>72</v>
      </c>
      <c r="H1422" s="27" t="s">
        <v>24</v>
      </c>
      <c r="I1422" s="29">
        <v>0.55000000000000004</v>
      </c>
      <c r="J1422" s="30">
        <v>8500</v>
      </c>
      <c r="K1422" s="31">
        <f t="shared" si="10"/>
        <v>4675</v>
      </c>
      <c r="L1422" s="31">
        <f t="shared" si="11"/>
        <v>2103.75</v>
      </c>
      <c r="M1422" s="32">
        <v>0.45</v>
      </c>
      <c r="P1422" s="33"/>
    </row>
    <row r="1423" spans="1:16" ht="15.75" customHeight="1" x14ac:dyDescent="0.2">
      <c r="A1423" s="22"/>
      <c r="B1423" s="27" t="s">
        <v>21</v>
      </c>
      <c r="C1423" s="27">
        <v>1185732</v>
      </c>
      <c r="D1423" s="28">
        <v>44447</v>
      </c>
      <c r="E1423" s="27" t="s">
        <v>53</v>
      </c>
      <c r="F1423" s="27" t="s">
        <v>54</v>
      </c>
      <c r="G1423" s="27" t="s">
        <v>72</v>
      </c>
      <c r="H1423" s="27" t="s">
        <v>25</v>
      </c>
      <c r="I1423" s="29">
        <v>0.50000000000000011</v>
      </c>
      <c r="J1423" s="30">
        <v>6500</v>
      </c>
      <c r="K1423" s="31">
        <f t="shared" si="10"/>
        <v>3250.0000000000009</v>
      </c>
      <c r="L1423" s="31">
        <f t="shared" si="11"/>
        <v>1137.5000000000002</v>
      </c>
      <c r="M1423" s="32">
        <v>0.35</v>
      </c>
      <c r="P1423" s="33"/>
    </row>
    <row r="1424" spans="1:16" ht="15.75" customHeight="1" x14ac:dyDescent="0.2">
      <c r="A1424" s="22"/>
      <c r="B1424" s="27" t="s">
        <v>21</v>
      </c>
      <c r="C1424" s="27">
        <v>1185732</v>
      </c>
      <c r="D1424" s="28">
        <v>44447</v>
      </c>
      <c r="E1424" s="27" t="s">
        <v>53</v>
      </c>
      <c r="F1424" s="27" t="s">
        <v>54</v>
      </c>
      <c r="G1424" s="27" t="s">
        <v>72</v>
      </c>
      <c r="H1424" s="27" t="s">
        <v>26</v>
      </c>
      <c r="I1424" s="29">
        <v>0.45</v>
      </c>
      <c r="J1424" s="30">
        <v>5500</v>
      </c>
      <c r="K1424" s="31">
        <f t="shared" si="10"/>
        <v>2475</v>
      </c>
      <c r="L1424" s="31">
        <f t="shared" si="11"/>
        <v>618.75</v>
      </c>
      <c r="M1424" s="32">
        <v>0.25</v>
      </c>
      <c r="P1424" s="33"/>
    </row>
    <row r="1425" spans="1:16" ht="15.75" customHeight="1" x14ac:dyDescent="0.2">
      <c r="A1425" s="22"/>
      <c r="B1425" s="27" t="s">
        <v>21</v>
      </c>
      <c r="C1425" s="27">
        <v>1185732</v>
      </c>
      <c r="D1425" s="28">
        <v>44447</v>
      </c>
      <c r="E1425" s="27" t="s">
        <v>53</v>
      </c>
      <c r="F1425" s="27" t="s">
        <v>54</v>
      </c>
      <c r="G1425" s="27" t="s">
        <v>72</v>
      </c>
      <c r="H1425" s="27" t="s">
        <v>27</v>
      </c>
      <c r="I1425" s="29">
        <v>0.45</v>
      </c>
      <c r="J1425" s="30">
        <v>5250</v>
      </c>
      <c r="K1425" s="31">
        <f t="shared" si="10"/>
        <v>2362.5</v>
      </c>
      <c r="L1425" s="31">
        <f t="shared" si="11"/>
        <v>708.75</v>
      </c>
      <c r="M1425" s="32">
        <v>0.3</v>
      </c>
      <c r="P1425" s="33"/>
    </row>
    <row r="1426" spans="1:16" ht="15.75" customHeight="1" x14ac:dyDescent="0.2">
      <c r="A1426" s="22"/>
      <c r="B1426" s="27" t="s">
        <v>21</v>
      </c>
      <c r="C1426" s="27">
        <v>1185732</v>
      </c>
      <c r="D1426" s="28">
        <v>44447</v>
      </c>
      <c r="E1426" s="27" t="s">
        <v>53</v>
      </c>
      <c r="F1426" s="27" t="s">
        <v>54</v>
      </c>
      <c r="G1426" s="27" t="s">
        <v>72</v>
      </c>
      <c r="H1426" s="27" t="s">
        <v>28</v>
      </c>
      <c r="I1426" s="29">
        <v>0.55000000000000004</v>
      </c>
      <c r="J1426" s="30">
        <v>5250</v>
      </c>
      <c r="K1426" s="31">
        <f t="shared" si="10"/>
        <v>2887.5000000000005</v>
      </c>
      <c r="L1426" s="31">
        <f t="shared" si="11"/>
        <v>1010.6250000000001</v>
      </c>
      <c r="M1426" s="32">
        <v>0.35</v>
      </c>
      <c r="P1426" s="33"/>
    </row>
    <row r="1427" spans="1:16" ht="15.75" customHeight="1" x14ac:dyDescent="0.2">
      <c r="A1427" s="22"/>
      <c r="B1427" s="27" t="s">
        <v>21</v>
      </c>
      <c r="C1427" s="27">
        <v>1185732</v>
      </c>
      <c r="D1427" s="28">
        <v>44447</v>
      </c>
      <c r="E1427" s="27" t="s">
        <v>53</v>
      </c>
      <c r="F1427" s="27" t="s">
        <v>54</v>
      </c>
      <c r="G1427" s="27" t="s">
        <v>72</v>
      </c>
      <c r="H1427" s="27" t="s">
        <v>29</v>
      </c>
      <c r="I1427" s="29">
        <v>0.60000000000000009</v>
      </c>
      <c r="J1427" s="30">
        <v>6250</v>
      </c>
      <c r="K1427" s="31">
        <f t="shared" si="10"/>
        <v>3750.0000000000005</v>
      </c>
      <c r="L1427" s="31">
        <f t="shared" si="11"/>
        <v>1875.0000000000002</v>
      </c>
      <c r="M1427" s="32">
        <v>0.5</v>
      </c>
      <c r="P1427" s="33"/>
    </row>
    <row r="1428" spans="1:16" ht="15.75" customHeight="1" x14ac:dyDescent="0.2">
      <c r="A1428" s="22"/>
      <c r="B1428" s="27" t="s">
        <v>21</v>
      </c>
      <c r="C1428" s="27">
        <v>1185732</v>
      </c>
      <c r="D1428" s="28">
        <v>44479</v>
      </c>
      <c r="E1428" s="27" t="s">
        <v>53</v>
      </c>
      <c r="F1428" s="27" t="s">
        <v>54</v>
      </c>
      <c r="G1428" s="27" t="s">
        <v>72</v>
      </c>
      <c r="H1428" s="27" t="s">
        <v>24</v>
      </c>
      <c r="I1428" s="29">
        <v>0.60000000000000009</v>
      </c>
      <c r="J1428" s="30">
        <v>8000</v>
      </c>
      <c r="K1428" s="31">
        <f t="shared" si="10"/>
        <v>4800.0000000000009</v>
      </c>
      <c r="L1428" s="31">
        <f t="shared" si="11"/>
        <v>2160.0000000000005</v>
      </c>
      <c r="M1428" s="32">
        <v>0.45</v>
      </c>
      <c r="P1428" s="33"/>
    </row>
    <row r="1429" spans="1:16" ht="15.75" customHeight="1" x14ac:dyDescent="0.2">
      <c r="A1429" s="22"/>
      <c r="B1429" s="27" t="s">
        <v>21</v>
      </c>
      <c r="C1429" s="27">
        <v>1185732</v>
      </c>
      <c r="D1429" s="28">
        <v>44479</v>
      </c>
      <c r="E1429" s="27" t="s">
        <v>53</v>
      </c>
      <c r="F1429" s="27" t="s">
        <v>54</v>
      </c>
      <c r="G1429" s="27" t="s">
        <v>72</v>
      </c>
      <c r="H1429" s="27" t="s">
        <v>25</v>
      </c>
      <c r="I1429" s="29">
        <v>0.50000000000000011</v>
      </c>
      <c r="J1429" s="30">
        <v>6250</v>
      </c>
      <c r="K1429" s="31">
        <f t="shared" si="10"/>
        <v>3125.0000000000009</v>
      </c>
      <c r="L1429" s="31">
        <f t="shared" si="11"/>
        <v>1093.7500000000002</v>
      </c>
      <c r="M1429" s="32">
        <v>0.35</v>
      </c>
      <c r="P1429" s="33"/>
    </row>
    <row r="1430" spans="1:16" ht="15.75" customHeight="1" x14ac:dyDescent="0.2">
      <c r="A1430" s="22"/>
      <c r="B1430" s="27" t="s">
        <v>21</v>
      </c>
      <c r="C1430" s="27">
        <v>1185732</v>
      </c>
      <c r="D1430" s="28">
        <v>44479</v>
      </c>
      <c r="E1430" s="27" t="s">
        <v>53</v>
      </c>
      <c r="F1430" s="27" t="s">
        <v>54</v>
      </c>
      <c r="G1430" s="27" t="s">
        <v>72</v>
      </c>
      <c r="H1430" s="27" t="s">
        <v>26</v>
      </c>
      <c r="I1430" s="29">
        <v>0.50000000000000011</v>
      </c>
      <c r="J1430" s="30">
        <v>5250</v>
      </c>
      <c r="K1430" s="31">
        <f t="shared" si="10"/>
        <v>2625.0000000000005</v>
      </c>
      <c r="L1430" s="31">
        <f t="shared" si="11"/>
        <v>656.25000000000011</v>
      </c>
      <c r="M1430" s="32">
        <v>0.25</v>
      </c>
      <c r="P1430" s="33"/>
    </row>
    <row r="1431" spans="1:16" ht="15.75" customHeight="1" x14ac:dyDescent="0.2">
      <c r="A1431" s="22"/>
      <c r="B1431" s="27" t="s">
        <v>21</v>
      </c>
      <c r="C1431" s="27">
        <v>1185732</v>
      </c>
      <c r="D1431" s="28">
        <v>44479</v>
      </c>
      <c r="E1431" s="27" t="s">
        <v>53</v>
      </c>
      <c r="F1431" s="27" t="s">
        <v>54</v>
      </c>
      <c r="G1431" s="27" t="s">
        <v>72</v>
      </c>
      <c r="H1431" s="27" t="s">
        <v>27</v>
      </c>
      <c r="I1431" s="29">
        <v>0.50000000000000011</v>
      </c>
      <c r="J1431" s="30">
        <v>5000</v>
      </c>
      <c r="K1431" s="31">
        <f t="shared" si="10"/>
        <v>2500.0000000000005</v>
      </c>
      <c r="L1431" s="31">
        <f t="shared" si="11"/>
        <v>750.00000000000011</v>
      </c>
      <c r="M1431" s="32">
        <v>0.3</v>
      </c>
      <c r="P1431" s="33"/>
    </row>
    <row r="1432" spans="1:16" ht="15.75" customHeight="1" x14ac:dyDescent="0.2">
      <c r="A1432" s="22"/>
      <c r="B1432" s="27" t="s">
        <v>21</v>
      </c>
      <c r="C1432" s="27">
        <v>1185732</v>
      </c>
      <c r="D1432" s="28">
        <v>44479</v>
      </c>
      <c r="E1432" s="27" t="s">
        <v>53</v>
      </c>
      <c r="F1432" s="27" t="s">
        <v>54</v>
      </c>
      <c r="G1432" s="27" t="s">
        <v>72</v>
      </c>
      <c r="H1432" s="27" t="s">
        <v>28</v>
      </c>
      <c r="I1432" s="29">
        <v>0.60000000000000009</v>
      </c>
      <c r="J1432" s="30">
        <v>5000</v>
      </c>
      <c r="K1432" s="31">
        <f t="shared" si="10"/>
        <v>3000.0000000000005</v>
      </c>
      <c r="L1432" s="31">
        <f t="shared" si="11"/>
        <v>1050</v>
      </c>
      <c r="M1432" s="32">
        <v>0.35</v>
      </c>
      <c r="P1432" s="33"/>
    </row>
    <row r="1433" spans="1:16" ht="15.75" customHeight="1" x14ac:dyDescent="0.2">
      <c r="A1433" s="22"/>
      <c r="B1433" s="27" t="s">
        <v>21</v>
      </c>
      <c r="C1433" s="27">
        <v>1185732</v>
      </c>
      <c r="D1433" s="28">
        <v>44479</v>
      </c>
      <c r="E1433" s="27" t="s">
        <v>53</v>
      </c>
      <c r="F1433" s="27" t="s">
        <v>54</v>
      </c>
      <c r="G1433" s="27" t="s">
        <v>72</v>
      </c>
      <c r="H1433" s="27" t="s">
        <v>29</v>
      </c>
      <c r="I1433" s="29">
        <v>0.65</v>
      </c>
      <c r="J1433" s="30">
        <v>6250</v>
      </c>
      <c r="K1433" s="31">
        <f t="shared" si="10"/>
        <v>4062.5</v>
      </c>
      <c r="L1433" s="31">
        <f t="shared" si="11"/>
        <v>2031.25</v>
      </c>
      <c r="M1433" s="32">
        <v>0.5</v>
      </c>
      <c r="P1433" s="33"/>
    </row>
    <row r="1434" spans="1:16" ht="15.75" customHeight="1" x14ac:dyDescent="0.2">
      <c r="A1434" s="22"/>
      <c r="B1434" s="27" t="s">
        <v>21</v>
      </c>
      <c r="C1434" s="27">
        <v>1185732</v>
      </c>
      <c r="D1434" s="28">
        <v>44509</v>
      </c>
      <c r="E1434" s="27" t="s">
        <v>53</v>
      </c>
      <c r="F1434" s="27" t="s">
        <v>54</v>
      </c>
      <c r="G1434" s="27" t="s">
        <v>72</v>
      </c>
      <c r="H1434" s="27" t="s">
        <v>24</v>
      </c>
      <c r="I1434" s="29">
        <v>0.60000000000000009</v>
      </c>
      <c r="J1434" s="30">
        <v>7750</v>
      </c>
      <c r="K1434" s="31">
        <f t="shared" si="10"/>
        <v>4650.0000000000009</v>
      </c>
      <c r="L1434" s="31">
        <f t="shared" si="11"/>
        <v>2092.5000000000005</v>
      </c>
      <c r="M1434" s="32">
        <v>0.45</v>
      </c>
      <c r="P1434" s="33"/>
    </row>
    <row r="1435" spans="1:16" ht="15.75" customHeight="1" x14ac:dyDescent="0.2">
      <c r="A1435" s="22"/>
      <c r="B1435" s="27" t="s">
        <v>21</v>
      </c>
      <c r="C1435" s="27">
        <v>1185732</v>
      </c>
      <c r="D1435" s="28">
        <v>44509</v>
      </c>
      <c r="E1435" s="27" t="s">
        <v>53</v>
      </c>
      <c r="F1435" s="27" t="s">
        <v>54</v>
      </c>
      <c r="G1435" s="27" t="s">
        <v>72</v>
      </c>
      <c r="H1435" s="27" t="s">
        <v>25</v>
      </c>
      <c r="I1435" s="29">
        <v>0.50000000000000011</v>
      </c>
      <c r="J1435" s="30">
        <v>6000</v>
      </c>
      <c r="K1435" s="31">
        <f t="shared" si="10"/>
        <v>3000.0000000000005</v>
      </c>
      <c r="L1435" s="31">
        <f t="shared" si="11"/>
        <v>1050</v>
      </c>
      <c r="M1435" s="32">
        <v>0.35</v>
      </c>
      <c r="P1435" s="33"/>
    </row>
    <row r="1436" spans="1:16" ht="15.75" customHeight="1" x14ac:dyDescent="0.2">
      <c r="A1436" s="22"/>
      <c r="B1436" s="27" t="s">
        <v>21</v>
      </c>
      <c r="C1436" s="27">
        <v>1185732</v>
      </c>
      <c r="D1436" s="28">
        <v>44509</v>
      </c>
      <c r="E1436" s="27" t="s">
        <v>53</v>
      </c>
      <c r="F1436" s="27" t="s">
        <v>54</v>
      </c>
      <c r="G1436" s="27" t="s">
        <v>72</v>
      </c>
      <c r="H1436" s="27" t="s">
        <v>26</v>
      </c>
      <c r="I1436" s="29">
        <v>0.50000000000000011</v>
      </c>
      <c r="J1436" s="30">
        <v>5450</v>
      </c>
      <c r="K1436" s="31">
        <f t="shared" si="10"/>
        <v>2725.0000000000005</v>
      </c>
      <c r="L1436" s="31">
        <f t="shared" si="11"/>
        <v>681.25000000000011</v>
      </c>
      <c r="M1436" s="32">
        <v>0.25</v>
      </c>
      <c r="P1436" s="33"/>
    </row>
    <row r="1437" spans="1:16" ht="15.75" customHeight="1" x14ac:dyDescent="0.2">
      <c r="A1437" s="22"/>
      <c r="B1437" s="27" t="s">
        <v>21</v>
      </c>
      <c r="C1437" s="27">
        <v>1185732</v>
      </c>
      <c r="D1437" s="28">
        <v>44509</v>
      </c>
      <c r="E1437" s="27" t="s">
        <v>53</v>
      </c>
      <c r="F1437" s="27" t="s">
        <v>54</v>
      </c>
      <c r="G1437" s="27" t="s">
        <v>72</v>
      </c>
      <c r="H1437" s="27" t="s">
        <v>27</v>
      </c>
      <c r="I1437" s="29">
        <v>0.50000000000000011</v>
      </c>
      <c r="J1437" s="30">
        <v>5750</v>
      </c>
      <c r="K1437" s="31">
        <f t="shared" si="10"/>
        <v>2875.0000000000005</v>
      </c>
      <c r="L1437" s="31">
        <f t="shared" si="11"/>
        <v>862.50000000000011</v>
      </c>
      <c r="M1437" s="32">
        <v>0.3</v>
      </c>
      <c r="P1437" s="33"/>
    </row>
    <row r="1438" spans="1:16" ht="15.75" customHeight="1" x14ac:dyDescent="0.2">
      <c r="A1438" s="22"/>
      <c r="B1438" s="27" t="s">
        <v>21</v>
      </c>
      <c r="C1438" s="27">
        <v>1185732</v>
      </c>
      <c r="D1438" s="28">
        <v>44509</v>
      </c>
      <c r="E1438" s="27" t="s">
        <v>53</v>
      </c>
      <c r="F1438" s="27" t="s">
        <v>54</v>
      </c>
      <c r="G1438" s="27" t="s">
        <v>72</v>
      </c>
      <c r="H1438" s="27" t="s">
        <v>28</v>
      </c>
      <c r="I1438" s="29">
        <v>0.65</v>
      </c>
      <c r="J1438" s="30">
        <v>5500</v>
      </c>
      <c r="K1438" s="31">
        <f t="shared" si="10"/>
        <v>3575</v>
      </c>
      <c r="L1438" s="31">
        <f t="shared" si="11"/>
        <v>1251.25</v>
      </c>
      <c r="M1438" s="32">
        <v>0.35</v>
      </c>
      <c r="P1438" s="33"/>
    </row>
    <row r="1439" spans="1:16" ht="15.75" customHeight="1" x14ac:dyDescent="0.2">
      <c r="A1439" s="22"/>
      <c r="B1439" s="27" t="s">
        <v>21</v>
      </c>
      <c r="C1439" s="27">
        <v>1185732</v>
      </c>
      <c r="D1439" s="28">
        <v>44509</v>
      </c>
      <c r="E1439" s="27" t="s">
        <v>53</v>
      </c>
      <c r="F1439" s="27" t="s">
        <v>54</v>
      </c>
      <c r="G1439" s="27" t="s">
        <v>72</v>
      </c>
      <c r="H1439" s="27" t="s">
        <v>29</v>
      </c>
      <c r="I1439" s="29">
        <v>0.7</v>
      </c>
      <c r="J1439" s="30">
        <v>6500</v>
      </c>
      <c r="K1439" s="31">
        <f t="shared" si="10"/>
        <v>4550</v>
      </c>
      <c r="L1439" s="31">
        <f t="shared" si="11"/>
        <v>2275</v>
      </c>
      <c r="M1439" s="32">
        <v>0.5</v>
      </c>
      <c r="P1439" s="33"/>
    </row>
    <row r="1440" spans="1:16" ht="15.75" customHeight="1" x14ac:dyDescent="0.2">
      <c r="A1440" s="22"/>
      <c r="B1440" s="27" t="s">
        <v>21</v>
      </c>
      <c r="C1440" s="27">
        <v>1185732</v>
      </c>
      <c r="D1440" s="28">
        <v>44538</v>
      </c>
      <c r="E1440" s="27" t="s">
        <v>53</v>
      </c>
      <c r="F1440" s="27" t="s">
        <v>54</v>
      </c>
      <c r="G1440" s="27" t="s">
        <v>72</v>
      </c>
      <c r="H1440" s="27" t="s">
        <v>24</v>
      </c>
      <c r="I1440" s="29">
        <v>0.65</v>
      </c>
      <c r="J1440" s="30">
        <v>8750</v>
      </c>
      <c r="K1440" s="31">
        <f t="shared" si="10"/>
        <v>5687.5</v>
      </c>
      <c r="L1440" s="31">
        <f t="shared" si="11"/>
        <v>2559.375</v>
      </c>
      <c r="M1440" s="32">
        <v>0.45</v>
      </c>
      <c r="P1440" s="33"/>
    </row>
    <row r="1441" spans="1:18" ht="15.75" customHeight="1" x14ac:dyDescent="0.2">
      <c r="A1441" s="22"/>
      <c r="B1441" s="27" t="s">
        <v>21</v>
      </c>
      <c r="C1441" s="27">
        <v>1185732</v>
      </c>
      <c r="D1441" s="28">
        <v>44538</v>
      </c>
      <c r="E1441" s="27" t="s">
        <v>53</v>
      </c>
      <c r="F1441" s="27" t="s">
        <v>54</v>
      </c>
      <c r="G1441" s="27" t="s">
        <v>72</v>
      </c>
      <c r="H1441" s="27" t="s">
        <v>25</v>
      </c>
      <c r="I1441" s="29">
        <v>0.55000000000000004</v>
      </c>
      <c r="J1441" s="30">
        <v>6750</v>
      </c>
      <c r="K1441" s="31">
        <f t="shared" si="10"/>
        <v>3712.5000000000005</v>
      </c>
      <c r="L1441" s="31">
        <f t="shared" si="11"/>
        <v>1299.375</v>
      </c>
      <c r="M1441" s="32">
        <v>0.35</v>
      </c>
      <c r="P1441" s="33"/>
    </row>
    <row r="1442" spans="1:18" ht="15.75" customHeight="1" x14ac:dyDescent="0.2">
      <c r="A1442" s="22"/>
      <c r="B1442" s="27" t="s">
        <v>21</v>
      </c>
      <c r="C1442" s="27">
        <v>1185732</v>
      </c>
      <c r="D1442" s="28">
        <v>44538</v>
      </c>
      <c r="E1442" s="27" t="s">
        <v>53</v>
      </c>
      <c r="F1442" s="27" t="s">
        <v>54</v>
      </c>
      <c r="G1442" s="27" t="s">
        <v>72</v>
      </c>
      <c r="H1442" s="27" t="s">
        <v>26</v>
      </c>
      <c r="I1442" s="29">
        <v>0.55000000000000004</v>
      </c>
      <c r="J1442" s="30">
        <v>6250</v>
      </c>
      <c r="K1442" s="31">
        <f t="shared" si="10"/>
        <v>3437.5000000000005</v>
      </c>
      <c r="L1442" s="31">
        <f t="shared" si="11"/>
        <v>859.37500000000011</v>
      </c>
      <c r="M1442" s="32">
        <v>0.25</v>
      </c>
      <c r="P1442" s="33"/>
    </row>
    <row r="1443" spans="1:18" ht="15.75" customHeight="1" x14ac:dyDescent="0.2">
      <c r="A1443" s="22"/>
      <c r="B1443" s="27" t="s">
        <v>21</v>
      </c>
      <c r="C1443" s="27">
        <v>1185732</v>
      </c>
      <c r="D1443" s="28">
        <v>44538</v>
      </c>
      <c r="E1443" s="27" t="s">
        <v>53</v>
      </c>
      <c r="F1443" s="27" t="s">
        <v>54</v>
      </c>
      <c r="G1443" s="27" t="s">
        <v>72</v>
      </c>
      <c r="H1443" s="27" t="s">
        <v>27</v>
      </c>
      <c r="I1443" s="29">
        <v>0.55000000000000004</v>
      </c>
      <c r="J1443" s="30">
        <v>5750</v>
      </c>
      <c r="K1443" s="31">
        <f t="shared" si="10"/>
        <v>3162.5000000000005</v>
      </c>
      <c r="L1443" s="31">
        <f t="shared" si="11"/>
        <v>948.75000000000011</v>
      </c>
      <c r="M1443" s="32">
        <v>0.3</v>
      </c>
      <c r="P1443" s="33"/>
    </row>
    <row r="1444" spans="1:18" ht="15.75" customHeight="1" x14ac:dyDescent="0.2">
      <c r="A1444" s="22"/>
      <c r="B1444" s="27" t="s">
        <v>21</v>
      </c>
      <c r="C1444" s="27">
        <v>1185732</v>
      </c>
      <c r="D1444" s="28">
        <v>44538</v>
      </c>
      <c r="E1444" s="27" t="s">
        <v>53</v>
      </c>
      <c r="F1444" s="27" t="s">
        <v>54</v>
      </c>
      <c r="G1444" s="27" t="s">
        <v>72</v>
      </c>
      <c r="H1444" s="27" t="s">
        <v>28</v>
      </c>
      <c r="I1444" s="29">
        <v>0.65</v>
      </c>
      <c r="J1444" s="30">
        <v>5750</v>
      </c>
      <c r="K1444" s="31">
        <f t="shared" si="10"/>
        <v>3737.5</v>
      </c>
      <c r="L1444" s="31">
        <f t="shared" si="11"/>
        <v>1308.125</v>
      </c>
      <c r="M1444" s="32">
        <v>0.35</v>
      </c>
      <c r="P1444" s="33"/>
    </row>
    <row r="1445" spans="1:18" ht="15.75" customHeight="1" x14ac:dyDescent="0.2">
      <c r="A1445" s="22"/>
      <c r="B1445" s="27" t="s">
        <v>21</v>
      </c>
      <c r="C1445" s="27">
        <v>1185732</v>
      </c>
      <c r="D1445" s="28">
        <v>44538</v>
      </c>
      <c r="E1445" s="27" t="s">
        <v>53</v>
      </c>
      <c r="F1445" s="27" t="s">
        <v>54</v>
      </c>
      <c r="G1445" s="27" t="s">
        <v>72</v>
      </c>
      <c r="H1445" s="27" t="s">
        <v>29</v>
      </c>
      <c r="I1445" s="29">
        <v>0.7</v>
      </c>
      <c r="J1445" s="30">
        <v>6750</v>
      </c>
      <c r="K1445" s="31">
        <f t="shared" si="10"/>
        <v>4725</v>
      </c>
      <c r="L1445" s="31">
        <f t="shared" si="11"/>
        <v>2362.5</v>
      </c>
      <c r="M1445" s="32">
        <v>0.5</v>
      </c>
      <c r="P1445" s="33"/>
    </row>
    <row r="1446" spans="1:18" ht="15.75" customHeight="1" x14ac:dyDescent="0.2">
      <c r="A1446" s="22" t="s">
        <v>46</v>
      </c>
      <c r="B1446" s="27" t="s">
        <v>21</v>
      </c>
      <c r="C1446" s="27">
        <v>1185732</v>
      </c>
      <c r="D1446" s="28">
        <v>44210</v>
      </c>
      <c r="E1446" s="27" t="s">
        <v>22</v>
      </c>
      <c r="F1446" s="27" t="s">
        <v>23</v>
      </c>
      <c r="G1446" s="27" t="s">
        <v>73</v>
      </c>
      <c r="H1446" s="27" t="s">
        <v>24</v>
      </c>
      <c r="I1446" s="29">
        <v>0.4</v>
      </c>
      <c r="J1446" s="30">
        <v>8000</v>
      </c>
      <c r="K1446" s="31">
        <f t="shared" si="10"/>
        <v>3200</v>
      </c>
      <c r="L1446" s="31">
        <f t="shared" si="11"/>
        <v>1600</v>
      </c>
      <c r="M1446" s="32">
        <v>0.5</v>
      </c>
      <c r="O1446" s="37"/>
      <c r="P1446" s="38"/>
      <c r="Q1446" s="33"/>
      <c r="R1446" s="34"/>
    </row>
    <row r="1447" spans="1:18" ht="15.75" customHeight="1" x14ac:dyDescent="0.2">
      <c r="A1447" s="22"/>
      <c r="B1447" s="27" t="s">
        <v>21</v>
      </c>
      <c r="C1447" s="27">
        <v>1185732</v>
      </c>
      <c r="D1447" s="28">
        <v>44210</v>
      </c>
      <c r="E1447" s="27" t="s">
        <v>22</v>
      </c>
      <c r="F1447" s="27" t="s">
        <v>23</v>
      </c>
      <c r="G1447" s="27" t="s">
        <v>73</v>
      </c>
      <c r="H1447" s="27" t="s">
        <v>25</v>
      </c>
      <c r="I1447" s="29">
        <v>0.4</v>
      </c>
      <c r="J1447" s="30">
        <v>6000</v>
      </c>
      <c r="K1447" s="31">
        <f t="shared" si="10"/>
        <v>2400</v>
      </c>
      <c r="L1447" s="31">
        <f t="shared" si="11"/>
        <v>720</v>
      </c>
      <c r="M1447" s="32">
        <v>0.3</v>
      </c>
      <c r="O1447" s="37"/>
      <c r="P1447" s="38"/>
      <c r="Q1447" s="33"/>
      <c r="R1447" s="34"/>
    </row>
    <row r="1448" spans="1:18" ht="15.75" customHeight="1" x14ac:dyDescent="0.2">
      <c r="A1448" s="22"/>
      <c r="B1448" s="27" t="s">
        <v>21</v>
      </c>
      <c r="C1448" s="27">
        <v>1185732</v>
      </c>
      <c r="D1448" s="28">
        <v>44210</v>
      </c>
      <c r="E1448" s="27" t="s">
        <v>22</v>
      </c>
      <c r="F1448" s="27" t="s">
        <v>23</v>
      </c>
      <c r="G1448" s="27" t="s">
        <v>73</v>
      </c>
      <c r="H1448" s="27" t="s">
        <v>26</v>
      </c>
      <c r="I1448" s="29">
        <v>0.30000000000000004</v>
      </c>
      <c r="J1448" s="30">
        <v>6000</v>
      </c>
      <c r="K1448" s="31">
        <f t="shared" si="10"/>
        <v>1800.0000000000002</v>
      </c>
      <c r="L1448" s="31">
        <f t="shared" si="11"/>
        <v>630</v>
      </c>
      <c r="M1448" s="32">
        <v>0.35</v>
      </c>
      <c r="O1448" s="37"/>
      <c r="P1448" s="38"/>
      <c r="Q1448" s="33"/>
      <c r="R1448" s="34"/>
    </row>
    <row r="1449" spans="1:18" ht="15.75" customHeight="1" x14ac:dyDescent="0.2">
      <c r="A1449" s="22"/>
      <c r="B1449" s="27" t="s">
        <v>21</v>
      </c>
      <c r="C1449" s="27">
        <v>1185732</v>
      </c>
      <c r="D1449" s="28">
        <v>44210</v>
      </c>
      <c r="E1449" s="27" t="s">
        <v>22</v>
      </c>
      <c r="F1449" s="27" t="s">
        <v>23</v>
      </c>
      <c r="G1449" s="27" t="s">
        <v>73</v>
      </c>
      <c r="H1449" s="27" t="s">
        <v>27</v>
      </c>
      <c r="I1449" s="29">
        <v>0.35</v>
      </c>
      <c r="J1449" s="30">
        <v>4500</v>
      </c>
      <c r="K1449" s="31">
        <f t="shared" si="10"/>
        <v>1575</v>
      </c>
      <c r="L1449" s="31">
        <f t="shared" si="11"/>
        <v>551.25</v>
      </c>
      <c r="M1449" s="32">
        <v>0.35</v>
      </c>
      <c r="O1449" s="37"/>
      <c r="P1449" s="38"/>
      <c r="Q1449" s="33"/>
      <c r="R1449" s="34"/>
    </row>
    <row r="1450" spans="1:18" ht="15.75" customHeight="1" x14ac:dyDescent="0.2">
      <c r="A1450" s="22"/>
      <c r="B1450" s="27" t="s">
        <v>21</v>
      </c>
      <c r="C1450" s="27">
        <v>1185732</v>
      </c>
      <c r="D1450" s="28">
        <v>44210</v>
      </c>
      <c r="E1450" s="27" t="s">
        <v>22</v>
      </c>
      <c r="F1450" s="27" t="s">
        <v>23</v>
      </c>
      <c r="G1450" s="27" t="s">
        <v>73</v>
      </c>
      <c r="H1450" s="27" t="s">
        <v>28</v>
      </c>
      <c r="I1450" s="29">
        <v>0.5</v>
      </c>
      <c r="J1450" s="30">
        <v>5000</v>
      </c>
      <c r="K1450" s="31">
        <f t="shared" si="10"/>
        <v>2500</v>
      </c>
      <c r="L1450" s="31">
        <f t="shared" si="11"/>
        <v>750</v>
      </c>
      <c r="M1450" s="32">
        <v>0.3</v>
      </c>
      <c r="O1450" s="37"/>
      <c r="P1450" s="38"/>
      <c r="Q1450" s="33"/>
      <c r="R1450" s="34"/>
    </row>
    <row r="1451" spans="1:18" ht="15.75" customHeight="1" x14ac:dyDescent="0.2">
      <c r="A1451" s="22"/>
      <c r="B1451" s="27" t="s">
        <v>21</v>
      </c>
      <c r="C1451" s="27">
        <v>1185732</v>
      </c>
      <c r="D1451" s="28">
        <v>44210</v>
      </c>
      <c r="E1451" s="27" t="s">
        <v>22</v>
      </c>
      <c r="F1451" s="27" t="s">
        <v>23</v>
      </c>
      <c r="G1451" s="27" t="s">
        <v>73</v>
      </c>
      <c r="H1451" s="27" t="s">
        <v>29</v>
      </c>
      <c r="I1451" s="29">
        <v>0.4</v>
      </c>
      <c r="J1451" s="30">
        <v>6000</v>
      </c>
      <c r="K1451" s="31">
        <f t="shared" si="10"/>
        <v>2400</v>
      </c>
      <c r="L1451" s="31">
        <f t="shared" si="11"/>
        <v>600</v>
      </c>
      <c r="M1451" s="32">
        <v>0.25</v>
      </c>
      <c r="O1451" s="37"/>
      <c r="P1451" s="38"/>
      <c r="Q1451" s="33"/>
      <c r="R1451" s="34"/>
    </row>
    <row r="1452" spans="1:18" ht="15.75" customHeight="1" x14ac:dyDescent="0.2">
      <c r="A1452" s="22"/>
      <c r="B1452" s="27" t="s">
        <v>21</v>
      </c>
      <c r="C1452" s="27">
        <v>1185732</v>
      </c>
      <c r="D1452" s="28">
        <v>44239</v>
      </c>
      <c r="E1452" s="27" t="s">
        <v>22</v>
      </c>
      <c r="F1452" s="27" t="s">
        <v>23</v>
      </c>
      <c r="G1452" s="27" t="s">
        <v>73</v>
      </c>
      <c r="H1452" s="27" t="s">
        <v>24</v>
      </c>
      <c r="I1452" s="29">
        <v>0.4</v>
      </c>
      <c r="J1452" s="30">
        <v>8500</v>
      </c>
      <c r="K1452" s="31">
        <f t="shared" si="10"/>
        <v>3400</v>
      </c>
      <c r="L1452" s="31">
        <f t="shared" si="11"/>
        <v>1700</v>
      </c>
      <c r="M1452" s="32">
        <v>0.5</v>
      </c>
      <c r="O1452" s="37"/>
      <c r="P1452" s="38"/>
      <c r="Q1452" s="33"/>
      <c r="R1452" s="34"/>
    </row>
    <row r="1453" spans="1:18" ht="15.75" customHeight="1" x14ac:dyDescent="0.2">
      <c r="A1453" s="22"/>
      <c r="B1453" s="27" t="s">
        <v>21</v>
      </c>
      <c r="C1453" s="27">
        <v>1185732</v>
      </c>
      <c r="D1453" s="28">
        <v>44239</v>
      </c>
      <c r="E1453" s="27" t="s">
        <v>22</v>
      </c>
      <c r="F1453" s="27" t="s">
        <v>23</v>
      </c>
      <c r="G1453" s="27" t="s">
        <v>73</v>
      </c>
      <c r="H1453" s="27" t="s">
        <v>25</v>
      </c>
      <c r="I1453" s="29">
        <v>0.4</v>
      </c>
      <c r="J1453" s="30">
        <v>5000</v>
      </c>
      <c r="K1453" s="31">
        <f t="shared" si="10"/>
        <v>2000</v>
      </c>
      <c r="L1453" s="31">
        <f t="shared" si="11"/>
        <v>600</v>
      </c>
      <c r="M1453" s="32">
        <v>0.3</v>
      </c>
      <c r="O1453" s="37"/>
      <c r="P1453" s="38"/>
      <c r="Q1453" s="33"/>
      <c r="R1453" s="34"/>
    </row>
    <row r="1454" spans="1:18" ht="15.75" customHeight="1" x14ac:dyDescent="0.2">
      <c r="A1454" s="22"/>
      <c r="B1454" s="27" t="s">
        <v>21</v>
      </c>
      <c r="C1454" s="27">
        <v>1185732</v>
      </c>
      <c r="D1454" s="28">
        <v>44239</v>
      </c>
      <c r="E1454" s="27" t="s">
        <v>22</v>
      </c>
      <c r="F1454" s="27" t="s">
        <v>23</v>
      </c>
      <c r="G1454" s="27" t="s">
        <v>73</v>
      </c>
      <c r="H1454" s="27" t="s">
        <v>26</v>
      </c>
      <c r="I1454" s="29">
        <v>0.30000000000000004</v>
      </c>
      <c r="J1454" s="30">
        <v>5500</v>
      </c>
      <c r="K1454" s="31">
        <f t="shared" si="10"/>
        <v>1650.0000000000002</v>
      </c>
      <c r="L1454" s="31">
        <f t="shared" si="11"/>
        <v>577.5</v>
      </c>
      <c r="M1454" s="32">
        <v>0.35</v>
      </c>
      <c r="O1454" s="37"/>
      <c r="P1454" s="38"/>
      <c r="Q1454" s="33"/>
      <c r="R1454" s="34"/>
    </row>
    <row r="1455" spans="1:18" ht="15.75" customHeight="1" x14ac:dyDescent="0.2">
      <c r="A1455" s="22"/>
      <c r="B1455" s="27" t="s">
        <v>21</v>
      </c>
      <c r="C1455" s="27">
        <v>1185732</v>
      </c>
      <c r="D1455" s="28">
        <v>44239</v>
      </c>
      <c r="E1455" s="27" t="s">
        <v>22</v>
      </c>
      <c r="F1455" s="27" t="s">
        <v>23</v>
      </c>
      <c r="G1455" s="27" t="s">
        <v>73</v>
      </c>
      <c r="H1455" s="27" t="s">
        <v>27</v>
      </c>
      <c r="I1455" s="29">
        <v>0.35</v>
      </c>
      <c r="J1455" s="30">
        <v>4250</v>
      </c>
      <c r="K1455" s="31">
        <f t="shared" si="10"/>
        <v>1487.5</v>
      </c>
      <c r="L1455" s="31">
        <f t="shared" si="11"/>
        <v>520.625</v>
      </c>
      <c r="M1455" s="32">
        <v>0.35</v>
      </c>
      <c r="O1455" s="37"/>
      <c r="P1455" s="38"/>
      <c r="Q1455" s="33"/>
      <c r="R1455" s="34"/>
    </row>
    <row r="1456" spans="1:18" ht="15.75" customHeight="1" x14ac:dyDescent="0.2">
      <c r="A1456" s="22"/>
      <c r="B1456" s="27" t="s">
        <v>21</v>
      </c>
      <c r="C1456" s="27">
        <v>1185732</v>
      </c>
      <c r="D1456" s="28">
        <v>44239</v>
      </c>
      <c r="E1456" s="27" t="s">
        <v>22</v>
      </c>
      <c r="F1456" s="27" t="s">
        <v>23</v>
      </c>
      <c r="G1456" s="27" t="s">
        <v>73</v>
      </c>
      <c r="H1456" s="27" t="s">
        <v>28</v>
      </c>
      <c r="I1456" s="29">
        <v>0.5</v>
      </c>
      <c r="J1456" s="30">
        <v>5000</v>
      </c>
      <c r="K1456" s="31">
        <f t="shared" si="10"/>
        <v>2500</v>
      </c>
      <c r="L1456" s="31">
        <f t="shared" si="11"/>
        <v>750</v>
      </c>
      <c r="M1456" s="32">
        <v>0.3</v>
      </c>
      <c r="O1456" s="37"/>
      <c r="P1456" s="38"/>
      <c r="Q1456" s="33"/>
      <c r="R1456" s="34"/>
    </row>
    <row r="1457" spans="1:18" ht="15.75" customHeight="1" x14ac:dyDescent="0.2">
      <c r="A1457" s="22"/>
      <c r="B1457" s="27" t="s">
        <v>21</v>
      </c>
      <c r="C1457" s="27">
        <v>1185732</v>
      </c>
      <c r="D1457" s="28">
        <v>44239</v>
      </c>
      <c r="E1457" s="27" t="s">
        <v>22</v>
      </c>
      <c r="F1457" s="27" t="s">
        <v>23</v>
      </c>
      <c r="G1457" s="27" t="s">
        <v>73</v>
      </c>
      <c r="H1457" s="27" t="s">
        <v>29</v>
      </c>
      <c r="I1457" s="29">
        <v>0.4</v>
      </c>
      <c r="J1457" s="30">
        <v>6000</v>
      </c>
      <c r="K1457" s="31">
        <f t="shared" si="10"/>
        <v>2400</v>
      </c>
      <c r="L1457" s="31">
        <f t="shared" si="11"/>
        <v>600</v>
      </c>
      <c r="M1457" s="32">
        <v>0.25</v>
      </c>
      <c r="O1457" s="37"/>
      <c r="P1457" s="38"/>
      <c r="Q1457" s="33"/>
      <c r="R1457" s="34"/>
    </row>
    <row r="1458" spans="1:18" ht="15.75" customHeight="1" x14ac:dyDescent="0.2">
      <c r="A1458" s="22"/>
      <c r="B1458" s="27" t="s">
        <v>21</v>
      </c>
      <c r="C1458" s="27">
        <v>1185732</v>
      </c>
      <c r="D1458" s="28">
        <v>44265</v>
      </c>
      <c r="E1458" s="27" t="s">
        <v>22</v>
      </c>
      <c r="F1458" s="27" t="s">
        <v>23</v>
      </c>
      <c r="G1458" s="27" t="s">
        <v>73</v>
      </c>
      <c r="H1458" s="27" t="s">
        <v>24</v>
      </c>
      <c r="I1458" s="29">
        <v>0.4</v>
      </c>
      <c r="J1458" s="30">
        <v>8200</v>
      </c>
      <c r="K1458" s="31">
        <f t="shared" si="10"/>
        <v>3280</v>
      </c>
      <c r="L1458" s="31">
        <f t="shared" si="11"/>
        <v>1640</v>
      </c>
      <c r="M1458" s="32">
        <v>0.5</v>
      </c>
      <c r="O1458" s="37"/>
      <c r="P1458" s="38"/>
      <c r="Q1458" s="33"/>
      <c r="R1458" s="34"/>
    </row>
    <row r="1459" spans="1:18" ht="15.75" customHeight="1" x14ac:dyDescent="0.2">
      <c r="A1459" s="22"/>
      <c r="B1459" s="27" t="s">
        <v>21</v>
      </c>
      <c r="C1459" s="27">
        <v>1185732</v>
      </c>
      <c r="D1459" s="28">
        <v>44265</v>
      </c>
      <c r="E1459" s="27" t="s">
        <v>22</v>
      </c>
      <c r="F1459" s="27" t="s">
        <v>23</v>
      </c>
      <c r="G1459" s="27" t="s">
        <v>73</v>
      </c>
      <c r="H1459" s="27" t="s">
        <v>25</v>
      </c>
      <c r="I1459" s="29">
        <v>0.4</v>
      </c>
      <c r="J1459" s="30">
        <v>5250</v>
      </c>
      <c r="K1459" s="31">
        <f t="shared" si="10"/>
        <v>2100</v>
      </c>
      <c r="L1459" s="31">
        <f t="shared" si="11"/>
        <v>630</v>
      </c>
      <c r="M1459" s="32">
        <v>0.3</v>
      </c>
      <c r="O1459" s="37"/>
      <c r="P1459" s="38"/>
      <c r="Q1459" s="33"/>
      <c r="R1459" s="34"/>
    </row>
    <row r="1460" spans="1:18" ht="15.75" customHeight="1" x14ac:dyDescent="0.2">
      <c r="A1460" s="22"/>
      <c r="B1460" s="27" t="s">
        <v>21</v>
      </c>
      <c r="C1460" s="27">
        <v>1185732</v>
      </c>
      <c r="D1460" s="28">
        <v>44265</v>
      </c>
      <c r="E1460" s="27" t="s">
        <v>22</v>
      </c>
      <c r="F1460" s="27" t="s">
        <v>23</v>
      </c>
      <c r="G1460" s="27" t="s">
        <v>73</v>
      </c>
      <c r="H1460" s="27" t="s">
        <v>26</v>
      </c>
      <c r="I1460" s="29">
        <v>0.30000000000000004</v>
      </c>
      <c r="J1460" s="30">
        <v>5500</v>
      </c>
      <c r="K1460" s="31">
        <f t="shared" si="10"/>
        <v>1650.0000000000002</v>
      </c>
      <c r="L1460" s="31">
        <f t="shared" si="11"/>
        <v>577.5</v>
      </c>
      <c r="M1460" s="32">
        <v>0.35</v>
      </c>
      <c r="O1460" s="37"/>
      <c r="P1460" s="38"/>
      <c r="Q1460" s="33"/>
      <c r="R1460" s="34"/>
    </row>
    <row r="1461" spans="1:18" ht="15.75" customHeight="1" x14ac:dyDescent="0.2">
      <c r="A1461" s="22"/>
      <c r="B1461" s="27" t="s">
        <v>21</v>
      </c>
      <c r="C1461" s="27">
        <v>1185732</v>
      </c>
      <c r="D1461" s="28">
        <v>44265</v>
      </c>
      <c r="E1461" s="27" t="s">
        <v>22</v>
      </c>
      <c r="F1461" s="27" t="s">
        <v>23</v>
      </c>
      <c r="G1461" s="27" t="s">
        <v>73</v>
      </c>
      <c r="H1461" s="27" t="s">
        <v>27</v>
      </c>
      <c r="I1461" s="29">
        <v>0.35</v>
      </c>
      <c r="J1461" s="30">
        <v>4000</v>
      </c>
      <c r="K1461" s="31">
        <f t="shared" si="10"/>
        <v>1400</v>
      </c>
      <c r="L1461" s="31">
        <f t="shared" si="11"/>
        <v>489.99999999999994</v>
      </c>
      <c r="M1461" s="32">
        <v>0.35</v>
      </c>
      <c r="O1461" s="37"/>
      <c r="P1461" s="38"/>
      <c r="Q1461" s="33"/>
      <c r="R1461" s="34"/>
    </row>
    <row r="1462" spans="1:18" ht="15.75" customHeight="1" x14ac:dyDescent="0.2">
      <c r="A1462" s="22"/>
      <c r="B1462" s="27" t="s">
        <v>21</v>
      </c>
      <c r="C1462" s="27">
        <v>1185732</v>
      </c>
      <c r="D1462" s="28">
        <v>44265</v>
      </c>
      <c r="E1462" s="27" t="s">
        <v>22</v>
      </c>
      <c r="F1462" s="27" t="s">
        <v>23</v>
      </c>
      <c r="G1462" s="27" t="s">
        <v>73</v>
      </c>
      <c r="H1462" s="27" t="s">
        <v>28</v>
      </c>
      <c r="I1462" s="29">
        <v>0.5</v>
      </c>
      <c r="J1462" s="30">
        <v>4500</v>
      </c>
      <c r="K1462" s="31">
        <f t="shared" si="10"/>
        <v>2250</v>
      </c>
      <c r="L1462" s="31">
        <f t="shared" si="11"/>
        <v>675</v>
      </c>
      <c r="M1462" s="32">
        <v>0.3</v>
      </c>
      <c r="O1462" s="37"/>
      <c r="P1462" s="38"/>
      <c r="Q1462" s="33"/>
      <c r="R1462" s="34"/>
    </row>
    <row r="1463" spans="1:18" ht="15.75" customHeight="1" x14ac:dyDescent="0.2">
      <c r="A1463" s="22"/>
      <c r="B1463" s="27" t="s">
        <v>21</v>
      </c>
      <c r="C1463" s="27">
        <v>1185732</v>
      </c>
      <c r="D1463" s="28">
        <v>44265</v>
      </c>
      <c r="E1463" s="27" t="s">
        <v>22</v>
      </c>
      <c r="F1463" s="27" t="s">
        <v>23</v>
      </c>
      <c r="G1463" s="27" t="s">
        <v>73</v>
      </c>
      <c r="H1463" s="27" t="s">
        <v>29</v>
      </c>
      <c r="I1463" s="29">
        <v>0.4</v>
      </c>
      <c r="J1463" s="30">
        <v>5500</v>
      </c>
      <c r="K1463" s="31">
        <f t="shared" si="10"/>
        <v>2200</v>
      </c>
      <c r="L1463" s="31">
        <f t="shared" si="11"/>
        <v>550</v>
      </c>
      <c r="M1463" s="32">
        <v>0.25</v>
      </c>
      <c r="O1463" s="37"/>
      <c r="P1463" s="38"/>
      <c r="Q1463" s="33"/>
      <c r="R1463" s="34"/>
    </row>
    <row r="1464" spans="1:18" ht="15.75" customHeight="1" x14ac:dyDescent="0.2">
      <c r="A1464" s="22"/>
      <c r="B1464" s="27" t="s">
        <v>21</v>
      </c>
      <c r="C1464" s="27">
        <v>1185732</v>
      </c>
      <c r="D1464" s="28">
        <v>44297</v>
      </c>
      <c r="E1464" s="27" t="s">
        <v>22</v>
      </c>
      <c r="F1464" s="27" t="s">
        <v>23</v>
      </c>
      <c r="G1464" s="27" t="s">
        <v>73</v>
      </c>
      <c r="H1464" s="27" t="s">
        <v>24</v>
      </c>
      <c r="I1464" s="29">
        <v>0.4</v>
      </c>
      <c r="J1464" s="30">
        <v>8000</v>
      </c>
      <c r="K1464" s="31">
        <f t="shared" si="10"/>
        <v>3200</v>
      </c>
      <c r="L1464" s="31">
        <f t="shared" si="11"/>
        <v>1600</v>
      </c>
      <c r="M1464" s="32">
        <v>0.5</v>
      </c>
      <c r="O1464" s="37"/>
      <c r="P1464" s="38"/>
      <c r="Q1464" s="33"/>
      <c r="R1464" s="34"/>
    </row>
    <row r="1465" spans="1:18" ht="15.75" customHeight="1" x14ac:dyDescent="0.2">
      <c r="A1465" s="22"/>
      <c r="B1465" s="27" t="s">
        <v>21</v>
      </c>
      <c r="C1465" s="27">
        <v>1185732</v>
      </c>
      <c r="D1465" s="28">
        <v>44297</v>
      </c>
      <c r="E1465" s="27" t="s">
        <v>22</v>
      </c>
      <c r="F1465" s="27" t="s">
        <v>23</v>
      </c>
      <c r="G1465" s="27" t="s">
        <v>73</v>
      </c>
      <c r="H1465" s="27" t="s">
        <v>25</v>
      </c>
      <c r="I1465" s="29">
        <v>0.4</v>
      </c>
      <c r="J1465" s="30">
        <v>5000</v>
      </c>
      <c r="K1465" s="31">
        <f t="shared" si="10"/>
        <v>2000</v>
      </c>
      <c r="L1465" s="31">
        <f t="shared" si="11"/>
        <v>600</v>
      </c>
      <c r="M1465" s="32">
        <v>0.3</v>
      </c>
      <c r="O1465" s="37"/>
      <c r="P1465" s="38"/>
      <c r="Q1465" s="33"/>
      <c r="R1465" s="34"/>
    </row>
    <row r="1466" spans="1:18" ht="15.75" customHeight="1" x14ac:dyDescent="0.2">
      <c r="A1466" s="22"/>
      <c r="B1466" s="27" t="s">
        <v>21</v>
      </c>
      <c r="C1466" s="27">
        <v>1185732</v>
      </c>
      <c r="D1466" s="28">
        <v>44297</v>
      </c>
      <c r="E1466" s="27" t="s">
        <v>22</v>
      </c>
      <c r="F1466" s="27" t="s">
        <v>23</v>
      </c>
      <c r="G1466" s="27" t="s">
        <v>73</v>
      </c>
      <c r="H1466" s="27" t="s">
        <v>26</v>
      </c>
      <c r="I1466" s="29">
        <v>0.30000000000000004</v>
      </c>
      <c r="J1466" s="30">
        <v>5000</v>
      </c>
      <c r="K1466" s="31">
        <f t="shared" si="10"/>
        <v>1500.0000000000002</v>
      </c>
      <c r="L1466" s="31">
        <f t="shared" si="11"/>
        <v>525</v>
      </c>
      <c r="M1466" s="32">
        <v>0.35</v>
      </c>
      <c r="O1466" s="37"/>
      <c r="P1466" s="38"/>
      <c r="Q1466" s="33"/>
      <c r="R1466" s="34"/>
    </row>
    <row r="1467" spans="1:18" ht="15.75" customHeight="1" x14ac:dyDescent="0.2">
      <c r="A1467" s="22"/>
      <c r="B1467" s="27" t="s">
        <v>21</v>
      </c>
      <c r="C1467" s="27">
        <v>1185732</v>
      </c>
      <c r="D1467" s="28">
        <v>44297</v>
      </c>
      <c r="E1467" s="27" t="s">
        <v>22</v>
      </c>
      <c r="F1467" s="27" t="s">
        <v>23</v>
      </c>
      <c r="G1467" s="27" t="s">
        <v>73</v>
      </c>
      <c r="H1467" s="27" t="s">
        <v>27</v>
      </c>
      <c r="I1467" s="29">
        <v>0.35</v>
      </c>
      <c r="J1467" s="30">
        <v>4250</v>
      </c>
      <c r="K1467" s="31">
        <f t="shared" si="10"/>
        <v>1487.5</v>
      </c>
      <c r="L1467" s="31">
        <f t="shared" si="11"/>
        <v>520.625</v>
      </c>
      <c r="M1467" s="32">
        <v>0.35</v>
      </c>
      <c r="O1467" s="37"/>
      <c r="P1467" s="38"/>
      <c r="Q1467" s="33"/>
      <c r="R1467" s="34"/>
    </row>
    <row r="1468" spans="1:18" ht="15.75" customHeight="1" x14ac:dyDescent="0.2">
      <c r="A1468" s="22"/>
      <c r="B1468" s="27" t="s">
        <v>21</v>
      </c>
      <c r="C1468" s="27">
        <v>1185732</v>
      </c>
      <c r="D1468" s="28">
        <v>44297</v>
      </c>
      <c r="E1468" s="27" t="s">
        <v>22</v>
      </c>
      <c r="F1468" s="27" t="s">
        <v>23</v>
      </c>
      <c r="G1468" s="27" t="s">
        <v>73</v>
      </c>
      <c r="H1468" s="27" t="s">
        <v>28</v>
      </c>
      <c r="I1468" s="29">
        <v>0.5</v>
      </c>
      <c r="J1468" s="30">
        <v>4250</v>
      </c>
      <c r="K1468" s="31">
        <f t="shared" si="10"/>
        <v>2125</v>
      </c>
      <c r="L1468" s="31">
        <f t="shared" si="11"/>
        <v>637.5</v>
      </c>
      <c r="M1468" s="32">
        <v>0.3</v>
      </c>
      <c r="O1468" s="37"/>
      <c r="P1468" s="38"/>
      <c r="Q1468" s="33"/>
      <c r="R1468" s="34"/>
    </row>
    <row r="1469" spans="1:18" ht="15.75" customHeight="1" x14ac:dyDescent="0.2">
      <c r="A1469" s="22"/>
      <c r="B1469" s="27" t="s">
        <v>21</v>
      </c>
      <c r="C1469" s="27">
        <v>1185732</v>
      </c>
      <c r="D1469" s="28">
        <v>44297</v>
      </c>
      <c r="E1469" s="27" t="s">
        <v>22</v>
      </c>
      <c r="F1469" s="27" t="s">
        <v>23</v>
      </c>
      <c r="G1469" s="27" t="s">
        <v>73</v>
      </c>
      <c r="H1469" s="27" t="s">
        <v>29</v>
      </c>
      <c r="I1469" s="29">
        <v>0.4</v>
      </c>
      <c r="J1469" s="30">
        <v>5500</v>
      </c>
      <c r="K1469" s="31">
        <f t="shared" si="10"/>
        <v>2200</v>
      </c>
      <c r="L1469" s="31">
        <f t="shared" si="11"/>
        <v>550</v>
      </c>
      <c r="M1469" s="32">
        <v>0.25</v>
      </c>
      <c r="O1469" s="37"/>
      <c r="P1469" s="38"/>
      <c r="Q1469" s="33"/>
      <c r="R1469" s="34"/>
    </row>
    <row r="1470" spans="1:18" ht="15.75" customHeight="1" x14ac:dyDescent="0.2">
      <c r="A1470" s="22"/>
      <c r="B1470" s="27" t="s">
        <v>21</v>
      </c>
      <c r="C1470" s="27">
        <v>1185732</v>
      </c>
      <c r="D1470" s="28">
        <v>44326</v>
      </c>
      <c r="E1470" s="27" t="s">
        <v>22</v>
      </c>
      <c r="F1470" s="27" t="s">
        <v>23</v>
      </c>
      <c r="G1470" s="27" t="s">
        <v>73</v>
      </c>
      <c r="H1470" s="27" t="s">
        <v>24</v>
      </c>
      <c r="I1470" s="29">
        <v>0.5</v>
      </c>
      <c r="J1470" s="30">
        <v>8200</v>
      </c>
      <c r="K1470" s="31">
        <f t="shared" si="10"/>
        <v>4100</v>
      </c>
      <c r="L1470" s="31">
        <f t="shared" si="11"/>
        <v>2050</v>
      </c>
      <c r="M1470" s="32">
        <v>0.5</v>
      </c>
      <c r="O1470" s="37"/>
      <c r="P1470" s="38"/>
      <c r="Q1470" s="33"/>
      <c r="R1470" s="34"/>
    </row>
    <row r="1471" spans="1:18" ht="15.75" customHeight="1" x14ac:dyDescent="0.2">
      <c r="A1471" s="22"/>
      <c r="B1471" s="27" t="s">
        <v>21</v>
      </c>
      <c r="C1471" s="27">
        <v>1185732</v>
      </c>
      <c r="D1471" s="28">
        <v>44326</v>
      </c>
      <c r="E1471" s="27" t="s">
        <v>22</v>
      </c>
      <c r="F1471" s="27" t="s">
        <v>23</v>
      </c>
      <c r="G1471" s="27" t="s">
        <v>73</v>
      </c>
      <c r="H1471" s="27" t="s">
        <v>25</v>
      </c>
      <c r="I1471" s="29">
        <v>0.45000000000000007</v>
      </c>
      <c r="J1471" s="30">
        <v>5250</v>
      </c>
      <c r="K1471" s="31">
        <f t="shared" si="10"/>
        <v>2362.5000000000005</v>
      </c>
      <c r="L1471" s="31">
        <f t="shared" si="11"/>
        <v>708.75000000000011</v>
      </c>
      <c r="M1471" s="32">
        <v>0.3</v>
      </c>
      <c r="O1471" s="37"/>
      <c r="P1471" s="38"/>
      <c r="Q1471" s="33"/>
      <c r="R1471" s="34"/>
    </row>
    <row r="1472" spans="1:18" ht="15.75" customHeight="1" x14ac:dyDescent="0.2">
      <c r="A1472" s="22"/>
      <c r="B1472" s="27" t="s">
        <v>21</v>
      </c>
      <c r="C1472" s="27">
        <v>1185732</v>
      </c>
      <c r="D1472" s="28">
        <v>44326</v>
      </c>
      <c r="E1472" s="27" t="s">
        <v>22</v>
      </c>
      <c r="F1472" s="27" t="s">
        <v>23</v>
      </c>
      <c r="G1472" s="27" t="s">
        <v>73</v>
      </c>
      <c r="H1472" s="27" t="s">
        <v>26</v>
      </c>
      <c r="I1472" s="29">
        <v>0.4</v>
      </c>
      <c r="J1472" s="30">
        <v>5000</v>
      </c>
      <c r="K1472" s="31">
        <f t="shared" si="10"/>
        <v>2000</v>
      </c>
      <c r="L1472" s="31">
        <f t="shared" si="11"/>
        <v>700</v>
      </c>
      <c r="M1472" s="32">
        <v>0.35</v>
      </c>
      <c r="O1472" s="37"/>
      <c r="P1472" s="38"/>
      <c r="Q1472" s="33"/>
      <c r="R1472" s="34"/>
    </row>
    <row r="1473" spans="1:18" ht="15.75" customHeight="1" x14ac:dyDescent="0.2">
      <c r="A1473" s="22"/>
      <c r="B1473" s="27" t="s">
        <v>21</v>
      </c>
      <c r="C1473" s="27">
        <v>1185732</v>
      </c>
      <c r="D1473" s="28">
        <v>44326</v>
      </c>
      <c r="E1473" s="27" t="s">
        <v>22</v>
      </c>
      <c r="F1473" s="27" t="s">
        <v>23</v>
      </c>
      <c r="G1473" s="27" t="s">
        <v>73</v>
      </c>
      <c r="H1473" s="27" t="s">
        <v>27</v>
      </c>
      <c r="I1473" s="29">
        <v>0.4</v>
      </c>
      <c r="J1473" s="30">
        <v>4500</v>
      </c>
      <c r="K1473" s="31">
        <f t="shared" si="10"/>
        <v>1800</v>
      </c>
      <c r="L1473" s="31">
        <f t="shared" si="11"/>
        <v>630</v>
      </c>
      <c r="M1473" s="32">
        <v>0.35</v>
      </c>
      <c r="O1473" s="37"/>
      <c r="P1473" s="38"/>
      <c r="Q1473" s="33"/>
      <c r="R1473" s="34"/>
    </row>
    <row r="1474" spans="1:18" ht="15.75" customHeight="1" x14ac:dyDescent="0.2">
      <c r="A1474" s="22"/>
      <c r="B1474" s="27" t="s">
        <v>21</v>
      </c>
      <c r="C1474" s="27">
        <v>1185732</v>
      </c>
      <c r="D1474" s="28">
        <v>44326</v>
      </c>
      <c r="E1474" s="27" t="s">
        <v>22</v>
      </c>
      <c r="F1474" s="27" t="s">
        <v>23</v>
      </c>
      <c r="G1474" s="27" t="s">
        <v>73</v>
      </c>
      <c r="H1474" s="27" t="s">
        <v>28</v>
      </c>
      <c r="I1474" s="29">
        <v>0.5</v>
      </c>
      <c r="J1474" s="30">
        <v>4750</v>
      </c>
      <c r="K1474" s="31">
        <f t="shared" si="10"/>
        <v>2375</v>
      </c>
      <c r="L1474" s="31">
        <f t="shared" si="11"/>
        <v>712.5</v>
      </c>
      <c r="M1474" s="32">
        <v>0.3</v>
      </c>
      <c r="O1474" s="37"/>
      <c r="P1474" s="38"/>
      <c r="Q1474" s="33"/>
      <c r="R1474" s="34"/>
    </row>
    <row r="1475" spans="1:18" ht="15.75" customHeight="1" x14ac:dyDescent="0.2">
      <c r="A1475" s="22"/>
      <c r="B1475" s="27" t="s">
        <v>21</v>
      </c>
      <c r="C1475" s="27">
        <v>1185732</v>
      </c>
      <c r="D1475" s="28">
        <v>44326</v>
      </c>
      <c r="E1475" s="27" t="s">
        <v>22</v>
      </c>
      <c r="F1475" s="27" t="s">
        <v>23</v>
      </c>
      <c r="G1475" s="27" t="s">
        <v>73</v>
      </c>
      <c r="H1475" s="27" t="s">
        <v>29</v>
      </c>
      <c r="I1475" s="29">
        <v>0.55000000000000004</v>
      </c>
      <c r="J1475" s="30">
        <v>6000</v>
      </c>
      <c r="K1475" s="31">
        <f t="shared" si="10"/>
        <v>3300.0000000000005</v>
      </c>
      <c r="L1475" s="31">
        <f t="shared" si="11"/>
        <v>825.00000000000011</v>
      </c>
      <c r="M1475" s="32">
        <v>0.25</v>
      </c>
      <c r="O1475" s="37"/>
      <c r="P1475" s="38"/>
      <c r="Q1475" s="33"/>
      <c r="R1475" s="34"/>
    </row>
    <row r="1476" spans="1:18" ht="15.75" customHeight="1" x14ac:dyDescent="0.2">
      <c r="A1476" s="22"/>
      <c r="B1476" s="27" t="s">
        <v>21</v>
      </c>
      <c r="C1476" s="27">
        <v>1185732</v>
      </c>
      <c r="D1476" s="28">
        <v>44359</v>
      </c>
      <c r="E1476" s="27" t="s">
        <v>22</v>
      </c>
      <c r="F1476" s="27" t="s">
        <v>23</v>
      </c>
      <c r="G1476" s="27" t="s">
        <v>73</v>
      </c>
      <c r="H1476" s="27" t="s">
        <v>24</v>
      </c>
      <c r="I1476" s="29">
        <v>0.5</v>
      </c>
      <c r="J1476" s="30">
        <v>8500</v>
      </c>
      <c r="K1476" s="31">
        <f t="shared" si="10"/>
        <v>4250</v>
      </c>
      <c r="L1476" s="31">
        <f t="shared" si="11"/>
        <v>2125</v>
      </c>
      <c r="M1476" s="32">
        <v>0.5</v>
      </c>
      <c r="O1476" s="37"/>
      <c r="P1476" s="38"/>
      <c r="Q1476" s="33"/>
      <c r="R1476" s="34"/>
    </row>
    <row r="1477" spans="1:18" ht="15.75" customHeight="1" x14ac:dyDescent="0.2">
      <c r="A1477" s="22"/>
      <c r="B1477" s="27" t="s">
        <v>21</v>
      </c>
      <c r="C1477" s="27">
        <v>1185732</v>
      </c>
      <c r="D1477" s="28">
        <v>44359</v>
      </c>
      <c r="E1477" s="27" t="s">
        <v>22</v>
      </c>
      <c r="F1477" s="27" t="s">
        <v>23</v>
      </c>
      <c r="G1477" s="27" t="s">
        <v>73</v>
      </c>
      <c r="H1477" s="27" t="s">
        <v>25</v>
      </c>
      <c r="I1477" s="29">
        <v>0.45000000000000007</v>
      </c>
      <c r="J1477" s="30">
        <v>6000</v>
      </c>
      <c r="K1477" s="31">
        <f t="shared" si="10"/>
        <v>2700.0000000000005</v>
      </c>
      <c r="L1477" s="31">
        <f t="shared" si="11"/>
        <v>810.00000000000011</v>
      </c>
      <c r="M1477" s="32">
        <v>0.3</v>
      </c>
      <c r="O1477" s="37"/>
      <c r="P1477" s="38"/>
      <c r="Q1477" s="33"/>
      <c r="R1477" s="34"/>
    </row>
    <row r="1478" spans="1:18" ht="15.75" customHeight="1" x14ac:dyDescent="0.2">
      <c r="A1478" s="22"/>
      <c r="B1478" s="27" t="s">
        <v>21</v>
      </c>
      <c r="C1478" s="27">
        <v>1185732</v>
      </c>
      <c r="D1478" s="28">
        <v>44359</v>
      </c>
      <c r="E1478" s="27" t="s">
        <v>22</v>
      </c>
      <c r="F1478" s="27" t="s">
        <v>23</v>
      </c>
      <c r="G1478" s="27" t="s">
        <v>73</v>
      </c>
      <c r="H1478" s="27" t="s">
        <v>26</v>
      </c>
      <c r="I1478" s="29">
        <v>0.4</v>
      </c>
      <c r="J1478" s="30">
        <v>5250</v>
      </c>
      <c r="K1478" s="31">
        <f t="shared" si="10"/>
        <v>2100</v>
      </c>
      <c r="L1478" s="31">
        <f t="shared" si="11"/>
        <v>735</v>
      </c>
      <c r="M1478" s="32">
        <v>0.35</v>
      </c>
      <c r="O1478" s="37"/>
      <c r="P1478" s="38"/>
      <c r="Q1478" s="33"/>
      <c r="R1478" s="34"/>
    </row>
    <row r="1479" spans="1:18" ht="15.75" customHeight="1" x14ac:dyDescent="0.2">
      <c r="A1479" s="22"/>
      <c r="B1479" s="27" t="s">
        <v>21</v>
      </c>
      <c r="C1479" s="27">
        <v>1185732</v>
      </c>
      <c r="D1479" s="28">
        <v>44359</v>
      </c>
      <c r="E1479" s="27" t="s">
        <v>22</v>
      </c>
      <c r="F1479" s="27" t="s">
        <v>23</v>
      </c>
      <c r="G1479" s="27" t="s">
        <v>73</v>
      </c>
      <c r="H1479" s="27" t="s">
        <v>27</v>
      </c>
      <c r="I1479" s="29">
        <v>0.4</v>
      </c>
      <c r="J1479" s="30">
        <v>5000</v>
      </c>
      <c r="K1479" s="31">
        <f t="shared" si="10"/>
        <v>2000</v>
      </c>
      <c r="L1479" s="31">
        <f t="shared" si="11"/>
        <v>700</v>
      </c>
      <c r="M1479" s="32">
        <v>0.35</v>
      </c>
      <c r="O1479" s="37"/>
      <c r="P1479" s="38"/>
      <c r="Q1479" s="33"/>
      <c r="R1479" s="34"/>
    </row>
    <row r="1480" spans="1:18" ht="15.75" customHeight="1" x14ac:dyDescent="0.2">
      <c r="A1480" s="22"/>
      <c r="B1480" s="27" t="s">
        <v>21</v>
      </c>
      <c r="C1480" s="27">
        <v>1185732</v>
      </c>
      <c r="D1480" s="28">
        <v>44359</v>
      </c>
      <c r="E1480" s="27" t="s">
        <v>22</v>
      </c>
      <c r="F1480" s="27" t="s">
        <v>23</v>
      </c>
      <c r="G1480" s="27" t="s">
        <v>73</v>
      </c>
      <c r="H1480" s="27" t="s">
        <v>28</v>
      </c>
      <c r="I1480" s="29">
        <v>0.5</v>
      </c>
      <c r="J1480" s="30">
        <v>5000</v>
      </c>
      <c r="K1480" s="31">
        <f t="shared" si="10"/>
        <v>2500</v>
      </c>
      <c r="L1480" s="31">
        <f t="shared" si="11"/>
        <v>750</v>
      </c>
      <c r="M1480" s="32">
        <v>0.3</v>
      </c>
      <c r="O1480" s="37"/>
      <c r="P1480" s="38"/>
      <c r="Q1480" s="33"/>
      <c r="R1480" s="34"/>
    </row>
    <row r="1481" spans="1:18" ht="15.75" customHeight="1" x14ac:dyDescent="0.2">
      <c r="A1481" s="22"/>
      <c r="B1481" s="27" t="s">
        <v>21</v>
      </c>
      <c r="C1481" s="27">
        <v>1185732</v>
      </c>
      <c r="D1481" s="28">
        <v>44359</v>
      </c>
      <c r="E1481" s="27" t="s">
        <v>22</v>
      </c>
      <c r="F1481" s="27" t="s">
        <v>23</v>
      </c>
      <c r="G1481" s="27" t="s">
        <v>73</v>
      </c>
      <c r="H1481" s="27" t="s">
        <v>29</v>
      </c>
      <c r="I1481" s="29">
        <v>0.55000000000000004</v>
      </c>
      <c r="J1481" s="30">
        <v>6500</v>
      </c>
      <c r="K1481" s="31">
        <f t="shared" si="10"/>
        <v>3575.0000000000005</v>
      </c>
      <c r="L1481" s="31">
        <f t="shared" si="11"/>
        <v>893.75000000000011</v>
      </c>
      <c r="M1481" s="32">
        <v>0.25</v>
      </c>
      <c r="O1481" s="37"/>
      <c r="P1481" s="38"/>
      <c r="Q1481" s="33"/>
      <c r="R1481" s="34"/>
    </row>
    <row r="1482" spans="1:18" ht="15.75" customHeight="1" x14ac:dyDescent="0.2">
      <c r="A1482" s="22"/>
      <c r="B1482" s="27" t="s">
        <v>21</v>
      </c>
      <c r="C1482" s="27">
        <v>1185732</v>
      </c>
      <c r="D1482" s="28">
        <v>44387</v>
      </c>
      <c r="E1482" s="27" t="s">
        <v>22</v>
      </c>
      <c r="F1482" s="27" t="s">
        <v>23</v>
      </c>
      <c r="G1482" s="27" t="s">
        <v>73</v>
      </c>
      <c r="H1482" s="27" t="s">
        <v>24</v>
      </c>
      <c r="I1482" s="29">
        <v>0.5</v>
      </c>
      <c r="J1482" s="30">
        <v>8750</v>
      </c>
      <c r="K1482" s="31">
        <f t="shared" si="10"/>
        <v>4375</v>
      </c>
      <c r="L1482" s="31">
        <f t="shared" si="11"/>
        <v>2187.5</v>
      </c>
      <c r="M1482" s="32">
        <v>0.5</v>
      </c>
      <c r="O1482" s="37"/>
      <c r="P1482" s="38"/>
      <c r="Q1482" s="33"/>
      <c r="R1482" s="34"/>
    </row>
    <row r="1483" spans="1:18" ht="15.75" customHeight="1" x14ac:dyDescent="0.2">
      <c r="A1483" s="22"/>
      <c r="B1483" s="27" t="s">
        <v>21</v>
      </c>
      <c r="C1483" s="27">
        <v>1185732</v>
      </c>
      <c r="D1483" s="28">
        <v>44387</v>
      </c>
      <c r="E1483" s="27" t="s">
        <v>22</v>
      </c>
      <c r="F1483" s="27" t="s">
        <v>23</v>
      </c>
      <c r="G1483" s="27" t="s">
        <v>73</v>
      </c>
      <c r="H1483" s="27" t="s">
        <v>25</v>
      </c>
      <c r="I1483" s="29">
        <v>0.45000000000000007</v>
      </c>
      <c r="J1483" s="30">
        <v>6250</v>
      </c>
      <c r="K1483" s="31">
        <f t="shared" si="10"/>
        <v>2812.5000000000005</v>
      </c>
      <c r="L1483" s="31">
        <f t="shared" si="11"/>
        <v>843.75000000000011</v>
      </c>
      <c r="M1483" s="32">
        <v>0.3</v>
      </c>
      <c r="O1483" s="37"/>
      <c r="P1483" s="38"/>
      <c r="Q1483" s="33"/>
      <c r="R1483" s="34"/>
    </row>
    <row r="1484" spans="1:18" ht="15.75" customHeight="1" x14ac:dyDescent="0.2">
      <c r="A1484" s="22"/>
      <c r="B1484" s="27" t="s">
        <v>21</v>
      </c>
      <c r="C1484" s="27">
        <v>1185732</v>
      </c>
      <c r="D1484" s="28">
        <v>44387</v>
      </c>
      <c r="E1484" s="27" t="s">
        <v>22</v>
      </c>
      <c r="F1484" s="27" t="s">
        <v>23</v>
      </c>
      <c r="G1484" s="27" t="s">
        <v>73</v>
      </c>
      <c r="H1484" s="27" t="s">
        <v>26</v>
      </c>
      <c r="I1484" s="29">
        <v>0.4</v>
      </c>
      <c r="J1484" s="30">
        <v>5500</v>
      </c>
      <c r="K1484" s="31">
        <f t="shared" si="10"/>
        <v>2200</v>
      </c>
      <c r="L1484" s="31">
        <f t="shared" si="11"/>
        <v>770</v>
      </c>
      <c r="M1484" s="32">
        <v>0.35</v>
      </c>
      <c r="O1484" s="37"/>
      <c r="P1484" s="38"/>
      <c r="Q1484" s="33"/>
      <c r="R1484" s="34"/>
    </row>
    <row r="1485" spans="1:18" ht="15.75" customHeight="1" x14ac:dyDescent="0.2">
      <c r="A1485" s="22"/>
      <c r="B1485" s="27" t="s">
        <v>21</v>
      </c>
      <c r="C1485" s="27">
        <v>1185732</v>
      </c>
      <c r="D1485" s="28">
        <v>44387</v>
      </c>
      <c r="E1485" s="27" t="s">
        <v>22</v>
      </c>
      <c r="F1485" s="27" t="s">
        <v>23</v>
      </c>
      <c r="G1485" s="27" t="s">
        <v>73</v>
      </c>
      <c r="H1485" s="27" t="s">
        <v>27</v>
      </c>
      <c r="I1485" s="29">
        <v>0.4</v>
      </c>
      <c r="J1485" s="30">
        <v>5000</v>
      </c>
      <c r="K1485" s="31">
        <f t="shared" si="10"/>
        <v>2000</v>
      </c>
      <c r="L1485" s="31">
        <f t="shared" si="11"/>
        <v>700</v>
      </c>
      <c r="M1485" s="32">
        <v>0.35</v>
      </c>
      <c r="O1485" s="37"/>
      <c r="P1485" s="38"/>
      <c r="Q1485" s="33"/>
      <c r="R1485" s="34"/>
    </row>
    <row r="1486" spans="1:18" ht="15.75" customHeight="1" x14ac:dyDescent="0.2">
      <c r="A1486" s="22"/>
      <c r="B1486" s="27" t="s">
        <v>21</v>
      </c>
      <c r="C1486" s="27">
        <v>1185732</v>
      </c>
      <c r="D1486" s="28">
        <v>44387</v>
      </c>
      <c r="E1486" s="27" t="s">
        <v>22</v>
      </c>
      <c r="F1486" s="27" t="s">
        <v>23</v>
      </c>
      <c r="G1486" s="27" t="s">
        <v>73</v>
      </c>
      <c r="H1486" s="27" t="s">
        <v>28</v>
      </c>
      <c r="I1486" s="29">
        <v>0.5</v>
      </c>
      <c r="J1486" s="30">
        <v>5250</v>
      </c>
      <c r="K1486" s="31">
        <f t="shared" si="10"/>
        <v>2625</v>
      </c>
      <c r="L1486" s="31">
        <f t="shared" si="11"/>
        <v>787.5</v>
      </c>
      <c r="M1486" s="32">
        <v>0.3</v>
      </c>
      <c r="O1486" s="37"/>
      <c r="P1486" s="38"/>
      <c r="Q1486" s="33"/>
      <c r="R1486" s="34"/>
    </row>
    <row r="1487" spans="1:18" ht="15.75" customHeight="1" x14ac:dyDescent="0.2">
      <c r="A1487" s="22"/>
      <c r="B1487" s="27" t="s">
        <v>21</v>
      </c>
      <c r="C1487" s="27">
        <v>1185732</v>
      </c>
      <c r="D1487" s="28">
        <v>44387</v>
      </c>
      <c r="E1487" s="27" t="s">
        <v>22</v>
      </c>
      <c r="F1487" s="27" t="s">
        <v>23</v>
      </c>
      <c r="G1487" s="27" t="s">
        <v>73</v>
      </c>
      <c r="H1487" s="27" t="s">
        <v>29</v>
      </c>
      <c r="I1487" s="29">
        <v>0.55000000000000004</v>
      </c>
      <c r="J1487" s="30">
        <v>7000</v>
      </c>
      <c r="K1487" s="31">
        <f t="shared" si="10"/>
        <v>3850.0000000000005</v>
      </c>
      <c r="L1487" s="31">
        <f t="shared" si="11"/>
        <v>962.50000000000011</v>
      </c>
      <c r="M1487" s="32">
        <v>0.25</v>
      </c>
      <c r="O1487" s="37"/>
      <c r="P1487" s="38"/>
      <c r="Q1487" s="33"/>
      <c r="R1487" s="34"/>
    </row>
    <row r="1488" spans="1:18" ht="15.75" customHeight="1" x14ac:dyDescent="0.2">
      <c r="A1488" s="22"/>
      <c r="B1488" s="27" t="s">
        <v>21</v>
      </c>
      <c r="C1488" s="27">
        <v>1185732</v>
      </c>
      <c r="D1488" s="28">
        <v>44419</v>
      </c>
      <c r="E1488" s="27" t="s">
        <v>22</v>
      </c>
      <c r="F1488" s="27" t="s">
        <v>23</v>
      </c>
      <c r="G1488" s="27" t="s">
        <v>73</v>
      </c>
      <c r="H1488" s="27" t="s">
        <v>24</v>
      </c>
      <c r="I1488" s="29">
        <v>0.5</v>
      </c>
      <c r="J1488" s="30">
        <v>8500</v>
      </c>
      <c r="K1488" s="31">
        <f t="shared" si="10"/>
        <v>4250</v>
      </c>
      <c r="L1488" s="31">
        <f t="shared" si="11"/>
        <v>2125</v>
      </c>
      <c r="M1488" s="32">
        <v>0.5</v>
      </c>
      <c r="O1488" s="37"/>
      <c r="P1488" s="38"/>
      <c r="Q1488" s="33"/>
      <c r="R1488" s="34"/>
    </row>
    <row r="1489" spans="1:18" ht="15.75" customHeight="1" x14ac:dyDescent="0.2">
      <c r="A1489" s="22"/>
      <c r="B1489" s="27" t="s">
        <v>21</v>
      </c>
      <c r="C1489" s="27">
        <v>1185732</v>
      </c>
      <c r="D1489" s="28">
        <v>44419</v>
      </c>
      <c r="E1489" s="27" t="s">
        <v>22</v>
      </c>
      <c r="F1489" s="27" t="s">
        <v>23</v>
      </c>
      <c r="G1489" s="27" t="s">
        <v>73</v>
      </c>
      <c r="H1489" s="27" t="s">
        <v>25</v>
      </c>
      <c r="I1489" s="29">
        <v>0.45000000000000007</v>
      </c>
      <c r="J1489" s="30">
        <v>6250</v>
      </c>
      <c r="K1489" s="31">
        <f t="shared" si="10"/>
        <v>2812.5000000000005</v>
      </c>
      <c r="L1489" s="31">
        <f t="shared" si="11"/>
        <v>843.75000000000011</v>
      </c>
      <c r="M1489" s="32">
        <v>0.3</v>
      </c>
      <c r="O1489" s="37"/>
      <c r="P1489" s="38"/>
      <c r="Q1489" s="33"/>
      <c r="R1489" s="34"/>
    </row>
    <row r="1490" spans="1:18" ht="15.75" customHeight="1" x14ac:dyDescent="0.2">
      <c r="A1490" s="22"/>
      <c r="B1490" s="27" t="s">
        <v>21</v>
      </c>
      <c r="C1490" s="27">
        <v>1185732</v>
      </c>
      <c r="D1490" s="28">
        <v>44419</v>
      </c>
      <c r="E1490" s="27" t="s">
        <v>22</v>
      </c>
      <c r="F1490" s="27" t="s">
        <v>23</v>
      </c>
      <c r="G1490" s="27" t="s">
        <v>73</v>
      </c>
      <c r="H1490" s="27" t="s">
        <v>26</v>
      </c>
      <c r="I1490" s="29">
        <v>0.4</v>
      </c>
      <c r="J1490" s="30">
        <v>5500</v>
      </c>
      <c r="K1490" s="31">
        <f t="shared" si="10"/>
        <v>2200</v>
      </c>
      <c r="L1490" s="31">
        <f t="shared" si="11"/>
        <v>770</v>
      </c>
      <c r="M1490" s="32">
        <v>0.35</v>
      </c>
      <c r="O1490" s="37"/>
      <c r="P1490" s="38"/>
      <c r="Q1490" s="33"/>
      <c r="R1490" s="34"/>
    </row>
    <row r="1491" spans="1:18" ht="15.75" customHeight="1" x14ac:dyDescent="0.2">
      <c r="A1491" s="22"/>
      <c r="B1491" s="27" t="s">
        <v>21</v>
      </c>
      <c r="C1491" s="27">
        <v>1185732</v>
      </c>
      <c r="D1491" s="28">
        <v>44419</v>
      </c>
      <c r="E1491" s="27" t="s">
        <v>22</v>
      </c>
      <c r="F1491" s="27" t="s">
        <v>23</v>
      </c>
      <c r="G1491" s="27" t="s">
        <v>73</v>
      </c>
      <c r="H1491" s="27" t="s">
        <v>27</v>
      </c>
      <c r="I1491" s="29">
        <v>0.4</v>
      </c>
      <c r="J1491" s="30">
        <v>5250</v>
      </c>
      <c r="K1491" s="31">
        <f t="shared" si="10"/>
        <v>2100</v>
      </c>
      <c r="L1491" s="31">
        <f t="shared" si="11"/>
        <v>735</v>
      </c>
      <c r="M1491" s="32">
        <v>0.35</v>
      </c>
      <c r="O1491" s="37"/>
      <c r="P1491" s="38"/>
      <c r="Q1491" s="33"/>
      <c r="R1491" s="34"/>
    </row>
    <row r="1492" spans="1:18" ht="15.75" customHeight="1" x14ac:dyDescent="0.2">
      <c r="A1492" s="22"/>
      <c r="B1492" s="27" t="s">
        <v>21</v>
      </c>
      <c r="C1492" s="27">
        <v>1185732</v>
      </c>
      <c r="D1492" s="28">
        <v>44419</v>
      </c>
      <c r="E1492" s="27" t="s">
        <v>22</v>
      </c>
      <c r="F1492" s="27" t="s">
        <v>23</v>
      </c>
      <c r="G1492" s="27" t="s">
        <v>73</v>
      </c>
      <c r="H1492" s="27" t="s">
        <v>28</v>
      </c>
      <c r="I1492" s="29">
        <v>0.5</v>
      </c>
      <c r="J1492" s="30">
        <v>5000</v>
      </c>
      <c r="K1492" s="31">
        <f t="shared" si="10"/>
        <v>2500</v>
      </c>
      <c r="L1492" s="31">
        <f t="shared" si="11"/>
        <v>750</v>
      </c>
      <c r="M1492" s="32">
        <v>0.3</v>
      </c>
      <c r="O1492" s="37"/>
      <c r="P1492" s="38"/>
      <c r="Q1492" s="33"/>
      <c r="R1492" s="34"/>
    </row>
    <row r="1493" spans="1:18" ht="15.75" customHeight="1" x14ac:dyDescent="0.2">
      <c r="A1493" s="22"/>
      <c r="B1493" s="27" t="s">
        <v>21</v>
      </c>
      <c r="C1493" s="27">
        <v>1185732</v>
      </c>
      <c r="D1493" s="28">
        <v>44419</v>
      </c>
      <c r="E1493" s="27" t="s">
        <v>22</v>
      </c>
      <c r="F1493" s="27" t="s">
        <v>23</v>
      </c>
      <c r="G1493" s="27" t="s">
        <v>73</v>
      </c>
      <c r="H1493" s="27" t="s">
        <v>29</v>
      </c>
      <c r="I1493" s="29">
        <v>0.55000000000000004</v>
      </c>
      <c r="J1493" s="30">
        <v>6750</v>
      </c>
      <c r="K1493" s="31">
        <f t="shared" si="10"/>
        <v>3712.5000000000005</v>
      </c>
      <c r="L1493" s="31">
        <f t="shared" si="11"/>
        <v>928.12500000000011</v>
      </c>
      <c r="M1493" s="32">
        <v>0.25</v>
      </c>
      <c r="O1493" s="37"/>
      <c r="P1493" s="38"/>
      <c r="Q1493" s="33"/>
      <c r="R1493" s="34"/>
    </row>
    <row r="1494" spans="1:18" ht="15.75" customHeight="1" x14ac:dyDescent="0.2">
      <c r="A1494" s="22"/>
      <c r="B1494" s="27" t="s">
        <v>21</v>
      </c>
      <c r="C1494" s="27">
        <v>1185732</v>
      </c>
      <c r="D1494" s="28">
        <v>44449</v>
      </c>
      <c r="E1494" s="27" t="s">
        <v>22</v>
      </c>
      <c r="F1494" s="27" t="s">
        <v>23</v>
      </c>
      <c r="G1494" s="27" t="s">
        <v>73</v>
      </c>
      <c r="H1494" s="27" t="s">
        <v>24</v>
      </c>
      <c r="I1494" s="29">
        <v>0.5</v>
      </c>
      <c r="J1494" s="30">
        <v>8000</v>
      </c>
      <c r="K1494" s="31">
        <f t="shared" si="10"/>
        <v>4000</v>
      </c>
      <c r="L1494" s="31">
        <f t="shared" si="11"/>
        <v>2000</v>
      </c>
      <c r="M1494" s="32">
        <v>0.5</v>
      </c>
      <c r="O1494" s="37"/>
      <c r="P1494" s="38"/>
      <c r="Q1494" s="33"/>
      <c r="R1494" s="34"/>
    </row>
    <row r="1495" spans="1:18" ht="15.75" customHeight="1" x14ac:dyDescent="0.2">
      <c r="A1495" s="22"/>
      <c r="B1495" s="27" t="s">
        <v>21</v>
      </c>
      <c r="C1495" s="27">
        <v>1185732</v>
      </c>
      <c r="D1495" s="28">
        <v>44449</v>
      </c>
      <c r="E1495" s="27" t="s">
        <v>22</v>
      </c>
      <c r="F1495" s="27" t="s">
        <v>23</v>
      </c>
      <c r="G1495" s="27" t="s">
        <v>73</v>
      </c>
      <c r="H1495" s="27" t="s">
        <v>25</v>
      </c>
      <c r="I1495" s="29">
        <v>0.45000000000000007</v>
      </c>
      <c r="J1495" s="30">
        <v>6000</v>
      </c>
      <c r="K1495" s="31">
        <f t="shared" si="10"/>
        <v>2700.0000000000005</v>
      </c>
      <c r="L1495" s="31">
        <f t="shared" si="11"/>
        <v>810.00000000000011</v>
      </c>
      <c r="M1495" s="32">
        <v>0.3</v>
      </c>
      <c r="O1495" s="37"/>
      <c r="P1495" s="38"/>
      <c r="Q1495" s="33"/>
      <c r="R1495" s="34"/>
    </row>
    <row r="1496" spans="1:18" ht="15.75" customHeight="1" x14ac:dyDescent="0.2">
      <c r="A1496" s="22"/>
      <c r="B1496" s="27" t="s">
        <v>21</v>
      </c>
      <c r="C1496" s="27">
        <v>1185732</v>
      </c>
      <c r="D1496" s="28">
        <v>44449</v>
      </c>
      <c r="E1496" s="27" t="s">
        <v>22</v>
      </c>
      <c r="F1496" s="27" t="s">
        <v>23</v>
      </c>
      <c r="G1496" s="27" t="s">
        <v>73</v>
      </c>
      <c r="H1496" s="27" t="s">
        <v>26</v>
      </c>
      <c r="I1496" s="29">
        <v>0.4</v>
      </c>
      <c r="J1496" s="30">
        <v>5250</v>
      </c>
      <c r="K1496" s="31">
        <f t="shared" si="10"/>
        <v>2100</v>
      </c>
      <c r="L1496" s="31">
        <f t="shared" si="11"/>
        <v>735</v>
      </c>
      <c r="M1496" s="32">
        <v>0.35</v>
      </c>
      <c r="O1496" s="37"/>
      <c r="P1496" s="38"/>
      <c r="Q1496" s="33"/>
      <c r="R1496" s="34"/>
    </row>
    <row r="1497" spans="1:18" ht="15.75" customHeight="1" x14ac:dyDescent="0.2">
      <c r="A1497" s="22"/>
      <c r="B1497" s="27" t="s">
        <v>21</v>
      </c>
      <c r="C1497" s="27">
        <v>1185732</v>
      </c>
      <c r="D1497" s="28">
        <v>44449</v>
      </c>
      <c r="E1497" s="27" t="s">
        <v>22</v>
      </c>
      <c r="F1497" s="27" t="s">
        <v>23</v>
      </c>
      <c r="G1497" s="27" t="s">
        <v>73</v>
      </c>
      <c r="H1497" s="27" t="s">
        <v>27</v>
      </c>
      <c r="I1497" s="29">
        <v>0.4</v>
      </c>
      <c r="J1497" s="30">
        <v>5000</v>
      </c>
      <c r="K1497" s="31">
        <f t="shared" si="10"/>
        <v>2000</v>
      </c>
      <c r="L1497" s="31">
        <f t="shared" si="11"/>
        <v>700</v>
      </c>
      <c r="M1497" s="32">
        <v>0.35</v>
      </c>
      <c r="O1497" s="37"/>
      <c r="P1497" s="38"/>
      <c r="Q1497" s="33"/>
      <c r="R1497" s="34"/>
    </row>
    <row r="1498" spans="1:18" ht="15.75" customHeight="1" x14ac:dyDescent="0.2">
      <c r="A1498" s="22"/>
      <c r="B1498" s="27" t="s">
        <v>21</v>
      </c>
      <c r="C1498" s="27">
        <v>1185732</v>
      </c>
      <c r="D1498" s="28">
        <v>44449</v>
      </c>
      <c r="E1498" s="27" t="s">
        <v>22</v>
      </c>
      <c r="F1498" s="27" t="s">
        <v>23</v>
      </c>
      <c r="G1498" s="27" t="s">
        <v>73</v>
      </c>
      <c r="H1498" s="27" t="s">
        <v>28</v>
      </c>
      <c r="I1498" s="29">
        <v>0.5</v>
      </c>
      <c r="J1498" s="30">
        <v>5000</v>
      </c>
      <c r="K1498" s="31">
        <f t="shared" si="10"/>
        <v>2500</v>
      </c>
      <c r="L1498" s="31">
        <f t="shared" si="11"/>
        <v>750</v>
      </c>
      <c r="M1498" s="32">
        <v>0.3</v>
      </c>
      <c r="O1498" s="37"/>
      <c r="P1498" s="38"/>
      <c r="Q1498" s="33"/>
      <c r="R1498" s="34"/>
    </row>
    <row r="1499" spans="1:18" ht="15.75" customHeight="1" x14ac:dyDescent="0.2">
      <c r="A1499" s="22"/>
      <c r="B1499" s="27" t="s">
        <v>21</v>
      </c>
      <c r="C1499" s="27">
        <v>1185732</v>
      </c>
      <c r="D1499" s="28">
        <v>44449</v>
      </c>
      <c r="E1499" s="27" t="s">
        <v>22</v>
      </c>
      <c r="F1499" s="27" t="s">
        <v>23</v>
      </c>
      <c r="G1499" s="27" t="s">
        <v>73</v>
      </c>
      <c r="H1499" s="27" t="s">
        <v>29</v>
      </c>
      <c r="I1499" s="29">
        <v>0.55000000000000004</v>
      </c>
      <c r="J1499" s="30">
        <v>6000</v>
      </c>
      <c r="K1499" s="31">
        <f t="shared" si="10"/>
        <v>3300.0000000000005</v>
      </c>
      <c r="L1499" s="31">
        <f t="shared" si="11"/>
        <v>825.00000000000011</v>
      </c>
      <c r="M1499" s="32">
        <v>0.25</v>
      </c>
      <c r="O1499" s="37"/>
      <c r="P1499" s="38"/>
      <c r="Q1499" s="33"/>
      <c r="R1499" s="34"/>
    </row>
    <row r="1500" spans="1:18" ht="15.75" customHeight="1" x14ac:dyDescent="0.2">
      <c r="A1500" s="22"/>
      <c r="B1500" s="27" t="s">
        <v>21</v>
      </c>
      <c r="C1500" s="27">
        <v>1185732</v>
      </c>
      <c r="D1500" s="28">
        <v>44481</v>
      </c>
      <c r="E1500" s="27" t="s">
        <v>22</v>
      </c>
      <c r="F1500" s="27" t="s">
        <v>23</v>
      </c>
      <c r="G1500" s="27" t="s">
        <v>73</v>
      </c>
      <c r="H1500" s="27" t="s">
        <v>24</v>
      </c>
      <c r="I1500" s="29">
        <v>0.55000000000000004</v>
      </c>
      <c r="J1500" s="30">
        <v>7750</v>
      </c>
      <c r="K1500" s="31">
        <f t="shared" si="10"/>
        <v>4262.5</v>
      </c>
      <c r="L1500" s="31">
        <f t="shared" si="11"/>
        <v>2131.25</v>
      </c>
      <c r="M1500" s="32">
        <v>0.5</v>
      </c>
      <c r="O1500" s="37"/>
      <c r="P1500" s="38"/>
      <c r="Q1500" s="33"/>
      <c r="R1500" s="34"/>
    </row>
    <row r="1501" spans="1:18" ht="15.75" customHeight="1" x14ac:dyDescent="0.2">
      <c r="A1501" s="22"/>
      <c r="B1501" s="27" t="s">
        <v>21</v>
      </c>
      <c r="C1501" s="27">
        <v>1185732</v>
      </c>
      <c r="D1501" s="28">
        <v>44481</v>
      </c>
      <c r="E1501" s="27" t="s">
        <v>22</v>
      </c>
      <c r="F1501" s="27" t="s">
        <v>23</v>
      </c>
      <c r="G1501" s="27" t="s">
        <v>73</v>
      </c>
      <c r="H1501" s="27" t="s">
        <v>25</v>
      </c>
      <c r="I1501" s="29">
        <v>0.45000000000000007</v>
      </c>
      <c r="J1501" s="30">
        <v>6000</v>
      </c>
      <c r="K1501" s="31">
        <f t="shared" si="10"/>
        <v>2700.0000000000005</v>
      </c>
      <c r="L1501" s="31">
        <f t="shared" si="11"/>
        <v>810.00000000000011</v>
      </c>
      <c r="M1501" s="32">
        <v>0.3</v>
      </c>
      <c r="O1501" s="37"/>
      <c r="P1501" s="38"/>
      <c r="Q1501" s="33"/>
      <c r="R1501" s="34"/>
    </row>
    <row r="1502" spans="1:18" ht="15.75" customHeight="1" x14ac:dyDescent="0.2">
      <c r="A1502" s="22"/>
      <c r="B1502" s="27" t="s">
        <v>21</v>
      </c>
      <c r="C1502" s="27">
        <v>1185732</v>
      </c>
      <c r="D1502" s="28">
        <v>44481</v>
      </c>
      <c r="E1502" s="27" t="s">
        <v>22</v>
      </c>
      <c r="F1502" s="27" t="s">
        <v>23</v>
      </c>
      <c r="G1502" s="27" t="s">
        <v>73</v>
      </c>
      <c r="H1502" s="27" t="s">
        <v>26</v>
      </c>
      <c r="I1502" s="29">
        <v>0.45000000000000007</v>
      </c>
      <c r="J1502" s="30">
        <v>5000</v>
      </c>
      <c r="K1502" s="31">
        <f t="shared" si="10"/>
        <v>2250.0000000000005</v>
      </c>
      <c r="L1502" s="31">
        <f t="shared" si="11"/>
        <v>787.50000000000011</v>
      </c>
      <c r="M1502" s="32">
        <v>0.35</v>
      </c>
      <c r="O1502" s="37"/>
      <c r="P1502" s="38"/>
      <c r="Q1502" s="33"/>
      <c r="R1502" s="34"/>
    </row>
    <row r="1503" spans="1:18" ht="15.75" customHeight="1" x14ac:dyDescent="0.2">
      <c r="A1503" s="22"/>
      <c r="B1503" s="27" t="s">
        <v>21</v>
      </c>
      <c r="C1503" s="27">
        <v>1185732</v>
      </c>
      <c r="D1503" s="28">
        <v>44481</v>
      </c>
      <c r="E1503" s="27" t="s">
        <v>22</v>
      </c>
      <c r="F1503" s="27" t="s">
        <v>23</v>
      </c>
      <c r="G1503" s="27" t="s">
        <v>73</v>
      </c>
      <c r="H1503" s="27" t="s">
        <v>27</v>
      </c>
      <c r="I1503" s="29">
        <v>0.45000000000000007</v>
      </c>
      <c r="J1503" s="30">
        <v>4750</v>
      </c>
      <c r="K1503" s="31">
        <f t="shared" si="10"/>
        <v>2137.5000000000005</v>
      </c>
      <c r="L1503" s="31">
        <f t="shared" si="11"/>
        <v>748.12500000000011</v>
      </c>
      <c r="M1503" s="32">
        <v>0.35</v>
      </c>
      <c r="O1503" s="37"/>
      <c r="P1503" s="38"/>
      <c r="Q1503" s="33"/>
      <c r="R1503" s="34"/>
    </row>
    <row r="1504" spans="1:18" ht="15.75" customHeight="1" x14ac:dyDescent="0.2">
      <c r="A1504" s="22"/>
      <c r="B1504" s="27" t="s">
        <v>21</v>
      </c>
      <c r="C1504" s="27">
        <v>1185732</v>
      </c>
      <c r="D1504" s="28">
        <v>44481</v>
      </c>
      <c r="E1504" s="27" t="s">
        <v>22</v>
      </c>
      <c r="F1504" s="27" t="s">
        <v>23</v>
      </c>
      <c r="G1504" s="27" t="s">
        <v>73</v>
      </c>
      <c r="H1504" s="27" t="s">
        <v>28</v>
      </c>
      <c r="I1504" s="29">
        <v>0.55000000000000004</v>
      </c>
      <c r="J1504" s="30">
        <v>4750</v>
      </c>
      <c r="K1504" s="31">
        <f t="shared" si="10"/>
        <v>2612.5</v>
      </c>
      <c r="L1504" s="31">
        <f t="shared" si="11"/>
        <v>783.75</v>
      </c>
      <c r="M1504" s="32">
        <v>0.3</v>
      </c>
      <c r="O1504" s="37"/>
      <c r="P1504" s="38"/>
      <c r="Q1504" s="33"/>
      <c r="R1504" s="34"/>
    </row>
    <row r="1505" spans="1:18" ht="15.75" customHeight="1" x14ac:dyDescent="0.2">
      <c r="A1505" s="22"/>
      <c r="B1505" s="27" t="s">
        <v>21</v>
      </c>
      <c r="C1505" s="27">
        <v>1185732</v>
      </c>
      <c r="D1505" s="28">
        <v>44481</v>
      </c>
      <c r="E1505" s="27" t="s">
        <v>22</v>
      </c>
      <c r="F1505" s="27" t="s">
        <v>23</v>
      </c>
      <c r="G1505" s="27" t="s">
        <v>73</v>
      </c>
      <c r="H1505" s="27" t="s">
        <v>29</v>
      </c>
      <c r="I1505" s="29">
        <v>0.6</v>
      </c>
      <c r="J1505" s="30">
        <v>6000</v>
      </c>
      <c r="K1505" s="31">
        <f t="shared" si="10"/>
        <v>3600</v>
      </c>
      <c r="L1505" s="31">
        <f t="shared" si="11"/>
        <v>900</v>
      </c>
      <c r="M1505" s="32">
        <v>0.25</v>
      </c>
      <c r="O1505" s="37"/>
      <c r="P1505" s="38"/>
      <c r="Q1505" s="33"/>
      <c r="R1505" s="34"/>
    </row>
    <row r="1506" spans="1:18" ht="15.75" customHeight="1" x14ac:dyDescent="0.2">
      <c r="A1506" s="22"/>
      <c r="B1506" s="27" t="s">
        <v>21</v>
      </c>
      <c r="C1506" s="27">
        <v>1185732</v>
      </c>
      <c r="D1506" s="28">
        <v>44511</v>
      </c>
      <c r="E1506" s="27" t="s">
        <v>22</v>
      </c>
      <c r="F1506" s="27" t="s">
        <v>23</v>
      </c>
      <c r="G1506" s="27" t="s">
        <v>73</v>
      </c>
      <c r="H1506" s="27" t="s">
        <v>24</v>
      </c>
      <c r="I1506" s="29">
        <v>0.55000000000000004</v>
      </c>
      <c r="J1506" s="30">
        <v>7500</v>
      </c>
      <c r="K1506" s="31">
        <f t="shared" si="10"/>
        <v>4125</v>
      </c>
      <c r="L1506" s="31">
        <f t="shared" si="11"/>
        <v>2062.5</v>
      </c>
      <c r="M1506" s="32">
        <v>0.5</v>
      </c>
      <c r="O1506" s="37"/>
      <c r="P1506" s="38"/>
      <c r="Q1506" s="33"/>
      <c r="R1506" s="34"/>
    </row>
    <row r="1507" spans="1:18" ht="15.75" customHeight="1" x14ac:dyDescent="0.2">
      <c r="A1507" s="22"/>
      <c r="B1507" s="27" t="s">
        <v>21</v>
      </c>
      <c r="C1507" s="27">
        <v>1185732</v>
      </c>
      <c r="D1507" s="28">
        <v>44511</v>
      </c>
      <c r="E1507" s="27" t="s">
        <v>22</v>
      </c>
      <c r="F1507" s="27" t="s">
        <v>23</v>
      </c>
      <c r="G1507" s="27" t="s">
        <v>73</v>
      </c>
      <c r="H1507" s="27" t="s">
        <v>25</v>
      </c>
      <c r="I1507" s="29">
        <v>0.45000000000000007</v>
      </c>
      <c r="J1507" s="30">
        <v>5750</v>
      </c>
      <c r="K1507" s="31">
        <f t="shared" si="10"/>
        <v>2587.5000000000005</v>
      </c>
      <c r="L1507" s="31">
        <f t="shared" si="11"/>
        <v>776.25000000000011</v>
      </c>
      <c r="M1507" s="32">
        <v>0.3</v>
      </c>
      <c r="O1507" s="37"/>
      <c r="P1507" s="38"/>
      <c r="Q1507" s="33"/>
      <c r="R1507" s="34"/>
    </row>
    <row r="1508" spans="1:18" ht="15.75" customHeight="1" x14ac:dyDescent="0.2">
      <c r="A1508" s="22"/>
      <c r="B1508" s="27" t="s">
        <v>21</v>
      </c>
      <c r="C1508" s="27">
        <v>1185732</v>
      </c>
      <c r="D1508" s="28">
        <v>44511</v>
      </c>
      <c r="E1508" s="27" t="s">
        <v>22</v>
      </c>
      <c r="F1508" s="27" t="s">
        <v>23</v>
      </c>
      <c r="G1508" s="27" t="s">
        <v>73</v>
      </c>
      <c r="H1508" s="27" t="s">
        <v>26</v>
      </c>
      <c r="I1508" s="29">
        <v>0.45000000000000007</v>
      </c>
      <c r="J1508" s="30">
        <v>5200</v>
      </c>
      <c r="K1508" s="31">
        <f t="shared" si="10"/>
        <v>2340.0000000000005</v>
      </c>
      <c r="L1508" s="31">
        <f t="shared" si="11"/>
        <v>819.00000000000011</v>
      </c>
      <c r="M1508" s="32">
        <v>0.35</v>
      </c>
      <c r="O1508" s="37"/>
      <c r="P1508" s="38"/>
      <c r="Q1508" s="33"/>
      <c r="R1508" s="34"/>
    </row>
    <row r="1509" spans="1:18" ht="15.75" customHeight="1" x14ac:dyDescent="0.2">
      <c r="A1509" s="22"/>
      <c r="B1509" s="27" t="s">
        <v>21</v>
      </c>
      <c r="C1509" s="27">
        <v>1185732</v>
      </c>
      <c r="D1509" s="28">
        <v>44511</v>
      </c>
      <c r="E1509" s="27" t="s">
        <v>22</v>
      </c>
      <c r="F1509" s="27" t="s">
        <v>23</v>
      </c>
      <c r="G1509" s="27" t="s">
        <v>73</v>
      </c>
      <c r="H1509" s="27" t="s">
        <v>27</v>
      </c>
      <c r="I1509" s="29">
        <v>0.45000000000000007</v>
      </c>
      <c r="J1509" s="30">
        <v>5000</v>
      </c>
      <c r="K1509" s="31">
        <f t="shared" si="10"/>
        <v>2250.0000000000005</v>
      </c>
      <c r="L1509" s="31">
        <f t="shared" si="11"/>
        <v>787.50000000000011</v>
      </c>
      <c r="M1509" s="32">
        <v>0.35</v>
      </c>
      <c r="O1509" s="37"/>
      <c r="P1509" s="38"/>
      <c r="Q1509" s="33"/>
      <c r="R1509" s="34"/>
    </row>
    <row r="1510" spans="1:18" ht="15.75" customHeight="1" x14ac:dyDescent="0.2">
      <c r="A1510" s="22"/>
      <c r="B1510" s="27" t="s">
        <v>21</v>
      </c>
      <c r="C1510" s="27">
        <v>1185732</v>
      </c>
      <c r="D1510" s="28">
        <v>44511</v>
      </c>
      <c r="E1510" s="27" t="s">
        <v>22</v>
      </c>
      <c r="F1510" s="27" t="s">
        <v>23</v>
      </c>
      <c r="G1510" s="27" t="s">
        <v>73</v>
      </c>
      <c r="H1510" s="27" t="s">
        <v>28</v>
      </c>
      <c r="I1510" s="29">
        <v>0.55000000000000004</v>
      </c>
      <c r="J1510" s="30">
        <v>4750</v>
      </c>
      <c r="K1510" s="31">
        <f t="shared" si="10"/>
        <v>2612.5</v>
      </c>
      <c r="L1510" s="31">
        <f t="shared" si="11"/>
        <v>783.75</v>
      </c>
      <c r="M1510" s="32">
        <v>0.3</v>
      </c>
      <c r="O1510" s="37"/>
      <c r="P1510" s="38"/>
      <c r="Q1510" s="33"/>
      <c r="R1510" s="34"/>
    </row>
    <row r="1511" spans="1:18" ht="15.75" customHeight="1" x14ac:dyDescent="0.2">
      <c r="A1511" s="22"/>
      <c r="B1511" s="27" t="s">
        <v>21</v>
      </c>
      <c r="C1511" s="27">
        <v>1185732</v>
      </c>
      <c r="D1511" s="28">
        <v>44511</v>
      </c>
      <c r="E1511" s="27" t="s">
        <v>22</v>
      </c>
      <c r="F1511" s="27" t="s">
        <v>23</v>
      </c>
      <c r="G1511" s="27" t="s">
        <v>73</v>
      </c>
      <c r="H1511" s="27" t="s">
        <v>29</v>
      </c>
      <c r="I1511" s="29">
        <v>0.6</v>
      </c>
      <c r="J1511" s="30">
        <v>5750</v>
      </c>
      <c r="K1511" s="31">
        <f t="shared" si="10"/>
        <v>3450</v>
      </c>
      <c r="L1511" s="31">
        <f t="shared" si="11"/>
        <v>862.5</v>
      </c>
      <c r="M1511" s="32">
        <v>0.25</v>
      </c>
      <c r="O1511" s="37"/>
      <c r="P1511" s="38"/>
      <c r="Q1511" s="33"/>
      <c r="R1511" s="34"/>
    </row>
    <row r="1512" spans="1:18" ht="15.75" customHeight="1" x14ac:dyDescent="0.2">
      <c r="A1512" s="22"/>
      <c r="B1512" s="27" t="s">
        <v>21</v>
      </c>
      <c r="C1512" s="27">
        <v>1185732</v>
      </c>
      <c r="D1512" s="28">
        <v>44540</v>
      </c>
      <c r="E1512" s="27" t="s">
        <v>22</v>
      </c>
      <c r="F1512" s="27" t="s">
        <v>23</v>
      </c>
      <c r="G1512" s="27" t="s">
        <v>73</v>
      </c>
      <c r="H1512" s="27" t="s">
        <v>24</v>
      </c>
      <c r="I1512" s="29">
        <v>0.55000000000000004</v>
      </c>
      <c r="J1512" s="30">
        <v>8000</v>
      </c>
      <c r="K1512" s="31">
        <f t="shared" si="10"/>
        <v>4400</v>
      </c>
      <c r="L1512" s="31">
        <f t="shared" si="11"/>
        <v>2200</v>
      </c>
      <c r="M1512" s="32">
        <v>0.5</v>
      </c>
      <c r="O1512" s="37"/>
      <c r="P1512" s="38"/>
      <c r="Q1512" s="33"/>
      <c r="R1512" s="34"/>
    </row>
    <row r="1513" spans="1:18" ht="15.75" customHeight="1" x14ac:dyDescent="0.2">
      <c r="A1513" s="22"/>
      <c r="B1513" s="27" t="s">
        <v>21</v>
      </c>
      <c r="C1513" s="27">
        <v>1185732</v>
      </c>
      <c r="D1513" s="28">
        <v>44540</v>
      </c>
      <c r="E1513" s="27" t="s">
        <v>22</v>
      </c>
      <c r="F1513" s="27" t="s">
        <v>23</v>
      </c>
      <c r="G1513" s="27" t="s">
        <v>73</v>
      </c>
      <c r="H1513" s="27" t="s">
        <v>25</v>
      </c>
      <c r="I1513" s="29">
        <v>0.45000000000000007</v>
      </c>
      <c r="J1513" s="30">
        <v>6000</v>
      </c>
      <c r="K1513" s="31">
        <f t="shared" si="10"/>
        <v>2700.0000000000005</v>
      </c>
      <c r="L1513" s="31">
        <f t="shared" si="11"/>
        <v>810.00000000000011</v>
      </c>
      <c r="M1513" s="32">
        <v>0.3</v>
      </c>
      <c r="O1513" s="37"/>
      <c r="P1513" s="38"/>
      <c r="Q1513" s="33"/>
      <c r="R1513" s="34"/>
    </row>
    <row r="1514" spans="1:18" ht="15.75" customHeight="1" x14ac:dyDescent="0.2">
      <c r="A1514" s="22"/>
      <c r="B1514" s="27" t="s">
        <v>21</v>
      </c>
      <c r="C1514" s="27">
        <v>1185732</v>
      </c>
      <c r="D1514" s="28">
        <v>44540</v>
      </c>
      <c r="E1514" s="27" t="s">
        <v>22</v>
      </c>
      <c r="F1514" s="27" t="s">
        <v>23</v>
      </c>
      <c r="G1514" s="27" t="s">
        <v>73</v>
      </c>
      <c r="H1514" s="27" t="s">
        <v>26</v>
      </c>
      <c r="I1514" s="29">
        <v>0.45000000000000007</v>
      </c>
      <c r="J1514" s="30">
        <v>5500</v>
      </c>
      <c r="K1514" s="31">
        <f t="shared" si="10"/>
        <v>2475.0000000000005</v>
      </c>
      <c r="L1514" s="31">
        <f t="shared" si="11"/>
        <v>866.25000000000011</v>
      </c>
      <c r="M1514" s="32">
        <v>0.35</v>
      </c>
      <c r="O1514" s="37"/>
      <c r="P1514" s="38"/>
      <c r="Q1514" s="33"/>
      <c r="R1514" s="34"/>
    </row>
    <row r="1515" spans="1:18" ht="15.75" customHeight="1" x14ac:dyDescent="0.2">
      <c r="A1515" s="22"/>
      <c r="B1515" s="27" t="s">
        <v>21</v>
      </c>
      <c r="C1515" s="27">
        <v>1185732</v>
      </c>
      <c r="D1515" s="28">
        <v>44540</v>
      </c>
      <c r="E1515" s="27" t="s">
        <v>22</v>
      </c>
      <c r="F1515" s="27" t="s">
        <v>23</v>
      </c>
      <c r="G1515" s="27" t="s">
        <v>73</v>
      </c>
      <c r="H1515" s="27" t="s">
        <v>27</v>
      </c>
      <c r="I1515" s="29">
        <v>0.45000000000000007</v>
      </c>
      <c r="J1515" s="30">
        <v>5000</v>
      </c>
      <c r="K1515" s="31">
        <f t="shared" si="10"/>
        <v>2250.0000000000005</v>
      </c>
      <c r="L1515" s="31">
        <f t="shared" si="11"/>
        <v>787.50000000000011</v>
      </c>
      <c r="M1515" s="32">
        <v>0.35</v>
      </c>
      <c r="O1515" s="37"/>
      <c r="P1515" s="38"/>
      <c r="Q1515" s="33"/>
      <c r="R1515" s="34"/>
    </row>
    <row r="1516" spans="1:18" ht="15.75" customHeight="1" x14ac:dyDescent="0.2">
      <c r="A1516" s="22"/>
      <c r="B1516" s="27" t="s">
        <v>21</v>
      </c>
      <c r="C1516" s="27">
        <v>1185732</v>
      </c>
      <c r="D1516" s="28">
        <v>44540</v>
      </c>
      <c r="E1516" s="27" t="s">
        <v>22</v>
      </c>
      <c r="F1516" s="27" t="s">
        <v>23</v>
      </c>
      <c r="G1516" s="27" t="s">
        <v>73</v>
      </c>
      <c r="H1516" s="27" t="s">
        <v>28</v>
      </c>
      <c r="I1516" s="29">
        <v>0.55000000000000004</v>
      </c>
      <c r="J1516" s="30">
        <v>5000</v>
      </c>
      <c r="K1516" s="31">
        <f t="shared" si="10"/>
        <v>2750</v>
      </c>
      <c r="L1516" s="31">
        <f t="shared" si="11"/>
        <v>825</v>
      </c>
      <c r="M1516" s="32">
        <v>0.3</v>
      </c>
      <c r="O1516" s="37"/>
      <c r="P1516" s="38"/>
      <c r="Q1516" s="33"/>
      <c r="R1516" s="34"/>
    </row>
    <row r="1517" spans="1:18" ht="15.75" customHeight="1" x14ac:dyDescent="0.2">
      <c r="A1517" s="22"/>
      <c r="B1517" s="27" t="s">
        <v>21</v>
      </c>
      <c r="C1517" s="27">
        <v>1185732</v>
      </c>
      <c r="D1517" s="28">
        <v>44540</v>
      </c>
      <c r="E1517" s="27" t="s">
        <v>22</v>
      </c>
      <c r="F1517" s="27" t="s">
        <v>23</v>
      </c>
      <c r="G1517" s="27" t="s">
        <v>73</v>
      </c>
      <c r="H1517" s="27" t="s">
        <v>29</v>
      </c>
      <c r="I1517" s="29">
        <v>0.6</v>
      </c>
      <c r="J1517" s="30">
        <v>6000</v>
      </c>
      <c r="K1517" s="31">
        <f t="shared" si="10"/>
        <v>3600</v>
      </c>
      <c r="L1517" s="31">
        <f t="shared" si="11"/>
        <v>900</v>
      </c>
      <c r="M1517" s="32">
        <v>0.25</v>
      </c>
      <c r="O1517" s="37"/>
      <c r="P1517" s="38"/>
      <c r="Q1517" s="33"/>
      <c r="R1517" s="34"/>
    </row>
    <row r="1518" spans="1:18" ht="15.75" customHeight="1" x14ac:dyDescent="0.2">
      <c r="A1518" s="22" t="s">
        <v>46</v>
      </c>
      <c r="B1518" s="27" t="s">
        <v>34</v>
      </c>
      <c r="C1518" s="27">
        <v>1128299</v>
      </c>
      <c r="D1518" s="28">
        <v>44220</v>
      </c>
      <c r="E1518" s="27" t="s">
        <v>35</v>
      </c>
      <c r="F1518" s="27" t="s">
        <v>74</v>
      </c>
      <c r="G1518" s="27" t="s">
        <v>75</v>
      </c>
      <c r="H1518" s="27" t="s">
        <v>24</v>
      </c>
      <c r="I1518" s="29">
        <v>0.30000000000000004</v>
      </c>
      <c r="J1518" s="30">
        <v>3500</v>
      </c>
      <c r="K1518" s="31">
        <f t="shared" si="10"/>
        <v>1050.0000000000002</v>
      </c>
      <c r="L1518" s="31">
        <f t="shared" si="11"/>
        <v>367.50000000000006</v>
      </c>
      <c r="M1518" s="32">
        <v>0.35</v>
      </c>
      <c r="O1518" s="37"/>
      <c r="P1518" s="38"/>
      <c r="Q1518" s="33"/>
      <c r="R1518" s="34"/>
    </row>
    <row r="1519" spans="1:18" ht="15.75" customHeight="1" x14ac:dyDescent="0.2">
      <c r="A1519" s="22"/>
      <c r="B1519" s="27" t="s">
        <v>34</v>
      </c>
      <c r="C1519" s="27">
        <v>1128299</v>
      </c>
      <c r="D1519" s="28">
        <v>44220</v>
      </c>
      <c r="E1519" s="27" t="s">
        <v>35</v>
      </c>
      <c r="F1519" s="27" t="s">
        <v>74</v>
      </c>
      <c r="G1519" s="27" t="s">
        <v>75</v>
      </c>
      <c r="H1519" s="27" t="s">
        <v>25</v>
      </c>
      <c r="I1519" s="29">
        <v>0.4</v>
      </c>
      <c r="J1519" s="30">
        <v>3500</v>
      </c>
      <c r="K1519" s="31">
        <f t="shared" si="10"/>
        <v>1400</v>
      </c>
      <c r="L1519" s="31">
        <f t="shared" si="11"/>
        <v>489.99999999999994</v>
      </c>
      <c r="M1519" s="32">
        <v>0.35</v>
      </c>
      <c r="O1519" s="37"/>
      <c r="P1519" s="38"/>
      <c r="Q1519" s="33"/>
      <c r="R1519" s="34"/>
    </row>
    <row r="1520" spans="1:18" ht="15.75" customHeight="1" x14ac:dyDescent="0.2">
      <c r="A1520" s="22"/>
      <c r="B1520" s="27" t="s">
        <v>34</v>
      </c>
      <c r="C1520" s="27">
        <v>1128299</v>
      </c>
      <c r="D1520" s="28">
        <v>44220</v>
      </c>
      <c r="E1520" s="27" t="s">
        <v>35</v>
      </c>
      <c r="F1520" s="27" t="s">
        <v>74</v>
      </c>
      <c r="G1520" s="27" t="s">
        <v>75</v>
      </c>
      <c r="H1520" s="27" t="s">
        <v>26</v>
      </c>
      <c r="I1520" s="29">
        <v>0.4</v>
      </c>
      <c r="J1520" s="30">
        <v>3500</v>
      </c>
      <c r="K1520" s="31">
        <f t="shared" si="10"/>
        <v>1400</v>
      </c>
      <c r="L1520" s="31">
        <f t="shared" si="11"/>
        <v>489.99999999999994</v>
      </c>
      <c r="M1520" s="32">
        <v>0.35</v>
      </c>
      <c r="O1520" s="37"/>
      <c r="P1520" s="38"/>
      <c r="Q1520" s="33"/>
      <c r="R1520" s="34"/>
    </row>
    <row r="1521" spans="1:18" ht="15.75" customHeight="1" x14ac:dyDescent="0.2">
      <c r="A1521" s="22"/>
      <c r="B1521" s="27" t="s">
        <v>34</v>
      </c>
      <c r="C1521" s="27">
        <v>1128299</v>
      </c>
      <c r="D1521" s="28">
        <v>44220</v>
      </c>
      <c r="E1521" s="27" t="s">
        <v>35</v>
      </c>
      <c r="F1521" s="27" t="s">
        <v>74</v>
      </c>
      <c r="G1521" s="27" t="s">
        <v>75</v>
      </c>
      <c r="H1521" s="27" t="s">
        <v>27</v>
      </c>
      <c r="I1521" s="29">
        <v>0.4</v>
      </c>
      <c r="J1521" s="30">
        <v>2000</v>
      </c>
      <c r="K1521" s="31">
        <f t="shared" si="10"/>
        <v>800</v>
      </c>
      <c r="L1521" s="31">
        <f t="shared" si="11"/>
        <v>280</v>
      </c>
      <c r="M1521" s="32">
        <v>0.35</v>
      </c>
      <c r="O1521" s="37"/>
      <c r="P1521" s="38"/>
      <c r="Q1521" s="33"/>
      <c r="R1521" s="34"/>
    </row>
    <row r="1522" spans="1:18" ht="15.75" customHeight="1" x14ac:dyDescent="0.2">
      <c r="A1522" s="22"/>
      <c r="B1522" s="27" t="s">
        <v>34</v>
      </c>
      <c r="C1522" s="27">
        <v>1128299</v>
      </c>
      <c r="D1522" s="28">
        <v>44220</v>
      </c>
      <c r="E1522" s="27" t="s">
        <v>35</v>
      </c>
      <c r="F1522" s="27" t="s">
        <v>74</v>
      </c>
      <c r="G1522" s="27" t="s">
        <v>75</v>
      </c>
      <c r="H1522" s="27" t="s">
        <v>28</v>
      </c>
      <c r="I1522" s="29">
        <v>0.45000000000000007</v>
      </c>
      <c r="J1522" s="30">
        <v>1500</v>
      </c>
      <c r="K1522" s="31">
        <f t="shared" si="10"/>
        <v>675.00000000000011</v>
      </c>
      <c r="L1522" s="31">
        <f t="shared" si="11"/>
        <v>270.00000000000006</v>
      </c>
      <c r="M1522" s="32">
        <v>0.4</v>
      </c>
      <c r="O1522" s="37"/>
      <c r="P1522" s="38"/>
      <c r="Q1522" s="33"/>
      <c r="R1522" s="34"/>
    </row>
    <row r="1523" spans="1:18" ht="15.75" customHeight="1" x14ac:dyDescent="0.2">
      <c r="A1523" s="22"/>
      <c r="B1523" s="27" t="s">
        <v>34</v>
      </c>
      <c r="C1523" s="27">
        <v>1128299</v>
      </c>
      <c r="D1523" s="28">
        <v>44220</v>
      </c>
      <c r="E1523" s="27" t="s">
        <v>35</v>
      </c>
      <c r="F1523" s="27" t="s">
        <v>74</v>
      </c>
      <c r="G1523" s="27" t="s">
        <v>75</v>
      </c>
      <c r="H1523" s="27" t="s">
        <v>29</v>
      </c>
      <c r="I1523" s="29">
        <v>0.4</v>
      </c>
      <c r="J1523" s="30">
        <v>4000</v>
      </c>
      <c r="K1523" s="31">
        <f t="shared" si="10"/>
        <v>1600</v>
      </c>
      <c r="L1523" s="31">
        <f t="shared" si="11"/>
        <v>480</v>
      </c>
      <c r="M1523" s="32">
        <v>0.3</v>
      </c>
      <c r="O1523" s="37"/>
      <c r="P1523" s="38"/>
      <c r="Q1523" s="33"/>
      <c r="R1523" s="34"/>
    </row>
    <row r="1524" spans="1:18" ht="15.75" customHeight="1" x14ac:dyDescent="0.2">
      <c r="A1524" s="22"/>
      <c r="B1524" s="27" t="s">
        <v>34</v>
      </c>
      <c r="C1524" s="27">
        <v>1128299</v>
      </c>
      <c r="D1524" s="28">
        <v>44251</v>
      </c>
      <c r="E1524" s="27" t="s">
        <v>35</v>
      </c>
      <c r="F1524" s="27" t="s">
        <v>74</v>
      </c>
      <c r="G1524" s="27" t="s">
        <v>75</v>
      </c>
      <c r="H1524" s="27" t="s">
        <v>24</v>
      </c>
      <c r="I1524" s="29">
        <v>0.30000000000000004</v>
      </c>
      <c r="J1524" s="30">
        <v>4500</v>
      </c>
      <c r="K1524" s="31">
        <f t="shared" si="10"/>
        <v>1350.0000000000002</v>
      </c>
      <c r="L1524" s="31">
        <f t="shared" si="11"/>
        <v>472.50000000000006</v>
      </c>
      <c r="M1524" s="32">
        <v>0.35</v>
      </c>
      <c r="O1524" s="37"/>
      <c r="P1524" s="38"/>
      <c r="Q1524" s="33"/>
      <c r="R1524" s="34"/>
    </row>
    <row r="1525" spans="1:18" ht="15.75" customHeight="1" x14ac:dyDescent="0.2">
      <c r="A1525" s="22"/>
      <c r="B1525" s="27" t="s">
        <v>34</v>
      </c>
      <c r="C1525" s="27">
        <v>1128299</v>
      </c>
      <c r="D1525" s="28">
        <v>44251</v>
      </c>
      <c r="E1525" s="27" t="s">
        <v>35</v>
      </c>
      <c r="F1525" s="27" t="s">
        <v>74</v>
      </c>
      <c r="G1525" s="27" t="s">
        <v>75</v>
      </c>
      <c r="H1525" s="27" t="s">
        <v>25</v>
      </c>
      <c r="I1525" s="29">
        <v>0.4</v>
      </c>
      <c r="J1525" s="30">
        <v>3500</v>
      </c>
      <c r="K1525" s="31">
        <f t="shared" si="10"/>
        <v>1400</v>
      </c>
      <c r="L1525" s="31">
        <f t="shared" si="11"/>
        <v>489.99999999999994</v>
      </c>
      <c r="M1525" s="32">
        <v>0.35</v>
      </c>
      <c r="O1525" s="37"/>
      <c r="P1525" s="38"/>
      <c r="Q1525" s="33"/>
      <c r="R1525" s="34"/>
    </row>
    <row r="1526" spans="1:18" ht="15.75" customHeight="1" x14ac:dyDescent="0.2">
      <c r="A1526" s="22"/>
      <c r="B1526" s="27" t="s">
        <v>34</v>
      </c>
      <c r="C1526" s="27">
        <v>1128299</v>
      </c>
      <c r="D1526" s="28">
        <v>44251</v>
      </c>
      <c r="E1526" s="27" t="s">
        <v>35</v>
      </c>
      <c r="F1526" s="27" t="s">
        <v>74</v>
      </c>
      <c r="G1526" s="27" t="s">
        <v>75</v>
      </c>
      <c r="H1526" s="27" t="s">
        <v>26</v>
      </c>
      <c r="I1526" s="29">
        <v>0.4</v>
      </c>
      <c r="J1526" s="30">
        <v>3500</v>
      </c>
      <c r="K1526" s="31">
        <f t="shared" si="10"/>
        <v>1400</v>
      </c>
      <c r="L1526" s="31">
        <f t="shared" si="11"/>
        <v>489.99999999999994</v>
      </c>
      <c r="M1526" s="32">
        <v>0.35</v>
      </c>
      <c r="O1526" s="37"/>
      <c r="P1526" s="38"/>
      <c r="Q1526" s="33"/>
      <c r="R1526" s="34"/>
    </row>
    <row r="1527" spans="1:18" ht="15.75" customHeight="1" x14ac:dyDescent="0.2">
      <c r="A1527" s="22"/>
      <c r="B1527" s="27" t="s">
        <v>34</v>
      </c>
      <c r="C1527" s="27">
        <v>1128299</v>
      </c>
      <c r="D1527" s="28">
        <v>44251</v>
      </c>
      <c r="E1527" s="27" t="s">
        <v>35</v>
      </c>
      <c r="F1527" s="27" t="s">
        <v>74</v>
      </c>
      <c r="G1527" s="27" t="s">
        <v>75</v>
      </c>
      <c r="H1527" s="27" t="s">
        <v>27</v>
      </c>
      <c r="I1527" s="29">
        <v>0.4</v>
      </c>
      <c r="J1527" s="30">
        <v>2000</v>
      </c>
      <c r="K1527" s="31">
        <f t="shared" si="10"/>
        <v>800</v>
      </c>
      <c r="L1527" s="31">
        <f t="shared" si="11"/>
        <v>280</v>
      </c>
      <c r="M1527" s="32">
        <v>0.35</v>
      </c>
      <c r="O1527" s="37"/>
      <c r="P1527" s="38"/>
      <c r="Q1527" s="33"/>
      <c r="R1527" s="34"/>
    </row>
    <row r="1528" spans="1:18" ht="15.75" customHeight="1" x14ac:dyDescent="0.2">
      <c r="A1528" s="22"/>
      <c r="B1528" s="27" t="s">
        <v>34</v>
      </c>
      <c r="C1528" s="27">
        <v>1128299</v>
      </c>
      <c r="D1528" s="28">
        <v>44251</v>
      </c>
      <c r="E1528" s="27" t="s">
        <v>35</v>
      </c>
      <c r="F1528" s="27" t="s">
        <v>74</v>
      </c>
      <c r="G1528" s="27" t="s">
        <v>75</v>
      </c>
      <c r="H1528" s="27" t="s">
        <v>28</v>
      </c>
      <c r="I1528" s="29">
        <v>0.45000000000000007</v>
      </c>
      <c r="J1528" s="30">
        <v>1250</v>
      </c>
      <c r="K1528" s="31">
        <f t="shared" si="10"/>
        <v>562.50000000000011</v>
      </c>
      <c r="L1528" s="31">
        <f t="shared" si="11"/>
        <v>225.00000000000006</v>
      </c>
      <c r="M1528" s="32">
        <v>0.4</v>
      </c>
      <c r="O1528" s="37"/>
      <c r="P1528" s="38"/>
      <c r="Q1528" s="33"/>
      <c r="R1528" s="34"/>
    </row>
    <row r="1529" spans="1:18" ht="15.75" customHeight="1" x14ac:dyDescent="0.2">
      <c r="A1529" s="22"/>
      <c r="B1529" s="27" t="s">
        <v>34</v>
      </c>
      <c r="C1529" s="27">
        <v>1128299</v>
      </c>
      <c r="D1529" s="28">
        <v>44251</v>
      </c>
      <c r="E1529" s="27" t="s">
        <v>35</v>
      </c>
      <c r="F1529" s="27" t="s">
        <v>74</v>
      </c>
      <c r="G1529" s="27" t="s">
        <v>75</v>
      </c>
      <c r="H1529" s="27" t="s">
        <v>29</v>
      </c>
      <c r="I1529" s="29">
        <v>0.4</v>
      </c>
      <c r="J1529" s="30">
        <v>3250</v>
      </c>
      <c r="K1529" s="31">
        <f t="shared" si="10"/>
        <v>1300</v>
      </c>
      <c r="L1529" s="31">
        <f t="shared" si="11"/>
        <v>390</v>
      </c>
      <c r="M1529" s="32">
        <v>0.3</v>
      </c>
      <c r="O1529" s="37"/>
      <c r="P1529" s="38"/>
      <c r="Q1529" s="33"/>
      <c r="R1529" s="34"/>
    </row>
    <row r="1530" spans="1:18" ht="15.75" customHeight="1" x14ac:dyDescent="0.2">
      <c r="A1530" s="22"/>
      <c r="B1530" s="27" t="s">
        <v>34</v>
      </c>
      <c r="C1530" s="27">
        <v>1128299</v>
      </c>
      <c r="D1530" s="28">
        <v>44278</v>
      </c>
      <c r="E1530" s="27" t="s">
        <v>35</v>
      </c>
      <c r="F1530" s="27" t="s">
        <v>74</v>
      </c>
      <c r="G1530" s="27" t="s">
        <v>75</v>
      </c>
      <c r="H1530" s="27" t="s">
        <v>24</v>
      </c>
      <c r="I1530" s="29">
        <v>0.4</v>
      </c>
      <c r="J1530" s="30">
        <v>4750</v>
      </c>
      <c r="K1530" s="31">
        <f t="shared" si="10"/>
        <v>1900</v>
      </c>
      <c r="L1530" s="31">
        <f t="shared" si="11"/>
        <v>665</v>
      </c>
      <c r="M1530" s="32">
        <v>0.35</v>
      </c>
      <c r="O1530" s="37"/>
      <c r="P1530" s="38"/>
      <c r="Q1530" s="33"/>
      <c r="R1530" s="34"/>
    </row>
    <row r="1531" spans="1:18" ht="15.75" customHeight="1" x14ac:dyDescent="0.2">
      <c r="A1531" s="22"/>
      <c r="B1531" s="27" t="s">
        <v>34</v>
      </c>
      <c r="C1531" s="27">
        <v>1128299</v>
      </c>
      <c r="D1531" s="28">
        <v>44278</v>
      </c>
      <c r="E1531" s="27" t="s">
        <v>35</v>
      </c>
      <c r="F1531" s="27" t="s">
        <v>74</v>
      </c>
      <c r="G1531" s="27" t="s">
        <v>75</v>
      </c>
      <c r="H1531" s="27" t="s">
        <v>25</v>
      </c>
      <c r="I1531" s="29">
        <v>0.5</v>
      </c>
      <c r="J1531" s="30">
        <v>3250</v>
      </c>
      <c r="K1531" s="31">
        <f t="shared" si="10"/>
        <v>1625</v>
      </c>
      <c r="L1531" s="31">
        <f t="shared" si="11"/>
        <v>568.75</v>
      </c>
      <c r="M1531" s="32">
        <v>0.35</v>
      </c>
      <c r="O1531" s="37"/>
      <c r="P1531" s="38"/>
      <c r="Q1531" s="33"/>
      <c r="R1531" s="34"/>
    </row>
    <row r="1532" spans="1:18" ht="15.75" customHeight="1" x14ac:dyDescent="0.2">
      <c r="A1532" s="22"/>
      <c r="B1532" s="27" t="s">
        <v>34</v>
      </c>
      <c r="C1532" s="27">
        <v>1128299</v>
      </c>
      <c r="D1532" s="28">
        <v>44278</v>
      </c>
      <c r="E1532" s="27" t="s">
        <v>35</v>
      </c>
      <c r="F1532" s="27" t="s">
        <v>74</v>
      </c>
      <c r="G1532" s="27" t="s">
        <v>75</v>
      </c>
      <c r="H1532" s="27" t="s">
        <v>26</v>
      </c>
      <c r="I1532" s="29">
        <v>0.54999999999999993</v>
      </c>
      <c r="J1532" s="30">
        <v>3500</v>
      </c>
      <c r="K1532" s="31">
        <f t="shared" si="10"/>
        <v>1924.9999999999998</v>
      </c>
      <c r="L1532" s="31">
        <f t="shared" si="11"/>
        <v>673.74999999999989</v>
      </c>
      <c r="M1532" s="32">
        <v>0.35</v>
      </c>
      <c r="O1532" s="37"/>
      <c r="P1532" s="38"/>
      <c r="Q1532" s="33"/>
      <c r="R1532" s="34"/>
    </row>
    <row r="1533" spans="1:18" ht="15.75" customHeight="1" x14ac:dyDescent="0.2">
      <c r="A1533" s="22"/>
      <c r="B1533" s="27" t="s">
        <v>34</v>
      </c>
      <c r="C1533" s="27">
        <v>1128299</v>
      </c>
      <c r="D1533" s="28">
        <v>44278</v>
      </c>
      <c r="E1533" s="27" t="s">
        <v>35</v>
      </c>
      <c r="F1533" s="27" t="s">
        <v>74</v>
      </c>
      <c r="G1533" s="27" t="s">
        <v>75</v>
      </c>
      <c r="H1533" s="27" t="s">
        <v>27</v>
      </c>
      <c r="I1533" s="29">
        <v>0.5</v>
      </c>
      <c r="J1533" s="30">
        <v>2500</v>
      </c>
      <c r="K1533" s="31">
        <f t="shared" si="10"/>
        <v>1250</v>
      </c>
      <c r="L1533" s="31">
        <f t="shared" si="11"/>
        <v>437.5</v>
      </c>
      <c r="M1533" s="32">
        <v>0.35</v>
      </c>
      <c r="O1533" s="37"/>
      <c r="P1533" s="38"/>
      <c r="Q1533" s="33"/>
      <c r="R1533" s="34"/>
    </row>
    <row r="1534" spans="1:18" ht="15.75" customHeight="1" x14ac:dyDescent="0.2">
      <c r="A1534" s="22"/>
      <c r="B1534" s="27" t="s">
        <v>34</v>
      </c>
      <c r="C1534" s="27">
        <v>1128299</v>
      </c>
      <c r="D1534" s="28">
        <v>44278</v>
      </c>
      <c r="E1534" s="27" t="s">
        <v>35</v>
      </c>
      <c r="F1534" s="27" t="s">
        <v>74</v>
      </c>
      <c r="G1534" s="27" t="s">
        <v>75</v>
      </c>
      <c r="H1534" s="27" t="s">
        <v>28</v>
      </c>
      <c r="I1534" s="29">
        <v>0.55000000000000004</v>
      </c>
      <c r="J1534" s="30">
        <v>1000</v>
      </c>
      <c r="K1534" s="31">
        <f t="shared" si="10"/>
        <v>550</v>
      </c>
      <c r="L1534" s="31">
        <f t="shared" si="11"/>
        <v>220</v>
      </c>
      <c r="M1534" s="32">
        <v>0.4</v>
      </c>
      <c r="O1534" s="37"/>
      <c r="P1534" s="38"/>
      <c r="Q1534" s="33"/>
      <c r="R1534" s="34"/>
    </row>
    <row r="1535" spans="1:18" ht="15.75" customHeight="1" x14ac:dyDescent="0.2">
      <c r="A1535" s="22"/>
      <c r="B1535" s="27" t="s">
        <v>34</v>
      </c>
      <c r="C1535" s="27">
        <v>1128299</v>
      </c>
      <c r="D1535" s="28">
        <v>44278</v>
      </c>
      <c r="E1535" s="27" t="s">
        <v>35</v>
      </c>
      <c r="F1535" s="27" t="s">
        <v>74</v>
      </c>
      <c r="G1535" s="27" t="s">
        <v>75</v>
      </c>
      <c r="H1535" s="27" t="s">
        <v>29</v>
      </c>
      <c r="I1535" s="29">
        <v>0.5</v>
      </c>
      <c r="J1535" s="30">
        <v>3000</v>
      </c>
      <c r="K1535" s="31">
        <f t="shared" si="10"/>
        <v>1500</v>
      </c>
      <c r="L1535" s="31">
        <f t="shared" si="11"/>
        <v>450</v>
      </c>
      <c r="M1535" s="32">
        <v>0.3</v>
      </c>
      <c r="O1535" s="37"/>
      <c r="P1535" s="38"/>
      <c r="Q1535" s="33"/>
      <c r="R1535" s="34"/>
    </row>
    <row r="1536" spans="1:18" ht="15.75" customHeight="1" x14ac:dyDescent="0.2">
      <c r="A1536" s="22"/>
      <c r="B1536" s="27" t="s">
        <v>34</v>
      </c>
      <c r="C1536" s="27">
        <v>1128299</v>
      </c>
      <c r="D1536" s="28">
        <v>44310</v>
      </c>
      <c r="E1536" s="27" t="s">
        <v>35</v>
      </c>
      <c r="F1536" s="27" t="s">
        <v>74</v>
      </c>
      <c r="G1536" s="27" t="s">
        <v>75</v>
      </c>
      <c r="H1536" s="27" t="s">
        <v>24</v>
      </c>
      <c r="I1536" s="29">
        <v>0.55000000000000004</v>
      </c>
      <c r="J1536" s="30">
        <v>4750</v>
      </c>
      <c r="K1536" s="31">
        <f t="shared" ref="K1536:K1790" si="12">I1536*J1536</f>
        <v>2612.5</v>
      </c>
      <c r="L1536" s="31">
        <f t="shared" ref="L1536:L1790" si="13">K1536*M1536</f>
        <v>914.37499999999989</v>
      </c>
      <c r="M1536" s="32">
        <v>0.35</v>
      </c>
      <c r="O1536" s="37"/>
      <c r="P1536" s="38"/>
      <c r="Q1536" s="33"/>
      <c r="R1536" s="34"/>
    </row>
    <row r="1537" spans="1:18" ht="15.75" customHeight="1" x14ac:dyDescent="0.2">
      <c r="A1537" s="22"/>
      <c r="B1537" s="27" t="s">
        <v>34</v>
      </c>
      <c r="C1537" s="27">
        <v>1128299</v>
      </c>
      <c r="D1537" s="28">
        <v>44310</v>
      </c>
      <c r="E1537" s="27" t="s">
        <v>35</v>
      </c>
      <c r="F1537" s="27" t="s">
        <v>74</v>
      </c>
      <c r="G1537" s="27" t="s">
        <v>75</v>
      </c>
      <c r="H1537" s="27" t="s">
        <v>25</v>
      </c>
      <c r="I1537" s="29">
        <v>0.60000000000000009</v>
      </c>
      <c r="J1537" s="30">
        <v>2750</v>
      </c>
      <c r="K1537" s="31">
        <f t="shared" si="12"/>
        <v>1650.0000000000002</v>
      </c>
      <c r="L1537" s="31">
        <f t="shared" si="13"/>
        <v>577.5</v>
      </c>
      <c r="M1537" s="32">
        <v>0.35</v>
      </c>
      <c r="O1537" s="37"/>
      <c r="P1537" s="38"/>
      <c r="Q1537" s="33"/>
      <c r="R1537" s="34"/>
    </row>
    <row r="1538" spans="1:18" ht="15.75" customHeight="1" x14ac:dyDescent="0.2">
      <c r="A1538" s="22"/>
      <c r="B1538" s="27" t="s">
        <v>34</v>
      </c>
      <c r="C1538" s="27">
        <v>1128299</v>
      </c>
      <c r="D1538" s="28">
        <v>44310</v>
      </c>
      <c r="E1538" s="27" t="s">
        <v>35</v>
      </c>
      <c r="F1538" s="27" t="s">
        <v>74</v>
      </c>
      <c r="G1538" s="27" t="s">
        <v>75</v>
      </c>
      <c r="H1538" s="27" t="s">
        <v>26</v>
      </c>
      <c r="I1538" s="29">
        <v>0.60000000000000009</v>
      </c>
      <c r="J1538" s="30">
        <v>3250</v>
      </c>
      <c r="K1538" s="31">
        <f t="shared" si="12"/>
        <v>1950.0000000000002</v>
      </c>
      <c r="L1538" s="31">
        <f t="shared" si="13"/>
        <v>682.5</v>
      </c>
      <c r="M1538" s="32">
        <v>0.35</v>
      </c>
      <c r="O1538" s="37"/>
      <c r="P1538" s="38"/>
      <c r="Q1538" s="33"/>
      <c r="R1538" s="34"/>
    </row>
    <row r="1539" spans="1:18" ht="15.75" customHeight="1" x14ac:dyDescent="0.2">
      <c r="A1539" s="22"/>
      <c r="B1539" s="27" t="s">
        <v>34</v>
      </c>
      <c r="C1539" s="27">
        <v>1128299</v>
      </c>
      <c r="D1539" s="28">
        <v>44310</v>
      </c>
      <c r="E1539" s="27" t="s">
        <v>35</v>
      </c>
      <c r="F1539" s="27" t="s">
        <v>74</v>
      </c>
      <c r="G1539" s="27" t="s">
        <v>75</v>
      </c>
      <c r="H1539" s="27" t="s">
        <v>27</v>
      </c>
      <c r="I1539" s="29">
        <v>0.45000000000000007</v>
      </c>
      <c r="J1539" s="30">
        <v>2250</v>
      </c>
      <c r="K1539" s="31">
        <f t="shared" si="12"/>
        <v>1012.5000000000001</v>
      </c>
      <c r="L1539" s="31">
        <f t="shared" si="13"/>
        <v>354.375</v>
      </c>
      <c r="M1539" s="32">
        <v>0.35</v>
      </c>
      <c r="O1539" s="37"/>
      <c r="P1539" s="38"/>
      <c r="Q1539" s="33"/>
      <c r="R1539" s="34"/>
    </row>
    <row r="1540" spans="1:18" ht="15.75" customHeight="1" x14ac:dyDescent="0.2">
      <c r="A1540" s="22"/>
      <c r="B1540" s="27" t="s">
        <v>34</v>
      </c>
      <c r="C1540" s="27">
        <v>1128299</v>
      </c>
      <c r="D1540" s="28">
        <v>44310</v>
      </c>
      <c r="E1540" s="27" t="s">
        <v>35</v>
      </c>
      <c r="F1540" s="27" t="s">
        <v>74</v>
      </c>
      <c r="G1540" s="27" t="s">
        <v>75</v>
      </c>
      <c r="H1540" s="27" t="s">
        <v>28</v>
      </c>
      <c r="I1540" s="29">
        <v>0.50000000000000011</v>
      </c>
      <c r="J1540" s="30">
        <v>1250</v>
      </c>
      <c r="K1540" s="31">
        <f t="shared" si="12"/>
        <v>625.00000000000011</v>
      </c>
      <c r="L1540" s="31">
        <f t="shared" si="13"/>
        <v>250.00000000000006</v>
      </c>
      <c r="M1540" s="32">
        <v>0.4</v>
      </c>
      <c r="O1540" s="37"/>
      <c r="P1540" s="38"/>
      <c r="Q1540" s="33"/>
      <c r="R1540" s="34"/>
    </row>
    <row r="1541" spans="1:18" ht="15.75" customHeight="1" x14ac:dyDescent="0.2">
      <c r="A1541" s="22"/>
      <c r="B1541" s="27" t="s">
        <v>34</v>
      </c>
      <c r="C1541" s="27">
        <v>1128299</v>
      </c>
      <c r="D1541" s="28">
        <v>44310</v>
      </c>
      <c r="E1541" s="27" t="s">
        <v>35</v>
      </c>
      <c r="F1541" s="27" t="s">
        <v>74</v>
      </c>
      <c r="G1541" s="27" t="s">
        <v>75</v>
      </c>
      <c r="H1541" s="27" t="s">
        <v>29</v>
      </c>
      <c r="I1541" s="29">
        <v>0.65000000000000013</v>
      </c>
      <c r="J1541" s="30">
        <v>3000</v>
      </c>
      <c r="K1541" s="31">
        <f t="shared" si="12"/>
        <v>1950.0000000000005</v>
      </c>
      <c r="L1541" s="31">
        <f t="shared" si="13"/>
        <v>585.00000000000011</v>
      </c>
      <c r="M1541" s="32">
        <v>0.3</v>
      </c>
      <c r="O1541" s="37"/>
      <c r="P1541" s="38"/>
      <c r="Q1541" s="33"/>
      <c r="R1541" s="34"/>
    </row>
    <row r="1542" spans="1:18" ht="15.75" customHeight="1" x14ac:dyDescent="0.2">
      <c r="A1542" s="22"/>
      <c r="B1542" s="27" t="s">
        <v>34</v>
      </c>
      <c r="C1542" s="27">
        <v>1128299</v>
      </c>
      <c r="D1542" s="28">
        <v>44341</v>
      </c>
      <c r="E1542" s="27" t="s">
        <v>35</v>
      </c>
      <c r="F1542" s="27" t="s">
        <v>74</v>
      </c>
      <c r="G1542" s="27" t="s">
        <v>75</v>
      </c>
      <c r="H1542" s="27" t="s">
        <v>24</v>
      </c>
      <c r="I1542" s="29">
        <v>0.5</v>
      </c>
      <c r="J1542" s="30">
        <v>5000</v>
      </c>
      <c r="K1542" s="31">
        <f t="shared" si="12"/>
        <v>2500</v>
      </c>
      <c r="L1542" s="31">
        <f t="shared" si="13"/>
        <v>875</v>
      </c>
      <c r="M1542" s="32">
        <v>0.35</v>
      </c>
      <c r="O1542" s="37"/>
      <c r="P1542" s="38"/>
      <c r="Q1542" s="33"/>
      <c r="R1542" s="34"/>
    </row>
    <row r="1543" spans="1:18" ht="15.75" customHeight="1" x14ac:dyDescent="0.2">
      <c r="A1543" s="22"/>
      <c r="B1543" s="27" t="s">
        <v>34</v>
      </c>
      <c r="C1543" s="27">
        <v>1128299</v>
      </c>
      <c r="D1543" s="28">
        <v>44341</v>
      </c>
      <c r="E1543" s="27" t="s">
        <v>35</v>
      </c>
      <c r="F1543" s="27" t="s">
        <v>74</v>
      </c>
      <c r="G1543" s="27" t="s">
        <v>75</v>
      </c>
      <c r="H1543" s="27" t="s">
        <v>25</v>
      </c>
      <c r="I1543" s="29">
        <v>0.55000000000000004</v>
      </c>
      <c r="J1543" s="30">
        <v>3500</v>
      </c>
      <c r="K1543" s="31">
        <f t="shared" si="12"/>
        <v>1925.0000000000002</v>
      </c>
      <c r="L1543" s="31">
        <f t="shared" si="13"/>
        <v>673.75</v>
      </c>
      <c r="M1543" s="32">
        <v>0.35</v>
      </c>
      <c r="O1543" s="37"/>
      <c r="P1543" s="38"/>
      <c r="Q1543" s="33"/>
      <c r="R1543" s="34"/>
    </row>
    <row r="1544" spans="1:18" ht="15.75" customHeight="1" x14ac:dyDescent="0.2">
      <c r="A1544" s="22"/>
      <c r="B1544" s="27" t="s">
        <v>34</v>
      </c>
      <c r="C1544" s="27">
        <v>1128299</v>
      </c>
      <c r="D1544" s="28">
        <v>44341</v>
      </c>
      <c r="E1544" s="27" t="s">
        <v>35</v>
      </c>
      <c r="F1544" s="27" t="s">
        <v>74</v>
      </c>
      <c r="G1544" s="27" t="s">
        <v>75</v>
      </c>
      <c r="H1544" s="27" t="s">
        <v>26</v>
      </c>
      <c r="I1544" s="29">
        <v>0.55000000000000004</v>
      </c>
      <c r="J1544" s="30">
        <v>3500</v>
      </c>
      <c r="K1544" s="31">
        <f t="shared" si="12"/>
        <v>1925.0000000000002</v>
      </c>
      <c r="L1544" s="31">
        <f t="shared" si="13"/>
        <v>673.75</v>
      </c>
      <c r="M1544" s="32">
        <v>0.35</v>
      </c>
      <c r="O1544" s="37"/>
      <c r="P1544" s="38"/>
      <c r="Q1544" s="33"/>
      <c r="R1544" s="34"/>
    </row>
    <row r="1545" spans="1:18" ht="15.75" customHeight="1" x14ac:dyDescent="0.2">
      <c r="A1545" s="22"/>
      <c r="B1545" s="27" t="s">
        <v>34</v>
      </c>
      <c r="C1545" s="27">
        <v>1128299</v>
      </c>
      <c r="D1545" s="28">
        <v>44341</v>
      </c>
      <c r="E1545" s="27" t="s">
        <v>35</v>
      </c>
      <c r="F1545" s="27" t="s">
        <v>74</v>
      </c>
      <c r="G1545" s="27" t="s">
        <v>75</v>
      </c>
      <c r="H1545" s="27" t="s">
        <v>27</v>
      </c>
      <c r="I1545" s="29">
        <v>0.5</v>
      </c>
      <c r="J1545" s="30">
        <v>2750</v>
      </c>
      <c r="K1545" s="31">
        <f t="shared" si="12"/>
        <v>1375</v>
      </c>
      <c r="L1545" s="31">
        <f t="shared" si="13"/>
        <v>481.24999999999994</v>
      </c>
      <c r="M1545" s="32">
        <v>0.35</v>
      </c>
      <c r="O1545" s="37"/>
      <c r="P1545" s="38"/>
      <c r="Q1545" s="33"/>
      <c r="R1545" s="34"/>
    </row>
    <row r="1546" spans="1:18" ht="15.75" customHeight="1" x14ac:dyDescent="0.2">
      <c r="A1546" s="22"/>
      <c r="B1546" s="27" t="s">
        <v>34</v>
      </c>
      <c r="C1546" s="27">
        <v>1128299</v>
      </c>
      <c r="D1546" s="28">
        <v>44341</v>
      </c>
      <c r="E1546" s="27" t="s">
        <v>35</v>
      </c>
      <c r="F1546" s="27" t="s">
        <v>74</v>
      </c>
      <c r="G1546" s="27" t="s">
        <v>75</v>
      </c>
      <c r="H1546" s="27" t="s">
        <v>28</v>
      </c>
      <c r="I1546" s="29">
        <v>0.44999999999999996</v>
      </c>
      <c r="J1546" s="30">
        <v>1750</v>
      </c>
      <c r="K1546" s="31">
        <f t="shared" si="12"/>
        <v>787.49999999999989</v>
      </c>
      <c r="L1546" s="31">
        <f t="shared" si="13"/>
        <v>315</v>
      </c>
      <c r="M1546" s="32">
        <v>0.4</v>
      </c>
      <c r="O1546" s="37"/>
      <c r="P1546" s="38"/>
      <c r="Q1546" s="33"/>
      <c r="R1546" s="34"/>
    </row>
    <row r="1547" spans="1:18" ht="15.75" customHeight="1" x14ac:dyDescent="0.2">
      <c r="A1547" s="22"/>
      <c r="B1547" s="27" t="s">
        <v>34</v>
      </c>
      <c r="C1547" s="27">
        <v>1128299</v>
      </c>
      <c r="D1547" s="28">
        <v>44341</v>
      </c>
      <c r="E1547" s="27" t="s">
        <v>35</v>
      </c>
      <c r="F1547" s="27" t="s">
        <v>74</v>
      </c>
      <c r="G1547" s="27" t="s">
        <v>75</v>
      </c>
      <c r="H1547" s="27" t="s">
        <v>29</v>
      </c>
      <c r="I1547" s="29">
        <v>0.6</v>
      </c>
      <c r="J1547" s="30">
        <v>5250</v>
      </c>
      <c r="K1547" s="31">
        <f t="shared" si="12"/>
        <v>3150</v>
      </c>
      <c r="L1547" s="31">
        <f t="shared" si="13"/>
        <v>945</v>
      </c>
      <c r="M1547" s="32">
        <v>0.3</v>
      </c>
      <c r="O1547" s="37"/>
      <c r="P1547" s="38"/>
      <c r="Q1547" s="33"/>
      <c r="R1547" s="34"/>
    </row>
    <row r="1548" spans="1:18" ht="15.75" customHeight="1" x14ac:dyDescent="0.2">
      <c r="A1548" s="22"/>
      <c r="B1548" s="27" t="s">
        <v>34</v>
      </c>
      <c r="C1548" s="27">
        <v>1128299</v>
      </c>
      <c r="D1548" s="28">
        <v>44371</v>
      </c>
      <c r="E1548" s="27" t="s">
        <v>35</v>
      </c>
      <c r="F1548" s="27" t="s">
        <v>74</v>
      </c>
      <c r="G1548" s="27" t="s">
        <v>75</v>
      </c>
      <c r="H1548" s="27" t="s">
        <v>24</v>
      </c>
      <c r="I1548" s="29">
        <v>0.54999999999999993</v>
      </c>
      <c r="J1548" s="30">
        <v>7750</v>
      </c>
      <c r="K1548" s="31">
        <f t="shared" si="12"/>
        <v>4262.4999999999991</v>
      </c>
      <c r="L1548" s="31">
        <f t="shared" si="13"/>
        <v>1491.8749999999995</v>
      </c>
      <c r="M1548" s="32">
        <v>0.35</v>
      </c>
      <c r="O1548" s="37"/>
      <c r="P1548" s="38"/>
      <c r="Q1548" s="33"/>
      <c r="R1548" s="34"/>
    </row>
    <row r="1549" spans="1:18" ht="15.75" customHeight="1" x14ac:dyDescent="0.2">
      <c r="A1549" s="22"/>
      <c r="B1549" s="27" t="s">
        <v>34</v>
      </c>
      <c r="C1549" s="27">
        <v>1128299</v>
      </c>
      <c r="D1549" s="28">
        <v>44371</v>
      </c>
      <c r="E1549" s="27" t="s">
        <v>35</v>
      </c>
      <c r="F1549" s="27" t="s">
        <v>74</v>
      </c>
      <c r="G1549" s="27" t="s">
        <v>75</v>
      </c>
      <c r="H1549" s="27" t="s">
        <v>25</v>
      </c>
      <c r="I1549" s="29">
        <v>0.64999999999999991</v>
      </c>
      <c r="J1549" s="30">
        <v>6500</v>
      </c>
      <c r="K1549" s="31">
        <f t="shared" si="12"/>
        <v>4224.9999999999991</v>
      </c>
      <c r="L1549" s="31">
        <f t="shared" si="13"/>
        <v>1478.7499999999995</v>
      </c>
      <c r="M1549" s="32">
        <v>0.35</v>
      </c>
      <c r="O1549" s="37"/>
      <c r="P1549" s="38"/>
      <c r="Q1549" s="33"/>
      <c r="R1549" s="34"/>
    </row>
    <row r="1550" spans="1:18" ht="15.75" customHeight="1" x14ac:dyDescent="0.2">
      <c r="A1550" s="22"/>
      <c r="B1550" s="27" t="s">
        <v>34</v>
      </c>
      <c r="C1550" s="27">
        <v>1128299</v>
      </c>
      <c r="D1550" s="28">
        <v>44371</v>
      </c>
      <c r="E1550" s="27" t="s">
        <v>35</v>
      </c>
      <c r="F1550" s="27" t="s">
        <v>74</v>
      </c>
      <c r="G1550" s="27" t="s">
        <v>75</v>
      </c>
      <c r="H1550" s="27" t="s">
        <v>26</v>
      </c>
      <c r="I1550" s="29">
        <v>0.79999999999999993</v>
      </c>
      <c r="J1550" s="30">
        <v>6500</v>
      </c>
      <c r="K1550" s="31">
        <f t="shared" si="12"/>
        <v>5200</v>
      </c>
      <c r="L1550" s="31">
        <f t="shared" si="13"/>
        <v>1819.9999999999998</v>
      </c>
      <c r="M1550" s="32">
        <v>0.35</v>
      </c>
      <c r="O1550" s="37"/>
      <c r="P1550" s="38"/>
      <c r="Q1550" s="33"/>
      <c r="R1550" s="34"/>
    </row>
    <row r="1551" spans="1:18" ht="15.75" customHeight="1" x14ac:dyDescent="0.2">
      <c r="A1551" s="22"/>
      <c r="B1551" s="27" t="s">
        <v>34</v>
      </c>
      <c r="C1551" s="27">
        <v>1128299</v>
      </c>
      <c r="D1551" s="28">
        <v>44371</v>
      </c>
      <c r="E1551" s="27" t="s">
        <v>35</v>
      </c>
      <c r="F1551" s="27" t="s">
        <v>74</v>
      </c>
      <c r="G1551" s="27" t="s">
        <v>75</v>
      </c>
      <c r="H1551" s="27" t="s">
        <v>27</v>
      </c>
      <c r="I1551" s="29">
        <v>0.79999999999999993</v>
      </c>
      <c r="J1551" s="30">
        <v>5250</v>
      </c>
      <c r="K1551" s="31">
        <f t="shared" si="12"/>
        <v>4200</v>
      </c>
      <c r="L1551" s="31">
        <f t="shared" si="13"/>
        <v>1470</v>
      </c>
      <c r="M1551" s="32">
        <v>0.35</v>
      </c>
      <c r="O1551" s="37"/>
      <c r="P1551" s="38"/>
      <c r="Q1551" s="33"/>
      <c r="R1551" s="34"/>
    </row>
    <row r="1552" spans="1:18" ht="15.75" customHeight="1" x14ac:dyDescent="0.2">
      <c r="A1552" s="22"/>
      <c r="B1552" s="27" t="s">
        <v>34</v>
      </c>
      <c r="C1552" s="27">
        <v>1128299</v>
      </c>
      <c r="D1552" s="28">
        <v>44371</v>
      </c>
      <c r="E1552" s="27" t="s">
        <v>35</v>
      </c>
      <c r="F1552" s="27" t="s">
        <v>74</v>
      </c>
      <c r="G1552" s="27" t="s">
        <v>75</v>
      </c>
      <c r="H1552" s="27" t="s">
        <v>28</v>
      </c>
      <c r="I1552" s="29">
        <v>0.9</v>
      </c>
      <c r="J1552" s="30">
        <v>4000</v>
      </c>
      <c r="K1552" s="31">
        <f t="shared" si="12"/>
        <v>3600</v>
      </c>
      <c r="L1552" s="31">
        <f t="shared" si="13"/>
        <v>1440</v>
      </c>
      <c r="M1552" s="32">
        <v>0.4</v>
      </c>
      <c r="O1552" s="37"/>
      <c r="P1552" s="38"/>
      <c r="Q1552" s="33"/>
      <c r="R1552" s="34"/>
    </row>
    <row r="1553" spans="1:18" ht="15.75" customHeight="1" x14ac:dyDescent="0.2">
      <c r="A1553" s="22"/>
      <c r="B1553" s="27" t="s">
        <v>34</v>
      </c>
      <c r="C1553" s="27">
        <v>1128299</v>
      </c>
      <c r="D1553" s="28">
        <v>44371</v>
      </c>
      <c r="E1553" s="27" t="s">
        <v>35</v>
      </c>
      <c r="F1553" s="27" t="s">
        <v>74</v>
      </c>
      <c r="G1553" s="27" t="s">
        <v>75</v>
      </c>
      <c r="H1553" s="27" t="s">
        <v>29</v>
      </c>
      <c r="I1553" s="29">
        <v>1.05</v>
      </c>
      <c r="J1553" s="30">
        <v>7000</v>
      </c>
      <c r="K1553" s="31">
        <f t="shared" si="12"/>
        <v>7350</v>
      </c>
      <c r="L1553" s="31">
        <f t="shared" si="13"/>
        <v>2205</v>
      </c>
      <c r="M1553" s="32">
        <v>0.3</v>
      </c>
      <c r="O1553" s="37"/>
      <c r="P1553" s="38"/>
      <c r="Q1553" s="33"/>
      <c r="R1553" s="34"/>
    </row>
    <row r="1554" spans="1:18" ht="15.75" customHeight="1" x14ac:dyDescent="0.2">
      <c r="A1554" s="22"/>
      <c r="B1554" s="27" t="s">
        <v>34</v>
      </c>
      <c r="C1554" s="27">
        <v>1128299</v>
      </c>
      <c r="D1554" s="28">
        <v>44400</v>
      </c>
      <c r="E1554" s="27" t="s">
        <v>35</v>
      </c>
      <c r="F1554" s="27" t="s">
        <v>74</v>
      </c>
      <c r="G1554" s="27" t="s">
        <v>75</v>
      </c>
      <c r="H1554" s="27" t="s">
        <v>24</v>
      </c>
      <c r="I1554" s="29">
        <v>0.85</v>
      </c>
      <c r="J1554" s="30">
        <v>8500</v>
      </c>
      <c r="K1554" s="31">
        <f t="shared" si="12"/>
        <v>7225</v>
      </c>
      <c r="L1554" s="31">
        <f t="shared" si="13"/>
        <v>2528.75</v>
      </c>
      <c r="M1554" s="32">
        <v>0.35</v>
      </c>
      <c r="O1554" s="37"/>
      <c r="P1554" s="38"/>
      <c r="Q1554" s="33"/>
      <c r="R1554" s="34"/>
    </row>
    <row r="1555" spans="1:18" ht="15.75" customHeight="1" x14ac:dyDescent="0.2">
      <c r="A1555" s="22"/>
      <c r="B1555" s="27" t="s">
        <v>34</v>
      </c>
      <c r="C1555" s="27">
        <v>1128299</v>
      </c>
      <c r="D1555" s="28">
        <v>44400</v>
      </c>
      <c r="E1555" s="27" t="s">
        <v>35</v>
      </c>
      <c r="F1555" s="27" t="s">
        <v>74</v>
      </c>
      <c r="G1555" s="27" t="s">
        <v>75</v>
      </c>
      <c r="H1555" s="27" t="s">
        <v>25</v>
      </c>
      <c r="I1555" s="29">
        <v>0.9</v>
      </c>
      <c r="J1555" s="30">
        <v>7000</v>
      </c>
      <c r="K1555" s="31">
        <f t="shared" si="12"/>
        <v>6300</v>
      </c>
      <c r="L1555" s="31">
        <f t="shared" si="13"/>
        <v>2205</v>
      </c>
      <c r="M1555" s="32">
        <v>0.35</v>
      </c>
      <c r="O1555" s="37"/>
      <c r="P1555" s="38"/>
      <c r="Q1555" s="33"/>
      <c r="R1555" s="34"/>
    </row>
    <row r="1556" spans="1:18" ht="15.75" customHeight="1" x14ac:dyDescent="0.2">
      <c r="A1556" s="22"/>
      <c r="B1556" s="27" t="s">
        <v>34</v>
      </c>
      <c r="C1556" s="27">
        <v>1128299</v>
      </c>
      <c r="D1556" s="28">
        <v>44400</v>
      </c>
      <c r="E1556" s="27" t="s">
        <v>35</v>
      </c>
      <c r="F1556" s="27" t="s">
        <v>74</v>
      </c>
      <c r="G1556" s="27" t="s">
        <v>75</v>
      </c>
      <c r="H1556" s="27" t="s">
        <v>26</v>
      </c>
      <c r="I1556" s="29">
        <v>0.9</v>
      </c>
      <c r="J1556" s="30">
        <v>6500</v>
      </c>
      <c r="K1556" s="31">
        <f t="shared" si="12"/>
        <v>5850</v>
      </c>
      <c r="L1556" s="31">
        <f t="shared" si="13"/>
        <v>2047.4999999999998</v>
      </c>
      <c r="M1556" s="32">
        <v>0.35</v>
      </c>
      <c r="O1556" s="37"/>
      <c r="P1556" s="38"/>
      <c r="Q1556" s="33"/>
      <c r="R1556" s="34"/>
    </row>
    <row r="1557" spans="1:18" ht="15.75" customHeight="1" x14ac:dyDescent="0.2">
      <c r="A1557" s="22"/>
      <c r="B1557" s="27" t="s">
        <v>34</v>
      </c>
      <c r="C1557" s="27">
        <v>1128299</v>
      </c>
      <c r="D1557" s="28">
        <v>44400</v>
      </c>
      <c r="E1557" s="27" t="s">
        <v>35</v>
      </c>
      <c r="F1557" s="27" t="s">
        <v>74</v>
      </c>
      <c r="G1557" s="27" t="s">
        <v>75</v>
      </c>
      <c r="H1557" s="27" t="s">
        <v>27</v>
      </c>
      <c r="I1557" s="29">
        <v>0.85</v>
      </c>
      <c r="J1557" s="30">
        <v>5500</v>
      </c>
      <c r="K1557" s="31">
        <f t="shared" si="12"/>
        <v>4675</v>
      </c>
      <c r="L1557" s="31">
        <f t="shared" si="13"/>
        <v>1636.25</v>
      </c>
      <c r="M1557" s="32">
        <v>0.35</v>
      </c>
      <c r="O1557" s="37"/>
      <c r="P1557" s="38"/>
      <c r="Q1557" s="33"/>
      <c r="R1557" s="34"/>
    </row>
    <row r="1558" spans="1:18" ht="15.75" customHeight="1" x14ac:dyDescent="0.2">
      <c r="A1558" s="22"/>
      <c r="B1558" s="27" t="s">
        <v>34</v>
      </c>
      <c r="C1558" s="27">
        <v>1128299</v>
      </c>
      <c r="D1558" s="28">
        <v>44400</v>
      </c>
      <c r="E1558" s="27" t="s">
        <v>35</v>
      </c>
      <c r="F1558" s="27" t="s">
        <v>74</v>
      </c>
      <c r="G1558" s="27" t="s">
        <v>75</v>
      </c>
      <c r="H1558" s="27" t="s">
        <v>28</v>
      </c>
      <c r="I1558" s="29">
        <v>0.9</v>
      </c>
      <c r="J1558" s="30">
        <v>6000</v>
      </c>
      <c r="K1558" s="31">
        <f t="shared" si="12"/>
        <v>5400</v>
      </c>
      <c r="L1558" s="31">
        <f t="shared" si="13"/>
        <v>2160</v>
      </c>
      <c r="M1558" s="32">
        <v>0.4</v>
      </c>
      <c r="O1558" s="37"/>
      <c r="P1558" s="38"/>
      <c r="Q1558" s="33"/>
      <c r="R1558" s="34"/>
    </row>
    <row r="1559" spans="1:18" ht="15.75" customHeight="1" x14ac:dyDescent="0.2">
      <c r="A1559" s="22"/>
      <c r="B1559" s="27" t="s">
        <v>34</v>
      </c>
      <c r="C1559" s="27">
        <v>1128299</v>
      </c>
      <c r="D1559" s="28">
        <v>44400</v>
      </c>
      <c r="E1559" s="27" t="s">
        <v>35</v>
      </c>
      <c r="F1559" s="27" t="s">
        <v>74</v>
      </c>
      <c r="G1559" s="27" t="s">
        <v>75</v>
      </c>
      <c r="H1559" s="27" t="s">
        <v>29</v>
      </c>
      <c r="I1559" s="29">
        <v>1.05</v>
      </c>
      <c r="J1559" s="30">
        <v>6000</v>
      </c>
      <c r="K1559" s="31">
        <f t="shared" si="12"/>
        <v>6300</v>
      </c>
      <c r="L1559" s="31">
        <f t="shared" si="13"/>
        <v>1890</v>
      </c>
      <c r="M1559" s="32">
        <v>0.3</v>
      </c>
      <c r="O1559" s="37"/>
      <c r="P1559" s="38"/>
      <c r="Q1559" s="33"/>
      <c r="R1559" s="34"/>
    </row>
    <row r="1560" spans="1:18" ht="15.75" customHeight="1" x14ac:dyDescent="0.2">
      <c r="A1560" s="22"/>
      <c r="B1560" s="27" t="s">
        <v>34</v>
      </c>
      <c r="C1560" s="27">
        <v>1128299</v>
      </c>
      <c r="D1560" s="28">
        <v>44432</v>
      </c>
      <c r="E1560" s="27" t="s">
        <v>35</v>
      </c>
      <c r="F1560" s="27" t="s">
        <v>74</v>
      </c>
      <c r="G1560" s="27" t="s">
        <v>75</v>
      </c>
      <c r="H1560" s="27" t="s">
        <v>24</v>
      </c>
      <c r="I1560" s="29">
        <v>0.9</v>
      </c>
      <c r="J1560" s="30">
        <v>8000</v>
      </c>
      <c r="K1560" s="31">
        <f t="shared" si="12"/>
        <v>7200</v>
      </c>
      <c r="L1560" s="31">
        <f t="shared" si="13"/>
        <v>2520</v>
      </c>
      <c r="M1560" s="32">
        <v>0.35</v>
      </c>
      <c r="O1560" s="37"/>
      <c r="P1560" s="38"/>
      <c r="Q1560" s="33"/>
      <c r="R1560" s="34"/>
    </row>
    <row r="1561" spans="1:18" ht="15.75" customHeight="1" x14ac:dyDescent="0.2">
      <c r="A1561" s="22"/>
      <c r="B1561" s="27" t="s">
        <v>34</v>
      </c>
      <c r="C1561" s="27">
        <v>1128299</v>
      </c>
      <c r="D1561" s="28">
        <v>44432</v>
      </c>
      <c r="E1561" s="27" t="s">
        <v>35</v>
      </c>
      <c r="F1561" s="27" t="s">
        <v>74</v>
      </c>
      <c r="G1561" s="27" t="s">
        <v>75</v>
      </c>
      <c r="H1561" s="27" t="s">
        <v>25</v>
      </c>
      <c r="I1561" s="29">
        <v>0.8</v>
      </c>
      <c r="J1561" s="30">
        <v>7750</v>
      </c>
      <c r="K1561" s="31">
        <f t="shared" si="12"/>
        <v>6200</v>
      </c>
      <c r="L1561" s="31">
        <f t="shared" si="13"/>
        <v>2170</v>
      </c>
      <c r="M1561" s="32">
        <v>0.35</v>
      </c>
      <c r="O1561" s="37"/>
      <c r="P1561" s="38"/>
      <c r="Q1561" s="33"/>
      <c r="R1561" s="34"/>
    </row>
    <row r="1562" spans="1:18" ht="15.75" customHeight="1" x14ac:dyDescent="0.2">
      <c r="A1562" s="22"/>
      <c r="B1562" s="27" t="s">
        <v>34</v>
      </c>
      <c r="C1562" s="27">
        <v>1128299</v>
      </c>
      <c r="D1562" s="28">
        <v>44432</v>
      </c>
      <c r="E1562" s="27" t="s">
        <v>35</v>
      </c>
      <c r="F1562" s="27" t="s">
        <v>74</v>
      </c>
      <c r="G1562" s="27" t="s">
        <v>75</v>
      </c>
      <c r="H1562" s="27" t="s">
        <v>26</v>
      </c>
      <c r="I1562" s="29">
        <v>0.70000000000000007</v>
      </c>
      <c r="J1562" s="30">
        <v>6500</v>
      </c>
      <c r="K1562" s="31">
        <f t="shared" si="12"/>
        <v>4550</v>
      </c>
      <c r="L1562" s="31">
        <f t="shared" si="13"/>
        <v>1592.5</v>
      </c>
      <c r="M1562" s="32">
        <v>0.35</v>
      </c>
      <c r="O1562" s="37"/>
      <c r="P1562" s="38"/>
      <c r="Q1562" s="33"/>
      <c r="R1562" s="34"/>
    </row>
    <row r="1563" spans="1:18" ht="15.75" customHeight="1" x14ac:dyDescent="0.2">
      <c r="A1563" s="22"/>
      <c r="B1563" s="27" t="s">
        <v>34</v>
      </c>
      <c r="C1563" s="27">
        <v>1128299</v>
      </c>
      <c r="D1563" s="28">
        <v>44432</v>
      </c>
      <c r="E1563" s="27" t="s">
        <v>35</v>
      </c>
      <c r="F1563" s="27" t="s">
        <v>74</v>
      </c>
      <c r="G1563" s="27" t="s">
        <v>75</v>
      </c>
      <c r="H1563" s="27" t="s">
        <v>27</v>
      </c>
      <c r="I1563" s="29">
        <v>0.70000000000000007</v>
      </c>
      <c r="J1563" s="30">
        <v>4250</v>
      </c>
      <c r="K1563" s="31">
        <f t="shared" si="12"/>
        <v>2975.0000000000005</v>
      </c>
      <c r="L1563" s="31">
        <f t="shared" si="13"/>
        <v>1041.25</v>
      </c>
      <c r="M1563" s="32">
        <v>0.35</v>
      </c>
      <c r="O1563" s="37"/>
      <c r="P1563" s="38"/>
      <c r="Q1563" s="33"/>
      <c r="R1563" s="34"/>
    </row>
    <row r="1564" spans="1:18" ht="15.75" customHeight="1" x14ac:dyDescent="0.2">
      <c r="A1564" s="22"/>
      <c r="B1564" s="27" t="s">
        <v>34</v>
      </c>
      <c r="C1564" s="27">
        <v>1128299</v>
      </c>
      <c r="D1564" s="28">
        <v>44432</v>
      </c>
      <c r="E1564" s="27" t="s">
        <v>35</v>
      </c>
      <c r="F1564" s="27" t="s">
        <v>74</v>
      </c>
      <c r="G1564" s="27" t="s">
        <v>75</v>
      </c>
      <c r="H1564" s="27" t="s">
        <v>28</v>
      </c>
      <c r="I1564" s="29">
        <v>0.7</v>
      </c>
      <c r="J1564" s="30">
        <v>4250</v>
      </c>
      <c r="K1564" s="31">
        <f t="shared" si="12"/>
        <v>2975</v>
      </c>
      <c r="L1564" s="31">
        <f t="shared" si="13"/>
        <v>1190</v>
      </c>
      <c r="M1564" s="32">
        <v>0.4</v>
      </c>
      <c r="O1564" s="37"/>
      <c r="P1564" s="38"/>
      <c r="Q1564" s="33"/>
      <c r="R1564" s="34"/>
    </row>
    <row r="1565" spans="1:18" ht="15.75" customHeight="1" x14ac:dyDescent="0.2">
      <c r="A1565" s="22"/>
      <c r="B1565" s="27" t="s">
        <v>34</v>
      </c>
      <c r="C1565" s="27">
        <v>1128299</v>
      </c>
      <c r="D1565" s="28">
        <v>44432</v>
      </c>
      <c r="E1565" s="27" t="s">
        <v>35</v>
      </c>
      <c r="F1565" s="27" t="s">
        <v>74</v>
      </c>
      <c r="G1565" s="27" t="s">
        <v>75</v>
      </c>
      <c r="H1565" s="27" t="s">
        <v>29</v>
      </c>
      <c r="I1565" s="29">
        <v>0.75</v>
      </c>
      <c r="J1565" s="30">
        <v>2500</v>
      </c>
      <c r="K1565" s="31">
        <f t="shared" si="12"/>
        <v>1875</v>
      </c>
      <c r="L1565" s="31">
        <f t="shared" si="13"/>
        <v>562.5</v>
      </c>
      <c r="M1565" s="32">
        <v>0.3</v>
      </c>
      <c r="O1565" s="37"/>
      <c r="P1565" s="38"/>
      <c r="Q1565" s="33"/>
      <c r="R1565" s="34"/>
    </row>
    <row r="1566" spans="1:18" ht="15.75" customHeight="1" x14ac:dyDescent="0.2">
      <c r="A1566" s="22"/>
      <c r="B1566" s="27" t="s">
        <v>34</v>
      </c>
      <c r="C1566" s="27">
        <v>1128299</v>
      </c>
      <c r="D1566" s="28">
        <v>44464</v>
      </c>
      <c r="E1566" s="27" t="s">
        <v>35</v>
      </c>
      <c r="F1566" s="27" t="s">
        <v>74</v>
      </c>
      <c r="G1566" s="27" t="s">
        <v>75</v>
      </c>
      <c r="H1566" s="27" t="s">
        <v>24</v>
      </c>
      <c r="I1566" s="29">
        <v>0.50000000000000011</v>
      </c>
      <c r="J1566" s="30">
        <v>4500</v>
      </c>
      <c r="K1566" s="31">
        <f t="shared" si="12"/>
        <v>2250.0000000000005</v>
      </c>
      <c r="L1566" s="31">
        <f t="shared" si="13"/>
        <v>787.50000000000011</v>
      </c>
      <c r="M1566" s="32">
        <v>0.35</v>
      </c>
      <c r="O1566" s="37"/>
      <c r="P1566" s="38"/>
      <c r="Q1566" s="33"/>
      <c r="R1566" s="34"/>
    </row>
    <row r="1567" spans="1:18" ht="15.75" customHeight="1" x14ac:dyDescent="0.2">
      <c r="A1567" s="22"/>
      <c r="B1567" s="27" t="s">
        <v>34</v>
      </c>
      <c r="C1567" s="27">
        <v>1128299</v>
      </c>
      <c r="D1567" s="28">
        <v>44464</v>
      </c>
      <c r="E1567" s="27" t="s">
        <v>35</v>
      </c>
      <c r="F1567" s="27" t="s">
        <v>74</v>
      </c>
      <c r="G1567" s="27" t="s">
        <v>75</v>
      </c>
      <c r="H1567" s="27" t="s">
        <v>25</v>
      </c>
      <c r="I1567" s="29">
        <v>0.55000000000000016</v>
      </c>
      <c r="J1567" s="30">
        <v>4500</v>
      </c>
      <c r="K1567" s="31">
        <f t="shared" si="12"/>
        <v>2475.0000000000009</v>
      </c>
      <c r="L1567" s="31">
        <f t="shared" si="13"/>
        <v>866.25000000000023</v>
      </c>
      <c r="M1567" s="32">
        <v>0.35</v>
      </c>
      <c r="O1567" s="37"/>
      <c r="P1567" s="38"/>
      <c r="Q1567" s="33"/>
      <c r="R1567" s="34"/>
    </row>
    <row r="1568" spans="1:18" ht="15.75" customHeight="1" x14ac:dyDescent="0.2">
      <c r="A1568" s="22"/>
      <c r="B1568" s="27" t="s">
        <v>34</v>
      </c>
      <c r="C1568" s="27">
        <v>1128299</v>
      </c>
      <c r="D1568" s="28">
        <v>44464</v>
      </c>
      <c r="E1568" s="27" t="s">
        <v>35</v>
      </c>
      <c r="F1568" s="27" t="s">
        <v>74</v>
      </c>
      <c r="G1568" s="27" t="s">
        <v>75</v>
      </c>
      <c r="H1568" s="27" t="s">
        <v>26</v>
      </c>
      <c r="I1568" s="29">
        <v>0.50000000000000011</v>
      </c>
      <c r="J1568" s="30">
        <v>2500</v>
      </c>
      <c r="K1568" s="31">
        <f t="shared" si="12"/>
        <v>1250.0000000000002</v>
      </c>
      <c r="L1568" s="31">
        <f t="shared" si="13"/>
        <v>437.50000000000006</v>
      </c>
      <c r="M1568" s="32">
        <v>0.35</v>
      </c>
      <c r="O1568" s="37"/>
      <c r="P1568" s="38"/>
      <c r="Q1568" s="33"/>
      <c r="R1568" s="34"/>
    </row>
    <row r="1569" spans="1:18" ht="15.75" customHeight="1" x14ac:dyDescent="0.2">
      <c r="A1569" s="22"/>
      <c r="B1569" s="27" t="s">
        <v>34</v>
      </c>
      <c r="C1569" s="27">
        <v>1128299</v>
      </c>
      <c r="D1569" s="28">
        <v>44464</v>
      </c>
      <c r="E1569" s="27" t="s">
        <v>35</v>
      </c>
      <c r="F1569" s="27" t="s">
        <v>74</v>
      </c>
      <c r="G1569" s="27" t="s">
        <v>75</v>
      </c>
      <c r="H1569" s="27" t="s">
        <v>27</v>
      </c>
      <c r="I1569" s="29">
        <v>0.50000000000000011</v>
      </c>
      <c r="J1569" s="30">
        <v>2000</v>
      </c>
      <c r="K1569" s="31">
        <f t="shared" si="12"/>
        <v>1000.0000000000002</v>
      </c>
      <c r="L1569" s="31">
        <f t="shared" si="13"/>
        <v>350.00000000000006</v>
      </c>
      <c r="M1569" s="32">
        <v>0.35</v>
      </c>
      <c r="O1569" s="37"/>
      <c r="P1569" s="38"/>
      <c r="Q1569" s="33"/>
      <c r="R1569" s="34"/>
    </row>
    <row r="1570" spans="1:18" ht="15.75" customHeight="1" x14ac:dyDescent="0.2">
      <c r="A1570" s="22"/>
      <c r="B1570" s="27" t="s">
        <v>34</v>
      </c>
      <c r="C1570" s="27">
        <v>1128299</v>
      </c>
      <c r="D1570" s="28">
        <v>44464</v>
      </c>
      <c r="E1570" s="27" t="s">
        <v>35</v>
      </c>
      <c r="F1570" s="27" t="s">
        <v>74</v>
      </c>
      <c r="G1570" s="27" t="s">
        <v>75</v>
      </c>
      <c r="H1570" s="27" t="s">
        <v>28</v>
      </c>
      <c r="I1570" s="29">
        <v>0.60000000000000009</v>
      </c>
      <c r="J1570" s="30">
        <v>2250</v>
      </c>
      <c r="K1570" s="31">
        <f t="shared" si="12"/>
        <v>1350.0000000000002</v>
      </c>
      <c r="L1570" s="31">
        <f t="shared" si="13"/>
        <v>540.00000000000011</v>
      </c>
      <c r="M1570" s="32">
        <v>0.4</v>
      </c>
      <c r="O1570" s="37"/>
      <c r="P1570" s="38"/>
      <c r="Q1570" s="33"/>
      <c r="R1570" s="34"/>
    </row>
    <row r="1571" spans="1:18" ht="15.75" customHeight="1" x14ac:dyDescent="0.2">
      <c r="A1571" s="22"/>
      <c r="B1571" s="27" t="s">
        <v>34</v>
      </c>
      <c r="C1571" s="27">
        <v>1128299</v>
      </c>
      <c r="D1571" s="28">
        <v>44464</v>
      </c>
      <c r="E1571" s="27" t="s">
        <v>35</v>
      </c>
      <c r="F1571" s="27" t="s">
        <v>74</v>
      </c>
      <c r="G1571" s="27" t="s">
        <v>75</v>
      </c>
      <c r="H1571" s="27" t="s">
        <v>29</v>
      </c>
      <c r="I1571" s="29">
        <v>0.44999999999999996</v>
      </c>
      <c r="J1571" s="30">
        <v>2500</v>
      </c>
      <c r="K1571" s="31">
        <f t="shared" si="12"/>
        <v>1125</v>
      </c>
      <c r="L1571" s="31">
        <f t="shared" si="13"/>
        <v>337.5</v>
      </c>
      <c r="M1571" s="32">
        <v>0.3</v>
      </c>
      <c r="O1571" s="37"/>
      <c r="P1571" s="38"/>
      <c r="Q1571" s="33"/>
      <c r="R1571" s="34"/>
    </row>
    <row r="1572" spans="1:18" ht="15.75" customHeight="1" x14ac:dyDescent="0.2">
      <c r="A1572" s="22"/>
      <c r="B1572" s="27" t="s">
        <v>34</v>
      </c>
      <c r="C1572" s="27">
        <v>1128299</v>
      </c>
      <c r="D1572" s="28">
        <v>44493</v>
      </c>
      <c r="E1572" s="27" t="s">
        <v>35</v>
      </c>
      <c r="F1572" s="27" t="s">
        <v>74</v>
      </c>
      <c r="G1572" s="27" t="s">
        <v>75</v>
      </c>
      <c r="H1572" s="27" t="s">
        <v>24</v>
      </c>
      <c r="I1572" s="29">
        <v>0.4</v>
      </c>
      <c r="J1572" s="30">
        <v>3500</v>
      </c>
      <c r="K1572" s="31">
        <f t="shared" si="12"/>
        <v>1400</v>
      </c>
      <c r="L1572" s="31">
        <f t="shared" si="13"/>
        <v>489.99999999999994</v>
      </c>
      <c r="M1572" s="32">
        <v>0.35</v>
      </c>
      <c r="O1572" s="37"/>
      <c r="P1572" s="38"/>
      <c r="Q1572" s="33"/>
      <c r="R1572" s="34"/>
    </row>
    <row r="1573" spans="1:18" ht="15.75" customHeight="1" x14ac:dyDescent="0.2">
      <c r="A1573" s="22"/>
      <c r="B1573" s="27" t="s">
        <v>34</v>
      </c>
      <c r="C1573" s="27">
        <v>1128299</v>
      </c>
      <c r="D1573" s="28">
        <v>44493</v>
      </c>
      <c r="E1573" s="27" t="s">
        <v>35</v>
      </c>
      <c r="F1573" s="27" t="s">
        <v>74</v>
      </c>
      <c r="G1573" s="27" t="s">
        <v>75</v>
      </c>
      <c r="H1573" s="27" t="s">
        <v>25</v>
      </c>
      <c r="I1573" s="29">
        <v>0.55000000000000016</v>
      </c>
      <c r="J1573" s="30">
        <v>5250</v>
      </c>
      <c r="K1573" s="31">
        <f t="shared" si="12"/>
        <v>2887.5000000000009</v>
      </c>
      <c r="L1573" s="31">
        <f t="shared" si="13"/>
        <v>1010.6250000000002</v>
      </c>
      <c r="M1573" s="32">
        <v>0.35</v>
      </c>
      <c r="O1573" s="37"/>
      <c r="P1573" s="38"/>
      <c r="Q1573" s="33"/>
      <c r="R1573" s="34"/>
    </row>
    <row r="1574" spans="1:18" ht="15.75" customHeight="1" x14ac:dyDescent="0.2">
      <c r="A1574" s="22"/>
      <c r="B1574" s="27" t="s">
        <v>34</v>
      </c>
      <c r="C1574" s="27">
        <v>1128299</v>
      </c>
      <c r="D1574" s="28">
        <v>44493</v>
      </c>
      <c r="E1574" s="27" t="s">
        <v>35</v>
      </c>
      <c r="F1574" s="27" t="s">
        <v>74</v>
      </c>
      <c r="G1574" s="27" t="s">
        <v>75</v>
      </c>
      <c r="H1574" s="27" t="s">
        <v>26</v>
      </c>
      <c r="I1574" s="29">
        <v>0.50000000000000011</v>
      </c>
      <c r="J1574" s="30">
        <v>3500</v>
      </c>
      <c r="K1574" s="31">
        <f t="shared" si="12"/>
        <v>1750.0000000000005</v>
      </c>
      <c r="L1574" s="31">
        <f t="shared" si="13"/>
        <v>612.50000000000011</v>
      </c>
      <c r="M1574" s="32">
        <v>0.35</v>
      </c>
      <c r="O1574" s="37"/>
      <c r="P1574" s="38"/>
      <c r="Q1574" s="33"/>
      <c r="R1574" s="34"/>
    </row>
    <row r="1575" spans="1:18" ht="15.75" customHeight="1" x14ac:dyDescent="0.2">
      <c r="A1575" s="22"/>
      <c r="B1575" s="27" t="s">
        <v>34</v>
      </c>
      <c r="C1575" s="27">
        <v>1128299</v>
      </c>
      <c r="D1575" s="28">
        <v>44493</v>
      </c>
      <c r="E1575" s="27" t="s">
        <v>35</v>
      </c>
      <c r="F1575" s="27" t="s">
        <v>74</v>
      </c>
      <c r="G1575" s="27" t="s">
        <v>75</v>
      </c>
      <c r="H1575" s="27" t="s">
        <v>27</v>
      </c>
      <c r="I1575" s="29">
        <v>0.45000000000000007</v>
      </c>
      <c r="J1575" s="30">
        <v>3250</v>
      </c>
      <c r="K1575" s="31">
        <f t="shared" si="12"/>
        <v>1462.5000000000002</v>
      </c>
      <c r="L1575" s="31">
        <f t="shared" si="13"/>
        <v>511.87500000000006</v>
      </c>
      <c r="M1575" s="32">
        <v>0.35</v>
      </c>
      <c r="O1575" s="37"/>
      <c r="P1575" s="38"/>
      <c r="Q1575" s="33"/>
      <c r="R1575" s="34"/>
    </row>
    <row r="1576" spans="1:18" ht="15.75" customHeight="1" x14ac:dyDescent="0.2">
      <c r="A1576" s="22"/>
      <c r="B1576" s="27" t="s">
        <v>34</v>
      </c>
      <c r="C1576" s="27">
        <v>1128299</v>
      </c>
      <c r="D1576" s="28">
        <v>44493</v>
      </c>
      <c r="E1576" s="27" t="s">
        <v>35</v>
      </c>
      <c r="F1576" s="27" t="s">
        <v>74</v>
      </c>
      <c r="G1576" s="27" t="s">
        <v>75</v>
      </c>
      <c r="H1576" s="27" t="s">
        <v>28</v>
      </c>
      <c r="I1576" s="29">
        <v>0.55000000000000004</v>
      </c>
      <c r="J1576" s="30">
        <v>3000</v>
      </c>
      <c r="K1576" s="31">
        <f t="shared" si="12"/>
        <v>1650.0000000000002</v>
      </c>
      <c r="L1576" s="31">
        <f t="shared" si="13"/>
        <v>660.00000000000011</v>
      </c>
      <c r="M1576" s="32">
        <v>0.4</v>
      </c>
      <c r="O1576" s="37"/>
      <c r="P1576" s="38"/>
      <c r="Q1576" s="33"/>
      <c r="R1576" s="34"/>
    </row>
    <row r="1577" spans="1:18" ht="15.75" customHeight="1" x14ac:dyDescent="0.2">
      <c r="A1577" s="22"/>
      <c r="B1577" s="27" t="s">
        <v>34</v>
      </c>
      <c r="C1577" s="27">
        <v>1128299</v>
      </c>
      <c r="D1577" s="28">
        <v>44493</v>
      </c>
      <c r="E1577" s="27" t="s">
        <v>35</v>
      </c>
      <c r="F1577" s="27" t="s">
        <v>74</v>
      </c>
      <c r="G1577" s="27" t="s">
        <v>75</v>
      </c>
      <c r="H1577" s="27" t="s">
        <v>29</v>
      </c>
      <c r="I1577" s="29">
        <v>0.60000000000000009</v>
      </c>
      <c r="J1577" s="30">
        <v>3500</v>
      </c>
      <c r="K1577" s="31">
        <f t="shared" si="12"/>
        <v>2100.0000000000005</v>
      </c>
      <c r="L1577" s="31">
        <f t="shared" si="13"/>
        <v>630.00000000000011</v>
      </c>
      <c r="M1577" s="32">
        <v>0.3</v>
      </c>
      <c r="O1577" s="37"/>
      <c r="P1577" s="38"/>
      <c r="Q1577" s="33"/>
      <c r="R1577" s="34"/>
    </row>
    <row r="1578" spans="1:18" ht="15.75" customHeight="1" x14ac:dyDescent="0.2">
      <c r="A1578" s="22"/>
      <c r="B1578" s="27" t="s">
        <v>34</v>
      </c>
      <c r="C1578" s="27">
        <v>1128299</v>
      </c>
      <c r="D1578" s="28">
        <v>44524</v>
      </c>
      <c r="E1578" s="27" t="s">
        <v>35</v>
      </c>
      <c r="F1578" s="27" t="s">
        <v>74</v>
      </c>
      <c r="G1578" s="27" t="s">
        <v>75</v>
      </c>
      <c r="H1578" s="27" t="s">
        <v>24</v>
      </c>
      <c r="I1578" s="29">
        <v>0.45000000000000007</v>
      </c>
      <c r="J1578" s="30">
        <v>5750</v>
      </c>
      <c r="K1578" s="31">
        <f t="shared" si="12"/>
        <v>2587.5000000000005</v>
      </c>
      <c r="L1578" s="31">
        <f t="shared" si="13"/>
        <v>905.62500000000011</v>
      </c>
      <c r="M1578" s="32">
        <v>0.35</v>
      </c>
      <c r="O1578" s="37"/>
      <c r="P1578" s="38"/>
      <c r="Q1578" s="33"/>
      <c r="R1578" s="34"/>
    </row>
    <row r="1579" spans="1:18" ht="15.75" customHeight="1" x14ac:dyDescent="0.2">
      <c r="A1579" s="22"/>
      <c r="B1579" s="27" t="s">
        <v>34</v>
      </c>
      <c r="C1579" s="27">
        <v>1128299</v>
      </c>
      <c r="D1579" s="28">
        <v>44524</v>
      </c>
      <c r="E1579" s="27" t="s">
        <v>35</v>
      </c>
      <c r="F1579" s="27" t="s">
        <v>74</v>
      </c>
      <c r="G1579" s="27" t="s">
        <v>75</v>
      </c>
      <c r="H1579" s="27" t="s">
        <v>25</v>
      </c>
      <c r="I1579" s="29">
        <v>0.50000000000000011</v>
      </c>
      <c r="J1579" s="30">
        <v>6500</v>
      </c>
      <c r="K1579" s="31">
        <f t="shared" si="12"/>
        <v>3250.0000000000009</v>
      </c>
      <c r="L1579" s="31">
        <f t="shared" si="13"/>
        <v>1137.5000000000002</v>
      </c>
      <c r="M1579" s="32">
        <v>0.35</v>
      </c>
      <c r="O1579" s="37"/>
      <c r="P1579" s="38"/>
      <c r="Q1579" s="33"/>
      <c r="R1579" s="34"/>
    </row>
    <row r="1580" spans="1:18" ht="15.75" customHeight="1" x14ac:dyDescent="0.2">
      <c r="A1580" s="22"/>
      <c r="B1580" s="27" t="s">
        <v>34</v>
      </c>
      <c r="C1580" s="27">
        <v>1128299</v>
      </c>
      <c r="D1580" s="28">
        <v>44524</v>
      </c>
      <c r="E1580" s="27" t="s">
        <v>35</v>
      </c>
      <c r="F1580" s="27" t="s">
        <v>74</v>
      </c>
      <c r="G1580" s="27" t="s">
        <v>75</v>
      </c>
      <c r="H1580" s="27" t="s">
        <v>26</v>
      </c>
      <c r="I1580" s="29">
        <v>0.45000000000000007</v>
      </c>
      <c r="J1580" s="30">
        <v>4750</v>
      </c>
      <c r="K1580" s="31">
        <f t="shared" si="12"/>
        <v>2137.5000000000005</v>
      </c>
      <c r="L1580" s="31">
        <f t="shared" si="13"/>
        <v>748.12500000000011</v>
      </c>
      <c r="M1580" s="32">
        <v>0.35</v>
      </c>
      <c r="O1580" s="37"/>
      <c r="P1580" s="38"/>
      <c r="Q1580" s="33"/>
      <c r="R1580" s="34"/>
    </row>
    <row r="1581" spans="1:18" ht="15.75" customHeight="1" x14ac:dyDescent="0.2">
      <c r="A1581" s="22"/>
      <c r="B1581" s="27" t="s">
        <v>34</v>
      </c>
      <c r="C1581" s="27">
        <v>1128299</v>
      </c>
      <c r="D1581" s="28">
        <v>44524</v>
      </c>
      <c r="E1581" s="27" t="s">
        <v>35</v>
      </c>
      <c r="F1581" s="27" t="s">
        <v>74</v>
      </c>
      <c r="G1581" s="27" t="s">
        <v>75</v>
      </c>
      <c r="H1581" s="27" t="s">
        <v>27</v>
      </c>
      <c r="I1581" s="29">
        <v>0.55000000000000016</v>
      </c>
      <c r="J1581" s="30">
        <v>4500</v>
      </c>
      <c r="K1581" s="31">
        <f t="shared" si="12"/>
        <v>2475.0000000000009</v>
      </c>
      <c r="L1581" s="31">
        <f t="shared" si="13"/>
        <v>866.25000000000023</v>
      </c>
      <c r="M1581" s="32">
        <v>0.35</v>
      </c>
      <c r="O1581" s="37"/>
      <c r="P1581" s="38"/>
      <c r="Q1581" s="33"/>
      <c r="R1581" s="34"/>
    </row>
    <row r="1582" spans="1:18" ht="15.75" customHeight="1" x14ac:dyDescent="0.2">
      <c r="A1582" s="22"/>
      <c r="B1582" s="27" t="s">
        <v>34</v>
      </c>
      <c r="C1582" s="27">
        <v>1128299</v>
      </c>
      <c r="D1582" s="28">
        <v>44524</v>
      </c>
      <c r="E1582" s="27" t="s">
        <v>35</v>
      </c>
      <c r="F1582" s="27" t="s">
        <v>74</v>
      </c>
      <c r="G1582" s="27" t="s">
        <v>75</v>
      </c>
      <c r="H1582" s="27" t="s">
        <v>28</v>
      </c>
      <c r="I1582" s="29">
        <v>0.75000000000000011</v>
      </c>
      <c r="J1582" s="30">
        <v>4250</v>
      </c>
      <c r="K1582" s="31">
        <f t="shared" si="12"/>
        <v>3187.5000000000005</v>
      </c>
      <c r="L1582" s="31">
        <f t="shared" si="13"/>
        <v>1275.0000000000002</v>
      </c>
      <c r="M1582" s="32">
        <v>0.4</v>
      </c>
      <c r="O1582" s="37"/>
      <c r="P1582" s="38"/>
      <c r="Q1582" s="33"/>
      <c r="R1582" s="34"/>
    </row>
    <row r="1583" spans="1:18" ht="15.75" customHeight="1" x14ac:dyDescent="0.2">
      <c r="A1583" s="22"/>
      <c r="B1583" s="27" t="s">
        <v>34</v>
      </c>
      <c r="C1583" s="27">
        <v>1128299</v>
      </c>
      <c r="D1583" s="28">
        <v>44524</v>
      </c>
      <c r="E1583" s="27" t="s">
        <v>35</v>
      </c>
      <c r="F1583" s="27" t="s">
        <v>74</v>
      </c>
      <c r="G1583" s="27" t="s">
        <v>75</v>
      </c>
      <c r="H1583" s="27" t="s">
        <v>29</v>
      </c>
      <c r="I1583" s="29">
        <v>0.80000000000000016</v>
      </c>
      <c r="J1583" s="30">
        <v>5500</v>
      </c>
      <c r="K1583" s="31">
        <f t="shared" si="12"/>
        <v>4400.0000000000009</v>
      </c>
      <c r="L1583" s="31">
        <f t="shared" si="13"/>
        <v>1320.0000000000002</v>
      </c>
      <c r="M1583" s="32">
        <v>0.3</v>
      </c>
      <c r="O1583" s="37"/>
      <c r="P1583" s="38"/>
      <c r="Q1583" s="33"/>
      <c r="R1583" s="34"/>
    </row>
    <row r="1584" spans="1:18" ht="15.75" customHeight="1" x14ac:dyDescent="0.2">
      <c r="A1584" s="22"/>
      <c r="B1584" s="27" t="s">
        <v>34</v>
      </c>
      <c r="C1584" s="27">
        <v>1128299</v>
      </c>
      <c r="D1584" s="28">
        <v>44553</v>
      </c>
      <c r="E1584" s="27" t="s">
        <v>35</v>
      </c>
      <c r="F1584" s="27" t="s">
        <v>74</v>
      </c>
      <c r="G1584" s="27" t="s">
        <v>75</v>
      </c>
      <c r="H1584" s="27" t="s">
        <v>24</v>
      </c>
      <c r="I1584" s="29">
        <v>0.65000000000000013</v>
      </c>
      <c r="J1584" s="30">
        <v>7500</v>
      </c>
      <c r="K1584" s="31">
        <f t="shared" si="12"/>
        <v>4875.0000000000009</v>
      </c>
      <c r="L1584" s="31">
        <f t="shared" si="13"/>
        <v>1706.2500000000002</v>
      </c>
      <c r="M1584" s="32">
        <v>0.35</v>
      </c>
      <c r="O1584" s="37"/>
      <c r="P1584" s="38"/>
      <c r="Q1584" s="33"/>
      <c r="R1584" s="34"/>
    </row>
    <row r="1585" spans="1:18" ht="15.75" customHeight="1" x14ac:dyDescent="0.2">
      <c r="A1585" s="22"/>
      <c r="B1585" s="27" t="s">
        <v>34</v>
      </c>
      <c r="C1585" s="27">
        <v>1128299</v>
      </c>
      <c r="D1585" s="28">
        <v>44553</v>
      </c>
      <c r="E1585" s="27" t="s">
        <v>35</v>
      </c>
      <c r="F1585" s="27" t="s">
        <v>74</v>
      </c>
      <c r="G1585" s="27" t="s">
        <v>75</v>
      </c>
      <c r="H1585" s="27" t="s">
        <v>25</v>
      </c>
      <c r="I1585" s="29">
        <v>0.75000000000000022</v>
      </c>
      <c r="J1585" s="30">
        <v>7500</v>
      </c>
      <c r="K1585" s="31">
        <f t="shared" si="12"/>
        <v>5625.0000000000018</v>
      </c>
      <c r="L1585" s="31">
        <f t="shared" si="13"/>
        <v>1968.7500000000005</v>
      </c>
      <c r="M1585" s="32">
        <v>0.35</v>
      </c>
      <c r="O1585" s="37"/>
      <c r="P1585" s="38"/>
      <c r="Q1585" s="33"/>
      <c r="R1585" s="34"/>
    </row>
    <row r="1586" spans="1:18" ht="15.75" customHeight="1" x14ac:dyDescent="0.2">
      <c r="A1586" s="22"/>
      <c r="B1586" s="27" t="s">
        <v>34</v>
      </c>
      <c r="C1586" s="27">
        <v>1128299</v>
      </c>
      <c r="D1586" s="28">
        <v>44553</v>
      </c>
      <c r="E1586" s="27" t="s">
        <v>35</v>
      </c>
      <c r="F1586" s="27" t="s">
        <v>74</v>
      </c>
      <c r="G1586" s="27" t="s">
        <v>75</v>
      </c>
      <c r="H1586" s="27" t="s">
        <v>26</v>
      </c>
      <c r="I1586" s="29">
        <v>0.70000000000000018</v>
      </c>
      <c r="J1586" s="30">
        <v>5500</v>
      </c>
      <c r="K1586" s="31">
        <f t="shared" si="12"/>
        <v>3850.0000000000009</v>
      </c>
      <c r="L1586" s="31">
        <f t="shared" si="13"/>
        <v>1347.5000000000002</v>
      </c>
      <c r="M1586" s="32">
        <v>0.35</v>
      </c>
      <c r="O1586" s="37"/>
      <c r="P1586" s="38"/>
      <c r="Q1586" s="33"/>
      <c r="R1586" s="34"/>
    </row>
    <row r="1587" spans="1:18" ht="15.75" customHeight="1" x14ac:dyDescent="0.2">
      <c r="A1587" s="22"/>
      <c r="B1587" s="27" t="s">
        <v>34</v>
      </c>
      <c r="C1587" s="27">
        <v>1128299</v>
      </c>
      <c r="D1587" s="28">
        <v>44553</v>
      </c>
      <c r="E1587" s="27" t="s">
        <v>35</v>
      </c>
      <c r="F1587" s="27" t="s">
        <v>74</v>
      </c>
      <c r="G1587" s="27" t="s">
        <v>75</v>
      </c>
      <c r="H1587" s="27" t="s">
        <v>27</v>
      </c>
      <c r="I1587" s="29">
        <v>0.70000000000000018</v>
      </c>
      <c r="J1587" s="30">
        <v>5500</v>
      </c>
      <c r="K1587" s="31">
        <f t="shared" si="12"/>
        <v>3850.0000000000009</v>
      </c>
      <c r="L1587" s="31">
        <f t="shared" si="13"/>
        <v>1347.5000000000002</v>
      </c>
      <c r="M1587" s="32">
        <v>0.35</v>
      </c>
      <c r="O1587" s="37"/>
      <c r="P1587" s="38"/>
      <c r="Q1587" s="33"/>
      <c r="R1587" s="34"/>
    </row>
    <row r="1588" spans="1:18" ht="15.75" customHeight="1" x14ac:dyDescent="0.2">
      <c r="A1588" s="22"/>
      <c r="B1588" s="27" t="s">
        <v>34</v>
      </c>
      <c r="C1588" s="27">
        <v>1128299</v>
      </c>
      <c r="D1588" s="28">
        <v>44553</v>
      </c>
      <c r="E1588" s="27" t="s">
        <v>35</v>
      </c>
      <c r="F1588" s="27" t="s">
        <v>74</v>
      </c>
      <c r="G1588" s="27" t="s">
        <v>75</v>
      </c>
      <c r="H1588" s="27" t="s">
        <v>28</v>
      </c>
      <c r="I1588" s="29">
        <v>0.80000000000000016</v>
      </c>
      <c r="J1588" s="30">
        <v>4750</v>
      </c>
      <c r="K1588" s="31">
        <f t="shared" si="12"/>
        <v>3800.0000000000009</v>
      </c>
      <c r="L1588" s="31">
        <f t="shared" si="13"/>
        <v>1520.0000000000005</v>
      </c>
      <c r="M1588" s="32">
        <v>0.4</v>
      </c>
      <c r="O1588" s="37"/>
      <c r="P1588" s="38"/>
      <c r="Q1588" s="33"/>
      <c r="R1588" s="34"/>
    </row>
    <row r="1589" spans="1:18" ht="15.75" customHeight="1" x14ac:dyDescent="0.2">
      <c r="A1589" s="22"/>
      <c r="B1589" s="27" t="s">
        <v>34</v>
      </c>
      <c r="C1589" s="27">
        <v>1128299</v>
      </c>
      <c r="D1589" s="28">
        <v>44553</v>
      </c>
      <c r="E1589" s="27" t="s">
        <v>35</v>
      </c>
      <c r="F1589" s="27" t="s">
        <v>74</v>
      </c>
      <c r="G1589" s="27" t="s">
        <v>75</v>
      </c>
      <c r="H1589" s="27" t="s">
        <v>29</v>
      </c>
      <c r="I1589" s="29">
        <v>0.8500000000000002</v>
      </c>
      <c r="J1589" s="30">
        <v>5750</v>
      </c>
      <c r="K1589" s="31">
        <f t="shared" si="12"/>
        <v>4887.5000000000009</v>
      </c>
      <c r="L1589" s="31">
        <f t="shared" si="13"/>
        <v>1466.2500000000002</v>
      </c>
      <c r="M1589" s="32">
        <v>0.3</v>
      </c>
      <c r="O1589" s="37"/>
      <c r="P1589" s="38"/>
      <c r="Q1589" s="33"/>
      <c r="R1589" s="34"/>
    </row>
    <row r="1590" spans="1:18" ht="15.75" customHeight="1" x14ac:dyDescent="0.2">
      <c r="A1590" s="22" t="s">
        <v>46</v>
      </c>
      <c r="B1590" s="27" t="s">
        <v>21</v>
      </c>
      <c r="C1590" s="27">
        <v>1185732</v>
      </c>
      <c r="D1590" s="28">
        <v>44215</v>
      </c>
      <c r="E1590" s="27" t="s">
        <v>53</v>
      </c>
      <c r="F1590" s="27" t="s">
        <v>76</v>
      </c>
      <c r="G1590" s="27" t="s">
        <v>77</v>
      </c>
      <c r="H1590" s="27" t="s">
        <v>24</v>
      </c>
      <c r="I1590" s="29">
        <v>0.35</v>
      </c>
      <c r="J1590" s="30">
        <v>7500</v>
      </c>
      <c r="K1590" s="31">
        <f t="shared" si="12"/>
        <v>2625</v>
      </c>
      <c r="L1590" s="31">
        <f t="shared" si="13"/>
        <v>1312.5</v>
      </c>
      <c r="M1590" s="32">
        <v>0.5</v>
      </c>
      <c r="O1590" s="37"/>
      <c r="P1590" s="38"/>
      <c r="Q1590" s="33"/>
      <c r="R1590" s="34"/>
    </row>
    <row r="1591" spans="1:18" ht="15.75" customHeight="1" x14ac:dyDescent="0.2">
      <c r="A1591" s="22"/>
      <c r="B1591" s="27" t="s">
        <v>21</v>
      </c>
      <c r="C1591" s="27">
        <v>1185732</v>
      </c>
      <c r="D1591" s="28">
        <v>44215</v>
      </c>
      <c r="E1591" s="27" t="s">
        <v>53</v>
      </c>
      <c r="F1591" s="27" t="s">
        <v>76</v>
      </c>
      <c r="G1591" s="27" t="s">
        <v>77</v>
      </c>
      <c r="H1591" s="27" t="s">
        <v>25</v>
      </c>
      <c r="I1591" s="29">
        <v>0.35</v>
      </c>
      <c r="J1591" s="30">
        <v>5500</v>
      </c>
      <c r="K1591" s="31">
        <f t="shared" si="12"/>
        <v>1924.9999999999998</v>
      </c>
      <c r="L1591" s="31">
        <f t="shared" si="13"/>
        <v>769.99999999999989</v>
      </c>
      <c r="M1591" s="32">
        <v>0.39999999999999997</v>
      </c>
      <c r="O1591" s="37"/>
      <c r="P1591" s="38"/>
      <c r="Q1591" s="33"/>
      <c r="R1591" s="34"/>
    </row>
    <row r="1592" spans="1:18" ht="15.75" customHeight="1" x14ac:dyDescent="0.2">
      <c r="A1592" s="22"/>
      <c r="B1592" s="27" t="s">
        <v>21</v>
      </c>
      <c r="C1592" s="27">
        <v>1185732</v>
      </c>
      <c r="D1592" s="28">
        <v>44215</v>
      </c>
      <c r="E1592" s="27" t="s">
        <v>53</v>
      </c>
      <c r="F1592" s="27" t="s">
        <v>76</v>
      </c>
      <c r="G1592" s="27" t="s">
        <v>77</v>
      </c>
      <c r="H1592" s="27" t="s">
        <v>26</v>
      </c>
      <c r="I1592" s="29">
        <v>0.25</v>
      </c>
      <c r="J1592" s="30">
        <v>5500</v>
      </c>
      <c r="K1592" s="31">
        <f t="shared" si="12"/>
        <v>1375</v>
      </c>
      <c r="L1592" s="31">
        <f t="shared" si="13"/>
        <v>412.5</v>
      </c>
      <c r="M1592" s="32">
        <v>0.3</v>
      </c>
      <c r="O1592" s="37"/>
      <c r="P1592" s="38"/>
      <c r="Q1592" s="33"/>
      <c r="R1592" s="34"/>
    </row>
    <row r="1593" spans="1:18" ht="15.75" customHeight="1" x14ac:dyDescent="0.2">
      <c r="A1593" s="22"/>
      <c r="B1593" s="27" t="s">
        <v>21</v>
      </c>
      <c r="C1593" s="27">
        <v>1185732</v>
      </c>
      <c r="D1593" s="28">
        <v>44215</v>
      </c>
      <c r="E1593" s="27" t="s">
        <v>53</v>
      </c>
      <c r="F1593" s="27" t="s">
        <v>76</v>
      </c>
      <c r="G1593" s="27" t="s">
        <v>77</v>
      </c>
      <c r="H1593" s="27" t="s">
        <v>27</v>
      </c>
      <c r="I1593" s="29">
        <v>0.29999999999999993</v>
      </c>
      <c r="J1593" s="30">
        <v>4000</v>
      </c>
      <c r="K1593" s="31">
        <f t="shared" si="12"/>
        <v>1199.9999999999998</v>
      </c>
      <c r="L1593" s="31">
        <f t="shared" si="13"/>
        <v>419.99999999999989</v>
      </c>
      <c r="M1593" s="32">
        <v>0.35</v>
      </c>
      <c r="O1593" s="37"/>
      <c r="P1593" s="38"/>
      <c r="Q1593" s="33"/>
      <c r="R1593" s="34"/>
    </row>
    <row r="1594" spans="1:18" ht="15.75" customHeight="1" x14ac:dyDescent="0.2">
      <c r="A1594" s="22"/>
      <c r="B1594" s="27" t="s">
        <v>21</v>
      </c>
      <c r="C1594" s="27">
        <v>1185732</v>
      </c>
      <c r="D1594" s="28">
        <v>44215</v>
      </c>
      <c r="E1594" s="27" t="s">
        <v>53</v>
      </c>
      <c r="F1594" s="27" t="s">
        <v>76</v>
      </c>
      <c r="G1594" s="27" t="s">
        <v>77</v>
      </c>
      <c r="H1594" s="27" t="s">
        <v>28</v>
      </c>
      <c r="I1594" s="29">
        <v>0.45000000000000007</v>
      </c>
      <c r="J1594" s="30">
        <v>4500</v>
      </c>
      <c r="K1594" s="31">
        <f t="shared" si="12"/>
        <v>2025.0000000000002</v>
      </c>
      <c r="L1594" s="31">
        <f t="shared" si="13"/>
        <v>810</v>
      </c>
      <c r="M1594" s="32">
        <v>0.39999999999999997</v>
      </c>
      <c r="O1594" s="37"/>
      <c r="P1594" s="38"/>
      <c r="Q1594" s="33"/>
      <c r="R1594" s="34"/>
    </row>
    <row r="1595" spans="1:18" ht="15.75" customHeight="1" x14ac:dyDescent="0.2">
      <c r="A1595" s="22"/>
      <c r="B1595" s="27" t="s">
        <v>21</v>
      </c>
      <c r="C1595" s="27">
        <v>1185732</v>
      </c>
      <c r="D1595" s="28">
        <v>44215</v>
      </c>
      <c r="E1595" s="27" t="s">
        <v>53</v>
      </c>
      <c r="F1595" s="27" t="s">
        <v>76</v>
      </c>
      <c r="G1595" s="27" t="s">
        <v>77</v>
      </c>
      <c r="H1595" s="27" t="s">
        <v>29</v>
      </c>
      <c r="I1595" s="29">
        <v>0.35</v>
      </c>
      <c r="J1595" s="30">
        <v>5500</v>
      </c>
      <c r="K1595" s="31">
        <f t="shared" si="12"/>
        <v>1924.9999999999998</v>
      </c>
      <c r="L1595" s="31">
        <f t="shared" si="13"/>
        <v>1058.75</v>
      </c>
      <c r="M1595" s="32">
        <v>0.55000000000000004</v>
      </c>
      <c r="O1595" s="37"/>
      <c r="P1595" s="38"/>
      <c r="Q1595" s="33"/>
      <c r="R1595" s="34"/>
    </row>
    <row r="1596" spans="1:18" ht="15.75" customHeight="1" x14ac:dyDescent="0.2">
      <c r="A1596" s="22"/>
      <c r="B1596" s="27" t="s">
        <v>21</v>
      </c>
      <c r="C1596" s="27">
        <v>1185732</v>
      </c>
      <c r="D1596" s="28">
        <v>44244</v>
      </c>
      <c r="E1596" s="27" t="s">
        <v>53</v>
      </c>
      <c r="F1596" s="27" t="s">
        <v>76</v>
      </c>
      <c r="G1596" s="27" t="s">
        <v>77</v>
      </c>
      <c r="H1596" s="27" t="s">
        <v>24</v>
      </c>
      <c r="I1596" s="29">
        <v>0.35</v>
      </c>
      <c r="J1596" s="30">
        <v>8000</v>
      </c>
      <c r="K1596" s="31">
        <f t="shared" si="12"/>
        <v>2800</v>
      </c>
      <c r="L1596" s="31">
        <f t="shared" si="13"/>
        <v>1400</v>
      </c>
      <c r="M1596" s="32">
        <v>0.5</v>
      </c>
      <c r="O1596" s="37"/>
      <c r="P1596" s="38"/>
      <c r="Q1596" s="33"/>
      <c r="R1596" s="34"/>
    </row>
    <row r="1597" spans="1:18" ht="15.75" customHeight="1" x14ac:dyDescent="0.2">
      <c r="A1597" s="22"/>
      <c r="B1597" s="27" t="s">
        <v>21</v>
      </c>
      <c r="C1597" s="27">
        <v>1185732</v>
      </c>
      <c r="D1597" s="28">
        <v>44244</v>
      </c>
      <c r="E1597" s="27" t="s">
        <v>53</v>
      </c>
      <c r="F1597" s="27" t="s">
        <v>76</v>
      </c>
      <c r="G1597" s="27" t="s">
        <v>77</v>
      </c>
      <c r="H1597" s="27" t="s">
        <v>25</v>
      </c>
      <c r="I1597" s="29">
        <v>0.35</v>
      </c>
      <c r="J1597" s="30">
        <v>4500</v>
      </c>
      <c r="K1597" s="31">
        <f t="shared" si="12"/>
        <v>1575</v>
      </c>
      <c r="L1597" s="31">
        <f t="shared" si="13"/>
        <v>630</v>
      </c>
      <c r="M1597" s="32">
        <v>0.39999999999999997</v>
      </c>
      <c r="O1597" s="37"/>
      <c r="P1597" s="38"/>
      <c r="Q1597" s="33"/>
      <c r="R1597" s="34"/>
    </row>
    <row r="1598" spans="1:18" ht="15.75" customHeight="1" x14ac:dyDescent="0.2">
      <c r="A1598" s="22"/>
      <c r="B1598" s="27" t="s">
        <v>21</v>
      </c>
      <c r="C1598" s="27">
        <v>1185732</v>
      </c>
      <c r="D1598" s="28">
        <v>44244</v>
      </c>
      <c r="E1598" s="27" t="s">
        <v>53</v>
      </c>
      <c r="F1598" s="27" t="s">
        <v>76</v>
      </c>
      <c r="G1598" s="27" t="s">
        <v>77</v>
      </c>
      <c r="H1598" s="27" t="s">
        <v>26</v>
      </c>
      <c r="I1598" s="29">
        <v>0.25</v>
      </c>
      <c r="J1598" s="30">
        <v>5000</v>
      </c>
      <c r="K1598" s="31">
        <f t="shared" si="12"/>
        <v>1250</v>
      </c>
      <c r="L1598" s="31">
        <f t="shared" si="13"/>
        <v>375</v>
      </c>
      <c r="M1598" s="32">
        <v>0.3</v>
      </c>
      <c r="O1598" s="37"/>
      <c r="P1598" s="38"/>
      <c r="Q1598" s="33"/>
      <c r="R1598" s="34"/>
    </row>
    <row r="1599" spans="1:18" ht="15.75" customHeight="1" x14ac:dyDescent="0.2">
      <c r="A1599" s="22"/>
      <c r="B1599" s="27" t="s">
        <v>21</v>
      </c>
      <c r="C1599" s="27">
        <v>1185732</v>
      </c>
      <c r="D1599" s="28">
        <v>44244</v>
      </c>
      <c r="E1599" s="27" t="s">
        <v>53</v>
      </c>
      <c r="F1599" s="27" t="s">
        <v>76</v>
      </c>
      <c r="G1599" s="27" t="s">
        <v>77</v>
      </c>
      <c r="H1599" s="27" t="s">
        <v>27</v>
      </c>
      <c r="I1599" s="29">
        <v>0.29999999999999993</v>
      </c>
      <c r="J1599" s="30">
        <v>3750</v>
      </c>
      <c r="K1599" s="31">
        <f t="shared" si="12"/>
        <v>1124.9999999999998</v>
      </c>
      <c r="L1599" s="31">
        <f t="shared" si="13"/>
        <v>393.74999999999989</v>
      </c>
      <c r="M1599" s="32">
        <v>0.35</v>
      </c>
      <c r="O1599" s="37"/>
      <c r="P1599" s="38"/>
      <c r="Q1599" s="33"/>
      <c r="R1599" s="34"/>
    </row>
    <row r="1600" spans="1:18" ht="15.75" customHeight="1" x14ac:dyDescent="0.2">
      <c r="A1600" s="22"/>
      <c r="B1600" s="27" t="s">
        <v>21</v>
      </c>
      <c r="C1600" s="27">
        <v>1185732</v>
      </c>
      <c r="D1600" s="28">
        <v>44244</v>
      </c>
      <c r="E1600" s="27" t="s">
        <v>53</v>
      </c>
      <c r="F1600" s="27" t="s">
        <v>76</v>
      </c>
      <c r="G1600" s="27" t="s">
        <v>77</v>
      </c>
      <c r="H1600" s="27" t="s">
        <v>28</v>
      </c>
      <c r="I1600" s="29">
        <v>0.45000000000000007</v>
      </c>
      <c r="J1600" s="30">
        <v>4500</v>
      </c>
      <c r="K1600" s="31">
        <f t="shared" si="12"/>
        <v>2025.0000000000002</v>
      </c>
      <c r="L1600" s="31">
        <f t="shared" si="13"/>
        <v>810</v>
      </c>
      <c r="M1600" s="32">
        <v>0.39999999999999997</v>
      </c>
      <c r="O1600" s="37"/>
      <c r="P1600" s="38"/>
      <c r="Q1600" s="33"/>
      <c r="R1600" s="34"/>
    </row>
    <row r="1601" spans="1:18" ht="15.75" customHeight="1" x14ac:dyDescent="0.2">
      <c r="A1601" s="22"/>
      <c r="B1601" s="27" t="s">
        <v>21</v>
      </c>
      <c r="C1601" s="27">
        <v>1185732</v>
      </c>
      <c r="D1601" s="28">
        <v>44244</v>
      </c>
      <c r="E1601" s="27" t="s">
        <v>53</v>
      </c>
      <c r="F1601" s="27" t="s">
        <v>76</v>
      </c>
      <c r="G1601" s="27" t="s">
        <v>77</v>
      </c>
      <c r="H1601" s="27" t="s">
        <v>29</v>
      </c>
      <c r="I1601" s="29">
        <v>0.35</v>
      </c>
      <c r="J1601" s="30">
        <v>5500</v>
      </c>
      <c r="K1601" s="31">
        <f t="shared" si="12"/>
        <v>1924.9999999999998</v>
      </c>
      <c r="L1601" s="31">
        <f t="shared" si="13"/>
        <v>1058.75</v>
      </c>
      <c r="M1601" s="32">
        <v>0.55000000000000004</v>
      </c>
      <c r="O1601" s="37"/>
      <c r="P1601" s="38"/>
      <c r="Q1601" s="33"/>
      <c r="R1601" s="34"/>
    </row>
    <row r="1602" spans="1:18" ht="15.75" customHeight="1" x14ac:dyDescent="0.2">
      <c r="A1602" s="22"/>
      <c r="B1602" s="27" t="s">
        <v>21</v>
      </c>
      <c r="C1602" s="27">
        <v>1185732</v>
      </c>
      <c r="D1602" s="28">
        <v>44270</v>
      </c>
      <c r="E1602" s="27" t="s">
        <v>53</v>
      </c>
      <c r="F1602" s="27" t="s">
        <v>76</v>
      </c>
      <c r="G1602" s="27" t="s">
        <v>77</v>
      </c>
      <c r="H1602" s="27" t="s">
        <v>24</v>
      </c>
      <c r="I1602" s="29">
        <v>0.35</v>
      </c>
      <c r="J1602" s="30">
        <v>7700</v>
      </c>
      <c r="K1602" s="31">
        <f t="shared" si="12"/>
        <v>2695</v>
      </c>
      <c r="L1602" s="31">
        <f t="shared" si="13"/>
        <v>1347.5</v>
      </c>
      <c r="M1602" s="32">
        <v>0.5</v>
      </c>
      <c r="O1602" s="37"/>
      <c r="P1602" s="38"/>
      <c r="Q1602" s="33"/>
      <c r="R1602" s="34"/>
    </row>
    <row r="1603" spans="1:18" ht="15.75" customHeight="1" x14ac:dyDescent="0.2">
      <c r="A1603" s="22"/>
      <c r="B1603" s="27" t="s">
        <v>21</v>
      </c>
      <c r="C1603" s="27">
        <v>1185732</v>
      </c>
      <c r="D1603" s="28">
        <v>44270</v>
      </c>
      <c r="E1603" s="27" t="s">
        <v>53</v>
      </c>
      <c r="F1603" s="27" t="s">
        <v>76</v>
      </c>
      <c r="G1603" s="27" t="s">
        <v>77</v>
      </c>
      <c r="H1603" s="27" t="s">
        <v>25</v>
      </c>
      <c r="I1603" s="29">
        <v>0.35</v>
      </c>
      <c r="J1603" s="30">
        <v>4500</v>
      </c>
      <c r="K1603" s="31">
        <f t="shared" si="12"/>
        <v>1575</v>
      </c>
      <c r="L1603" s="31">
        <f t="shared" si="13"/>
        <v>630</v>
      </c>
      <c r="M1603" s="32">
        <v>0.39999999999999997</v>
      </c>
      <c r="O1603" s="37"/>
      <c r="P1603" s="38"/>
      <c r="Q1603" s="33"/>
      <c r="R1603" s="34"/>
    </row>
    <row r="1604" spans="1:18" ht="15.75" customHeight="1" x14ac:dyDescent="0.2">
      <c r="A1604" s="22"/>
      <c r="B1604" s="27" t="s">
        <v>21</v>
      </c>
      <c r="C1604" s="27">
        <v>1185732</v>
      </c>
      <c r="D1604" s="28">
        <v>44270</v>
      </c>
      <c r="E1604" s="27" t="s">
        <v>53</v>
      </c>
      <c r="F1604" s="27" t="s">
        <v>76</v>
      </c>
      <c r="G1604" s="27" t="s">
        <v>77</v>
      </c>
      <c r="H1604" s="27" t="s">
        <v>26</v>
      </c>
      <c r="I1604" s="29">
        <v>0.25</v>
      </c>
      <c r="J1604" s="30">
        <v>4750</v>
      </c>
      <c r="K1604" s="31">
        <f t="shared" si="12"/>
        <v>1187.5</v>
      </c>
      <c r="L1604" s="31">
        <f t="shared" si="13"/>
        <v>356.25</v>
      </c>
      <c r="M1604" s="32">
        <v>0.3</v>
      </c>
      <c r="O1604" s="37"/>
      <c r="P1604" s="38"/>
      <c r="Q1604" s="33"/>
      <c r="R1604" s="34"/>
    </row>
    <row r="1605" spans="1:18" ht="15.75" customHeight="1" x14ac:dyDescent="0.2">
      <c r="A1605" s="22"/>
      <c r="B1605" s="27" t="s">
        <v>21</v>
      </c>
      <c r="C1605" s="27">
        <v>1185732</v>
      </c>
      <c r="D1605" s="28">
        <v>44270</v>
      </c>
      <c r="E1605" s="27" t="s">
        <v>53</v>
      </c>
      <c r="F1605" s="27" t="s">
        <v>76</v>
      </c>
      <c r="G1605" s="27" t="s">
        <v>77</v>
      </c>
      <c r="H1605" s="27" t="s">
        <v>27</v>
      </c>
      <c r="I1605" s="29">
        <v>0.29999999999999993</v>
      </c>
      <c r="J1605" s="30">
        <v>3250</v>
      </c>
      <c r="K1605" s="31">
        <f t="shared" si="12"/>
        <v>974.99999999999977</v>
      </c>
      <c r="L1605" s="31">
        <f t="shared" si="13"/>
        <v>341.24999999999989</v>
      </c>
      <c r="M1605" s="32">
        <v>0.35</v>
      </c>
      <c r="O1605" s="37"/>
      <c r="P1605" s="38"/>
      <c r="Q1605" s="33"/>
      <c r="R1605" s="34"/>
    </row>
    <row r="1606" spans="1:18" ht="15.75" customHeight="1" x14ac:dyDescent="0.2">
      <c r="A1606" s="22"/>
      <c r="B1606" s="27" t="s">
        <v>21</v>
      </c>
      <c r="C1606" s="27">
        <v>1185732</v>
      </c>
      <c r="D1606" s="28">
        <v>44270</v>
      </c>
      <c r="E1606" s="27" t="s">
        <v>53</v>
      </c>
      <c r="F1606" s="27" t="s">
        <v>76</v>
      </c>
      <c r="G1606" s="27" t="s">
        <v>77</v>
      </c>
      <c r="H1606" s="27" t="s">
        <v>28</v>
      </c>
      <c r="I1606" s="29">
        <v>0.45000000000000007</v>
      </c>
      <c r="J1606" s="30">
        <v>3750</v>
      </c>
      <c r="K1606" s="31">
        <f t="shared" si="12"/>
        <v>1687.5000000000002</v>
      </c>
      <c r="L1606" s="31">
        <f t="shared" si="13"/>
        <v>675</v>
      </c>
      <c r="M1606" s="32">
        <v>0.39999999999999997</v>
      </c>
      <c r="O1606" s="37"/>
      <c r="P1606" s="38"/>
      <c r="Q1606" s="33"/>
      <c r="R1606" s="34"/>
    </row>
    <row r="1607" spans="1:18" ht="15.75" customHeight="1" x14ac:dyDescent="0.2">
      <c r="A1607" s="22"/>
      <c r="B1607" s="27" t="s">
        <v>21</v>
      </c>
      <c r="C1607" s="27">
        <v>1185732</v>
      </c>
      <c r="D1607" s="28">
        <v>44270</v>
      </c>
      <c r="E1607" s="27" t="s">
        <v>53</v>
      </c>
      <c r="F1607" s="27" t="s">
        <v>76</v>
      </c>
      <c r="G1607" s="27" t="s">
        <v>77</v>
      </c>
      <c r="H1607" s="27" t="s">
        <v>29</v>
      </c>
      <c r="I1607" s="29">
        <v>0.35</v>
      </c>
      <c r="J1607" s="30">
        <v>4750</v>
      </c>
      <c r="K1607" s="31">
        <f t="shared" si="12"/>
        <v>1662.5</v>
      </c>
      <c r="L1607" s="31">
        <f t="shared" si="13"/>
        <v>914.37500000000011</v>
      </c>
      <c r="M1607" s="32">
        <v>0.55000000000000004</v>
      </c>
      <c r="O1607" s="37"/>
      <c r="P1607" s="38"/>
      <c r="Q1607" s="33"/>
      <c r="R1607" s="34"/>
    </row>
    <row r="1608" spans="1:18" ht="15.75" customHeight="1" x14ac:dyDescent="0.2">
      <c r="A1608" s="22"/>
      <c r="B1608" s="27" t="s">
        <v>21</v>
      </c>
      <c r="C1608" s="27">
        <v>1185732</v>
      </c>
      <c r="D1608" s="28">
        <v>44302</v>
      </c>
      <c r="E1608" s="27" t="s">
        <v>53</v>
      </c>
      <c r="F1608" s="27" t="s">
        <v>76</v>
      </c>
      <c r="G1608" s="27" t="s">
        <v>77</v>
      </c>
      <c r="H1608" s="27" t="s">
        <v>24</v>
      </c>
      <c r="I1608" s="29">
        <v>0.35</v>
      </c>
      <c r="J1608" s="30">
        <v>7250</v>
      </c>
      <c r="K1608" s="31">
        <f t="shared" si="12"/>
        <v>2537.5</v>
      </c>
      <c r="L1608" s="31">
        <f t="shared" si="13"/>
        <v>1268.75</v>
      </c>
      <c r="M1608" s="32">
        <v>0.5</v>
      </c>
      <c r="O1608" s="37"/>
      <c r="P1608" s="38"/>
      <c r="Q1608" s="33"/>
      <c r="R1608" s="34"/>
    </row>
    <row r="1609" spans="1:18" ht="15.75" customHeight="1" x14ac:dyDescent="0.2">
      <c r="A1609" s="22"/>
      <c r="B1609" s="27" t="s">
        <v>21</v>
      </c>
      <c r="C1609" s="27">
        <v>1185732</v>
      </c>
      <c r="D1609" s="28">
        <v>44302</v>
      </c>
      <c r="E1609" s="27" t="s">
        <v>53</v>
      </c>
      <c r="F1609" s="27" t="s">
        <v>76</v>
      </c>
      <c r="G1609" s="27" t="s">
        <v>77</v>
      </c>
      <c r="H1609" s="27" t="s">
        <v>25</v>
      </c>
      <c r="I1609" s="29">
        <v>0.4</v>
      </c>
      <c r="J1609" s="30">
        <v>4250</v>
      </c>
      <c r="K1609" s="31">
        <f t="shared" si="12"/>
        <v>1700</v>
      </c>
      <c r="L1609" s="31">
        <f t="shared" si="13"/>
        <v>680</v>
      </c>
      <c r="M1609" s="32">
        <v>0.39999999999999997</v>
      </c>
      <c r="O1609" s="37"/>
      <c r="P1609" s="38"/>
      <c r="Q1609" s="33"/>
      <c r="R1609" s="34"/>
    </row>
    <row r="1610" spans="1:18" ht="15.75" customHeight="1" x14ac:dyDescent="0.2">
      <c r="A1610" s="22"/>
      <c r="B1610" s="27" t="s">
        <v>21</v>
      </c>
      <c r="C1610" s="27">
        <v>1185732</v>
      </c>
      <c r="D1610" s="28">
        <v>44302</v>
      </c>
      <c r="E1610" s="27" t="s">
        <v>53</v>
      </c>
      <c r="F1610" s="27" t="s">
        <v>76</v>
      </c>
      <c r="G1610" s="27" t="s">
        <v>77</v>
      </c>
      <c r="H1610" s="27" t="s">
        <v>26</v>
      </c>
      <c r="I1610" s="29">
        <v>0.30000000000000004</v>
      </c>
      <c r="J1610" s="30">
        <v>4500</v>
      </c>
      <c r="K1610" s="31">
        <f t="shared" si="12"/>
        <v>1350.0000000000002</v>
      </c>
      <c r="L1610" s="31">
        <f t="shared" si="13"/>
        <v>405.00000000000006</v>
      </c>
      <c r="M1610" s="32">
        <v>0.3</v>
      </c>
      <c r="O1610" s="37"/>
      <c r="P1610" s="38"/>
      <c r="Q1610" s="33"/>
      <c r="R1610" s="34"/>
    </row>
    <row r="1611" spans="1:18" ht="15.75" customHeight="1" x14ac:dyDescent="0.2">
      <c r="A1611" s="22"/>
      <c r="B1611" s="27" t="s">
        <v>21</v>
      </c>
      <c r="C1611" s="27">
        <v>1185732</v>
      </c>
      <c r="D1611" s="28">
        <v>44302</v>
      </c>
      <c r="E1611" s="27" t="s">
        <v>53</v>
      </c>
      <c r="F1611" s="27" t="s">
        <v>76</v>
      </c>
      <c r="G1611" s="27" t="s">
        <v>77</v>
      </c>
      <c r="H1611" s="27" t="s">
        <v>27</v>
      </c>
      <c r="I1611" s="29">
        <v>0.35</v>
      </c>
      <c r="J1611" s="30">
        <v>3750</v>
      </c>
      <c r="K1611" s="31">
        <f t="shared" si="12"/>
        <v>1312.5</v>
      </c>
      <c r="L1611" s="31">
        <f t="shared" si="13"/>
        <v>459.37499999999994</v>
      </c>
      <c r="M1611" s="32">
        <v>0.35</v>
      </c>
      <c r="O1611" s="37"/>
      <c r="P1611" s="38"/>
      <c r="Q1611" s="33"/>
      <c r="R1611" s="34"/>
    </row>
    <row r="1612" spans="1:18" ht="15.75" customHeight="1" x14ac:dyDescent="0.2">
      <c r="A1612" s="22"/>
      <c r="B1612" s="27" t="s">
        <v>21</v>
      </c>
      <c r="C1612" s="27">
        <v>1185732</v>
      </c>
      <c r="D1612" s="28">
        <v>44302</v>
      </c>
      <c r="E1612" s="27" t="s">
        <v>53</v>
      </c>
      <c r="F1612" s="27" t="s">
        <v>76</v>
      </c>
      <c r="G1612" s="27" t="s">
        <v>77</v>
      </c>
      <c r="H1612" s="27" t="s">
        <v>28</v>
      </c>
      <c r="I1612" s="29">
        <v>0.5</v>
      </c>
      <c r="J1612" s="30">
        <v>4000</v>
      </c>
      <c r="K1612" s="31">
        <f t="shared" si="12"/>
        <v>2000</v>
      </c>
      <c r="L1612" s="31">
        <f t="shared" si="13"/>
        <v>799.99999999999989</v>
      </c>
      <c r="M1612" s="32">
        <v>0.39999999999999997</v>
      </c>
      <c r="O1612" s="37"/>
      <c r="P1612" s="38"/>
      <c r="Q1612" s="33"/>
      <c r="R1612" s="34"/>
    </row>
    <row r="1613" spans="1:18" ht="15.75" customHeight="1" x14ac:dyDescent="0.2">
      <c r="A1613" s="22"/>
      <c r="B1613" s="27" t="s">
        <v>21</v>
      </c>
      <c r="C1613" s="27">
        <v>1185732</v>
      </c>
      <c r="D1613" s="28">
        <v>44302</v>
      </c>
      <c r="E1613" s="27" t="s">
        <v>53</v>
      </c>
      <c r="F1613" s="27" t="s">
        <v>76</v>
      </c>
      <c r="G1613" s="27" t="s">
        <v>77</v>
      </c>
      <c r="H1613" s="27" t="s">
        <v>29</v>
      </c>
      <c r="I1613" s="29">
        <v>0.4</v>
      </c>
      <c r="J1613" s="30">
        <v>5250</v>
      </c>
      <c r="K1613" s="31">
        <f t="shared" si="12"/>
        <v>2100</v>
      </c>
      <c r="L1613" s="31">
        <f t="shared" si="13"/>
        <v>1155</v>
      </c>
      <c r="M1613" s="32">
        <v>0.55000000000000004</v>
      </c>
      <c r="O1613" s="37"/>
      <c r="P1613" s="38"/>
      <c r="Q1613" s="33"/>
      <c r="R1613" s="34"/>
    </row>
    <row r="1614" spans="1:18" ht="15.75" customHeight="1" x14ac:dyDescent="0.2">
      <c r="A1614" s="22"/>
      <c r="B1614" s="27" t="s">
        <v>21</v>
      </c>
      <c r="C1614" s="27">
        <v>1185732</v>
      </c>
      <c r="D1614" s="28">
        <v>44331</v>
      </c>
      <c r="E1614" s="27" t="s">
        <v>53</v>
      </c>
      <c r="F1614" s="27" t="s">
        <v>76</v>
      </c>
      <c r="G1614" s="27" t="s">
        <v>77</v>
      </c>
      <c r="H1614" s="27" t="s">
        <v>24</v>
      </c>
      <c r="I1614" s="29">
        <v>0.5</v>
      </c>
      <c r="J1614" s="30">
        <v>7950</v>
      </c>
      <c r="K1614" s="31">
        <f t="shared" si="12"/>
        <v>3975</v>
      </c>
      <c r="L1614" s="31">
        <f t="shared" si="13"/>
        <v>1987.5</v>
      </c>
      <c r="M1614" s="32">
        <v>0.5</v>
      </c>
      <c r="O1614" s="37"/>
      <c r="P1614" s="38"/>
      <c r="Q1614" s="33"/>
      <c r="R1614" s="34"/>
    </row>
    <row r="1615" spans="1:18" ht="15.75" customHeight="1" x14ac:dyDescent="0.2">
      <c r="A1615" s="22"/>
      <c r="B1615" s="27" t="s">
        <v>21</v>
      </c>
      <c r="C1615" s="27">
        <v>1185732</v>
      </c>
      <c r="D1615" s="28">
        <v>44331</v>
      </c>
      <c r="E1615" s="27" t="s">
        <v>53</v>
      </c>
      <c r="F1615" s="27" t="s">
        <v>76</v>
      </c>
      <c r="G1615" s="27" t="s">
        <v>77</v>
      </c>
      <c r="H1615" s="27" t="s">
        <v>25</v>
      </c>
      <c r="I1615" s="29">
        <v>0.5</v>
      </c>
      <c r="J1615" s="30">
        <v>5000</v>
      </c>
      <c r="K1615" s="31">
        <f t="shared" si="12"/>
        <v>2500</v>
      </c>
      <c r="L1615" s="31">
        <f t="shared" si="13"/>
        <v>999.99999999999989</v>
      </c>
      <c r="M1615" s="32">
        <v>0.39999999999999997</v>
      </c>
      <c r="O1615" s="37"/>
      <c r="P1615" s="38"/>
      <c r="Q1615" s="33"/>
      <c r="R1615" s="34"/>
    </row>
    <row r="1616" spans="1:18" ht="15.75" customHeight="1" x14ac:dyDescent="0.2">
      <c r="A1616" s="22"/>
      <c r="B1616" s="27" t="s">
        <v>21</v>
      </c>
      <c r="C1616" s="27">
        <v>1185732</v>
      </c>
      <c r="D1616" s="28">
        <v>44331</v>
      </c>
      <c r="E1616" s="27" t="s">
        <v>53</v>
      </c>
      <c r="F1616" s="27" t="s">
        <v>76</v>
      </c>
      <c r="G1616" s="27" t="s">
        <v>77</v>
      </c>
      <c r="H1616" s="27" t="s">
        <v>26</v>
      </c>
      <c r="I1616" s="29">
        <v>0.45</v>
      </c>
      <c r="J1616" s="30">
        <v>4750</v>
      </c>
      <c r="K1616" s="31">
        <f t="shared" si="12"/>
        <v>2137.5</v>
      </c>
      <c r="L1616" s="31">
        <f t="shared" si="13"/>
        <v>641.25</v>
      </c>
      <c r="M1616" s="32">
        <v>0.3</v>
      </c>
      <c r="O1616" s="37"/>
      <c r="P1616" s="38"/>
      <c r="Q1616" s="33"/>
      <c r="R1616" s="34"/>
    </row>
    <row r="1617" spans="1:18" ht="15.75" customHeight="1" x14ac:dyDescent="0.2">
      <c r="A1617" s="22"/>
      <c r="B1617" s="27" t="s">
        <v>21</v>
      </c>
      <c r="C1617" s="27">
        <v>1185732</v>
      </c>
      <c r="D1617" s="28">
        <v>44331</v>
      </c>
      <c r="E1617" s="27" t="s">
        <v>53</v>
      </c>
      <c r="F1617" s="27" t="s">
        <v>76</v>
      </c>
      <c r="G1617" s="27" t="s">
        <v>77</v>
      </c>
      <c r="H1617" s="27" t="s">
        <v>27</v>
      </c>
      <c r="I1617" s="29">
        <v>0.45</v>
      </c>
      <c r="J1617" s="30">
        <v>4500</v>
      </c>
      <c r="K1617" s="31">
        <f t="shared" si="12"/>
        <v>2025</v>
      </c>
      <c r="L1617" s="31">
        <f t="shared" si="13"/>
        <v>708.75</v>
      </c>
      <c r="M1617" s="32">
        <v>0.35</v>
      </c>
      <c r="O1617" s="37"/>
      <c r="P1617" s="38"/>
      <c r="Q1617" s="33"/>
      <c r="R1617" s="34"/>
    </row>
    <row r="1618" spans="1:18" ht="15.75" customHeight="1" x14ac:dyDescent="0.2">
      <c r="A1618" s="22"/>
      <c r="B1618" s="27" t="s">
        <v>21</v>
      </c>
      <c r="C1618" s="27">
        <v>1185732</v>
      </c>
      <c r="D1618" s="28">
        <v>44331</v>
      </c>
      <c r="E1618" s="27" t="s">
        <v>53</v>
      </c>
      <c r="F1618" s="27" t="s">
        <v>76</v>
      </c>
      <c r="G1618" s="27" t="s">
        <v>77</v>
      </c>
      <c r="H1618" s="27" t="s">
        <v>28</v>
      </c>
      <c r="I1618" s="29">
        <v>0.54999999999999993</v>
      </c>
      <c r="J1618" s="30">
        <v>4750</v>
      </c>
      <c r="K1618" s="31">
        <f t="shared" si="12"/>
        <v>2612.4999999999995</v>
      </c>
      <c r="L1618" s="31">
        <f t="shared" si="13"/>
        <v>1044.9999999999998</v>
      </c>
      <c r="M1618" s="32">
        <v>0.39999999999999997</v>
      </c>
      <c r="O1618" s="37"/>
      <c r="P1618" s="38"/>
      <c r="Q1618" s="33"/>
      <c r="R1618" s="34"/>
    </row>
    <row r="1619" spans="1:18" ht="15.75" customHeight="1" x14ac:dyDescent="0.2">
      <c r="A1619" s="22"/>
      <c r="B1619" s="27" t="s">
        <v>21</v>
      </c>
      <c r="C1619" s="27">
        <v>1185732</v>
      </c>
      <c r="D1619" s="28">
        <v>44331</v>
      </c>
      <c r="E1619" s="27" t="s">
        <v>53</v>
      </c>
      <c r="F1619" s="27" t="s">
        <v>76</v>
      </c>
      <c r="G1619" s="27" t="s">
        <v>77</v>
      </c>
      <c r="H1619" s="27" t="s">
        <v>29</v>
      </c>
      <c r="I1619" s="29">
        <v>0.6</v>
      </c>
      <c r="J1619" s="30">
        <v>5750</v>
      </c>
      <c r="K1619" s="31">
        <f t="shared" si="12"/>
        <v>3450</v>
      </c>
      <c r="L1619" s="31">
        <f t="shared" si="13"/>
        <v>1897.5000000000002</v>
      </c>
      <c r="M1619" s="32">
        <v>0.55000000000000004</v>
      </c>
      <c r="O1619" s="37"/>
      <c r="P1619" s="38"/>
      <c r="Q1619" s="33"/>
      <c r="R1619" s="34"/>
    </row>
    <row r="1620" spans="1:18" ht="15.75" customHeight="1" x14ac:dyDescent="0.2">
      <c r="A1620" s="22"/>
      <c r="B1620" s="27" t="s">
        <v>21</v>
      </c>
      <c r="C1620" s="27">
        <v>1185732</v>
      </c>
      <c r="D1620" s="28">
        <v>44364</v>
      </c>
      <c r="E1620" s="27" t="s">
        <v>53</v>
      </c>
      <c r="F1620" s="27" t="s">
        <v>76</v>
      </c>
      <c r="G1620" s="27" t="s">
        <v>77</v>
      </c>
      <c r="H1620" s="27" t="s">
        <v>24</v>
      </c>
      <c r="I1620" s="29">
        <v>0.54999999999999993</v>
      </c>
      <c r="J1620" s="30">
        <v>8250</v>
      </c>
      <c r="K1620" s="31">
        <f t="shared" si="12"/>
        <v>4537.4999999999991</v>
      </c>
      <c r="L1620" s="31">
        <f t="shared" si="13"/>
        <v>2268.7499999999995</v>
      </c>
      <c r="M1620" s="32">
        <v>0.5</v>
      </c>
      <c r="O1620" s="37"/>
      <c r="P1620" s="38"/>
      <c r="Q1620" s="33"/>
      <c r="R1620" s="34"/>
    </row>
    <row r="1621" spans="1:18" ht="15.75" customHeight="1" x14ac:dyDescent="0.2">
      <c r="A1621" s="22"/>
      <c r="B1621" s="27" t="s">
        <v>21</v>
      </c>
      <c r="C1621" s="27">
        <v>1185732</v>
      </c>
      <c r="D1621" s="28">
        <v>44364</v>
      </c>
      <c r="E1621" s="27" t="s">
        <v>53</v>
      </c>
      <c r="F1621" s="27" t="s">
        <v>76</v>
      </c>
      <c r="G1621" s="27" t="s">
        <v>77</v>
      </c>
      <c r="H1621" s="27" t="s">
        <v>25</v>
      </c>
      <c r="I1621" s="29">
        <v>0.5</v>
      </c>
      <c r="J1621" s="30">
        <v>5750</v>
      </c>
      <c r="K1621" s="31">
        <f t="shared" si="12"/>
        <v>2875</v>
      </c>
      <c r="L1621" s="31">
        <f t="shared" si="13"/>
        <v>1150</v>
      </c>
      <c r="M1621" s="32">
        <v>0.39999999999999997</v>
      </c>
      <c r="O1621" s="37"/>
      <c r="P1621" s="38"/>
      <c r="Q1621" s="33"/>
      <c r="R1621" s="34"/>
    </row>
    <row r="1622" spans="1:18" ht="15.75" customHeight="1" x14ac:dyDescent="0.2">
      <c r="A1622" s="22"/>
      <c r="B1622" s="27" t="s">
        <v>21</v>
      </c>
      <c r="C1622" s="27">
        <v>1185732</v>
      </c>
      <c r="D1622" s="28">
        <v>44364</v>
      </c>
      <c r="E1622" s="27" t="s">
        <v>53</v>
      </c>
      <c r="F1622" s="27" t="s">
        <v>76</v>
      </c>
      <c r="G1622" s="27" t="s">
        <v>77</v>
      </c>
      <c r="H1622" s="27" t="s">
        <v>26</v>
      </c>
      <c r="I1622" s="29">
        <v>0.45</v>
      </c>
      <c r="J1622" s="30">
        <v>5500</v>
      </c>
      <c r="K1622" s="31">
        <f t="shared" si="12"/>
        <v>2475</v>
      </c>
      <c r="L1622" s="31">
        <f t="shared" si="13"/>
        <v>742.5</v>
      </c>
      <c r="M1622" s="32">
        <v>0.3</v>
      </c>
      <c r="O1622" s="37"/>
      <c r="P1622" s="38"/>
      <c r="Q1622" s="33"/>
      <c r="R1622" s="34"/>
    </row>
    <row r="1623" spans="1:18" ht="15.75" customHeight="1" x14ac:dyDescent="0.2">
      <c r="A1623" s="22"/>
      <c r="B1623" s="27" t="s">
        <v>21</v>
      </c>
      <c r="C1623" s="27">
        <v>1185732</v>
      </c>
      <c r="D1623" s="28">
        <v>44364</v>
      </c>
      <c r="E1623" s="27" t="s">
        <v>53</v>
      </c>
      <c r="F1623" s="27" t="s">
        <v>76</v>
      </c>
      <c r="G1623" s="27" t="s">
        <v>77</v>
      </c>
      <c r="H1623" s="27" t="s">
        <v>27</v>
      </c>
      <c r="I1623" s="29">
        <v>0.45</v>
      </c>
      <c r="J1623" s="30">
        <v>5250</v>
      </c>
      <c r="K1623" s="31">
        <f t="shared" si="12"/>
        <v>2362.5</v>
      </c>
      <c r="L1623" s="31">
        <f t="shared" si="13"/>
        <v>826.875</v>
      </c>
      <c r="M1623" s="32">
        <v>0.35</v>
      </c>
      <c r="O1623" s="37"/>
      <c r="P1623" s="38"/>
      <c r="Q1623" s="33"/>
      <c r="R1623" s="34"/>
    </row>
    <row r="1624" spans="1:18" ht="15.75" customHeight="1" x14ac:dyDescent="0.2">
      <c r="A1624" s="22"/>
      <c r="B1624" s="27" t="s">
        <v>21</v>
      </c>
      <c r="C1624" s="27">
        <v>1185732</v>
      </c>
      <c r="D1624" s="28">
        <v>44364</v>
      </c>
      <c r="E1624" s="27" t="s">
        <v>53</v>
      </c>
      <c r="F1624" s="27" t="s">
        <v>76</v>
      </c>
      <c r="G1624" s="27" t="s">
        <v>77</v>
      </c>
      <c r="H1624" s="27" t="s">
        <v>28</v>
      </c>
      <c r="I1624" s="29">
        <v>0.6</v>
      </c>
      <c r="J1624" s="30">
        <v>5250</v>
      </c>
      <c r="K1624" s="31">
        <f t="shared" si="12"/>
        <v>3150</v>
      </c>
      <c r="L1624" s="31">
        <f t="shared" si="13"/>
        <v>1260</v>
      </c>
      <c r="M1624" s="32">
        <v>0.39999999999999997</v>
      </c>
      <c r="O1624" s="37"/>
      <c r="P1624" s="38"/>
      <c r="Q1624" s="33"/>
      <c r="R1624" s="34"/>
    </row>
    <row r="1625" spans="1:18" ht="15.75" customHeight="1" x14ac:dyDescent="0.2">
      <c r="A1625" s="22"/>
      <c r="B1625" s="27" t="s">
        <v>21</v>
      </c>
      <c r="C1625" s="27">
        <v>1185732</v>
      </c>
      <c r="D1625" s="28">
        <v>44364</v>
      </c>
      <c r="E1625" s="27" t="s">
        <v>53</v>
      </c>
      <c r="F1625" s="27" t="s">
        <v>76</v>
      </c>
      <c r="G1625" s="27" t="s">
        <v>77</v>
      </c>
      <c r="H1625" s="27" t="s">
        <v>29</v>
      </c>
      <c r="I1625" s="29">
        <v>0.65</v>
      </c>
      <c r="J1625" s="30">
        <v>6750</v>
      </c>
      <c r="K1625" s="31">
        <f t="shared" si="12"/>
        <v>4387.5</v>
      </c>
      <c r="L1625" s="31">
        <f t="shared" si="13"/>
        <v>2413.125</v>
      </c>
      <c r="M1625" s="32">
        <v>0.55000000000000004</v>
      </c>
      <c r="O1625" s="37"/>
      <c r="P1625" s="38"/>
      <c r="Q1625" s="33"/>
      <c r="R1625" s="34"/>
    </row>
    <row r="1626" spans="1:18" ht="15.75" customHeight="1" x14ac:dyDescent="0.2">
      <c r="A1626" s="22"/>
      <c r="B1626" s="27" t="s">
        <v>21</v>
      </c>
      <c r="C1626" s="27">
        <v>1185732</v>
      </c>
      <c r="D1626" s="28">
        <v>44392</v>
      </c>
      <c r="E1626" s="27" t="s">
        <v>53</v>
      </c>
      <c r="F1626" s="27" t="s">
        <v>76</v>
      </c>
      <c r="G1626" s="27" t="s">
        <v>77</v>
      </c>
      <c r="H1626" s="27" t="s">
        <v>24</v>
      </c>
      <c r="I1626" s="29">
        <v>0.6</v>
      </c>
      <c r="J1626" s="30">
        <v>9000</v>
      </c>
      <c r="K1626" s="31">
        <f t="shared" si="12"/>
        <v>5400</v>
      </c>
      <c r="L1626" s="31">
        <f t="shared" si="13"/>
        <v>2700</v>
      </c>
      <c r="M1626" s="32">
        <v>0.5</v>
      </c>
      <c r="O1626" s="37"/>
      <c r="P1626" s="38"/>
      <c r="Q1626" s="33"/>
      <c r="R1626" s="34"/>
    </row>
    <row r="1627" spans="1:18" ht="15.75" customHeight="1" x14ac:dyDescent="0.2">
      <c r="A1627" s="22"/>
      <c r="B1627" s="27" t="s">
        <v>21</v>
      </c>
      <c r="C1627" s="27">
        <v>1185732</v>
      </c>
      <c r="D1627" s="28">
        <v>44392</v>
      </c>
      <c r="E1627" s="27" t="s">
        <v>53</v>
      </c>
      <c r="F1627" s="27" t="s">
        <v>76</v>
      </c>
      <c r="G1627" s="27" t="s">
        <v>77</v>
      </c>
      <c r="H1627" s="27" t="s">
        <v>25</v>
      </c>
      <c r="I1627" s="29">
        <v>0.55000000000000004</v>
      </c>
      <c r="J1627" s="30">
        <v>6500</v>
      </c>
      <c r="K1627" s="31">
        <f t="shared" si="12"/>
        <v>3575.0000000000005</v>
      </c>
      <c r="L1627" s="31">
        <f t="shared" si="13"/>
        <v>1430</v>
      </c>
      <c r="M1627" s="32">
        <v>0.39999999999999997</v>
      </c>
      <c r="O1627" s="37"/>
      <c r="P1627" s="38"/>
      <c r="Q1627" s="33"/>
      <c r="R1627" s="34"/>
    </row>
    <row r="1628" spans="1:18" ht="15.75" customHeight="1" x14ac:dyDescent="0.2">
      <c r="A1628" s="22"/>
      <c r="B1628" s="27" t="s">
        <v>21</v>
      </c>
      <c r="C1628" s="27">
        <v>1185732</v>
      </c>
      <c r="D1628" s="28">
        <v>44392</v>
      </c>
      <c r="E1628" s="27" t="s">
        <v>53</v>
      </c>
      <c r="F1628" s="27" t="s">
        <v>76</v>
      </c>
      <c r="G1628" s="27" t="s">
        <v>77</v>
      </c>
      <c r="H1628" s="27" t="s">
        <v>26</v>
      </c>
      <c r="I1628" s="29">
        <v>0.5</v>
      </c>
      <c r="J1628" s="30">
        <v>5750</v>
      </c>
      <c r="K1628" s="31">
        <f t="shared" si="12"/>
        <v>2875</v>
      </c>
      <c r="L1628" s="31">
        <f t="shared" si="13"/>
        <v>862.5</v>
      </c>
      <c r="M1628" s="32">
        <v>0.3</v>
      </c>
      <c r="O1628" s="37"/>
      <c r="P1628" s="38"/>
      <c r="Q1628" s="33"/>
      <c r="R1628" s="34"/>
    </row>
    <row r="1629" spans="1:18" ht="15.75" customHeight="1" x14ac:dyDescent="0.2">
      <c r="A1629" s="22"/>
      <c r="B1629" s="27" t="s">
        <v>21</v>
      </c>
      <c r="C1629" s="27">
        <v>1185732</v>
      </c>
      <c r="D1629" s="28">
        <v>44392</v>
      </c>
      <c r="E1629" s="27" t="s">
        <v>53</v>
      </c>
      <c r="F1629" s="27" t="s">
        <v>76</v>
      </c>
      <c r="G1629" s="27" t="s">
        <v>77</v>
      </c>
      <c r="H1629" s="27" t="s">
        <v>27</v>
      </c>
      <c r="I1629" s="29">
        <v>0.5</v>
      </c>
      <c r="J1629" s="30">
        <v>5250</v>
      </c>
      <c r="K1629" s="31">
        <f t="shared" si="12"/>
        <v>2625</v>
      </c>
      <c r="L1629" s="31">
        <f t="shared" si="13"/>
        <v>918.74999999999989</v>
      </c>
      <c r="M1629" s="32">
        <v>0.35</v>
      </c>
      <c r="O1629" s="37"/>
      <c r="P1629" s="38"/>
      <c r="Q1629" s="33"/>
      <c r="R1629" s="34"/>
    </row>
    <row r="1630" spans="1:18" ht="15.75" customHeight="1" x14ac:dyDescent="0.2">
      <c r="A1630" s="22"/>
      <c r="B1630" s="27" t="s">
        <v>21</v>
      </c>
      <c r="C1630" s="27">
        <v>1185732</v>
      </c>
      <c r="D1630" s="28">
        <v>44392</v>
      </c>
      <c r="E1630" s="27" t="s">
        <v>53</v>
      </c>
      <c r="F1630" s="27" t="s">
        <v>76</v>
      </c>
      <c r="G1630" s="27" t="s">
        <v>77</v>
      </c>
      <c r="H1630" s="27" t="s">
        <v>28</v>
      </c>
      <c r="I1630" s="29">
        <v>0.6</v>
      </c>
      <c r="J1630" s="30">
        <v>5500</v>
      </c>
      <c r="K1630" s="31">
        <f t="shared" si="12"/>
        <v>3300</v>
      </c>
      <c r="L1630" s="31">
        <f t="shared" si="13"/>
        <v>1320</v>
      </c>
      <c r="M1630" s="32">
        <v>0.39999999999999997</v>
      </c>
      <c r="O1630" s="37"/>
      <c r="P1630" s="38"/>
      <c r="Q1630" s="33"/>
      <c r="R1630" s="34"/>
    </row>
    <row r="1631" spans="1:18" ht="15.75" customHeight="1" x14ac:dyDescent="0.2">
      <c r="A1631" s="22"/>
      <c r="B1631" s="27" t="s">
        <v>21</v>
      </c>
      <c r="C1631" s="27">
        <v>1185732</v>
      </c>
      <c r="D1631" s="28">
        <v>44392</v>
      </c>
      <c r="E1631" s="27" t="s">
        <v>53</v>
      </c>
      <c r="F1631" s="27" t="s">
        <v>76</v>
      </c>
      <c r="G1631" s="27" t="s">
        <v>77</v>
      </c>
      <c r="H1631" s="27" t="s">
        <v>29</v>
      </c>
      <c r="I1631" s="29">
        <v>0.65</v>
      </c>
      <c r="J1631" s="30">
        <v>7250</v>
      </c>
      <c r="K1631" s="31">
        <f t="shared" si="12"/>
        <v>4712.5</v>
      </c>
      <c r="L1631" s="31">
        <f t="shared" si="13"/>
        <v>2591.875</v>
      </c>
      <c r="M1631" s="32">
        <v>0.55000000000000004</v>
      </c>
      <c r="O1631" s="37"/>
      <c r="P1631" s="38"/>
      <c r="Q1631" s="33"/>
      <c r="R1631" s="34"/>
    </row>
    <row r="1632" spans="1:18" ht="15.75" customHeight="1" x14ac:dyDescent="0.2">
      <c r="A1632" s="22"/>
      <c r="B1632" s="27" t="s">
        <v>21</v>
      </c>
      <c r="C1632" s="27">
        <v>1185732</v>
      </c>
      <c r="D1632" s="28">
        <v>44424</v>
      </c>
      <c r="E1632" s="27" t="s">
        <v>53</v>
      </c>
      <c r="F1632" s="27" t="s">
        <v>76</v>
      </c>
      <c r="G1632" s="27" t="s">
        <v>77</v>
      </c>
      <c r="H1632" s="27" t="s">
        <v>24</v>
      </c>
      <c r="I1632" s="29">
        <v>0.6</v>
      </c>
      <c r="J1632" s="30">
        <v>8750</v>
      </c>
      <c r="K1632" s="31">
        <f t="shared" si="12"/>
        <v>5250</v>
      </c>
      <c r="L1632" s="31">
        <f t="shared" si="13"/>
        <v>2625</v>
      </c>
      <c r="M1632" s="32">
        <v>0.5</v>
      </c>
      <c r="O1632" s="37"/>
      <c r="P1632" s="38"/>
      <c r="Q1632" s="33"/>
      <c r="R1632" s="34"/>
    </row>
    <row r="1633" spans="1:18" ht="15.75" customHeight="1" x14ac:dyDescent="0.2">
      <c r="A1633" s="22"/>
      <c r="B1633" s="27" t="s">
        <v>21</v>
      </c>
      <c r="C1633" s="27">
        <v>1185732</v>
      </c>
      <c r="D1633" s="28">
        <v>44424</v>
      </c>
      <c r="E1633" s="27" t="s">
        <v>53</v>
      </c>
      <c r="F1633" s="27" t="s">
        <v>76</v>
      </c>
      <c r="G1633" s="27" t="s">
        <v>77</v>
      </c>
      <c r="H1633" s="27" t="s">
        <v>25</v>
      </c>
      <c r="I1633" s="29">
        <v>0.55000000000000004</v>
      </c>
      <c r="J1633" s="30">
        <v>6500</v>
      </c>
      <c r="K1633" s="31">
        <f t="shared" si="12"/>
        <v>3575.0000000000005</v>
      </c>
      <c r="L1633" s="31">
        <f t="shared" si="13"/>
        <v>1430</v>
      </c>
      <c r="M1633" s="32">
        <v>0.39999999999999997</v>
      </c>
      <c r="O1633" s="37"/>
      <c r="P1633" s="38"/>
      <c r="Q1633" s="33"/>
      <c r="R1633" s="34"/>
    </row>
    <row r="1634" spans="1:18" ht="15.75" customHeight="1" x14ac:dyDescent="0.2">
      <c r="A1634" s="22"/>
      <c r="B1634" s="27" t="s">
        <v>21</v>
      </c>
      <c r="C1634" s="27">
        <v>1185732</v>
      </c>
      <c r="D1634" s="28">
        <v>44424</v>
      </c>
      <c r="E1634" s="27" t="s">
        <v>53</v>
      </c>
      <c r="F1634" s="27" t="s">
        <v>76</v>
      </c>
      <c r="G1634" s="27" t="s">
        <v>77</v>
      </c>
      <c r="H1634" s="27" t="s">
        <v>26</v>
      </c>
      <c r="I1634" s="29">
        <v>0.45000000000000007</v>
      </c>
      <c r="J1634" s="30">
        <v>5750</v>
      </c>
      <c r="K1634" s="31">
        <f t="shared" si="12"/>
        <v>2587.5000000000005</v>
      </c>
      <c r="L1634" s="31">
        <f t="shared" si="13"/>
        <v>776.25000000000011</v>
      </c>
      <c r="M1634" s="32">
        <v>0.3</v>
      </c>
      <c r="O1634" s="37"/>
      <c r="P1634" s="38"/>
      <c r="Q1634" s="33"/>
      <c r="R1634" s="34"/>
    </row>
    <row r="1635" spans="1:18" ht="15.75" customHeight="1" x14ac:dyDescent="0.2">
      <c r="A1635" s="22"/>
      <c r="B1635" s="27" t="s">
        <v>21</v>
      </c>
      <c r="C1635" s="27">
        <v>1185732</v>
      </c>
      <c r="D1635" s="28">
        <v>44424</v>
      </c>
      <c r="E1635" s="27" t="s">
        <v>53</v>
      </c>
      <c r="F1635" s="27" t="s">
        <v>76</v>
      </c>
      <c r="G1635" s="27" t="s">
        <v>77</v>
      </c>
      <c r="H1635" s="27" t="s">
        <v>27</v>
      </c>
      <c r="I1635" s="29">
        <v>0.35</v>
      </c>
      <c r="J1635" s="30">
        <v>5250</v>
      </c>
      <c r="K1635" s="31">
        <f t="shared" si="12"/>
        <v>1837.4999999999998</v>
      </c>
      <c r="L1635" s="31">
        <f t="shared" si="13"/>
        <v>643.12499999999989</v>
      </c>
      <c r="M1635" s="32">
        <v>0.35</v>
      </c>
      <c r="O1635" s="37"/>
      <c r="P1635" s="38"/>
      <c r="Q1635" s="33"/>
      <c r="R1635" s="34"/>
    </row>
    <row r="1636" spans="1:18" ht="15.75" customHeight="1" x14ac:dyDescent="0.2">
      <c r="A1636" s="22"/>
      <c r="B1636" s="27" t="s">
        <v>21</v>
      </c>
      <c r="C1636" s="27">
        <v>1185732</v>
      </c>
      <c r="D1636" s="28">
        <v>44424</v>
      </c>
      <c r="E1636" s="27" t="s">
        <v>53</v>
      </c>
      <c r="F1636" s="27" t="s">
        <v>76</v>
      </c>
      <c r="G1636" s="27" t="s">
        <v>77</v>
      </c>
      <c r="H1636" s="27" t="s">
        <v>28</v>
      </c>
      <c r="I1636" s="29">
        <v>0.45000000000000007</v>
      </c>
      <c r="J1636" s="30">
        <v>5000</v>
      </c>
      <c r="K1636" s="31">
        <f t="shared" si="12"/>
        <v>2250.0000000000005</v>
      </c>
      <c r="L1636" s="31">
        <f t="shared" si="13"/>
        <v>900.00000000000011</v>
      </c>
      <c r="M1636" s="32">
        <v>0.39999999999999997</v>
      </c>
      <c r="O1636" s="37"/>
      <c r="P1636" s="38"/>
      <c r="Q1636" s="33"/>
      <c r="R1636" s="34"/>
    </row>
    <row r="1637" spans="1:18" ht="15.75" customHeight="1" x14ac:dyDescent="0.2">
      <c r="A1637" s="22"/>
      <c r="B1637" s="27" t="s">
        <v>21</v>
      </c>
      <c r="C1637" s="27">
        <v>1185732</v>
      </c>
      <c r="D1637" s="28">
        <v>44424</v>
      </c>
      <c r="E1637" s="27" t="s">
        <v>53</v>
      </c>
      <c r="F1637" s="27" t="s">
        <v>76</v>
      </c>
      <c r="G1637" s="27" t="s">
        <v>77</v>
      </c>
      <c r="H1637" s="27" t="s">
        <v>29</v>
      </c>
      <c r="I1637" s="29">
        <v>0.50000000000000011</v>
      </c>
      <c r="J1637" s="30">
        <v>6750</v>
      </c>
      <c r="K1637" s="31">
        <f t="shared" si="12"/>
        <v>3375.0000000000009</v>
      </c>
      <c r="L1637" s="31">
        <f t="shared" si="13"/>
        <v>1856.2500000000007</v>
      </c>
      <c r="M1637" s="32">
        <v>0.55000000000000004</v>
      </c>
      <c r="O1637" s="37"/>
      <c r="P1637" s="38"/>
      <c r="Q1637" s="33"/>
      <c r="R1637" s="34"/>
    </row>
    <row r="1638" spans="1:18" ht="15.75" customHeight="1" x14ac:dyDescent="0.2">
      <c r="A1638" s="22"/>
      <c r="B1638" s="27" t="s">
        <v>21</v>
      </c>
      <c r="C1638" s="27">
        <v>1185732</v>
      </c>
      <c r="D1638" s="28">
        <v>44454</v>
      </c>
      <c r="E1638" s="27" t="s">
        <v>53</v>
      </c>
      <c r="F1638" s="27" t="s">
        <v>76</v>
      </c>
      <c r="G1638" s="27" t="s">
        <v>77</v>
      </c>
      <c r="H1638" s="27" t="s">
        <v>24</v>
      </c>
      <c r="I1638" s="29">
        <v>0.45000000000000007</v>
      </c>
      <c r="J1638" s="30">
        <v>8000</v>
      </c>
      <c r="K1638" s="31">
        <f t="shared" si="12"/>
        <v>3600.0000000000005</v>
      </c>
      <c r="L1638" s="31">
        <f t="shared" si="13"/>
        <v>1800.0000000000002</v>
      </c>
      <c r="M1638" s="32">
        <v>0.5</v>
      </c>
      <c r="O1638" s="37"/>
      <c r="P1638" s="38"/>
      <c r="Q1638" s="33"/>
      <c r="R1638" s="34"/>
    </row>
    <row r="1639" spans="1:18" ht="15.75" customHeight="1" x14ac:dyDescent="0.2">
      <c r="A1639" s="22"/>
      <c r="B1639" s="27" t="s">
        <v>21</v>
      </c>
      <c r="C1639" s="27">
        <v>1185732</v>
      </c>
      <c r="D1639" s="28">
        <v>44454</v>
      </c>
      <c r="E1639" s="27" t="s">
        <v>53</v>
      </c>
      <c r="F1639" s="27" t="s">
        <v>76</v>
      </c>
      <c r="G1639" s="27" t="s">
        <v>77</v>
      </c>
      <c r="H1639" s="27" t="s">
        <v>25</v>
      </c>
      <c r="I1639" s="29">
        <v>0.40000000000000013</v>
      </c>
      <c r="J1639" s="30">
        <v>6000</v>
      </c>
      <c r="K1639" s="31">
        <f t="shared" si="12"/>
        <v>2400.0000000000009</v>
      </c>
      <c r="L1639" s="31">
        <f t="shared" si="13"/>
        <v>960.00000000000023</v>
      </c>
      <c r="M1639" s="32">
        <v>0.39999999999999997</v>
      </c>
      <c r="O1639" s="37"/>
      <c r="P1639" s="38"/>
      <c r="Q1639" s="33"/>
      <c r="R1639" s="34"/>
    </row>
    <row r="1640" spans="1:18" ht="15.75" customHeight="1" x14ac:dyDescent="0.2">
      <c r="A1640" s="22"/>
      <c r="B1640" s="27" t="s">
        <v>21</v>
      </c>
      <c r="C1640" s="27">
        <v>1185732</v>
      </c>
      <c r="D1640" s="28">
        <v>44454</v>
      </c>
      <c r="E1640" s="27" t="s">
        <v>53</v>
      </c>
      <c r="F1640" s="27" t="s">
        <v>76</v>
      </c>
      <c r="G1640" s="27" t="s">
        <v>77</v>
      </c>
      <c r="H1640" s="27" t="s">
        <v>26</v>
      </c>
      <c r="I1640" s="29">
        <v>0.35</v>
      </c>
      <c r="J1640" s="30">
        <v>5000</v>
      </c>
      <c r="K1640" s="31">
        <f t="shared" si="12"/>
        <v>1750</v>
      </c>
      <c r="L1640" s="31">
        <f t="shared" si="13"/>
        <v>525</v>
      </c>
      <c r="M1640" s="32">
        <v>0.3</v>
      </c>
      <c r="O1640" s="37"/>
      <c r="P1640" s="38"/>
      <c r="Q1640" s="33"/>
      <c r="R1640" s="34"/>
    </row>
    <row r="1641" spans="1:18" ht="15.75" customHeight="1" x14ac:dyDescent="0.2">
      <c r="A1641" s="22"/>
      <c r="B1641" s="27" t="s">
        <v>21</v>
      </c>
      <c r="C1641" s="27">
        <v>1185732</v>
      </c>
      <c r="D1641" s="28">
        <v>44454</v>
      </c>
      <c r="E1641" s="27" t="s">
        <v>53</v>
      </c>
      <c r="F1641" s="27" t="s">
        <v>76</v>
      </c>
      <c r="G1641" s="27" t="s">
        <v>77</v>
      </c>
      <c r="H1641" s="27" t="s">
        <v>27</v>
      </c>
      <c r="I1641" s="29">
        <v>0.35</v>
      </c>
      <c r="J1641" s="30">
        <v>4750</v>
      </c>
      <c r="K1641" s="31">
        <f t="shared" si="12"/>
        <v>1662.5</v>
      </c>
      <c r="L1641" s="31">
        <f t="shared" si="13"/>
        <v>581.875</v>
      </c>
      <c r="M1641" s="32">
        <v>0.35</v>
      </c>
      <c r="O1641" s="37"/>
      <c r="P1641" s="38"/>
      <c r="Q1641" s="33"/>
      <c r="R1641" s="34"/>
    </row>
    <row r="1642" spans="1:18" ht="15.75" customHeight="1" x14ac:dyDescent="0.2">
      <c r="A1642" s="22"/>
      <c r="B1642" s="27" t="s">
        <v>21</v>
      </c>
      <c r="C1642" s="27">
        <v>1185732</v>
      </c>
      <c r="D1642" s="28">
        <v>44454</v>
      </c>
      <c r="E1642" s="27" t="s">
        <v>53</v>
      </c>
      <c r="F1642" s="27" t="s">
        <v>76</v>
      </c>
      <c r="G1642" s="27" t="s">
        <v>77</v>
      </c>
      <c r="H1642" s="27" t="s">
        <v>28</v>
      </c>
      <c r="I1642" s="29">
        <v>0.45000000000000007</v>
      </c>
      <c r="J1642" s="30">
        <v>4750</v>
      </c>
      <c r="K1642" s="31">
        <f t="shared" si="12"/>
        <v>2137.5000000000005</v>
      </c>
      <c r="L1642" s="31">
        <f t="shared" si="13"/>
        <v>855.00000000000011</v>
      </c>
      <c r="M1642" s="32">
        <v>0.39999999999999997</v>
      </c>
      <c r="O1642" s="37"/>
      <c r="P1642" s="38"/>
      <c r="Q1642" s="33"/>
      <c r="R1642" s="34"/>
    </row>
    <row r="1643" spans="1:18" ht="15.75" customHeight="1" x14ac:dyDescent="0.2">
      <c r="A1643" s="22"/>
      <c r="B1643" s="27" t="s">
        <v>21</v>
      </c>
      <c r="C1643" s="27">
        <v>1185732</v>
      </c>
      <c r="D1643" s="28">
        <v>44454</v>
      </c>
      <c r="E1643" s="27" t="s">
        <v>53</v>
      </c>
      <c r="F1643" s="27" t="s">
        <v>76</v>
      </c>
      <c r="G1643" s="27" t="s">
        <v>77</v>
      </c>
      <c r="H1643" s="27" t="s">
        <v>29</v>
      </c>
      <c r="I1643" s="29">
        <v>0.50000000000000011</v>
      </c>
      <c r="J1643" s="30">
        <v>5750</v>
      </c>
      <c r="K1643" s="31">
        <f t="shared" si="12"/>
        <v>2875.0000000000005</v>
      </c>
      <c r="L1643" s="31">
        <f t="shared" si="13"/>
        <v>1581.2500000000005</v>
      </c>
      <c r="M1643" s="32">
        <v>0.55000000000000004</v>
      </c>
      <c r="O1643" s="37"/>
      <c r="P1643" s="38"/>
      <c r="Q1643" s="33"/>
      <c r="R1643" s="34"/>
    </row>
    <row r="1644" spans="1:18" ht="15.75" customHeight="1" x14ac:dyDescent="0.2">
      <c r="A1644" s="22"/>
      <c r="B1644" s="27" t="s">
        <v>21</v>
      </c>
      <c r="C1644" s="27">
        <v>1185732</v>
      </c>
      <c r="D1644" s="28">
        <v>44486</v>
      </c>
      <c r="E1644" s="27" t="s">
        <v>53</v>
      </c>
      <c r="F1644" s="27" t="s">
        <v>76</v>
      </c>
      <c r="G1644" s="27" t="s">
        <v>77</v>
      </c>
      <c r="H1644" s="27" t="s">
        <v>24</v>
      </c>
      <c r="I1644" s="29">
        <v>0.50000000000000011</v>
      </c>
      <c r="J1644" s="30">
        <v>7500</v>
      </c>
      <c r="K1644" s="31">
        <f t="shared" si="12"/>
        <v>3750.0000000000009</v>
      </c>
      <c r="L1644" s="31">
        <f t="shared" si="13"/>
        <v>1875.0000000000005</v>
      </c>
      <c r="M1644" s="32">
        <v>0.5</v>
      </c>
      <c r="O1644" s="37"/>
      <c r="P1644" s="38"/>
      <c r="Q1644" s="33"/>
      <c r="R1644" s="34"/>
    </row>
    <row r="1645" spans="1:18" ht="15.75" customHeight="1" x14ac:dyDescent="0.2">
      <c r="A1645" s="22"/>
      <c r="B1645" s="27" t="s">
        <v>21</v>
      </c>
      <c r="C1645" s="27">
        <v>1185732</v>
      </c>
      <c r="D1645" s="28">
        <v>44486</v>
      </c>
      <c r="E1645" s="27" t="s">
        <v>53</v>
      </c>
      <c r="F1645" s="27" t="s">
        <v>76</v>
      </c>
      <c r="G1645" s="27" t="s">
        <v>77</v>
      </c>
      <c r="H1645" s="27" t="s">
        <v>25</v>
      </c>
      <c r="I1645" s="29">
        <v>0.40000000000000013</v>
      </c>
      <c r="J1645" s="30">
        <v>5750</v>
      </c>
      <c r="K1645" s="31">
        <f t="shared" si="12"/>
        <v>2300.0000000000009</v>
      </c>
      <c r="L1645" s="31">
        <f t="shared" si="13"/>
        <v>920.00000000000034</v>
      </c>
      <c r="M1645" s="32">
        <v>0.39999999999999997</v>
      </c>
      <c r="O1645" s="37"/>
      <c r="P1645" s="38"/>
      <c r="Q1645" s="33"/>
      <c r="R1645" s="34"/>
    </row>
    <row r="1646" spans="1:18" ht="15.75" customHeight="1" x14ac:dyDescent="0.2">
      <c r="A1646" s="22"/>
      <c r="B1646" s="27" t="s">
        <v>21</v>
      </c>
      <c r="C1646" s="27">
        <v>1185732</v>
      </c>
      <c r="D1646" s="28">
        <v>44486</v>
      </c>
      <c r="E1646" s="27" t="s">
        <v>53</v>
      </c>
      <c r="F1646" s="27" t="s">
        <v>76</v>
      </c>
      <c r="G1646" s="27" t="s">
        <v>77</v>
      </c>
      <c r="H1646" s="27" t="s">
        <v>26</v>
      </c>
      <c r="I1646" s="29">
        <v>0.40000000000000013</v>
      </c>
      <c r="J1646" s="30">
        <v>4250</v>
      </c>
      <c r="K1646" s="31">
        <f t="shared" si="12"/>
        <v>1700.0000000000005</v>
      </c>
      <c r="L1646" s="31">
        <f t="shared" si="13"/>
        <v>510.00000000000011</v>
      </c>
      <c r="M1646" s="32">
        <v>0.3</v>
      </c>
      <c r="O1646" s="37"/>
      <c r="P1646" s="38"/>
      <c r="Q1646" s="33"/>
      <c r="R1646" s="34"/>
    </row>
    <row r="1647" spans="1:18" ht="15.75" customHeight="1" x14ac:dyDescent="0.2">
      <c r="A1647" s="22"/>
      <c r="B1647" s="27" t="s">
        <v>21</v>
      </c>
      <c r="C1647" s="27">
        <v>1185732</v>
      </c>
      <c r="D1647" s="28">
        <v>44486</v>
      </c>
      <c r="E1647" s="27" t="s">
        <v>53</v>
      </c>
      <c r="F1647" s="27" t="s">
        <v>76</v>
      </c>
      <c r="G1647" s="27" t="s">
        <v>77</v>
      </c>
      <c r="H1647" s="27" t="s">
        <v>27</v>
      </c>
      <c r="I1647" s="29">
        <v>0.40000000000000013</v>
      </c>
      <c r="J1647" s="30">
        <v>4000</v>
      </c>
      <c r="K1647" s="31">
        <f t="shared" si="12"/>
        <v>1600.0000000000005</v>
      </c>
      <c r="L1647" s="31">
        <f t="shared" si="13"/>
        <v>560.00000000000011</v>
      </c>
      <c r="M1647" s="32">
        <v>0.35</v>
      </c>
      <c r="O1647" s="37"/>
      <c r="P1647" s="38"/>
      <c r="Q1647" s="33"/>
      <c r="R1647" s="34"/>
    </row>
    <row r="1648" spans="1:18" ht="15.75" customHeight="1" x14ac:dyDescent="0.2">
      <c r="A1648" s="22"/>
      <c r="B1648" s="27" t="s">
        <v>21</v>
      </c>
      <c r="C1648" s="27">
        <v>1185732</v>
      </c>
      <c r="D1648" s="28">
        <v>44486</v>
      </c>
      <c r="E1648" s="27" t="s">
        <v>53</v>
      </c>
      <c r="F1648" s="27" t="s">
        <v>76</v>
      </c>
      <c r="G1648" s="27" t="s">
        <v>77</v>
      </c>
      <c r="H1648" s="27" t="s">
        <v>28</v>
      </c>
      <c r="I1648" s="29">
        <v>0.50000000000000011</v>
      </c>
      <c r="J1648" s="30">
        <v>4000</v>
      </c>
      <c r="K1648" s="31">
        <f t="shared" si="12"/>
        <v>2000.0000000000005</v>
      </c>
      <c r="L1648" s="31">
        <f t="shared" si="13"/>
        <v>800.00000000000011</v>
      </c>
      <c r="M1648" s="32">
        <v>0.39999999999999997</v>
      </c>
      <c r="O1648" s="37"/>
      <c r="P1648" s="38"/>
      <c r="Q1648" s="33"/>
      <c r="R1648" s="34"/>
    </row>
    <row r="1649" spans="1:18" ht="15.75" customHeight="1" x14ac:dyDescent="0.2">
      <c r="A1649" s="22"/>
      <c r="B1649" s="27" t="s">
        <v>21</v>
      </c>
      <c r="C1649" s="27">
        <v>1185732</v>
      </c>
      <c r="D1649" s="28">
        <v>44486</v>
      </c>
      <c r="E1649" s="27" t="s">
        <v>53</v>
      </c>
      <c r="F1649" s="27" t="s">
        <v>76</v>
      </c>
      <c r="G1649" s="27" t="s">
        <v>77</v>
      </c>
      <c r="H1649" s="27" t="s">
        <v>29</v>
      </c>
      <c r="I1649" s="29">
        <v>0.55000000000000004</v>
      </c>
      <c r="J1649" s="30">
        <v>5250</v>
      </c>
      <c r="K1649" s="31">
        <f t="shared" si="12"/>
        <v>2887.5000000000005</v>
      </c>
      <c r="L1649" s="31">
        <f t="shared" si="13"/>
        <v>1588.1250000000005</v>
      </c>
      <c r="M1649" s="32">
        <v>0.55000000000000004</v>
      </c>
      <c r="O1649" s="37"/>
      <c r="P1649" s="38"/>
      <c r="Q1649" s="33"/>
      <c r="R1649" s="34"/>
    </row>
    <row r="1650" spans="1:18" ht="15.75" customHeight="1" x14ac:dyDescent="0.2">
      <c r="A1650" s="22"/>
      <c r="B1650" s="27" t="s">
        <v>21</v>
      </c>
      <c r="C1650" s="27">
        <v>1185732</v>
      </c>
      <c r="D1650" s="28">
        <v>44516</v>
      </c>
      <c r="E1650" s="27" t="s">
        <v>53</v>
      </c>
      <c r="F1650" s="27" t="s">
        <v>76</v>
      </c>
      <c r="G1650" s="27" t="s">
        <v>77</v>
      </c>
      <c r="H1650" s="27" t="s">
        <v>24</v>
      </c>
      <c r="I1650" s="29">
        <v>0.50000000000000011</v>
      </c>
      <c r="J1650" s="30">
        <v>6750</v>
      </c>
      <c r="K1650" s="31">
        <f t="shared" si="12"/>
        <v>3375.0000000000009</v>
      </c>
      <c r="L1650" s="31">
        <f t="shared" si="13"/>
        <v>1687.5000000000005</v>
      </c>
      <c r="M1650" s="32">
        <v>0.5</v>
      </c>
      <c r="O1650" s="37"/>
      <c r="P1650" s="38"/>
      <c r="Q1650" s="33"/>
      <c r="R1650" s="34"/>
    </row>
    <row r="1651" spans="1:18" ht="15.75" customHeight="1" x14ac:dyDescent="0.2">
      <c r="A1651" s="22"/>
      <c r="B1651" s="27" t="s">
        <v>21</v>
      </c>
      <c r="C1651" s="27">
        <v>1185732</v>
      </c>
      <c r="D1651" s="28">
        <v>44516</v>
      </c>
      <c r="E1651" s="27" t="s">
        <v>53</v>
      </c>
      <c r="F1651" s="27" t="s">
        <v>76</v>
      </c>
      <c r="G1651" s="27" t="s">
        <v>77</v>
      </c>
      <c r="H1651" s="27" t="s">
        <v>25</v>
      </c>
      <c r="I1651" s="29">
        <v>0.45000000000000012</v>
      </c>
      <c r="J1651" s="30">
        <v>5000</v>
      </c>
      <c r="K1651" s="31">
        <f t="shared" si="12"/>
        <v>2250.0000000000005</v>
      </c>
      <c r="L1651" s="31">
        <f t="shared" si="13"/>
        <v>900.00000000000011</v>
      </c>
      <c r="M1651" s="32">
        <v>0.39999999999999997</v>
      </c>
      <c r="O1651" s="37"/>
      <c r="P1651" s="38"/>
      <c r="Q1651" s="33"/>
      <c r="R1651" s="34"/>
    </row>
    <row r="1652" spans="1:18" ht="15.75" customHeight="1" x14ac:dyDescent="0.2">
      <c r="A1652" s="22"/>
      <c r="B1652" s="27" t="s">
        <v>21</v>
      </c>
      <c r="C1652" s="27">
        <v>1185732</v>
      </c>
      <c r="D1652" s="28">
        <v>44516</v>
      </c>
      <c r="E1652" s="27" t="s">
        <v>53</v>
      </c>
      <c r="F1652" s="27" t="s">
        <v>76</v>
      </c>
      <c r="G1652" s="27" t="s">
        <v>77</v>
      </c>
      <c r="H1652" s="27" t="s">
        <v>26</v>
      </c>
      <c r="I1652" s="29">
        <v>0.45000000000000012</v>
      </c>
      <c r="J1652" s="30">
        <v>4450</v>
      </c>
      <c r="K1652" s="31">
        <f t="shared" si="12"/>
        <v>2002.5000000000005</v>
      </c>
      <c r="L1652" s="31">
        <f t="shared" si="13"/>
        <v>600.75000000000011</v>
      </c>
      <c r="M1652" s="32">
        <v>0.3</v>
      </c>
      <c r="O1652" s="37"/>
      <c r="P1652" s="38"/>
      <c r="Q1652" s="33"/>
      <c r="R1652" s="34"/>
    </row>
    <row r="1653" spans="1:18" ht="15.75" customHeight="1" x14ac:dyDescent="0.2">
      <c r="A1653" s="22"/>
      <c r="B1653" s="27" t="s">
        <v>21</v>
      </c>
      <c r="C1653" s="27">
        <v>1185732</v>
      </c>
      <c r="D1653" s="28">
        <v>44516</v>
      </c>
      <c r="E1653" s="27" t="s">
        <v>53</v>
      </c>
      <c r="F1653" s="27" t="s">
        <v>76</v>
      </c>
      <c r="G1653" s="27" t="s">
        <v>77</v>
      </c>
      <c r="H1653" s="27" t="s">
        <v>27</v>
      </c>
      <c r="I1653" s="29">
        <v>0.45000000000000012</v>
      </c>
      <c r="J1653" s="30">
        <v>4750</v>
      </c>
      <c r="K1653" s="31">
        <f t="shared" si="12"/>
        <v>2137.5000000000005</v>
      </c>
      <c r="L1653" s="31">
        <f t="shared" si="13"/>
        <v>748.12500000000011</v>
      </c>
      <c r="M1653" s="32">
        <v>0.35</v>
      </c>
      <c r="O1653" s="37"/>
      <c r="P1653" s="38"/>
      <c r="Q1653" s="33"/>
      <c r="R1653" s="34"/>
    </row>
    <row r="1654" spans="1:18" ht="15.75" customHeight="1" x14ac:dyDescent="0.2">
      <c r="A1654" s="22"/>
      <c r="B1654" s="27" t="s">
        <v>21</v>
      </c>
      <c r="C1654" s="27">
        <v>1185732</v>
      </c>
      <c r="D1654" s="28">
        <v>44516</v>
      </c>
      <c r="E1654" s="27" t="s">
        <v>53</v>
      </c>
      <c r="F1654" s="27" t="s">
        <v>76</v>
      </c>
      <c r="G1654" s="27" t="s">
        <v>77</v>
      </c>
      <c r="H1654" s="27" t="s">
        <v>28</v>
      </c>
      <c r="I1654" s="29">
        <v>0.6</v>
      </c>
      <c r="J1654" s="30">
        <v>4500</v>
      </c>
      <c r="K1654" s="31">
        <f t="shared" si="12"/>
        <v>2700</v>
      </c>
      <c r="L1654" s="31">
        <f t="shared" si="13"/>
        <v>1080</v>
      </c>
      <c r="M1654" s="32">
        <v>0.39999999999999997</v>
      </c>
      <c r="O1654" s="37"/>
      <c r="P1654" s="38"/>
      <c r="Q1654" s="33"/>
      <c r="R1654" s="34"/>
    </row>
    <row r="1655" spans="1:18" ht="15.75" customHeight="1" x14ac:dyDescent="0.2">
      <c r="A1655" s="22"/>
      <c r="B1655" s="27" t="s">
        <v>21</v>
      </c>
      <c r="C1655" s="27">
        <v>1185732</v>
      </c>
      <c r="D1655" s="28">
        <v>44516</v>
      </c>
      <c r="E1655" s="27" t="s">
        <v>53</v>
      </c>
      <c r="F1655" s="27" t="s">
        <v>76</v>
      </c>
      <c r="G1655" s="27" t="s">
        <v>77</v>
      </c>
      <c r="H1655" s="27" t="s">
        <v>29</v>
      </c>
      <c r="I1655" s="29">
        <v>0.64999999999999991</v>
      </c>
      <c r="J1655" s="30">
        <v>6250</v>
      </c>
      <c r="K1655" s="31">
        <f t="shared" si="12"/>
        <v>4062.4999999999995</v>
      </c>
      <c r="L1655" s="31">
        <f t="shared" si="13"/>
        <v>2234.375</v>
      </c>
      <c r="M1655" s="32">
        <v>0.55000000000000004</v>
      </c>
      <c r="O1655" s="37"/>
      <c r="P1655" s="38"/>
      <c r="Q1655" s="33"/>
      <c r="R1655" s="34"/>
    </row>
    <row r="1656" spans="1:18" ht="15.75" customHeight="1" x14ac:dyDescent="0.2">
      <c r="A1656" s="22"/>
      <c r="B1656" s="27" t="s">
        <v>21</v>
      </c>
      <c r="C1656" s="27">
        <v>1185732</v>
      </c>
      <c r="D1656" s="28">
        <v>44545</v>
      </c>
      <c r="E1656" s="27" t="s">
        <v>53</v>
      </c>
      <c r="F1656" s="27" t="s">
        <v>76</v>
      </c>
      <c r="G1656" s="27" t="s">
        <v>77</v>
      </c>
      <c r="H1656" s="27" t="s">
        <v>24</v>
      </c>
      <c r="I1656" s="29">
        <v>0.6</v>
      </c>
      <c r="J1656" s="30">
        <v>8500</v>
      </c>
      <c r="K1656" s="31">
        <f t="shared" si="12"/>
        <v>5100</v>
      </c>
      <c r="L1656" s="31">
        <f t="shared" si="13"/>
        <v>2550</v>
      </c>
      <c r="M1656" s="32">
        <v>0.5</v>
      </c>
      <c r="O1656" s="37"/>
      <c r="P1656" s="38"/>
      <c r="Q1656" s="33"/>
      <c r="R1656" s="34"/>
    </row>
    <row r="1657" spans="1:18" ht="15.75" customHeight="1" x14ac:dyDescent="0.2">
      <c r="A1657" s="22"/>
      <c r="B1657" s="27" t="s">
        <v>21</v>
      </c>
      <c r="C1657" s="27">
        <v>1185732</v>
      </c>
      <c r="D1657" s="28">
        <v>44545</v>
      </c>
      <c r="E1657" s="27" t="s">
        <v>53</v>
      </c>
      <c r="F1657" s="27" t="s">
        <v>76</v>
      </c>
      <c r="G1657" s="27" t="s">
        <v>77</v>
      </c>
      <c r="H1657" s="27" t="s">
        <v>25</v>
      </c>
      <c r="I1657" s="29">
        <v>0.5</v>
      </c>
      <c r="J1657" s="30">
        <v>6500</v>
      </c>
      <c r="K1657" s="31">
        <f t="shared" si="12"/>
        <v>3250</v>
      </c>
      <c r="L1657" s="31">
        <f t="shared" si="13"/>
        <v>1300</v>
      </c>
      <c r="M1657" s="32">
        <v>0.39999999999999997</v>
      </c>
      <c r="O1657" s="37"/>
      <c r="P1657" s="38"/>
      <c r="Q1657" s="33"/>
      <c r="R1657" s="34"/>
    </row>
    <row r="1658" spans="1:18" ht="15.75" customHeight="1" x14ac:dyDescent="0.2">
      <c r="A1658" s="22"/>
      <c r="B1658" s="27" t="s">
        <v>21</v>
      </c>
      <c r="C1658" s="27">
        <v>1185732</v>
      </c>
      <c r="D1658" s="28">
        <v>44545</v>
      </c>
      <c r="E1658" s="27" t="s">
        <v>53</v>
      </c>
      <c r="F1658" s="27" t="s">
        <v>76</v>
      </c>
      <c r="G1658" s="27" t="s">
        <v>77</v>
      </c>
      <c r="H1658" s="27" t="s">
        <v>26</v>
      </c>
      <c r="I1658" s="29">
        <v>0.5</v>
      </c>
      <c r="J1658" s="30">
        <v>6000</v>
      </c>
      <c r="K1658" s="31">
        <f t="shared" si="12"/>
        <v>3000</v>
      </c>
      <c r="L1658" s="31">
        <f t="shared" si="13"/>
        <v>900</v>
      </c>
      <c r="M1658" s="32">
        <v>0.3</v>
      </c>
      <c r="O1658" s="37"/>
      <c r="P1658" s="38"/>
      <c r="Q1658" s="33"/>
      <c r="R1658" s="34"/>
    </row>
    <row r="1659" spans="1:18" ht="15.75" customHeight="1" x14ac:dyDescent="0.2">
      <c r="A1659" s="22"/>
      <c r="B1659" s="27" t="s">
        <v>21</v>
      </c>
      <c r="C1659" s="27">
        <v>1185732</v>
      </c>
      <c r="D1659" s="28">
        <v>44545</v>
      </c>
      <c r="E1659" s="27" t="s">
        <v>53</v>
      </c>
      <c r="F1659" s="27" t="s">
        <v>76</v>
      </c>
      <c r="G1659" s="27" t="s">
        <v>77</v>
      </c>
      <c r="H1659" s="27" t="s">
        <v>27</v>
      </c>
      <c r="I1659" s="29">
        <v>0.5</v>
      </c>
      <c r="J1659" s="30">
        <v>5500</v>
      </c>
      <c r="K1659" s="31">
        <f t="shared" si="12"/>
        <v>2750</v>
      </c>
      <c r="L1659" s="31">
        <f t="shared" si="13"/>
        <v>962.49999999999989</v>
      </c>
      <c r="M1659" s="32">
        <v>0.35</v>
      </c>
      <c r="O1659" s="37"/>
      <c r="P1659" s="38"/>
      <c r="Q1659" s="33"/>
      <c r="R1659" s="34"/>
    </row>
    <row r="1660" spans="1:18" ht="15.75" customHeight="1" x14ac:dyDescent="0.2">
      <c r="A1660" s="22"/>
      <c r="B1660" s="27" t="s">
        <v>21</v>
      </c>
      <c r="C1660" s="27">
        <v>1185732</v>
      </c>
      <c r="D1660" s="28">
        <v>44545</v>
      </c>
      <c r="E1660" s="27" t="s">
        <v>53</v>
      </c>
      <c r="F1660" s="27" t="s">
        <v>76</v>
      </c>
      <c r="G1660" s="27" t="s">
        <v>77</v>
      </c>
      <c r="H1660" s="27" t="s">
        <v>28</v>
      </c>
      <c r="I1660" s="29">
        <v>0.6</v>
      </c>
      <c r="J1660" s="30">
        <v>5500</v>
      </c>
      <c r="K1660" s="31">
        <f t="shared" si="12"/>
        <v>3300</v>
      </c>
      <c r="L1660" s="31">
        <f t="shared" si="13"/>
        <v>1320</v>
      </c>
      <c r="M1660" s="32">
        <v>0.39999999999999997</v>
      </c>
      <c r="O1660" s="37"/>
      <c r="P1660" s="38"/>
      <c r="Q1660" s="33"/>
      <c r="R1660" s="34"/>
    </row>
    <row r="1661" spans="1:18" ht="15.75" customHeight="1" x14ac:dyDescent="0.2">
      <c r="A1661" s="22"/>
      <c r="B1661" s="27" t="s">
        <v>21</v>
      </c>
      <c r="C1661" s="27">
        <v>1185732</v>
      </c>
      <c r="D1661" s="28">
        <v>44545</v>
      </c>
      <c r="E1661" s="27" t="s">
        <v>53</v>
      </c>
      <c r="F1661" s="27" t="s">
        <v>76</v>
      </c>
      <c r="G1661" s="27" t="s">
        <v>77</v>
      </c>
      <c r="H1661" s="27" t="s">
        <v>29</v>
      </c>
      <c r="I1661" s="29">
        <v>0.64999999999999991</v>
      </c>
      <c r="J1661" s="30">
        <v>6500</v>
      </c>
      <c r="K1661" s="31">
        <f t="shared" si="12"/>
        <v>4224.9999999999991</v>
      </c>
      <c r="L1661" s="31">
        <f t="shared" si="13"/>
        <v>2323.7499999999995</v>
      </c>
      <c r="M1661" s="32">
        <v>0.55000000000000004</v>
      </c>
      <c r="O1661" s="37"/>
      <c r="P1661" s="38"/>
      <c r="Q1661" s="33"/>
      <c r="R1661" s="34"/>
    </row>
    <row r="1662" spans="1:18" ht="15.75" customHeight="1" x14ac:dyDescent="0.2">
      <c r="A1662" s="22" t="s">
        <v>46</v>
      </c>
      <c r="B1662" s="27" t="s">
        <v>21</v>
      </c>
      <c r="C1662" s="27">
        <v>1185732</v>
      </c>
      <c r="D1662" s="28">
        <v>44214</v>
      </c>
      <c r="E1662" s="27" t="s">
        <v>40</v>
      </c>
      <c r="F1662" s="27" t="s">
        <v>78</v>
      </c>
      <c r="G1662" s="27" t="s">
        <v>79</v>
      </c>
      <c r="H1662" s="27" t="s">
        <v>24</v>
      </c>
      <c r="I1662" s="29">
        <v>0.3</v>
      </c>
      <c r="J1662" s="30">
        <v>6250</v>
      </c>
      <c r="K1662" s="31">
        <f t="shared" si="12"/>
        <v>1875</v>
      </c>
      <c r="L1662" s="31">
        <f t="shared" si="13"/>
        <v>750</v>
      </c>
      <c r="M1662" s="32">
        <v>0.4</v>
      </c>
      <c r="O1662" s="37"/>
      <c r="P1662" s="35"/>
      <c r="Q1662" s="33"/>
      <c r="R1662" s="34"/>
    </row>
    <row r="1663" spans="1:18" ht="15.75" customHeight="1" x14ac:dyDescent="0.2">
      <c r="A1663" s="22"/>
      <c r="B1663" s="27" t="s">
        <v>21</v>
      </c>
      <c r="C1663" s="27">
        <v>1185732</v>
      </c>
      <c r="D1663" s="28">
        <v>44214</v>
      </c>
      <c r="E1663" s="27" t="s">
        <v>40</v>
      </c>
      <c r="F1663" s="27" t="s">
        <v>78</v>
      </c>
      <c r="G1663" s="27" t="s">
        <v>79</v>
      </c>
      <c r="H1663" s="27" t="s">
        <v>25</v>
      </c>
      <c r="I1663" s="29">
        <v>0.3</v>
      </c>
      <c r="J1663" s="30">
        <v>4250</v>
      </c>
      <c r="K1663" s="31">
        <f t="shared" si="12"/>
        <v>1275</v>
      </c>
      <c r="L1663" s="31">
        <f t="shared" si="13"/>
        <v>446.25</v>
      </c>
      <c r="M1663" s="32">
        <v>0.35</v>
      </c>
      <c r="O1663" s="37"/>
      <c r="P1663" s="35"/>
      <c r="Q1663" s="33"/>
      <c r="R1663" s="34"/>
    </row>
    <row r="1664" spans="1:18" ht="15.75" customHeight="1" x14ac:dyDescent="0.2">
      <c r="A1664" s="22"/>
      <c r="B1664" s="27" t="s">
        <v>21</v>
      </c>
      <c r="C1664" s="27">
        <v>1185732</v>
      </c>
      <c r="D1664" s="28">
        <v>44214</v>
      </c>
      <c r="E1664" s="27" t="s">
        <v>40</v>
      </c>
      <c r="F1664" s="27" t="s">
        <v>78</v>
      </c>
      <c r="G1664" s="27" t="s">
        <v>79</v>
      </c>
      <c r="H1664" s="27" t="s">
        <v>26</v>
      </c>
      <c r="I1664" s="29">
        <v>0.2</v>
      </c>
      <c r="J1664" s="30">
        <v>4250</v>
      </c>
      <c r="K1664" s="31">
        <f t="shared" si="12"/>
        <v>850</v>
      </c>
      <c r="L1664" s="31">
        <f t="shared" si="13"/>
        <v>297.5</v>
      </c>
      <c r="M1664" s="32">
        <v>0.35</v>
      </c>
      <c r="O1664" s="37"/>
      <c r="P1664" s="35"/>
      <c r="Q1664" s="33"/>
      <c r="R1664" s="34"/>
    </row>
    <row r="1665" spans="1:18" ht="15.75" customHeight="1" x14ac:dyDescent="0.2">
      <c r="A1665" s="22"/>
      <c r="B1665" s="27" t="s">
        <v>21</v>
      </c>
      <c r="C1665" s="27">
        <v>1185732</v>
      </c>
      <c r="D1665" s="28">
        <v>44214</v>
      </c>
      <c r="E1665" s="27" t="s">
        <v>40</v>
      </c>
      <c r="F1665" s="27" t="s">
        <v>78</v>
      </c>
      <c r="G1665" s="27" t="s">
        <v>79</v>
      </c>
      <c r="H1665" s="27" t="s">
        <v>27</v>
      </c>
      <c r="I1665" s="29">
        <v>0.25000000000000006</v>
      </c>
      <c r="J1665" s="30">
        <v>2750</v>
      </c>
      <c r="K1665" s="31">
        <f t="shared" si="12"/>
        <v>687.50000000000011</v>
      </c>
      <c r="L1665" s="31">
        <f t="shared" si="13"/>
        <v>275.00000000000006</v>
      </c>
      <c r="M1665" s="32">
        <v>0.4</v>
      </c>
      <c r="O1665" s="37"/>
      <c r="P1665" s="35"/>
      <c r="Q1665" s="33"/>
      <c r="R1665" s="34"/>
    </row>
    <row r="1666" spans="1:18" ht="15.75" customHeight="1" x14ac:dyDescent="0.2">
      <c r="A1666" s="22"/>
      <c r="B1666" s="27" t="s">
        <v>21</v>
      </c>
      <c r="C1666" s="27">
        <v>1185732</v>
      </c>
      <c r="D1666" s="28">
        <v>44214</v>
      </c>
      <c r="E1666" s="27" t="s">
        <v>40</v>
      </c>
      <c r="F1666" s="27" t="s">
        <v>78</v>
      </c>
      <c r="G1666" s="27" t="s">
        <v>79</v>
      </c>
      <c r="H1666" s="27" t="s">
        <v>28</v>
      </c>
      <c r="I1666" s="29">
        <v>0.39999999999999997</v>
      </c>
      <c r="J1666" s="30">
        <v>3250</v>
      </c>
      <c r="K1666" s="31">
        <f t="shared" si="12"/>
        <v>1300</v>
      </c>
      <c r="L1666" s="31">
        <f t="shared" si="13"/>
        <v>454.99999999999994</v>
      </c>
      <c r="M1666" s="32">
        <v>0.35</v>
      </c>
      <c r="O1666" s="37"/>
      <c r="P1666" s="35"/>
      <c r="Q1666" s="33"/>
      <c r="R1666" s="34"/>
    </row>
    <row r="1667" spans="1:18" ht="15.75" customHeight="1" x14ac:dyDescent="0.2">
      <c r="A1667" s="22"/>
      <c r="B1667" s="27" t="s">
        <v>21</v>
      </c>
      <c r="C1667" s="27">
        <v>1185732</v>
      </c>
      <c r="D1667" s="28">
        <v>44214</v>
      </c>
      <c r="E1667" s="27" t="s">
        <v>40</v>
      </c>
      <c r="F1667" s="27" t="s">
        <v>78</v>
      </c>
      <c r="G1667" s="27" t="s">
        <v>79</v>
      </c>
      <c r="H1667" s="27" t="s">
        <v>29</v>
      </c>
      <c r="I1667" s="29">
        <v>0.3</v>
      </c>
      <c r="J1667" s="30">
        <v>4250</v>
      </c>
      <c r="K1667" s="31">
        <f t="shared" si="12"/>
        <v>1275</v>
      </c>
      <c r="L1667" s="31">
        <f t="shared" si="13"/>
        <v>637.5</v>
      </c>
      <c r="M1667" s="32">
        <v>0.5</v>
      </c>
      <c r="O1667" s="37"/>
      <c r="P1667" s="35"/>
      <c r="Q1667" s="33"/>
      <c r="R1667" s="34"/>
    </row>
    <row r="1668" spans="1:18" ht="15.75" customHeight="1" x14ac:dyDescent="0.2">
      <c r="A1668" s="22"/>
      <c r="B1668" s="27" t="s">
        <v>21</v>
      </c>
      <c r="C1668" s="27">
        <v>1185732</v>
      </c>
      <c r="D1668" s="28">
        <v>44245</v>
      </c>
      <c r="E1668" s="27" t="s">
        <v>40</v>
      </c>
      <c r="F1668" s="27" t="s">
        <v>78</v>
      </c>
      <c r="G1668" s="27" t="s">
        <v>79</v>
      </c>
      <c r="H1668" s="27" t="s">
        <v>24</v>
      </c>
      <c r="I1668" s="29">
        <v>0.3</v>
      </c>
      <c r="J1668" s="30">
        <v>6750</v>
      </c>
      <c r="K1668" s="31">
        <f t="shared" si="12"/>
        <v>2025</v>
      </c>
      <c r="L1668" s="31">
        <f t="shared" si="13"/>
        <v>810</v>
      </c>
      <c r="M1668" s="32">
        <v>0.4</v>
      </c>
      <c r="O1668" s="37"/>
      <c r="P1668" s="35"/>
      <c r="Q1668" s="33"/>
      <c r="R1668" s="34"/>
    </row>
    <row r="1669" spans="1:18" ht="15.75" customHeight="1" x14ac:dyDescent="0.2">
      <c r="A1669" s="22"/>
      <c r="B1669" s="27" t="s">
        <v>21</v>
      </c>
      <c r="C1669" s="27">
        <v>1185732</v>
      </c>
      <c r="D1669" s="28">
        <v>44245</v>
      </c>
      <c r="E1669" s="27" t="s">
        <v>40</v>
      </c>
      <c r="F1669" s="27" t="s">
        <v>78</v>
      </c>
      <c r="G1669" s="27" t="s">
        <v>79</v>
      </c>
      <c r="H1669" s="27" t="s">
        <v>25</v>
      </c>
      <c r="I1669" s="29">
        <v>0.3</v>
      </c>
      <c r="J1669" s="30">
        <v>3250</v>
      </c>
      <c r="K1669" s="31">
        <f t="shared" si="12"/>
        <v>975</v>
      </c>
      <c r="L1669" s="31">
        <f t="shared" si="13"/>
        <v>341.25</v>
      </c>
      <c r="M1669" s="32">
        <v>0.35</v>
      </c>
      <c r="O1669" s="37"/>
      <c r="P1669" s="35"/>
      <c r="Q1669" s="33"/>
      <c r="R1669" s="34"/>
    </row>
    <row r="1670" spans="1:18" ht="15.75" customHeight="1" x14ac:dyDescent="0.2">
      <c r="A1670" s="22"/>
      <c r="B1670" s="27" t="s">
        <v>21</v>
      </c>
      <c r="C1670" s="27">
        <v>1185732</v>
      </c>
      <c r="D1670" s="28">
        <v>44245</v>
      </c>
      <c r="E1670" s="27" t="s">
        <v>40</v>
      </c>
      <c r="F1670" s="27" t="s">
        <v>78</v>
      </c>
      <c r="G1670" s="27" t="s">
        <v>79</v>
      </c>
      <c r="H1670" s="27" t="s">
        <v>26</v>
      </c>
      <c r="I1670" s="29">
        <v>0.2</v>
      </c>
      <c r="J1670" s="30">
        <v>3750</v>
      </c>
      <c r="K1670" s="31">
        <f t="shared" si="12"/>
        <v>750</v>
      </c>
      <c r="L1670" s="31">
        <f t="shared" si="13"/>
        <v>262.5</v>
      </c>
      <c r="M1670" s="32">
        <v>0.35</v>
      </c>
      <c r="O1670" s="37"/>
      <c r="P1670" s="35"/>
      <c r="Q1670" s="33"/>
      <c r="R1670" s="34"/>
    </row>
    <row r="1671" spans="1:18" ht="15.75" customHeight="1" x14ac:dyDescent="0.2">
      <c r="A1671" s="22"/>
      <c r="B1671" s="27" t="s">
        <v>21</v>
      </c>
      <c r="C1671" s="27">
        <v>1185732</v>
      </c>
      <c r="D1671" s="28">
        <v>44245</v>
      </c>
      <c r="E1671" s="27" t="s">
        <v>40</v>
      </c>
      <c r="F1671" s="27" t="s">
        <v>78</v>
      </c>
      <c r="G1671" s="27" t="s">
        <v>79</v>
      </c>
      <c r="H1671" s="27" t="s">
        <v>27</v>
      </c>
      <c r="I1671" s="29">
        <v>0.25000000000000006</v>
      </c>
      <c r="J1671" s="30">
        <v>2500</v>
      </c>
      <c r="K1671" s="31">
        <f t="shared" si="12"/>
        <v>625.00000000000011</v>
      </c>
      <c r="L1671" s="31">
        <f t="shared" si="13"/>
        <v>250.00000000000006</v>
      </c>
      <c r="M1671" s="32">
        <v>0.4</v>
      </c>
      <c r="O1671" s="37"/>
      <c r="P1671" s="35"/>
      <c r="Q1671" s="33"/>
      <c r="R1671" s="34"/>
    </row>
    <row r="1672" spans="1:18" ht="15.75" customHeight="1" x14ac:dyDescent="0.2">
      <c r="A1672" s="22"/>
      <c r="B1672" s="27" t="s">
        <v>21</v>
      </c>
      <c r="C1672" s="27">
        <v>1185732</v>
      </c>
      <c r="D1672" s="28">
        <v>44245</v>
      </c>
      <c r="E1672" s="27" t="s">
        <v>40</v>
      </c>
      <c r="F1672" s="27" t="s">
        <v>78</v>
      </c>
      <c r="G1672" s="27" t="s">
        <v>79</v>
      </c>
      <c r="H1672" s="27" t="s">
        <v>28</v>
      </c>
      <c r="I1672" s="29">
        <v>0.39999999999999997</v>
      </c>
      <c r="J1672" s="30">
        <v>3250</v>
      </c>
      <c r="K1672" s="31">
        <f t="shared" si="12"/>
        <v>1300</v>
      </c>
      <c r="L1672" s="31">
        <f t="shared" si="13"/>
        <v>454.99999999999994</v>
      </c>
      <c r="M1672" s="32">
        <v>0.35</v>
      </c>
      <c r="O1672" s="37"/>
      <c r="P1672" s="35"/>
      <c r="Q1672" s="33"/>
      <c r="R1672" s="34"/>
    </row>
    <row r="1673" spans="1:18" ht="15.75" customHeight="1" x14ac:dyDescent="0.2">
      <c r="A1673" s="22"/>
      <c r="B1673" s="27" t="s">
        <v>21</v>
      </c>
      <c r="C1673" s="27">
        <v>1185732</v>
      </c>
      <c r="D1673" s="28">
        <v>44245</v>
      </c>
      <c r="E1673" s="27" t="s">
        <v>40</v>
      </c>
      <c r="F1673" s="27" t="s">
        <v>78</v>
      </c>
      <c r="G1673" s="27" t="s">
        <v>79</v>
      </c>
      <c r="H1673" s="27" t="s">
        <v>29</v>
      </c>
      <c r="I1673" s="29">
        <v>0.3</v>
      </c>
      <c r="J1673" s="30">
        <v>4000</v>
      </c>
      <c r="K1673" s="31">
        <f t="shared" si="12"/>
        <v>1200</v>
      </c>
      <c r="L1673" s="31">
        <f t="shared" si="13"/>
        <v>600</v>
      </c>
      <c r="M1673" s="32">
        <v>0.5</v>
      </c>
      <c r="O1673" s="37"/>
      <c r="P1673" s="35"/>
      <c r="Q1673" s="33"/>
      <c r="R1673" s="34"/>
    </row>
    <row r="1674" spans="1:18" ht="15.75" customHeight="1" x14ac:dyDescent="0.2">
      <c r="A1674" s="22"/>
      <c r="B1674" s="27" t="s">
        <v>21</v>
      </c>
      <c r="C1674" s="27">
        <v>1185732</v>
      </c>
      <c r="D1674" s="28">
        <v>44272</v>
      </c>
      <c r="E1674" s="27" t="s">
        <v>40</v>
      </c>
      <c r="F1674" s="27" t="s">
        <v>78</v>
      </c>
      <c r="G1674" s="27" t="s">
        <v>79</v>
      </c>
      <c r="H1674" s="27" t="s">
        <v>24</v>
      </c>
      <c r="I1674" s="29">
        <v>0.35000000000000003</v>
      </c>
      <c r="J1674" s="30">
        <v>6200</v>
      </c>
      <c r="K1674" s="31">
        <f t="shared" si="12"/>
        <v>2170</v>
      </c>
      <c r="L1674" s="31">
        <f t="shared" si="13"/>
        <v>868</v>
      </c>
      <c r="M1674" s="32">
        <v>0.4</v>
      </c>
      <c r="O1674" s="37"/>
      <c r="P1674" s="35"/>
      <c r="Q1674" s="33"/>
      <c r="R1674" s="34"/>
    </row>
    <row r="1675" spans="1:18" ht="15.75" customHeight="1" x14ac:dyDescent="0.2">
      <c r="A1675" s="22"/>
      <c r="B1675" s="27" t="s">
        <v>21</v>
      </c>
      <c r="C1675" s="27">
        <v>1185732</v>
      </c>
      <c r="D1675" s="28">
        <v>44272</v>
      </c>
      <c r="E1675" s="27" t="s">
        <v>40</v>
      </c>
      <c r="F1675" s="27" t="s">
        <v>78</v>
      </c>
      <c r="G1675" s="27" t="s">
        <v>79</v>
      </c>
      <c r="H1675" s="27" t="s">
        <v>25</v>
      </c>
      <c r="I1675" s="29">
        <v>0.35000000000000003</v>
      </c>
      <c r="J1675" s="30">
        <v>3000</v>
      </c>
      <c r="K1675" s="31">
        <f t="shared" si="12"/>
        <v>1050</v>
      </c>
      <c r="L1675" s="31">
        <f t="shared" si="13"/>
        <v>367.5</v>
      </c>
      <c r="M1675" s="32">
        <v>0.35</v>
      </c>
      <c r="O1675" s="37"/>
      <c r="P1675" s="35"/>
      <c r="Q1675" s="33"/>
      <c r="R1675" s="34"/>
    </row>
    <row r="1676" spans="1:18" ht="15.75" customHeight="1" x14ac:dyDescent="0.2">
      <c r="A1676" s="22"/>
      <c r="B1676" s="27" t="s">
        <v>21</v>
      </c>
      <c r="C1676" s="27">
        <v>1185732</v>
      </c>
      <c r="D1676" s="28">
        <v>44272</v>
      </c>
      <c r="E1676" s="27" t="s">
        <v>40</v>
      </c>
      <c r="F1676" s="27" t="s">
        <v>78</v>
      </c>
      <c r="G1676" s="27" t="s">
        <v>79</v>
      </c>
      <c r="H1676" s="27" t="s">
        <v>26</v>
      </c>
      <c r="I1676" s="29">
        <v>0.25000000000000006</v>
      </c>
      <c r="J1676" s="30">
        <v>3500</v>
      </c>
      <c r="K1676" s="31">
        <f t="shared" si="12"/>
        <v>875.00000000000023</v>
      </c>
      <c r="L1676" s="31">
        <f t="shared" si="13"/>
        <v>306.25000000000006</v>
      </c>
      <c r="M1676" s="32">
        <v>0.35</v>
      </c>
      <c r="O1676" s="37"/>
      <c r="P1676" s="35"/>
      <c r="Q1676" s="33"/>
      <c r="R1676" s="34"/>
    </row>
    <row r="1677" spans="1:18" ht="15.75" customHeight="1" x14ac:dyDescent="0.2">
      <c r="A1677" s="22"/>
      <c r="B1677" s="27" t="s">
        <v>21</v>
      </c>
      <c r="C1677" s="27">
        <v>1185732</v>
      </c>
      <c r="D1677" s="28">
        <v>44272</v>
      </c>
      <c r="E1677" s="27" t="s">
        <v>40</v>
      </c>
      <c r="F1677" s="27" t="s">
        <v>78</v>
      </c>
      <c r="G1677" s="27" t="s">
        <v>79</v>
      </c>
      <c r="H1677" s="27" t="s">
        <v>27</v>
      </c>
      <c r="I1677" s="29">
        <v>0.3</v>
      </c>
      <c r="J1677" s="30">
        <v>2000</v>
      </c>
      <c r="K1677" s="31">
        <f t="shared" si="12"/>
        <v>600</v>
      </c>
      <c r="L1677" s="31">
        <f t="shared" si="13"/>
        <v>240</v>
      </c>
      <c r="M1677" s="32">
        <v>0.4</v>
      </c>
      <c r="O1677" s="37"/>
      <c r="P1677" s="35"/>
      <c r="Q1677" s="33"/>
      <c r="R1677" s="34"/>
    </row>
    <row r="1678" spans="1:18" ht="15.75" customHeight="1" x14ac:dyDescent="0.2">
      <c r="A1678" s="22"/>
      <c r="B1678" s="27" t="s">
        <v>21</v>
      </c>
      <c r="C1678" s="27">
        <v>1185732</v>
      </c>
      <c r="D1678" s="28">
        <v>44272</v>
      </c>
      <c r="E1678" s="27" t="s">
        <v>40</v>
      </c>
      <c r="F1678" s="27" t="s">
        <v>78</v>
      </c>
      <c r="G1678" s="27" t="s">
        <v>79</v>
      </c>
      <c r="H1678" s="27" t="s">
        <v>28</v>
      </c>
      <c r="I1678" s="29">
        <v>0.45</v>
      </c>
      <c r="J1678" s="30">
        <v>2500</v>
      </c>
      <c r="K1678" s="31">
        <f t="shared" si="12"/>
        <v>1125</v>
      </c>
      <c r="L1678" s="31">
        <f t="shared" si="13"/>
        <v>393.75</v>
      </c>
      <c r="M1678" s="32">
        <v>0.35</v>
      </c>
      <c r="O1678" s="37"/>
      <c r="P1678" s="35"/>
      <c r="Q1678" s="33"/>
      <c r="R1678" s="34"/>
    </row>
    <row r="1679" spans="1:18" ht="15.75" customHeight="1" x14ac:dyDescent="0.2">
      <c r="A1679" s="22"/>
      <c r="B1679" s="27" t="s">
        <v>21</v>
      </c>
      <c r="C1679" s="27">
        <v>1185732</v>
      </c>
      <c r="D1679" s="28">
        <v>44272</v>
      </c>
      <c r="E1679" s="27" t="s">
        <v>40</v>
      </c>
      <c r="F1679" s="27" t="s">
        <v>78</v>
      </c>
      <c r="G1679" s="27" t="s">
        <v>79</v>
      </c>
      <c r="H1679" s="27" t="s">
        <v>29</v>
      </c>
      <c r="I1679" s="29">
        <v>0.35000000000000003</v>
      </c>
      <c r="J1679" s="30">
        <v>3500</v>
      </c>
      <c r="K1679" s="31">
        <f t="shared" si="12"/>
        <v>1225.0000000000002</v>
      </c>
      <c r="L1679" s="31">
        <f t="shared" si="13"/>
        <v>612.50000000000011</v>
      </c>
      <c r="M1679" s="32">
        <v>0.5</v>
      </c>
      <c r="O1679" s="37"/>
      <c r="P1679" s="35"/>
      <c r="Q1679" s="33"/>
      <c r="R1679" s="34"/>
    </row>
    <row r="1680" spans="1:18" ht="15.75" customHeight="1" x14ac:dyDescent="0.2">
      <c r="A1680" s="22"/>
      <c r="B1680" s="27" t="s">
        <v>21</v>
      </c>
      <c r="C1680" s="27">
        <v>1185732</v>
      </c>
      <c r="D1680" s="28">
        <v>44304</v>
      </c>
      <c r="E1680" s="27" t="s">
        <v>40</v>
      </c>
      <c r="F1680" s="27" t="s">
        <v>78</v>
      </c>
      <c r="G1680" s="27" t="s">
        <v>79</v>
      </c>
      <c r="H1680" s="27" t="s">
        <v>24</v>
      </c>
      <c r="I1680" s="29">
        <v>0.35000000000000003</v>
      </c>
      <c r="J1680" s="30">
        <v>5750</v>
      </c>
      <c r="K1680" s="31">
        <f t="shared" si="12"/>
        <v>2012.5000000000002</v>
      </c>
      <c r="L1680" s="31">
        <f t="shared" si="13"/>
        <v>805.00000000000011</v>
      </c>
      <c r="M1680" s="32">
        <v>0.4</v>
      </c>
      <c r="O1680" s="37"/>
      <c r="P1680" s="35"/>
      <c r="Q1680" s="33"/>
      <c r="R1680" s="34"/>
    </row>
    <row r="1681" spans="1:18" ht="15.75" customHeight="1" x14ac:dyDescent="0.2">
      <c r="A1681" s="22"/>
      <c r="B1681" s="27" t="s">
        <v>21</v>
      </c>
      <c r="C1681" s="27">
        <v>1185732</v>
      </c>
      <c r="D1681" s="28">
        <v>44304</v>
      </c>
      <c r="E1681" s="27" t="s">
        <v>40</v>
      </c>
      <c r="F1681" s="27" t="s">
        <v>78</v>
      </c>
      <c r="G1681" s="27" t="s">
        <v>79</v>
      </c>
      <c r="H1681" s="27" t="s">
        <v>25</v>
      </c>
      <c r="I1681" s="29">
        <v>0.30000000000000004</v>
      </c>
      <c r="J1681" s="30">
        <v>2750</v>
      </c>
      <c r="K1681" s="31">
        <f t="shared" si="12"/>
        <v>825.00000000000011</v>
      </c>
      <c r="L1681" s="31">
        <f t="shared" si="13"/>
        <v>288.75</v>
      </c>
      <c r="M1681" s="32">
        <v>0.35</v>
      </c>
      <c r="O1681" s="37"/>
      <c r="P1681" s="35"/>
      <c r="Q1681" s="33"/>
      <c r="R1681" s="34"/>
    </row>
    <row r="1682" spans="1:18" ht="15.75" customHeight="1" x14ac:dyDescent="0.2">
      <c r="A1682" s="22"/>
      <c r="B1682" s="27" t="s">
        <v>21</v>
      </c>
      <c r="C1682" s="27">
        <v>1185732</v>
      </c>
      <c r="D1682" s="28">
        <v>44304</v>
      </c>
      <c r="E1682" s="27" t="s">
        <v>40</v>
      </c>
      <c r="F1682" s="27" t="s">
        <v>78</v>
      </c>
      <c r="G1682" s="27" t="s">
        <v>79</v>
      </c>
      <c r="H1682" s="27" t="s">
        <v>26</v>
      </c>
      <c r="I1682" s="29">
        <v>0.20000000000000007</v>
      </c>
      <c r="J1682" s="30">
        <v>2750</v>
      </c>
      <c r="K1682" s="31">
        <f t="shared" si="12"/>
        <v>550.00000000000023</v>
      </c>
      <c r="L1682" s="31">
        <f t="shared" si="13"/>
        <v>192.50000000000006</v>
      </c>
      <c r="M1682" s="32">
        <v>0.35</v>
      </c>
      <c r="O1682" s="37"/>
      <c r="P1682" s="35"/>
      <c r="Q1682" s="33"/>
      <c r="R1682" s="34"/>
    </row>
    <row r="1683" spans="1:18" ht="15.75" customHeight="1" x14ac:dyDescent="0.2">
      <c r="A1683" s="22"/>
      <c r="B1683" s="27" t="s">
        <v>21</v>
      </c>
      <c r="C1683" s="27">
        <v>1185732</v>
      </c>
      <c r="D1683" s="28">
        <v>44304</v>
      </c>
      <c r="E1683" s="27" t="s">
        <v>40</v>
      </c>
      <c r="F1683" s="27" t="s">
        <v>78</v>
      </c>
      <c r="G1683" s="27" t="s">
        <v>79</v>
      </c>
      <c r="H1683" s="27" t="s">
        <v>27</v>
      </c>
      <c r="I1683" s="29">
        <v>0.25</v>
      </c>
      <c r="J1683" s="30">
        <v>2000</v>
      </c>
      <c r="K1683" s="31">
        <f t="shared" si="12"/>
        <v>500</v>
      </c>
      <c r="L1683" s="31">
        <f t="shared" si="13"/>
        <v>200</v>
      </c>
      <c r="M1683" s="32">
        <v>0.4</v>
      </c>
      <c r="O1683" s="37"/>
      <c r="P1683" s="35"/>
      <c r="Q1683" s="33"/>
      <c r="R1683" s="34"/>
    </row>
    <row r="1684" spans="1:18" ht="15.75" customHeight="1" x14ac:dyDescent="0.2">
      <c r="A1684" s="22"/>
      <c r="B1684" s="27" t="s">
        <v>21</v>
      </c>
      <c r="C1684" s="27">
        <v>1185732</v>
      </c>
      <c r="D1684" s="28">
        <v>44304</v>
      </c>
      <c r="E1684" s="27" t="s">
        <v>40</v>
      </c>
      <c r="F1684" s="27" t="s">
        <v>78</v>
      </c>
      <c r="G1684" s="27" t="s">
        <v>79</v>
      </c>
      <c r="H1684" s="27" t="s">
        <v>28</v>
      </c>
      <c r="I1684" s="29">
        <v>0.4</v>
      </c>
      <c r="J1684" s="30">
        <v>2250</v>
      </c>
      <c r="K1684" s="31">
        <f t="shared" si="12"/>
        <v>900</v>
      </c>
      <c r="L1684" s="31">
        <f t="shared" si="13"/>
        <v>315</v>
      </c>
      <c r="M1684" s="32">
        <v>0.35</v>
      </c>
      <c r="O1684" s="37"/>
      <c r="P1684" s="35"/>
      <c r="Q1684" s="33"/>
      <c r="R1684" s="34"/>
    </row>
    <row r="1685" spans="1:18" ht="15.75" customHeight="1" x14ac:dyDescent="0.2">
      <c r="A1685" s="22"/>
      <c r="B1685" s="27" t="s">
        <v>21</v>
      </c>
      <c r="C1685" s="27">
        <v>1185732</v>
      </c>
      <c r="D1685" s="28">
        <v>44304</v>
      </c>
      <c r="E1685" s="27" t="s">
        <v>40</v>
      </c>
      <c r="F1685" s="27" t="s">
        <v>78</v>
      </c>
      <c r="G1685" s="27" t="s">
        <v>79</v>
      </c>
      <c r="H1685" s="27" t="s">
        <v>29</v>
      </c>
      <c r="I1685" s="29">
        <v>0.30000000000000004</v>
      </c>
      <c r="J1685" s="30">
        <v>3500</v>
      </c>
      <c r="K1685" s="31">
        <f t="shared" si="12"/>
        <v>1050.0000000000002</v>
      </c>
      <c r="L1685" s="31">
        <f t="shared" si="13"/>
        <v>525.00000000000011</v>
      </c>
      <c r="M1685" s="32">
        <v>0.5</v>
      </c>
      <c r="O1685" s="37"/>
      <c r="P1685" s="35"/>
      <c r="Q1685" s="33"/>
      <c r="R1685" s="34"/>
    </row>
    <row r="1686" spans="1:18" ht="15.75" customHeight="1" x14ac:dyDescent="0.2">
      <c r="A1686" s="22"/>
      <c r="B1686" s="27" t="s">
        <v>21</v>
      </c>
      <c r="C1686" s="27">
        <v>1185732</v>
      </c>
      <c r="D1686" s="28">
        <v>44335</v>
      </c>
      <c r="E1686" s="27" t="s">
        <v>40</v>
      </c>
      <c r="F1686" s="27" t="s">
        <v>78</v>
      </c>
      <c r="G1686" s="27" t="s">
        <v>79</v>
      </c>
      <c r="H1686" s="27" t="s">
        <v>24</v>
      </c>
      <c r="I1686" s="29">
        <v>0.4</v>
      </c>
      <c r="J1686" s="30">
        <v>6200</v>
      </c>
      <c r="K1686" s="31">
        <f t="shared" si="12"/>
        <v>2480</v>
      </c>
      <c r="L1686" s="31">
        <f t="shared" si="13"/>
        <v>992</v>
      </c>
      <c r="M1686" s="32">
        <v>0.4</v>
      </c>
      <c r="O1686" s="37"/>
      <c r="P1686" s="35"/>
      <c r="Q1686" s="33"/>
      <c r="R1686" s="34"/>
    </row>
    <row r="1687" spans="1:18" ht="15.75" customHeight="1" x14ac:dyDescent="0.2">
      <c r="A1687" s="22"/>
      <c r="B1687" s="27" t="s">
        <v>21</v>
      </c>
      <c r="C1687" s="27">
        <v>1185732</v>
      </c>
      <c r="D1687" s="28">
        <v>44335</v>
      </c>
      <c r="E1687" s="27" t="s">
        <v>40</v>
      </c>
      <c r="F1687" s="27" t="s">
        <v>78</v>
      </c>
      <c r="G1687" s="27" t="s">
        <v>79</v>
      </c>
      <c r="H1687" s="27" t="s">
        <v>25</v>
      </c>
      <c r="I1687" s="29">
        <v>0.35000000000000009</v>
      </c>
      <c r="J1687" s="30">
        <v>3250</v>
      </c>
      <c r="K1687" s="31">
        <f t="shared" si="12"/>
        <v>1137.5000000000002</v>
      </c>
      <c r="L1687" s="31">
        <f t="shared" si="13"/>
        <v>398.12500000000006</v>
      </c>
      <c r="M1687" s="32">
        <v>0.35</v>
      </c>
      <c r="O1687" s="37"/>
      <c r="P1687" s="35"/>
      <c r="Q1687" s="33"/>
      <c r="R1687" s="34"/>
    </row>
    <row r="1688" spans="1:18" ht="15.75" customHeight="1" x14ac:dyDescent="0.2">
      <c r="A1688" s="22"/>
      <c r="B1688" s="27" t="s">
        <v>21</v>
      </c>
      <c r="C1688" s="27">
        <v>1185732</v>
      </c>
      <c r="D1688" s="28">
        <v>44335</v>
      </c>
      <c r="E1688" s="27" t="s">
        <v>40</v>
      </c>
      <c r="F1688" s="27" t="s">
        <v>78</v>
      </c>
      <c r="G1688" s="27" t="s">
        <v>79</v>
      </c>
      <c r="H1688" s="27" t="s">
        <v>26</v>
      </c>
      <c r="I1688" s="29">
        <v>0.30000000000000004</v>
      </c>
      <c r="J1688" s="30">
        <v>3000</v>
      </c>
      <c r="K1688" s="31">
        <f t="shared" si="12"/>
        <v>900.00000000000011</v>
      </c>
      <c r="L1688" s="31">
        <f t="shared" si="13"/>
        <v>315</v>
      </c>
      <c r="M1688" s="32">
        <v>0.35</v>
      </c>
      <c r="O1688" s="37"/>
      <c r="P1688" s="35"/>
      <c r="Q1688" s="33"/>
      <c r="R1688" s="34"/>
    </row>
    <row r="1689" spans="1:18" ht="15.75" customHeight="1" x14ac:dyDescent="0.2">
      <c r="A1689" s="22"/>
      <c r="B1689" s="27" t="s">
        <v>21</v>
      </c>
      <c r="C1689" s="27">
        <v>1185732</v>
      </c>
      <c r="D1689" s="28">
        <v>44335</v>
      </c>
      <c r="E1689" s="27" t="s">
        <v>40</v>
      </c>
      <c r="F1689" s="27" t="s">
        <v>78</v>
      </c>
      <c r="G1689" s="27" t="s">
        <v>79</v>
      </c>
      <c r="H1689" s="27" t="s">
        <v>27</v>
      </c>
      <c r="I1689" s="29">
        <v>0.30000000000000004</v>
      </c>
      <c r="J1689" s="30">
        <v>2250</v>
      </c>
      <c r="K1689" s="31">
        <f t="shared" si="12"/>
        <v>675.00000000000011</v>
      </c>
      <c r="L1689" s="31">
        <f t="shared" si="13"/>
        <v>270.00000000000006</v>
      </c>
      <c r="M1689" s="32">
        <v>0.4</v>
      </c>
      <c r="O1689" s="37"/>
      <c r="P1689" s="35"/>
      <c r="Q1689" s="33"/>
      <c r="R1689" s="34"/>
    </row>
    <row r="1690" spans="1:18" ht="15.75" customHeight="1" x14ac:dyDescent="0.2">
      <c r="A1690" s="22"/>
      <c r="B1690" s="27" t="s">
        <v>21</v>
      </c>
      <c r="C1690" s="27">
        <v>1185732</v>
      </c>
      <c r="D1690" s="28">
        <v>44335</v>
      </c>
      <c r="E1690" s="27" t="s">
        <v>40</v>
      </c>
      <c r="F1690" s="27" t="s">
        <v>78</v>
      </c>
      <c r="G1690" s="27" t="s">
        <v>79</v>
      </c>
      <c r="H1690" s="27" t="s">
        <v>28</v>
      </c>
      <c r="I1690" s="29">
        <v>0.44999999999999996</v>
      </c>
      <c r="J1690" s="30">
        <v>2500</v>
      </c>
      <c r="K1690" s="31">
        <f t="shared" si="12"/>
        <v>1125</v>
      </c>
      <c r="L1690" s="31">
        <f t="shared" si="13"/>
        <v>393.75</v>
      </c>
      <c r="M1690" s="32">
        <v>0.35</v>
      </c>
      <c r="O1690" s="37"/>
      <c r="P1690" s="35"/>
      <c r="Q1690" s="33"/>
      <c r="R1690" s="34"/>
    </row>
    <row r="1691" spans="1:18" ht="15.75" customHeight="1" x14ac:dyDescent="0.2">
      <c r="A1691" s="22"/>
      <c r="B1691" s="27" t="s">
        <v>21</v>
      </c>
      <c r="C1691" s="27">
        <v>1185732</v>
      </c>
      <c r="D1691" s="28">
        <v>44335</v>
      </c>
      <c r="E1691" s="27" t="s">
        <v>40</v>
      </c>
      <c r="F1691" s="27" t="s">
        <v>78</v>
      </c>
      <c r="G1691" s="27" t="s">
        <v>79</v>
      </c>
      <c r="H1691" s="27" t="s">
        <v>29</v>
      </c>
      <c r="I1691" s="29">
        <v>0.49999999999999994</v>
      </c>
      <c r="J1691" s="30">
        <v>3500</v>
      </c>
      <c r="K1691" s="31">
        <f t="shared" si="12"/>
        <v>1749.9999999999998</v>
      </c>
      <c r="L1691" s="31">
        <f t="shared" si="13"/>
        <v>874.99999999999989</v>
      </c>
      <c r="M1691" s="32">
        <v>0.5</v>
      </c>
      <c r="O1691" s="37"/>
      <c r="P1691" s="35"/>
      <c r="Q1691" s="33"/>
      <c r="R1691" s="34"/>
    </row>
    <row r="1692" spans="1:18" ht="15.75" customHeight="1" x14ac:dyDescent="0.2">
      <c r="A1692" s="22"/>
      <c r="B1692" s="27" t="s">
        <v>21</v>
      </c>
      <c r="C1692" s="27">
        <v>1185732</v>
      </c>
      <c r="D1692" s="28">
        <v>44365</v>
      </c>
      <c r="E1692" s="27" t="s">
        <v>40</v>
      </c>
      <c r="F1692" s="27" t="s">
        <v>78</v>
      </c>
      <c r="G1692" s="27" t="s">
        <v>79</v>
      </c>
      <c r="H1692" s="27" t="s">
        <v>24</v>
      </c>
      <c r="I1692" s="29">
        <v>0.35000000000000003</v>
      </c>
      <c r="J1692" s="30">
        <v>6000</v>
      </c>
      <c r="K1692" s="31">
        <f t="shared" si="12"/>
        <v>2100</v>
      </c>
      <c r="L1692" s="31">
        <f t="shared" si="13"/>
        <v>840</v>
      </c>
      <c r="M1692" s="32">
        <v>0.4</v>
      </c>
      <c r="O1692" s="37"/>
      <c r="P1692" s="35"/>
      <c r="Q1692" s="33"/>
      <c r="R1692" s="34"/>
    </row>
    <row r="1693" spans="1:18" ht="15.75" customHeight="1" x14ac:dyDescent="0.2">
      <c r="A1693" s="22"/>
      <c r="B1693" s="27" t="s">
        <v>21</v>
      </c>
      <c r="C1693" s="27">
        <v>1185732</v>
      </c>
      <c r="D1693" s="28">
        <v>44365</v>
      </c>
      <c r="E1693" s="27" t="s">
        <v>40</v>
      </c>
      <c r="F1693" s="27" t="s">
        <v>78</v>
      </c>
      <c r="G1693" s="27" t="s">
        <v>79</v>
      </c>
      <c r="H1693" s="27" t="s">
        <v>25</v>
      </c>
      <c r="I1693" s="29">
        <v>0.3000000000000001</v>
      </c>
      <c r="J1693" s="30">
        <v>3500</v>
      </c>
      <c r="K1693" s="31">
        <f t="shared" si="12"/>
        <v>1050.0000000000005</v>
      </c>
      <c r="L1693" s="31">
        <f t="shared" si="13"/>
        <v>367.50000000000011</v>
      </c>
      <c r="M1693" s="32">
        <v>0.35</v>
      </c>
      <c r="O1693" s="37"/>
      <c r="P1693" s="35"/>
      <c r="Q1693" s="33"/>
      <c r="R1693" s="34"/>
    </row>
    <row r="1694" spans="1:18" ht="15.75" customHeight="1" x14ac:dyDescent="0.2">
      <c r="A1694" s="22"/>
      <c r="B1694" s="27" t="s">
        <v>21</v>
      </c>
      <c r="C1694" s="27">
        <v>1185732</v>
      </c>
      <c r="D1694" s="28">
        <v>44365</v>
      </c>
      <c r="E1694" s="27" t="s">
        <v>40</v>
      </c>
      <c r="F1694" s="27" t="s">
        <v>78</v>
      </c>
      <c r="G1694" s="27" t="s">
        <v>79</v>
      </c>
      <c r="H1694" s="27" t="s">
        <v>26</v>
      </c>
      <c r="I1694" s="29">
        <v>0.25000000000000006</v>
      </c>
      <c r="J1694" s="30">
        <v>3750</v>
      </c>
      <c r="K1694" s="31">
        <f t="shared" si="12"/>
        <v>937.50000000000023</v>
      </c>
      <c r="L1694" s="31">
        <f t="shared" si="13"/>
        <v>328.12500000000006</v>
      </c>
      <c r="M1694" s="32">
        <v>0.35</v>
      </c>
      <c r="O1694" s="37"/>
      <c r="P1694" s="35"/>
      <c r="Q1694" s="33"/>
      <c r="R1694" s="34"/>
    </row>
    <row r="1695" spans="1:18" ht="15.75" customHeight="1" x14ac:dyDescent="0.2">
      <c r="A1695" s="22"/>
      <c r="B1695" s="27" t="s">
        <v>21</v>
      </c>
      <c r="C1695" s="27">
        <v>1185732</v>
      </c>
      <c r="D1695" s="28">
        <v>44365</v>
      </c>
      <c r="E1695" s="27" t="s">
        <v>40</v>
      </c>
      <c r="F1695" s="27" t="s">
        <v>78</v>
      </c>
      <c r="G1695" s="27" t="s">
        <v>79</v>
      </c>
      <c r="H1695" s="27" t="s">
        <v>27</v>
      </c>
      <c r="I1695" s="29">
        <v>0.25000000000000006</v>
      </c>
      <c r="J1695" s="30">
        <v>3500</v>
      </c>
      <c r="K1695" s="31">
        <f t="shared" si="12"/>
        <v>875.00000000000023</v>
      </c>
      <c r="L1695" s="31">
        <f t="shared" si="13"/>
        <v>350.00000000000011</v>
      </c>
      <c r="M1695" s="32">
        <v>0.4</v>
      </c>
      <c r="O1695" s="37"/>
      <c r="P1695" s="35"/>
      <c r="Q1695" s="33"/>
      <c r="R1695" s="34"/>
    </row>
    <row r="1696" spans="1:18" ht="15.75" customHeight="1" x14ac:dyDescent="0.2">
      <c r="A1696" s="22"/>
      <c r="B1696" s="27" t="s">
        <v>21</v>
      </c>
      <c r="C1696" s="27">
        <v>1185732</v>
      </c>
      <c r="D1696" s="28">
        <v>44365</v>
      </c>
      <c r="E1696" s="27" t="s">
        <v>40</v>
      </c>
      <c r="F1696" s="27" t="s">
        <v>78</v>
      </c>
      <c r="G1696" s="27" t="s">
        <v>79</v>
      </c>
      <c r="H1696" s="27" t="s">
        <v>28</v>
      </c>
      <c r="I1696" s="29">
        <v>0.4</v>
      </c>
      <c r="J1696" s="30">
        <v>3500</v>
      </c>
      <c r="K1696" s="31">
        <f t="shared" si="12"/>
        <v>1400</v>
      </c>
      <c r="L1696" s="31">
        <f t="shared" si="13"/>
        <v>489.99999999999994</v>
      </c>
      <c r="M1696" s="32">
        <v>0.35</v>
      </c>
      <c r="O1696" s="37"/>
      <c r="P1696" s="35"/>
      <c r="Q1696" s="33"/>
      <c r="R1696" s="34"/>
    </row>
    <row r="1697" spans="1:18" ht="15.75" customHeight="1" x14ac:dyDescent="0.2">
      <c r="A1697" s="22"/>
      <c r="B1697" s="27" t="s">
        <v>21</v>
      </c>
      <c r="C1697" s="27">
        <v>1185732</v>
      </c>
      <c r="D1697" s="28">
        <v>44365</v>
      </c>
      <c r="E1697" s="27" t="s">
        <v>40</v>
      </c>
      <c r="F1697" s="27" t="s">
        <v>78</v>
      </c>
      <c r="G1697" s="27" t="s">
        <v>79</v>
      </c>
      <c r="H1697" s="27" t="s">
        <v>29</v>
      </c>
      <c r="I1697" s="29">
        <v>0.45</v>
      </c>
      <c r="J1697" s="30">
        <v>5250</v>
      </c>
      <c r="K1697" s="31">
        <f t="shared" si="12"/>
        <v>2362.5</v>
      </c>
      <c r="L1697" s="31">
        <f t="shared" si="13"/>
        <v>1181.25</v>
      </c>
      <c r="M1697" s="32">
        <v>0.5</v>
      </c>
      <c r="O1697" s="37"/>
      <c r="P1697" s="35"/>
      <c r="Q1697" s="33"/>
      <c r="R1697" s="34"/>
    </row>
    <row r="1698" spans="1:18" ht="15.75" customHeight="1" x14ac:dyDescent="0.2">
      <c r="A1698" s="22"/>
      <c r="B1698" s="27" t="s">
        <v>21</v>
      </c>
      <c r="C1698" s="27">
        <v>1185732</v>
      </c>
      <c r="D1698" s="28">
        <v>44394</v>
      </c>
      <c r="E1698" s="27" t="s">
        <v>40</v>
      </c>
      <c r="F1698" s="27" t="s">
        <v>78</v>
      </c>
      <c r="G1698" s="27" t="s">
        <v>79</v>
      </c>
      <c r="H1698" s="27" t="s">
        <v>24</v>
      </c>
      <c r="I1698" s="29">
        <v>0.4</v>
      </c>
      <c r="J1698" s="30">
        <v>7500</v>
      </c>
      <c r="K1698" s="31">
        <f t="shared" si="12"/>
        <v>3000</v>
      </c>
      <c r="L1698" s="31">
        <f t="shared" si="13"/>
        <v>1200</v>
      </c>
      <c r="M1698" s="32">
        <v>0.4</v>
      </c>
      <c r="O1698" s="37"/>
      <c r="P1698" s="35"/>
      <c r="Q1698" s="33"/>
      <c r="R1698" s="34"/>
    </row>
    <row r="1699" spans="1:18" ht="15.75" customHeight="1" x14ac:dyDescent="0.2">
      <c r="A1699" s="22"/>
      <c r="B1699" s="27" t="s">
        <v>21</v>
      </c>
      <c r="C1699" s="27">
        <v>1185732</v>
      </c>
      <c r="D1699" s="28">
        <v>44394</v>
      </c>
      <c r="E1699" s="27" t="s">
        <v>40</v>
      </c>
      <c r="F1699" s="27" t="s">
        <v>78</v>
      </c>
      <c r="G1699" s="27" t="s">
        <v>79</v>
      </c>
      <c r="H1699" s="27" t="s">
        <v>25</v>
      </c>
      <c r="I1699" s="29">
        <v>0.35000000000000009</v>
      </c>
      <c r="J1699" s="30">
        <v>5000</v>
      </c>
      <c r="K1699" s="31">
        <f t="shared" si="12"/>
        <v>1750.0000000000005</v>
      </c>
      <c r="L1699" s="31">
        <f t="shared" si="13"/>
        <v>612.50000000000011</v>
      </c>
      <c r="M1699" s="32">
        <v>0.35</v>
      </c>
      <c r="O1699" s="37"/>
      <c r="P1699" s="35"/>
      <c r="Q1699" s="33"/>
      <c r="R1699" s="34"/>
    </row>
    <row r="1700" spans="1:18" ht="15.75" customHeight="1" x14ac:dyDescent="0.2">
      <c r="A1700" s="22"/>
      <c r="B1700" s="27" t="s">
        <v>21</v>
      </c>
      <c r="C1700" s="27">
        <v>1185732</v>
      </c>
      <c r="D1700" s="28">
        <v>44394</v>
      </c>
      <c r="E1700" s="27" t="s">
        <v>40</v>
      </c>
      <c r="F1700" s="27" t="s">
        <v>78</v>
      </c>
      <c r="G1700" s="27" t="s">
        <v>79</v>
      </c>
      <c r="H1700" s="27" t="s">
        <v>26</v>
      </c>
      <c r="I1700" s="29">
        <v>0.30000000000000004</v>
      </c>
      <c r="J1700" s="30">
        <v>4250</v>
      </c>
      <c r="K1700" s="31">
        <f t="shared" si="12"/>
        <v>1275.0000000000002</v>
      </c>
      <c r="L1700" s="31">
        <f t="shared" si="13"/>
        <v>446.25000000000006</v>
      </c>
      <c r="M1700" s="32">
        <v>0.35</v>
      </c>
      <c r="O1700" s="37"/>
      <c r="P1700" s="35"/>
      <c r="Q1700" s="33"/>
      <c r="R1700" s="34"/>
    </row>
    <row r="1701" spans="1:18" ht="15.75" customHeight="1" x14ac:dyDescent="0.2">
      <c r="A1701" s="22"/>
      <c r="B1701" s="27" t="s">
        <v>21</v>
      </c>
      <c r="C1701" s="27">
        <v>1185732</v>
      </c>
      <c r="D1701" s="28">
        <v>44394</v>
      </c>
      <c r="E1701" s="27" t="s">
        <v>40</v>
      </c>
      <c r="F1701" s="27" t="s">
        <v>78</v>
      </c>
      <c r="G1701" s="27" t="s">
        <v>79</v>
      </c>
      <c r="H1701" s="27" t="s">
        <v>27</v>
      </c>
      <c r="I1701" s="29">
        <v>0.30000000000000004</v>
      </c>
      <c r="J1701" s="30">
        <v>3750</v>
      </c>
      <c r="K1701" s="31">
        <f t="shared" si="12"/>
        <v>1125.0000000000002</v>
      </c>
      <c r="L1701" s="31">
        <f t="shared" si="13"/>
        <v>450.00000000000011</v>
      </c>
      <c r="M1701" s="32">
        <v>0.4</v>
      </c>
      <c r="O1701" s="37"/>
      <c r="P1701" s="35"/>
      <c r="Q1701" s="33"/>
      <c r="R1701" s="34"/>
    </row>
    <row r="1702" spans="1:18" ht="15.75" customHeight="1" x14ac:dyDescent="0.2">
      <c r="A1702" s="22"/>
      <c r="B1702" s="27" t="s">
        <v>21</v>
      </c>
      <c r="C1702" s="27">
        <v>1185732</v>
      </c>
      <c r="D1702" s="28">
        <v>44394</v>
      </c>
      <c r="E1702" s="27" t="s">
        <v>40</v>
      </c>
      <c r="F1702" s="27" t="s">
        <v>78</v>
      </c>
      <c r="G1702" s="27" t="s">
        <v>79</v>
      </c>
      <c r="H1702" s="27" t="s">
        <v>28</v>
      </c>
      <c r="I1702" s="29">
        <v>0.4</v>
      </c>
      <c r="J1702" s="30">
        <v>3750</v>
      </c>
      <c r="K1702" s="31">
        <f t="shared" si="12"/>
        <v>1500</v>
      </c>
      <c r="L1702" s="31">
        <f t="shared" si="13"/>
        <v>525</v>
      </c>
      <c r="M1702" s="32">
        <v>0.35</v>
      </c>
      <c r="O1702" s="37"/>
      <c r="P1702" s="35"/>
      <c r="Q1702" s="33"/>
      <c r="R1702" s="34"/>
    </row>
    <row r="1703" spans="1:18" ht="15.75" customHeight="1" x14ac:dyDescent="0.2">
      <c r="A1703" s="22"/>
      <c r="B1703" s="27" t="s">
        <v>21</v>
      </c>
      <c r="C1703" s="27">
        <v>1185732</v>
      </c>
      <c r="D1703" s="28">
        <v>44394</v>
      </c>
      <c r="E1703" s="27" t="s">
        <v>40</v>
      </c>
      <c r="F1703" s="27" t="s">
        <v>78</v>
      </c>
      <c r="G1703" s="27" t="s">
        <v>79</v>
      </c>
      <c r="H1703" s="27" t="s">
        <v>29</v>
      </c>
      <c r="I1703" s="29">
        <v>0.45</v>
      </c>
      <c r="J1703" s="30">
        <v>5500</v>
      </c>
      <c r="K1703" s="31">
        <f t="shared" si="12"/>
        <v>2475</v>
      </c>
      <c r="L1703" s="31">
        <f t="shared" si="13"/>
        <v>1237.5</v>
      </c>
      <c r="M1703" s="32">
        <v>0.5</v>
      </c>
      <c r="O1703" s="37"/>
      <c r="P1703" s="35"/>
      <c r="Q1703" s="33"/>
      <c r="R1703" s="34"/>
    </row>
    <row r="1704" spans="1:18" ht="15.75" customHeight="1" x14ac:dyDescent="0.2">
      <c r="A1704" s="22"/>
      <c r="B1704" s="27" t="s">
        <v>21</v>
      </c>
      <c r="C1704" s="27">
        <v>1185732</v>
      </c>
      <c r="D1704" s="28">
        <v>44426</v>
      </c>
      <c r="E1704" s="27" t="s">
        <v>40</v>
      </c>
      <c r="F1704" s="27" t="s">
        <v>78</v>
      </c>
      <c r="G1704" s="27" t="s">
        <v>79</v>
      </c>
      <c r="H1704" s="27" t="s">
        <v>24</v>
      </c>
      <c r="I1704" s="29">
        <v>0.4</v>
      </c>
      <c r="J1704" s="30">
        <v>7000</v>
      </c>
      <c r="K1704" s="31">
        <f t="shared" si="12"/>
        <v>2800</v>
      </c>
      <c r="L1704" s="31">
        <f t="shared" si="13"/>
        <v>1120</v>
      </c>
      <c r="M1704" s="32">
        <v>0.4</v>
      </c>
      <c r="O1704" s="37"/>
      <c r="P1704" s="35"/>
      <c r="Q1704" s="33"/>
      <c r="R1704" s="34"/>
    </row>
    <row r="1705" spans="1:18" ht="15.75" customHeight="1" x14ac:dyDescent="0.2">
      <c r="A1705" s="22"/>
      <c r="B1705" s="27" t="s">
        <v>21</v>
      </c>
      <c r="C1705" s="27">
        <v>1185732</v>
      </c>
      <c r="D1705" s="28">
        <v>44426</v>
      </c>
      <c r="E1705" s="27" t="s">
        <v>40</v>
      </c>
      <c r="F1705" s="27" t="s">
        <v>78</v>
      </c>
      <c r="G1705" s="27" t="s">
        <v>79</v>
      </c>
      <c r="H1705" s="27" t="s">
        <v>25</v>
      </c>
      <c r="I1705" s="29">
        <v>0.40000000000000008</v>
      </c>
      <c r="J1705" s="30">
        <v>4750</v>
      </c>
      <c r="K1705" s="31">
        <f t="shared" si="12"/>
        <v>1900.0000000000005</v>
      </c>
      <c r="L1705" s="31">
        <f t="shared" si="13"/>
        <v>665.00000000000011</v>
      </c>
      <c r="M1705" s="32">
        <v>0.35</v>
      </c>
      <c r="O1705" s="37"/>
      <c r="P1705" s="35"/>
      <c r="Q1705" s="33"/>
      <c r="R1705" s="34"/>
    </row>
    <row r="1706" spans="1:18" ht="15.75" customHeight="1" x14ac:dyDescent="0.2">
      <c r="A1706" s="22"/>
      <c r="B1706" s="27" t="s">
        <v>21</v>
      </c>
      <c r="C1706" s="27">
        <v>1185732</v>
      </c>
      <c r="D1706" s="28">
        <v>44426</v>
      </c>
      <c r="E1706" s="27" t="s">
        <v>40</v>
      </c>
      <c r="F1706" s="27" t="s">
        <v>78</v>
      </c>
      <c r="G1706" s="27" t="s">
        <v>79</v>
      </c>
      <c r="H1706" s="27" t="s">
        <v>26</v>
      </c>
      <c r="I1706" s="29">
        <v>0.35000000000000003</v>
      </c>
      <c r="J1706" s="30">
        <v>4000</v>
      </c>
      <c r="K1706" s="31">
        <f t="shared" si="12"/>
        <v>1400.0000000000002</v>
      </c>
      <c r="L1706" s="31">
        <f t="shared" si="13"/>
        <v>490.00000000000006</v>
      </c>
      <c r="M1706" s="32">
        <v>0.35</v>
      </c>
      <c r="O1706" s="37"/>
      <c r="P1706" s="35"/>
      <c r="Q1706" s="33"/>
      <c r="R1706" s="34"/>
    </row>
    <row r="1707" spans="1:18" ht="15.75" customHeight="1" x14ac:dyDescent="0.2">
      <c r="A1707" s="22"/>
      <c r="B1707" s="27" t="s">
        <v>21</v>
      </c>
      <c r="C1707" s="27">
        <v>1185732</v>
      </c>
      <c r="D1707" s="28">
        <v>44426</v>
      </c>
      <c r="E1707" s="27" t="s">
        <v>40</v>
      </c>
      <c r="F1707" s="27" t="s">
        <v>78</v>
      </c>
      <c r="G1707" s="27" t="s">
        <v>79</v>
      </c>
      <c r="H1707" s="27" t="s">
        <v>27</v>
      </c>
      <c r="I1707" s="29">
        <v>0.25000000000000006</v>
      </c>
      <c r="J1707" s="30">
        <v>3250</v>
      </c>
      <c r="K1707" s="31">
        <f t="shared" si="12"/>
        <v>812.50000000000023</v>
      </c>
      <c r="L1707" s="31">
        <f t="shared" si="13"/>
        <v>325.00000000000011</v>
      </c>
      <c r="M1707" s="32">
        <v>0.4</v>
      </c>
      <c r="O1707" s="37"/>
      <c r="P1707" s="35"/>
      <c r="Q1707" s="33"/>
      <c r="R1707" s="34"/>
    </row>
    <row r="1708" spans="1:18" ht="15.75" customHeight="1" x14ac:dyDescent="0.2">
      <c r="A1708" s="22"/>
      <c r="B1708" s="27" t="s">
        <v>21</v>
      </c>
      <c r="C1708" s="27">
        <v>1185732</v>
      </c>
      <c r="D1708" s="28">
        <v>44426</v>
      </c>
      <c r="E1708" s="27" t="s">
        <v>40</v>
      </c>
      <c r="F1708" s="27" t="s">
        <v>78</v>
      </c>
      <c r="G1708" s="27" t="s">
        <v>79</v>
      </c>
      <c r="H1708" s="27" t="s">
        <v>28</v>
      </c>
      <c r="I1708" s="29">
        <v>0.35000000000000003</v>
      </c>
      <c r="J1708" s="30">
        <v>3000</v>
      </c>
      <c r="K1708" s="31">
        <f t="shared" si="12"/>
        <v>1050</v>
      </c>
      <c r="L1708" s="31">
        <f t="shared" si="13"/>
        <v>367.5</v>
      </c>
      <c r="M1708" s="32">
        <v>0.35</v>
      </c>
      <c r="O1708" s="37"/>
      <c r="P1708" s="35"/>
      <c r="Q1708" s="33"/>
      <c r="R1708" s="34"/>
    </row>
    <row r="1709" spans="1:18" ht="15.75" customHeight="1" x14ac:dyDescent="0.2">
      <c r="A1709" s="22"/>
      <c r="B1709" s="27" t="s">
        <v>21</v>
      </c>
      <c r="C1709" s="27">
        <v>1185732</v>
      </c>
      <c r="D1709" s="28">
        <v>44426</v>
      </c>
      <c r="E1709" s="27" t="s">
        <v>40</v>
      </c>
      <c r="F1709" s="27" t="s">
        <v>78</v>
      </c>
      <c r="G1709" s="27" t="s">
        <v>79</v>
      </c>
      <c r="H1709" s="27" t="s">
        <v>29</v>
      </c>
      <c r="I1709" s="29">
        <v>0.4</v>
      </c>
      <c r="J1709" s="30">
        <v>4750</v>
      </c>
      <c r="K1709" s="31">
        <f t="shared" si="12"/>
        <v>1900</v>
      </c>
      <c r="L1709" s="31">
        <f t="shared" si="13"/>
        <v>950</v>
      </c>
      <c r="M1709" s="32">
        <v>0.5</v>
      </c>
      <c r="O1709" s="37"/>
      <c r="P1709" s="35"/>
      <c r="Q1709" s="33"/>
      <c r="R1709" s="34"/>
    </row>
    <row r="1710" spans="1:18" ht="15.75" customHeight="1" x14ac:dyDescent="0.2">
      <c r="A1710" s="22"/>
      <c r="B1710" s="27" t="s">
        <v>21</v>
      </c>
      <c r="C1710" s="27">
        <v>1185732</v>
      </c>
      <c r="D1710" s="28">
        <v>44458</v>
      </c>
      <c r="E1710" s="27" t="s">
        <v>40</v>
      </c>
      <c r="F1710" s="27" t="s">
        <v>78</v>
      </c>
      <c r="G1710" s="27" t="s">
        <v>79</v>
      </c>
      <c r="H1710" s="27" t="s">
        <v>24</v>
      </c>
      <c r="I1710" s="29">
        <v>0.35000000000000003</v>
      </c>
      <c r="J1710" s="30">
        <v>6000</v>
      </c>
      <c r="K1710" s="31">
        <f t="shared" si="12"/>
        <v>2100</v>
      </c>
      <c r="L1710" s="31">
        <f t="shared" si="13"/>
        <v>840</v>
      </c>
      <c r="M1710" s="32">
        <v>0.4</v>
      </c>
      <c r="O1710" s="37"/>
      <c r="P1710" s="35"/>
      <c r="Q1710" s="33"/>
      <c r="R1710" s="34"/>
    </row>
    <row r="1711" spans="1:18" ht="15.75" customHeight="1" x14ac:dyDescent="0.2">
      <c r="A1711" s="22"/>
      <c r="B1711" s="27" t="s">
        <v>21</v>
      </c>
      <c r="C1711" s="27">
        <v>1185732</v>
      </c>
      <c r="D1711" s="28">
        <v>44458</v>
      </c>
      <c r="E1711" s="27" t="s">
        <v>40</v>
      </c>
      <c r="F1711" s="27" t="s">
        <v>78</v>
      </c>
      <c r="G1711" s="27" t="s">
        <v>79</v>
      </c>
      <c r="H1711" s="27" t="s">
        <v>25</v>
      </c>
      <c r="I1711" s="29">
        <v>0.3000000000000001</v>
      </c>
      <c r="J1711" s="30">
        <v>4000</v>
      </c>
      <c r="K1711" s="31">
        <f t="shared" si="12"/>
        <v>1200.0000000000005</v>
      </c>
      <c r="L1711" s="31">
        <f t="shared" si="13"/>
        <v>420.00000000000011</v>
      </c>
      <c r="M1711" s="32">
        <v>0.35</v>
      </c>
      <c r="O1711" s="37"/>
      <c r="P1711" s="35"/>
      <c r="Q1711" s="33"/>
      <c r="R1711" s="34"/>
    </row>
    <row r="1712" spans="1:18" ht="15.75" customHeight="1" x14ac:dyDescent="0.2">
      <c r="A1712" s="22"/>
      <c r="B1712" s="27" t="s">
        <v>21</v>
      </c>
      <c r="C1712" s="27">
        <v>1185732</v>
      </c>
      <c r="D1712" s="28">
        <v>44458</v>
      </c>
      <c r="E1712" s="27" t="s">
        <v>40</v>
      </c>
      <c r="F1712" s="27" t="s">
        <v>78</v>
      </c>
      <c r="G1712" s="27" t="s">
        <v>79</v>
      </c>
      <c r="H1712" s="27" t="s">
        <v>26</v>
      </c>
      <c r="I1712" s="29">
        <v>0.15000000000000002</v>
      </c>
      <c r="J1712" s="30">
        <v>3000</v>
      </c>
      <c r="K1712" s="31">
        <f t="shared" si="12"/>
        <v>450.00000000000006</v>
      </c>
      <c r="L1712" s="31">
        <f t="shared" si="13"/>
        <v>157.5</v>
      </c>
      <c r="M1712" s="32">
        <v>0.35</v>
      </c>
      <c r="O1712" s="37"/>
      <c r="P1712" s="35"/>
      <c r="Q1712" s="33"/>
      <c r="R1712" s="34"/>
    </row>
    <row r="1713" spans="1:18" ht="15.75" customHeight="1" x14ac:dyDescent="0.2">
      <c r="A1713" s="22"/>
      <c r="B1713" s="27" t="s">
        <v>21</v>
      </c>
      <c r="C1713" s="27">
        <v>1185732</v>
      </c>
      <c r="D1713" s="28">
        <v>44458</v>
      </c>
      <c r="E1713" s="27" t="s">
        <v>40</v>
      </c>
      <c r="F1713" s="27" t="s">
        <v>78</v>
      </c>
      <c r="G1713" s="27" t="s">
        <v>79</v>
      </c>
      <c r="H1713" s="27" t="s">
        <v>27</v>
      </c>
      <c r="I1713" s="29">
        <v>0.15000000000000002</v>
      </c>
      <c r="J1713" s="30">
        <v>2750</v>
      </c>
      <c r="K1713" s="31">
        <f t="shared" si="12"/>
        <v>412.50000000000006</v>
      </c>
      <c r="L1713" s="31">
        <f t="shared" si="13"/>
        <v>165.00000000000003</v>
      </c>
      <c r="M1713" s="32">
        <v>0.4</v>
      </c>
      <c r="O1713" s="37"/>
      <c r="P1713" s="35"/>
      <c r="Q1713" s="33"/>
      <c r="R1713" s="34"/>
    </row>
    <row r="1714" spans="1:18" ht="15.75" customHeight="1" x14ac:dyDescent="0.2">
      <c r="A1714" s="22"/>
      <c r="B1714" s="27" t="s">
        <v>21</v>
      </c>
      <c r="C1714" s="27">
        <v>1185732</v>
      </c>
      <c r="D1714" s="28">
        <v>44458</v>
      </c>
      <c r="E1714" s="27" t="s">
        <v>40</v>
      </c>
      <c r="F1714" s="27" t="s">
        <v>78</v>
      </c>
      <c r="G1714" s="27" t="s">
        <v>79</v>
      </c>
      <c r="H1714" s="27" t="s">
        <v>28</v>
      </c>
      <c r="I1714" s="29">
        <v>0.25</v>
      </c>
      <c r="J1714" s="30">
        <v>2750</v>
      </c>
      <c r="K1714" s="31">
        <f t="shared" si="12"/>
        <v>687.5</v>
      </c>
      <c r="L1714" s="31">
        <f t="shared" si="13"/>
        <v>240.62499999999997</v>
      </c>
      <c r="M1714" s="32">
        <v>0.35</v>
      </c>
      <c r="O1714" s="37"/>
      <c r="P1714" s="35"/>
      <c r="Q1714" s="33"/>
      <c r="R1714" s="34"/>
    </row>
    <row r="1715" spans="1:18" ht="15.75" customHeight="1" x14ac:dyDescent="0.2">
      <c r="A1715" s="22"/>
      <c r="B1715" s="27" t="s">
        <v>21</v>
      </c>
      <c r="C1715" s="27">
        <v>1185732</v>
      </c>
      <c r="D1715" s="28">
        <v>44458</v>
      </c>
      <c r="E1715" s="27" t="s">
        <v>40</v>
      </c>
      <c r="F1715" s="27" t="s">
        <v>78</v>
      </c>
      <c r="G1715" s="27" t="s">
        <v>79</v>
      </c>
      <c r="H1715" s="27" t="s">
        <v>29</v>
      </c>
      <c r="I1715" s="29">
        <v>0.30000000000000004</v>
      </c>
      <c r="J1715" s="30">
        <v>3500</v>
      </c>
      <c r="K1715" s="31">
        <f t="shared" si="12"/>
        <v>1050.0000000000002</v>
      </c>
      <c r="L1715" s="31">
        <f t="shared" si="13"/>
        <v>525.00000000000011</v>
      </c>
      <c r="M1715" s="32">
        <v>0.5</v>
      </c>
      <c r="O1715" s="37"/>
      <c r="P1715" s="35"/>
      <c r="Q1715" s="33"/>
      <c r="R1715" s="34"/>
    </row>
    <row r="1716" spans="1:18" ht="15.75" customHeight="1" x14ac:dyDescent="0.2">
      <c r="A1716" s="22"/>
      <c r="B1716" s="27" t="s">
        <v>21</v>
      </c>
      <c r="C1716" s="27">
        <v>1185732</v>
      </c>
      <c r="D1716" s="28">
        <v>44487</v>
      </c>
      <c r="E1716" s="27" t="s">
        <v>40</v>
      </c>
      <c r="F1716" s="27" t="s">
        <v>78</v>
      </c>
      <c r="G1716" s="27" t="s">
        <v>79</v>
      </c>
      <c r="H1716" s="27" t="s">
        <v>24</v>
      </c>
      <c r="I1716" s="29">
        <v>0.35</v>
      </c>
      <c r="J1716" s="30">
        <v>5250</v>
      </c>
      <c r="K1716" s="31">
        <f t="shared" si="12"/>
        <v>1837.4999999999998</v>
      </c>
      <c r="L1716" s="31">
        <f t="shared" si="13"/>
        <v>735</v>
      </c>
      <c r="M1716" s="32">
        <v>0.4</v>
      </c>
      <c r="O1716" s="37"/>
      <c r="P1716" s="35"/>
      <c r="Q1716" s="33"/>
      <c r="R1716" s="34"/>
    </row>
    <row r="1717" spans="1:18" ht="15.75" customHeight="1" x14ac:dyDescent="0.2">
      <c r="A1717" s="22"/>
      <c r="B1717" s="27" t="s">
        <v>21</v>
      </c>
      <c r="C1717" s="27">
        <v>1185732</v>
      </c>
      <c r="D1717" s="28">
        <v>44487</v>
      </c>
      <c r="E1717" s="27" t="s">
        <v>40</v>
      </c>
      <c r="F1717" s="27" t="s">
        <v>78</v>
      </c>
      <c r="G1717" s="27" t="s">
        <v>79</v>
      </c>
      <c r="H1717" s="27" t="s">
        <v>25</v>
      </c>
      <c r="I1717" s="29">
        <v>0.25</v>
      </c>
      <c r="J1717" s="30">
        <v>3500</v>
      </c>
      <c r="K1717" s="31">
        <f t="shared" si="12"/>
        <v>875</v>
      </c>
      <c r="L1717" s="31">
        <f t="shared" si="13"/>
        <v>306.25</v>
      </c>
      <c r="M1717" s="32">
        <v>0.35</v>
      </c>
      <c r="O1717" s="37"/>
      <c r="P1717" s="35"/>
      <c r="Q1717" s="33"/>
      <c r="R1717" s="34"/>
    </row>
    <row r="1718" spans="1:18" ht="15.75" customHeight="1" x14ac:dyDescent="0.2">
      <c r="A1718" s="22"/>
      <c r="B1718" s="27" t="s">
        <v>21</v>
      </c>
      <c r="C1718" s="27">
        <v>1185732</v>
      </c>
      <c r="D1718" s="28">
        <v>44487</v>
      </c>
      <c r="E1718" s="27" t="s">
        <v>40</v>
      </c>
      <c r="F1718" s="27" t="s">
        <v>78</v>
      </c>
      <c r="G1718" s="27" t="s">
        <v>79</v>
      </c>
      <c r="H1718" s="27" t="s">
        <v>26</v>
      </c>
      <c r="I1718" s="29">
        <v>0.25</v>
      </c>
      <c r="J1718" s="30">
        <v>2500</v>
      </c>
      <c r="K1718" s="31">
        <f t="shared" si="12"/>
        <v>625</v>
      </c>
      <c r="L1718" s="31">
        <f t="shared" si="13"/>
        <v>218.75</v>
      </c>
      <c r="M1718" s="32">
        <v>0.35</v>
      </c>
      <c r="O1718" s="37"/>
      <c r="P1718" s="35"/>
      <c r="Q1718" s="33"/>
      <c r="R1718" s="34"/>
    </row>
    <row r="1719" spans="1:18" ht="15.75" customHeight="1" x14ac:dyDescent="0.2">
      <c r="A1719" s="22"/>
      <c r="B1719" s="27" t="s">
        <v>21</v>
      </c>
      <c r="C1719" s="27">
        <v>1185732</v>
      </c>
      <c r="D1719" s="28">
        <v>44487</v>
      </c>
      <c r="E1719" s="27" t="s">
        <v>40</v>
      </c>
      <c r="F1719" s="27" t="s">
        <v>78</v>
      </c>
      <c r="G1719" s="27" t="s">
        <v>79</v>
      </c>
      <c r="H1719" s="27" t="s">
        <v>27</v>
      </c>
      <c r="I1719" s="29">
        <v>0.25</v>
      </c>
      <c r="J1719" s="30">
        <v>2250</v>
      </c>
      <c r="K1719" s="31">
        <f t="shared" si="12"/>
        <v>562.5</v>
      </c>
      <c r="L1719" s="31">
        <f t="shared" si="13"/>
        <v>225</v>
      </c>
      <c r="M1719" s="32">
        <v>0.4</v>
      </c>
      <c r="O1719" s="37"/>
      <c r="P1719" s="35"/>
      <c r="Q1719" s="33"/>
      <c r="R1719" s="34"/>
    </row>
    <row r="1720" spans="1:18" ht="15.75" customHeight="1" x14ac:dyDescent="0.2">
      <c r="A1720" s="22"/>
      <c r="B1720" s="27" t="s">
        <v>21</v>
      </c>
      <c r="C1720" s="27">
        <v>1185732</v>
      </c>
      <c r="D1720" s="28">
        <v>44487</v>
      </c>
      <c r="E1720" s="27" t="s">
        <v>40</v>
      </c>
      <c r="F1720" s="27" t="s">
        <v>78</v>
      </c>
      <c r="G1720" s="27" t="s">
        <v>79</v>
      </c>
      <c r="H1720" s="27" t="s">
        <v>28</v>
      </c>
      <c r="I1720" s="29">
        <v>0.35</v>
      </c>
      <c r="J1720" s="30">
        <v>2250</v>
      </c>
      <c r="K1720" s="31">
        <f t="shared" si="12"/>
        <v>787.5</v>
      </c>
      <c r="L1720" s="31">
        <f t="shared" si="13"/>
        <v>275.625</v>
      </c>
      <c r="M1720" s="32">
        <v>0.35</v>
      </c>
      <c r="O1720" s="37"/>
      <c r="P1720" s="35"/>
      <c r="Q1720" s="33"/>
      <c r="R1720" s="34"/>
    </row>
    <row r="1721" spans="1:18" ht="15.75" customHeight="1" x14ac:dyDescent="0.2">
      <c r="A1721" s="22"/>
      <c r="B1721" s="27" t="s">
        <v>21</v>
      </c>
      <c r="C1721" s="27">
        <v>1185732</v>
      </c>
      <c r="D1721" s="28">
        <v>44487</v>
      </c>
      <c r="E1721" s="27" t="s">
        <v>40</v>
      </c>
      <c r="F1721" s="27" t="s">
        <v>78</v>
      </c>
      <c r="G1721" s="27" t="s">
        <v>79</v>
      </c>
      <c r="H1721" s="27" t="s">
        <v>29</v>
      </c>
      <c r="I1721" s="29">
        <v>0.39999999999999991</v>
      </c>
      <c r="J1721" s="30">
        <v>3500</v>
      </c>
      <c r="K1721" s="31">
        <f t="shared" si="12"/>
        <v>1399.9999999999998</v>
      </c>
      <c r="L1721" s="31">
        <f t="shared" si="13"/>
        <v>699.99999999999989</v>
      </c>
      <c r="M1721" s="32">
        <v>0.5</v>
      </c>
      <c r="O1721" s="37"/>
      <c r="P1721" s="35"/>
      <c r="Q1721" s="33"/>
      <c r="R1721" s="34"/>
    </row>
    <row r="1722" spans="1:18" ht="15.75" customHeight="1" x14ac:dyDescent="0.2">
      <c r="A1722" s="22"/>
      <c r="B1722" s="27" t="s">
        <v>21</v>
      </c>
      <c r="C1722" s="27">
        <v>1185732</v>
      </c>
      <c r="D1722" s="28">
        <v>44518</v>
      </c>
      <c r="E1722" s="27" t="s">
        <v>40</v>
      </c>
      <c r="F1722" s="27" t="s">
        <v>78</v>
      </c>
      <c r="G1722" s="27" t="s">
        <v>79</v>
      </c>
      <c r="H1722" s="27" t="s">
        <v>24</v>
      </c>
      <c r="I1722" s="29">
        <v>0.35000000000000003</v>
      </c>
      <c r="J1722" s="30">
        <v>5000</v>
      </c>
      <c r="K1722" s="31">
        <f t="shared" si="12"/>
        <v>1750.0000000000002</v>
      </c>
      <c r="L1722" s="31">
        <f t="shared" si="13"/>
        <v>700.00000000000011</v>
      </c>
      <c r="M1722" s="32">
        <v>0.4</v>
      </c>
      <c r="O1722" s="37"/>
      <c r="P1722" s="35"/>
      <c r="Q1722" s="33"/>
      <c r="R1722" s="34"/>
    </row>
    <row r="1723" spans="1:18" ht="15.75" customHeight="1" x14ac:dyDescent="0.2">
      <c r="A1723" s="22"/>
      <c r="B1723" s="27" t="s">
        <v>21</v>
      </c>
      <c r="C1723" s="27">
        <v>1185732</v>
      </c>
      <c r="D1723" s="28">
        <v>44518</v>
      </c>
      <c r="E1723" s="27" t="s">
        <v>40</v>
      </c>
      <c r="F1723" s="27" t="s">
        <v>78</v>
      </c>
      <c r="G1723" s="27" t="s">
        <v>79</v>
      </c>
      <c r="H1723" s="27" t="s">
        <v>25</v>
      </c>
      <c r="I1723" s="29">
        <v>0.25000000000000006</v>
      </c>
      <c r="J1723" s="30">
        <v>3500</v>
      </c>
      <c r="K1723" s="31">
        <f t="shared" si="12"/>
        <v>875.00000000000023</v>
      </c>
      <c r="L1723" s="31">
        <f t="shared" si="13"/>
        <v>306.25000000000006</v>
      </c>
      <c r="M1723" s="32">
        <v>0.35</v>
      </c>
      <c r="O1723" s="37"/>
      <c r="P1723" s="35"/>
      <c r="Q1723" s="33"/>
      <c r="R1723" s="34"/>
    </row>
    <row r="1724" spans="1:18" ht="15.75" customHeight="1" x14ac:dyDescent="0.2">
      <c r="A1724" s="22"/>
      <c r="B1724" s="27" t="s">
        <v>21</v>
      </c>
      <c r="C1724" s="27">
        <v>1185732</v>
      </c>
      <c r="D1724" s="28">
        <v>44518</v>
      </c>
      <c r="E1724" s="27" t="s">
        <v>40</v>
      </c>
      <c r="F1724" s="27" t="s">
        <v>78</v>
      </c>
      <c r="G1724" s="27" t="s">
        <v>79</v>
      </c>
      <c r="H1724" s="27" t="s">
        <v>26</v>
      </c>
      <c r="I1724" s="29">
        <v>0.25000000000000006</v>
      </c>
      <c r="J1724" s="30">
        <v>2950</v>
      </c>
      <c r="K1724" s="31">
        <f t="shared" si="12"/>
        <v>737.50000000000011</v>
      </c>
      <c r="L1724" s="31">
        <f t="shared" si="13"/>
        <v>258.125</v>
      </c>
      <c r="M1724" s="32">
        <v>0.35</v>
      </c>
      <c r="O1724" s="37"/>
      <c r="P1724" s="35"/>
      <c r="Q1724" s="33"/>
      <c r="R1724" s="34"/>
    </row>
    <row r="1725" spans="1:18" ht="15.75" customHeight="1" x14ac:dyDescent="0.2">
      <c r="A1725" s="22"/>
      <c r="B1725" s="27" t="s">
        <v>21</v>
      </c>
      <c r="C1725" s="27">
        <v>1185732</v>
      </c>
      <c r="D1725" s="28">
        <v>44518</v>
      </c>
      <c r="E1725" s="27" t="s">
        <v>40</v>
      </c>
      <c r="F1725" s="27" t="s">
        <v>78</v>
      </c>
      <c r="G1725" s="27" t="s">
        <v>79</v>
      </c>
      <c r="H1725" s="27" t="s">
        <v>27</v>
      </c>
      <c r="I1725" s="29">
        <v>0.25000000000000006</v>
      </c>
      <c r="J1725" s="30">
        <v>3250</v>
      </c>
      <c r="K1725" s="31">
        <f t="shared" si="12"/>
        <v>812.50000000000023</v>
      </c>
      <c r="L1725" s="31">
        <f t="shared" si="13"/>
        <v>325.00000000000011</v>
      </c>
      <c r="M1725" s="32">
        <v>0.4</v>
      </c>
      <c r="O1725" s="37"/>
      <c r="P1725" s="35"/>
      <c r="Q1725" s="33"/>
      <c r="R1725" s="34"/>
    </row>
    <row r="1726" spans="1:18" ht="15.75" customHeight="1" x14ac:dyDescent="0.2">
      <c r="A1726" s="22"/>
      <c r="B1726" s="27" t="s">
        <v>21</v>
      </c>
      <c r="C1726" s="27">
        <v>1185732</v>
      </c>
      <c r="D1726" s="28">
        <v>44518</v>
      </c>
      <c r="E1726" s="27" t="s">
        <v>40</v>
      </c>
      <c r="F1726" s="27" t="s">
        <v>78</v>
      </c>
      <c r="G1726" s="27" t="s">
        <v>79</v>
      </c>
      <c r="H1726" s="27" t="s">
        <v>28</v>
      </c>
      <c r="I1726" s="29">
        <v>0.44999999999999996</v>
      </c>
      <c r="J1726" s="30">
        <v>3000</v>
      </c>
      <c r="K1726" s="31">
        <f t="shared" si="12"/>
        <v>1349.9999999999998</v>
      </c>
      <c r="L1726" s="31">
        <f t="shared" si="13"/>
        <v>472.49999999999989</v>
      </c>
      <c r="M1726" s="32">
        <v>0.35</v>
      </c>
      <c r="O1726" s="37"/>
      <c r="P1726" s="35"/>
      <c r="Q1726" s="33"/>
      <c r="R1726" s="34"/>
    </row>
    <row r="1727" spans="1:18" ht="15.75" customHeight="1" x14ac:dyDescent="0.2">
      <c r="A1727" s="22"/>
      <c r="B1727" s="27" t="s">
        <v>21</v>
      </c>
      <c r="C1727" s="27">
        <v>1185732</v>
      </c>
      <c r="D1727" s="28">
        <v>44518</v>
      </c>
      <c r="E1727" s="27" t="s">
        <v>40</v>
      </c>
      <c r="F1727" s="27" t="s">
        <v>78</v>
      </c>
      <c r="G1727" s="27" t="s">
        <v>79</v>
      </c>
      <c r="H1727" s="27" t="s">
        <v>29</v>
      </c>
      <c r="I1727" s="29">
        <v>0.49999999999999983</v>
      </c>
      <c r="J1727" s="30">
        <v>4000</v>
      </c>
      <c r="K1727" s="31">
        <f t="shared" si="12"/>
        <v>1999.9999999999993</v>
      </c>
      <c r="L1727" s="31">
        <f t="shared" si="13"/>
        <v>999.99999999999966</v>
      </c>
      <c r="M1727" s="32">
        <v>0.5</v>
      </c>
      <c r="O1727" s="37"/>
      <c r="P1727" s="35"/>
      <c r="Q1727" s="33"/>
      <c r="R1727" s="34"/>
    </row>
    <row r="1728" spans="1:18" ht="15.75" customHeight="1" x14ac:dyDescent="0.2">
      <c r="A1728" s="22"/>
      <c r="B1728" s="27" t="s">
        <v>21</v>
      </c>
      <c r="C1728" s="27">
        <v>1185732</v>
      </c>
      <c r="D1728" s="28">
        <v>44547</v>
      </c>
      <c r="E1728" s="27" t="s">
        <v>40</v>
      </c>
      <c r="F1728" s="27" t="s">
        <v>78</v>
      </c>
      <c r="G1728" s="27" t="s">
        <v>79</v>
      </c>
      <c r="H1728" s="27" t="s">
        <v>24</v>
      </c>
      <c r="I1728" s="29">
        <v>0.44999999999999996</v>
      </c>
      <c r="J1728" s="30">
        <v>6500</v>
      </c>
      <c r="K1728" s="31">
        <f t="shared" si="12"/>
        <v>2924.9999999999995</v>
      </c>
      <c r="L1728" s="31">
        <f t="shared" si="13"/>
        <v>1169.9999999999998</v>
      </c>
      <c r="M1728" s="32">
        <v>0.4</v>
      </c>
      <c r="O1728" s="37"/>
      <c r="P1728" s="35"/>
      <c r="Q1728" s="33"/>
      <c r="R1728" s="34"/>
    </row>
    <row r="1729" spans="1:18" ht="15.75" customHeight="1" x14ac:dyDescent="0.2">
      <c r="A1729" s="22"/>
      <c r="B1729" s="27" t="s">
        <v>21</v>
      </c>
      <c r="C1729" s="27">
        <v>1185732</v>
      </c>
      <c r="D1729" s="28">
        <v>44547</v>
      </c>
      <c r="E1729" s="27" t="s">
        <v>40</v>
      </c>
      <c r="F1729" s="27" t="s">
        <v>78</v>
      </c>
      <c r="G1729" s="27" t="s">
        <v>79</v>
      </c>
      <c r="H1729" s="27" t="s">
        <v>25</v>
      </c>
      <c r="I1729" s="29">
        <v>0.35000000000000003</v>
      </c>
      <c r="J1729" s="30">
        <v>4500</v>
      </c>
      <c r="K1729" s="31">
        <f t="shared" si="12"/>
        <v>1575.0000000000002</v>
      </c>
      <c r="L1729" s="31">
        <f t="shared" si="13"/>
        <v>551.25</v>
      </c>
      <c r="M1729" s="32">
        <v>0.35</v>
      </c>
      <c r="O1729" s="37"/>
      <c r="P1729" s="35"/>
      <c r="Q1729" s="33"/>
      <c r="R1729" s="34"/>
    </row>
    <row r="1730" spans="1:18" ht="15.75" customHeight="1" x14ac:dyDescent="0.2">
      <c r="A1730" s="22"/>
      <c r="B1730" s="27" t="s">
        <v>21</v>
      </c>
      <c r="C1730" s="27">
        <v>1185732</v>
      </c>
      <c r="D1730" s="28">
        <v>44547</v>
      </c>
      <c r="E1730" s="27" t="s">
        <v>40</v>
      </c>
      <c r="F1730" s="27" t="s">
        <v>78</v>
      </c>
      <c r="G1730" s="27" t="s">
        <v>79</v>
      </c>
      <c r="H1730" s="27" t="s">
        <v>26</v>
      </c>
      <c r="I1730" s="29">
        <v>0.35000000000000003</v>
      </c>
      <c r="J1730" s="30">
        <v>4000</v>
      </c>
      <c r="K1730" s="31">
        <f t="shared" si="12"/>
        <v>1400.0000000000002</v>
      </c>
      <c r="L1730" s="31">
        <f t="shared" si="13"/>
        <v>490.00000000000006</v>
      </c>
      <c r="M1730" s="32">
        <v>0.35</v>
      </c>
      <c r="O1730" s="37"/>
      <c r="P1730" s="35"/>
      <c r="Q1730" s="33"/>
      <c r="R1730" s="34"/>
    </row>
    <row r="1731" spans="1:18" ht="15.75" customHeight="1" x14ac:dyDescent="0.2">
      <c r="A1731" s="22"/>
      <c r="B1731" s="27" t="s">
        <v>21</v>
      </c>
      <c r="C1731" s="27">
        <v>1185732</v>
      </c>
      <c r="D1731" s="28">
        <v>44547</v>
      </c>
      <c r="E1731" s="27" t="s">
        <v>40</v>
      </c>
      <c r="F1731" s="27" t="s">
        <v>78</v>
      </c>
      <c r="G1731" s="27" t="s">
        <v>79</v>
      </c>
      <c r="H1731" s="27" t="s">
        <v>27</v>
      </c>
      <c r="I1731" s="29">
        <v>0.35000000000000003</v>
      </c>
      <c r="J1731" s="30">
        <v>3500</v>
      </c>
      <c r="K1731" s="31">
        <f t="shared" si="12"/>
        <v>1225.0000000000002</v>
      </c>
      <c r="L1731" s="31">
        <f t="shared" si="13"/>
        <v>490.00000000000011</v>
      </c>
      <c r="M1731" s="32">
        <v>0.4</v>
      </c>
      <c r="O1731" s="37"/>
      <c r="P1731" s="35"/>
      <c r="Q1731" s="33"/>
      <c r="R1731" s="34"/>
    </row>
    <row r="1732" spans="1:18" ht="15.75" customHeight="1" x14ac:dyDescent="0.2">
      <c r="A1732" s="22"/>
      <c r="B1732" s="27" t="s">
        <v>21</v>
      </c>
      <c r="C1732" s="27">
        <v>1185732</v>
      </c>
      <c r="D1732" s="28">
        <v>44547</v>
      </c>
      <c r="E1732" s="27" t="s">
        <v>40</v>
      </c>
      <c r="F1732" s="27" t="s">
        <v>78</v>
      </c>
      <c r="G1732" s="27" t="s">
        <v>79</v>
      </c>
      <c r="H1732" s="27" t="s">
        <v>28</v>
      </c>
      <c r="I1732" s="29">
        <v>0.44999999999999996</v>
      </c>
      <c r="J1732" s="30">
        <v>3500</v>
      </c>
      <c r="K1732" s="31">
        <f t="shared" si="12"/>
        <v>1574.9999999999998</v>
      </c>
      <c r="L1732" s="31">
        <f t="shared" si="13"/>
        <v>551.24999999999989</v>
      </c>
      <c r="M1732" s="32">
        <v>0.35</v>
      </c>
      <c r="O1732" s="37"/>
      <c r="P1732" s="35"/>
      <c r="Q1732" s="33"/>
      <c r="R1732" s="34"/>
    </row>
    <row r="1733" spans="1:18" ht="15.75" customHeight="1" x14ac:dyDescent="0.2">
      <c r="A1733" s="22"/>
      <c r="B1733" s="27" t="s">
        <v>21</v>
      </c>
      <c r="C1733" s="27">
        <v>1185732</v>
      </c>
      <c r="D1733" s="28">
        <v>44547</v>
      </c>
      <c r="E1733" s="27" t="s">
        <v>40</v>
      </c>
      <c r="F1733" s="27" t="s">
        <v>78</v>
      </c>
      <c r="G1733" s="27" t="s">
        <v>79</v>
      </c>
      <c r="H1733" s="27" t="s">
        <v>29</v>
      </c>
      <c r="I1733" s="29">
        <v>0.49999999999999983</v>
      </c>
      <c r="J1733" s="30">
        <v>4500</v>
      </c>
      <c r="K1733" s="31">
        <f t="shared" si="12"/>
        <v>2249.9999999999991</v>
      </c>
      <c r="L1733" s="31">
        <f t="shared" si="13"/>
        <v>1124.9999999999995</v>
      </c>
      <c r="M1733" s="32">
        <v>0.5</v>
      </c>
      <c r="O1733" s="37"/>
      <c r="P1733" s="35"/>
      <c r="Q1733" s="33"/>
      <c r="R1733" s="34"/>
    </row>
    <row r="1734" spans="1:18" ht="15.75" customHeight="1" x14ac:dyDescent="0.2">
      <c r="A1734" s="22" t="s">
        <v>46</v>
      </c>
      <c r="B1734" s="27" t="s">
        <v>21</v>
      </c>
      <c r="C1734" s="27">
        <v>1185732</v>
      </c>
      <c r="D1734" s="28">
        <v>44207</v>
      </c>
      <c r="E1734" s="27" t="s">
        <v>40</v>
      </c>
      <c r="F1734" s="27" t="s">
        <v>80</v>
      </c>
      <c r="G1734" s="27" t="s">
        <v>81</v>
      </c>
      <c r="H1734" s="27" t="s">
        <v>24</v>
      </c>
      <c r="I1734" s="29">
        <v>0.25</v>
      </c>
      <c r="J1734" s="30">
        <v>6750</v>
      </c>
      <c r="K1734" s="31">
        <f t="shared" si="12"/>
        <v>1687.5</v>
      </c>
      <c r="L1734" s="31">
        <f t="shared" si="13"/>
        <v>675</v>
      </c>
      <c r="M1734" s="32">
        <v>0.4</v>
      </c>
      <c r="O1734" s="37"/>
      <c r="P1734" s="35"/>
      <c r="Q1734" s="33"/>
      <c r="R1734" s="34"/>
    </row>
    <row r="1735" spans="1:18" ht="15.75" customHeight="1" x14ac:dyDescent="0.2">
      <c r="A1735" s="22"/>
      <c r="B1735" s="27" t="s">
        <v>21</v>
      </c>
      <c r="C1735" s="27">
        <v>1185732</v>
      </c>
      <c r="D1735" s="28">
        <v>44207</v>
      </c>
      <c r="E1735" s="27" t="s">
        <v>40</v>
      </c>
      <c r="F1735" s="27" t="s">
        <v>80</v>
      </c>
      <c r="G1735" s="27" t="s">
        <v>81</v>
      </c>
      <c r="H1735" s="27" t="s">
        <v>25</v>
      </c>
      <c r="I1735" s="29">
        <v>0.25</v>
      </c>
      <c r="J1735" s="30">
        <v>4750</v>
      </c>
      <c r="K1735" s="31">
        <f t="shared" si="12"/>
        <v>1187.5</v>
      </c>
      <c r="L1735" s="31">
        <f t="shared" si="13"/>
        <v>415.625</v>
      </c>
      <c r="M1735" s="32">
        <v>0.35</v>
      </c>
      <c r="O1735" s="37"/>
      <c r="P1735" s="35"/>
      <c r="Q1735" s="33"/>
      <c r="R1735" s="34"/>
    </row>
    <row r="1736" spans="1:18" ht="15.75" customHeight="1" x14ac:dyDescent="0.2">
      <c r="A1736" s="22"/>
      <c r="B1736" s="27" t="s">
        <v>21</v>
      </c>
      <c r="C1736" s="27">
        <v>1185732</v>
      </c>
      <c r="D1736" s="28">
        <v>44207</v>
      </c>
      <c r="E1736" s="27" t="s">
        <v>40</v>
      </c>
      <c r="F1736" s="27" t="s">
        <v>80</v>
      </c>
      <c r="G1736" s="27" t="s">
        <v>81</v>
      </c>
      <c r="H1736" s="27" t="s">
        <v>26</v>
      </c>
      <c r="I1736" s="29">
        <v>0.15000000000000002</v>
      </c>
      <c r="J1736" s="30">
        <v>4750</v>
      </c>
      <c r="K1736" s="31">
        <f t="shared" si="12"/>
        <v>712.50000000000011</v>
      </c>
      <c r="L1736" s="31">
        <f t="shared" si="13"/>
        <v>249.37500000000003</v>
      </c>
      <c r="M1736" s="32">
        <v>0.35</v>
      </c>
      <c r="O1736" s="37"/>
      <c r="P1736" s="35"/>
      <c r="Q1736" s="33"/>
      <c r="R1736" s="34"/>
    </row>
    <row r="1737" spans="1:18" ht="15.75" customHeight="1" x14ac:dyDescent="0.2">
      <c r="A1737" s="22"/>
      <c r="B1737" s="27" t="s">
        <v>21</v>
      </c>
      <c r="C1737" s="27">
        <v>1185732</v>
      </c>
      <c r="D1737" s="28">
        <v>44207</v>
      </c>
      <c r="E1737" s="27" t="s">
        <v>40</v>
      </c>
      <c r="F1737" s="27" t="s">
        <v>80</v>
      </c>
      <c r="G1737" s="27" t="s">
        <v>81</v>
      </c>
      <c r="H1737" s="27" t="s">
        <v>27</v>
      </c>
      <c r="I1737" s="29">
        <v>0.20000000000000007</v>
      </c>
      <c r="J1737" s="30">
        <v>3250</v>
      </c>
      <c r="K1737" s="31">
        <f t="shared" si="12"/>
        <v>650.00000000000023</v>
      </c>
      <c r="L1737" s="31">
        <f t="shared" si="13"/>
        <v>260.00000000000011</v>
      </c>
      <c r="M1737" s="32">
        <v>0.4</v>
      </c>
      <c r="O1737" s="37"/>
      <c r="P1737" s="35"/>
      <c r="Q1737" s="33"/>
      <c r="R1737" s="34"/>
    </row>
    <row r="1738" spans="1:18" ht="15.75" customHeight="1" x14ac:dyDescent="0.2">
      <c r="A1738" s="22"/>
      <c r="B1738" s="27" t="s">
        <v>21</v>
      </c>
      <c r="C1738" s="27">
        <v>1185732</v>
      </c>
      <c r="D1738" s="28">
        <v>44207</v>
      </c>
      <c r="E1738" s="27" t="s">
        <v>40</v>
      </c>
      <c r="F1738" s="27" t="s">
        <v>80</v>
      </c>
      <c r="G1738" s="27" t="s">
        <v>81</v>
      </c>
      <c r="H1738" s="27" t="s">
        <v>28</v>
      </c>
      <c r="I1738" s="29">
        <v>0.35</v>
      </c>
      <c r="J1738" s="30">
        <v>3750</v>
      </c>
      <c r="K1738" s="31">
        <f t="shared" si="12"/>
        <v>1312.5</v>
      </c>
      <c r="L1738" s="31">
        <f t="shared" si="13"/>
        <v>459.37499999999994</v>
      </c>
      <c r="M1738" s="32">
        <v>0.35</v>
      </c>
      <c r="O1738" s="37"/>
      <c r="P1738" s="35"/>
      <c r="Q1738" s="33"/>
      <c r="R1738" s="34"/>
    </row>
    <row r="1739" spans="1:18" ht="15.75" customHeight="1" x14ac:dyDescent="0.2">
      <c r="A1739" s="22"/>
      <c r="B1739" s="27" t="s">
        <v>21</v>
      </c>
      <c r="C1739" s="27">
        <v>1185732</v>
      </c>
      <c r="D1739" s="28">
        <v>44207</v>
      </c>
      <c r="E1739" s="27" t="s">
        <v>40</v>
      </c>
      <c r="F1739" s="27" t="s">
        <v>80</v>
      </c>
      <c r="G1739" s="27" t="s">
        <v>81</v>
      </c>
      <c r="H1739" s="27" t="s">
        <v>29</v>
      </c>
      <c r="I1739" s="29">
        <v>0.25</v>
      </c>
      <c r="J1739" s="30">
        <v>4750</v>
      </c>
      <c r="K1739" s="31">
        <f t="shared" si="12"/>
        <v>1187.5</v>
      </c>
      <c r="L1739" s="31">
        <f t="shared" si="13"/>
        <v>593.75</v>
      </c>
      <c r="M1739" s="32">
        <v>0.5</v>
      </c>
      <c r="O1739" s="37"/>
      <c r="P1739" s="35"/>
      <c r="Q1739" s="33"/>
      <c r="R1739" s="34"/>
    </row>
    <row r="1740" spans="1:18" ht="15.75" customHeight="1" x14ac:dyDescent="0.2">
      <c r="A1740" s="22"/>
      <c r="B1740" s="27" t="s">
        <v>21</v>
      </c>
      <c r="C1740" s="27">
        <v>1185732</v>
      </c>
      <c r="D1740" s="28">
        <v>44238</v>
      </c>
      <c r="E1740" s="27" t="s">
        <v>40</v>
      </c>
      <c r="F1740" s="27" t="s">
        <v>80</v>
      </c>
      <c r="G1740" s="27" t="s">
        <v>81</v>
      </c>
      <c r="H1740" s="27" t="s">
        <v>24</v>
      </c>
      <c r="I1740" s="29">
        <v>0.25</v>
      </c>
      <c r="J1740" s="30">
        <v>7250</v>
      </c>
      <c r="K1740" s="31">
        <f t="shared" si="12"/>
        <v>1812.5</v>
      </c>
      <c r="L1740" s="31">
        <f t="shared" si="13"/>
        <v>725</v>
      </c>
      <c r="M1740" s="32">
        <v>0.4</v>
      </c>
      <c r="O1740" s="37"/>
      <c r="P1740" s="35"/>
      <c r="Q1740" s="33"/>
      <c r="R1740" s="34"/>
    </row>
    <row r="1741" spans="1:18" ht="15.75" customHeight="1" x14ac:dyDescent="0.2">
      <c r="A1741" s="22"/>
      <c r="B1741" s="27" t="s">
        <v>21</v>
      </c>
      <c r="C1741" s="27">
        <v>1185732</v>
      </c>
      <c r="D1741" s="28">
        <v>44238</v>
      </c>
      <c r="E1741" s="27" t="s">
        <v>40</v>
      </c>
      <c r="F1741" s="27" t="s">
        <v>80</v>
      </c>
      <c r="G1741" s="27" t="s">
        <v>81</v>
      </c>
      <c r="H1741" s="27" t="s">
        <v>25</v>
      </c>
      <c r="I1741" s="29">
        <v>0.25</v>
      </c>
      <c r="J1741" s="30">
        <v>3750</v>
      </c>
      <c r="K1741" s="31">
        <f t="shared" si="12"/>
        <v>937.5</v>
      </c>
      <c r="L1741" s="31">
        <f t="shared" si="13"/>
        <v>328.125</v>
      </c>
      <c r="M1741" s="32">
        <v>0.35</v>
      </c>
      <c r="O1741" s="37"/>
      <c r="P1741" s="35"/>
      <c r="Q1741" s="33"/>
      <c r="R1741" s="34"/>
    </row>
    <row r="1742" spans="1:18" ht="15.75" customHeight="1" x14ac:dyDescent="0.2">
      <c r="A1742" s="22"/>
      <c r="B1742" s="27" t="s">
        <v>21</v>
      </c>
      <c r="C1742" s="27">
        <v>1185732</v>
      </c>
      <c r="D1742" s="28">
        <v>44238</v>
      </c>
      <c r="E1742" s="27" t="s">
        <v>40</v>
      </c>
      <c r="F1742" s="27" t="s">
        <v>80</v>
      </c>
      <c r="G1742" s="27" t="s">
        <v>81</v>
      </c>
      <c r="H1742" s="27" t="s">
        <v>26</v>
      </c>
      <c r="I1742" s="29">
        <v>0.15000000000000002</v>
      </c>
      <c r="J1742" s="30">
        <v>4250</v>
      </c>
      <c r="K1742" s="31">
        <f t="shared" si="12"/>
        <v>637.50000000000011</v>
      </c>
      <c r="L1742" s="31">
        <f t="shared" si="13"/>
        <v>223.12500000000003</v>
      </c>
      <c r="M1742" s="32">
        <v>0.35</v>
      </c>
      <c r="O1742" s="37"/>
      <c r="P1742" s="35"/>
      <c r="Q1742" s="33"/>
      <c r="R1742" s="34"/>
    </row>
    <row r="1743" spans="1:18" ht="15.75" customHeight="1" x14ac:dyDescent="0.2">
      <c r="A1743" s="22"/>
      <c r="B1743" s="27" t="s">
        <v>21</v>
      </c>
      <c r="C1743" s="27">
        <v>1185732</v>
      </c>
      <c r="D1743" s="28">
        <v>44238</v>
      </c>
      <c r="E1743" s="27" t="s">
        <v>40</v>
      </c>
      <c r="F1743" s="27" t="s">
        <v>80</v>
      </c>
      <c r="G1743" s="27" t="s">
        <v>81</v>
      </c>
      <c r="H1743" s="27" t="s">
        <v>27</v>
      </c>
      <c r="I1743" s="29">
        <v>0.20000000000000007</v>
      </c>
      <c r="J1743" s="30">
        <v>3000</v>
      </c>
      <c r="K1743" s="31">
        <f t="shared" si="12"/>
        <v>600.00000000000023</v>
      </c>
      <c r="L1743" s="31">
        <f t="shared" si="13"/>
        <v>240.00000000000011</v>
      </c>
      <c r="M1743" s="32">
        <v>0.4</v>
      </c>
      <c r="O1743" s="37"/>
      <c r="P1743" s="35"/>
      <c r="Q1743" s="33"/>
      <c r="R1743" s="34"/>
    </row>
    <row r="1744" spans="1:18" ht="15.75" customHeight="1" x14ac:dyDescent="0.2">
      <c r="A1744" s="22"/>
      <c r="B1744" s="27" t="s">
        <v>21</v>
      </c>
      <c r="C1744" s="27">
        <v>1185732</v>
      </c>
      <c r="D1744" s="28">
        <v>44238</v>
      </c>
      <c r="E1744" s="27" t="s">
        <v>40</v>
      </c>
      <c r="F1744" s="27" t="s">
        <v>80</v>
      </c>
      <c r="G1744" s="27" t="s">
        <v>81</v>
      </c>
      <c r="H1744" s="27" t="s">
        <v>28</v>
      </c>
      <c r="I1744" s="29">
        <v>0.35</v>
      </c>
      <c r="J1744" s="30">
        <v>3750</v>
      </c>
      <c r="K1744" s="31">
        <f t="shared" si="12"/>
        <v>1312.5</v>
      </c>
      <c r="L1744" s="31">
        <f t="shared" si="13"/>
        <v>459.37499999999994</v>
      </c>
      <c r="M1744" s="32">
        <v>0.35</v>
      </c>
      <c r="O1744" s="37"/>
      <c r="P1744" s="35"/>
      <c r="Q1744" s="33"/>
      <c r="R1744" s="34"/>
    </row>
    <row r="1745" spans="1:18" ht="15.75" customHeight="1" x14ac:dyDescent="0.2">
      <c r="A1745" s="22"/>
      <c r="B1745" s="27" t="s">
        <v>21</v>
      </c>
      <c r="C1745" s="27">
        <v>1185732</v>
      </c>
      <c r="D1745" s="28">
        <v>44238</v>
      </c>
      <c r="E1745" s="27" t="s">
        <v>40</v>
      </c>
      <c r="F1745" s="27" t="s">
        <v>80</v>
      </c>
      <c r="G1745" s="27" t="s">
        <v>81</v>
      </c>
      <c r="H1745" s="27" t="s">
        <v>29</v>
      </c>
      <c r="I1745" s="29">
        <v>0.25</v>
      </c>
      <c r="J1745" s="30">
        <v>4500</v>
      </c>
      <c r="K1745" s="31">
        <f t="shared" si="12"/>
        <v>1125</v>
      </c>
      <c r="L1745" s="31">
        <f t="shared" si="13"/>
        <v>562.5</v>
      </c>
      <c r="M1745" s="32">
        <v>0.5</v>
      </c>
      <c r="O1745" s="37"/>
      <c r="P1745" s="35"/>
      <c r="Q1745" s="33"/>
      <c r="R1745" s="34"/>
    </row>
    <row r="1746" spans="1:18" ht="15.75" customHeight="1" x14ac:dyDescent="0.2">
      <c r="A1746" s="22"/>
      <c r="B1746" s="27" t="s">
        <v>21</v>
      </c>
      <c r="C1746" s="27">
        <v>1185732</v>
      </c>
      <c r="D1746" s="28">
        <v>44265</v>
      </c>
      <c r="E1746" s="27" t="s">
        <v>40</v>
      </c>
      <c r="F1746" s="27" t="s">
        <v>80</v>
      </c>
      <c r="G1746" s="27" t="s">
        <v>81</v>
      </c>
      <c r="H1746" s="27" t="s">
        <v>24</v>
      </c>
      <c r="I1746" s="29">
        <v>0.30000000000000004</v>
      </c>
      <c r="J1746" s="30">
        <v>6700</v>
      </c>
      <c r="K1746" s="31">
        <f t="shared" si="12"/>
        <v>2010.0000000000002</v>
      </c>
      <c r="L1746" s="31">
        <f t="shared" si="13"/>
        <v>804.00000000000011</v>
      </c>
      <c r="M1746" s="32">
        <v>0.4</v>
      </c>
      <c r="O1746" s="37"/>
      <c r="P1746" s="35"/>
      <c r="Q1746" s="33"/>
      <c r="R1746" s="34"/>
    </row>
    <row r="1747" spans="1:18" ht="15.75" customHeight="1" x14ac:dyDescent="0.2">
      <c r="A1747" s="22"/>
      <c r="B1747" s="27" t="s">
        <v>21</v>
      </c>
      <c r="C1747" s="27">
        <v>1185732</v>
      </c>
      <c r="D1747" s="28">
        <v>44265</v>
      </c>
      <c r="E1747" s="27" t="s">
        <v>40</v>
      </c>
      <c r="F1747" s="27" t="s">
        <v>80</v>
      </c>
      <c r="G1747" s="27" t="s">
        <v>81</v>
      </c>
      <c r="H1747" s="27" t="s">
        <v>25</v>
      </c>
      <c r="I1747" s="29">
        <v>0.30000000000000004</v>
      </c>
      <c r="J1747" s="30">
        <v>3500</v>
      </c>
      <c r="K1747" s="31">
        <f t="shared" si="12"/>
        <v>1050.0000000000002</v>
      </c>
      <c r="L1747" s="31">
        <f t="shared" si="13"/>
        <v>367.50000000000006</v>
      </c>
      <c r="M1747" s="32">
        <v>0.35</v>
      </c>
      <c r="O1747" s="37"/>
      <c r="P1747" s="35"/>
      <c r="Q1747" s="33"/>
      <c r="R1747" s="34"/>
    </row>
    <row r="1748" spans="1:18" ht="15.75" customHeight="1" x14ac:dyDescent="0.2">
      <c r="A1748" s="22"/>
      <c r="B1748" s="27" t="s">
        <v>21</v>
      </c>
      <c r="C1748" s="27">
        <v>1185732</v>
      </c>
      <c r="D1748" s="28">
        <v>44265</v>
      </c>
      <c r="E1748" s="27" t="s">
        <v>40</v>
      </c>
      <c r="F1748" s="27" t="s">
        <v>80</v>
      </c>
      <c r="G1748" s="27" t="s">
        <v>81</v>
      </c>
      <c r="H1748" s="27" t="s">
        <v>26</v>
      </c>
      <c r="I1748" s="29">
        <v>0.20000000000000007</v>
      </c>
      <c r="J1748" s="30">
        <v>4000</v>
      </c>
      <c r="K1748" s="31">
        <f t="shared" si="12"/>
        <v>800.00000000000023</v>
      </c>
      <c r="L1748" s="31">
        <f t="shared" si="13"/>
        <v>280.00000000000006</v>
      </c>
      <c r="M1748" s="32">
        <v>0.35</v>
      </c>
      <c r="O1748" s="37"/>
      <c r="P1748" s="35"/>
      <c r="Q1748" s="33"/>
      <c r="R1748" s="34"/>
    </row>
    <row r="1749" spans="1:18" ht="15.75" customHeight="1" x14ac:dyDescent="0.2">
      <c r="A1749" s="22"/>
      <c r="B1749" s="27" t="s">
        <v>21</v>
      </c>
      <c r="C1749" s="27">
        <v>1185732</v>
      </c>
      <c r="D1749" s="28">
        <v>44265</v>
      </c>
      <c r="E1749" s="27" t="s">
        <v>40</v>
      </c>
      <c r="F1749" s="27" t="s">
        <v>80</v>
      </c>
      <c r="G1749" s="27" t="s">
        <v>81</v>
      </c>
      <c r="H1749" s="27" t="s">
        <v>27</v>
      </c>
      <c r="I1749" s="29">
        <v>0.25</v>
      </c>
      <c r="J1749" s="30">
        <v>2500</v>
      </c>
      <c r="K1749" s="31">
        <f t="shared" si="12"/>
        <v>625</v>
      </c>
      <c r="L1749" s="31">
        <f t="shared" si="13"/>
        <v>250</v>
      </c>
      <c r="M1749" s="32">
        <v>0.4</v>
      </c>
      <c r="O1749" s="37"/>
      <c r="P1749" s="35"/>
      <c r="Q1749" s="33"/>
      <c r="R1749" s="34"/>
    </row>
    <row r="1750" spans="1:18" ht="15.75" customHeight="1" x14ac:dyDescent="0.2">
      <c r="A1750" s="22"/>
      <c r="B1750" s="27" t="s">
        <v>21</v>
      </c>
      <c r="C1750" s="27">
        <v>1185732</v>
      </c>
      <c r="D1750" s="28">
        <v>44265</v>
      </c>
      <c r="E1750" s="27" t="s">
        <v>40</v>
      </c>
      <c r="F1750" s="27" t="s">
        <v>80</v>
      </c>
      <c r="G1750" s="27" t="s">
        <v>81</v>
      </c>
      <c r="H1750" s="27" t="s">
        <v>28</v>
      </c>
      <c r="I1750" s="29">
        <v>0.4</v>
      </c>
      <c r="J1750" s="30">
        <v>3000</v>
      </c>
      <c r="K1750" s="31">
        <f t="shared" si="12"/>
        <v>1200</v>
      </c>
      <c r="L1750" s="31">
        <f t="shared" si="13"/>
        <v>420</v>
      </c>
      <c r="M1750" s="32">
        <v>0.35</v>
      </c>
      <c r="O1750" s="37"/>
      <c r="P1750" s="35"/>
      <c r="Q1750" s="33"/>
      <c r="R1750" s="34"/>
    </row>
    <row r="1751" spans="1:18" ht="15.75" customHeight="1" x14ac:dyDescent="0.2">
      <c r="A1751" s="22"/>
      <c r="B1751" s="27" t="s">
        <v>21</v>
      </c>
      <c r="C1751" s="27">
        <v>1185732</v>
      </c>
      <c r="D1751" s="28">
        <v>44265</v>
      </c>
      <c r="E1751" s="27" t="s">
        <v>40</v>
      </c>
      <c r="F1751" s="27" t="s">
        <v>80</v>
      </c>
      <c r="G1751" s="27" t="s">
        <v>81</v>
      </c>
      <c r="H1751" s="27" t="s">
        <v>29</v>
      </c>
      <c r="I1751" s="29">
        <v>0.30000000000000004</v>
      </c>
      <c r="J1751" s="30">
        <v>4000</v>
      </c>
      <c r="K1751" s="31">
        <f t="shared" si="12"/>
        <v>1200.0000000000002</v>
      </c>
      <c r="L1751" s="31">
        <f t="shared" si="13"/>
        <v>600.00000000000011</v>
      </c>
      <c r="M1751" s="32">
        <v>0.5</v>
      </c>
      <c r="O1751" s="37"/>
      <c r="P1751" s="35"/>
      <c r="Q1751" s="33"/>
      <c r="R1751" s="34"/>
    </row>
    <row r="1752" spans="1:18" ht="15.75" customHeight="1" x14ac:dyDescent="0.2">
      <c r="A1752" s="22"/>
      <c r="B1752" s="27" t="s">
        <v>21</v>
      </c>
      <c r="C1752" s="27">
        <v>1185732</v>
      </c>
      <c r="D1752" s="28">
        <v>44297</v>
      </c>
      <c r="E1752" s="27" t="s">
        <v>40</v>
      </c>
      <c r="F1752" s="27" t="s">
        <v>80</v>
      </c>
      <c r="G1752" s="27" t="s">
        <v>81</v>
      </c>
      <c r="H1752" s="27" t="s">
        <v>24</v>
      </c>
      <c r="I1752" s="29">
        <v>0.30000000000000004</v>
      </c>
      <c r="J1752" s="30">
        <v>6250</v>
      </c>
      <c r="K1752" s="31">
        <f t="shared" si="12"/>
        <v>1875.0000000000002</v>
      </c>
      <c r="L1752" s="31">
        <f t="shared" si="13"/>
        <v>750.00000000000011</v>
      </c>
      <c r="M1752" s="32">
        <v>0.4</v>
      </c>
      <c r="O1752" s="37"/>
      <c r="P1752" s="35"/>
      <c r="Q1752" s="33"/>
      <c r="R1752" s="34"/>
    </row>
    <row r="1753" spans="1:18" ht="15.75" customHeight="1" x14ac:dyDescent="0.2">
      <c r="A1753" s="22"/>
      <c r="B1753" s="27" t="s">
        <v>21</v>
      </c>
      <c r="C1753" s="27">
        <v>1185732</v>
      </c>
      <c r="D1753" s="28">
        <v>44297</v>
      </c>
      <c r="E1753" s="27" t="s">
        <v>40</v>
      </c>
      <c r="F1753" s="27" t="s">
        <v>80</v>
      </c>
      <c r="G1753" s="27" t="s">
        <v>81</v>
      </c>
      <c r="H1753" s="27" t="s">
        <v>25</v>
      </c>
      <c r="I1753" s="29">
        <v>0.25000000000000006</v>
      </c>
      <c r="J1753" s="30">
        <v>3250</v>
      </c>
      <c r="K1753" s="31">
        <f t="shared" si="12"/>
        <v>812.50000000000023</v>
      </c>
      <c r="L1753" s="31">
        <f t="shared" si="13"/>
        <v>284.37500000000006</v>
      </c>
      <c r="M1753" s="32">
        <v>0.35</v>
      </c>
      <c r="O1753" s="37"/>
      <c r="P1753" s="35"/>
      <c r="Q1753" s="33"/>
      <c r="R1753" s="34"/>
    </row>
    <row r="1754" spans="1:18" ht="15.75" customHeight="1" x14ac:dyDescent="0.2">
      <c r="A1754" s="22"/>
      <c r="B1754" s="27" t="s">
        <v>21</v>
      </c>
      <c r="C1754" s="27">
        <v>1185732</v>
      </c>
      <c r="D1754" s="28">
        <v>44297</v>
      </c>
      <c r="E1754" s="27" t="s">
        <v>40</v>
      </c>
      <c r="F1754" s="27" t="s">
        <v>80</v>
      </c>
      <c r="G1754" s="27" t="s">
        <v>81</v>
      </c>
      <c r="H1754" s="27" t="s">
        <v>26</v>
      </c>
      <c r="I1754" s="29">
        <v>0.15000000000000008</v>
      </c>
      <c r="J1754" s="30">
        <v>3250</v>
      </c>
      <c r="K1754" s="31">
        <f t="shared" si="12"/>
        <v>487.50000000000023</v>
      </c>
      <c r="L1754" s="31">
        <f t="shared" si="13"/>
        <v>170.62500000000006</v>
      </c>
      <c r="M1754" s="32">
        <v>0.35</v>
      </c>
      <c r="O1754" s="37"/>
      <c r="P1754" s="35"/>
      <c r="Q1754" s="33"/>
      <c r="R1754" s="34"/>
    </row>
    <row r="1755" spans="1:18" ht="15.75" customHeight="1" x14ac:dyDescent="0.2">
      <c r="A1755" s="22"/>
      <c r="B1755" s="27" t="s">
        <v>21</v>
      </c>
      <c r="C1755" s="27">
        <v>1185732</v>
      </c>
      <c r="D1755" s="28">
        <v>44297</v>
      </c>
      <c r="E1755" s="27" t="s">
        <v>40</v>
      </c>
      <c r="F1755" s="27" t="s">
        <v>80</v>
      </c>
      <c r="G1755" s="27" t="s">
        <v>81</v>
      </c>
      <c r="H1755" s="27" t="s">
        <v>27</v>
      </c>
      <c r="I1755" s="29">
        <v>0.2</v>
      </c>
      <c r="J1755" s="30">
        <v>2500</v>
      </c>
      <c r="K1755" s="31">
        <f t="shared" si="12"/>
        <v>500</v>
      </c>
      <c r="L1755" s="31">
        <f t="shared" si="13"/>
        <v>200</v>
      </c>
      <c r="M1755" s="32">
        <v>0.4</v>
      </c>
      <c r="O1755" s="37"/>
      <c r="P1755" s="35"/>
      <c r="Q1755" s="33"/>
      <c r="R1755" s="34"/>
    </row>
    <row r="1756" spans="1:18" ht="15.75" customHeight="1" x14ac:dyDescent="0.2">
      <c r="A1756" s="22"/>
      <c r="B1756" s="27" t="s">
        <v>21</v>
      </c>
      <c r="C1756" s="27">
        <v>1185732</v>
      </c>
      <c r="D1756" s="28">
        <v>44297</v>
      </c>
      <c r="E1756" s="27" t="s">
        <v>40</v>
      </c>
      <c r="F1756" s="27" t="s">
        <v>80</v>
      </c>
      <c r="G1756" s="27" t="s">
        <v>81</v>
      </c>
      <c r="H1756" s="27" t="s">
        <v>28</v>
      </c>
      <c r="I1756" s="29">
        <v>0.35000000000000003</v>
      </c>
      <c r="J1756" s="30">
        <v>2750</v>
      </c>
      <c r="K1756" s="31">
        <f t="shared" si="12"/>
        <v>962.50000000000011</v>
      </c>
      <c r="L1756" s="31">
        <f t="shared" si="13"/>
        <v>336.875</v>
      </c>
      <c r="M1756" s="32">
        <v>0.35</v>
      </c>
      <c r="O1756" s="37"/>
      <c r="P1756" s="35"/>
      <c r="Q1756" s="33"/>
      <c r="R1756" s="34"/>
    </row>
    <row r="1757" spans="1:18" ht="15.75" customHeight="1" x14ac:dyDescent="0.2">
      <c r="A1757" s="22"/>
      <c r="B1757" s="27" t="s">
        <v>21</v>
      </c>
      <c r="C1757" s="27">
        <v>1185732</v>
      </c>
      <c r="D1757" s="28">
        <v>44297</v>
      </c>
      <c r="E1757" s="27" t="s">
        <v>40</v>
      </c>
      <c r="F1757" s="27" t="s">
        <v>80</v>
      </c>
      <c r="G1757" s="27" t="s">
        <v>81</v>
      </c>
      <c r="H1757" s="27" t="s">
        <v>29</v>
      </c>
      <c r="I1757" s="29">
        <v>0.25000000000000006</v>
      </c>
      <c r="J1757" s="30">
        <v>4000</v>
      </c>
      <c r="K1757" s="31">
        <f t="shared" si="12"/>
        <v>1000.0000000000002</v>
      </c>
      <c r="L1757" s="31">
        <f t="shared" si="13"/>
        <v>500.00000000000011</v>
      </c>
      <c r="M1757" s="32">
        <v>0.5</v>
      </c>
      <c r="O1757" s="37"/>
      <c r="P1757" s="35"/>
      <c r="Q1757" s="33"/>
      <c r="R1757" s="34"/>
    </row>
    <row r="1758" spans="1:18" ht="15.75" customHeight="1" x14ac:dyDescent="0.2">
      <c r="A1758" s="22"/>
      <c r="B1758" s="27" t="s">
        <v>21</v>
      </c>
      <c r="C1758" s="27">
        <v>1185732</v>
      </c>
      <c r="D1758" s="28">
        <v>44328</v>
      </c>
      <c r="E1758" s="27" t="s">
        <v>40</v>
      </c>
      <c r="F1758" s="27" t="s">
        <v>80</v>
      </c>
      <c r="G1758" s="27" t="s">
        <v>81</v>
      </c>
      <c r="H1758" s="27" t="s">
        <v>24</v>
      </c>
      <c r="I1758" s="29">
        <v>0.35000000000000003</v>
      </c>
      <c r="J1758" s="30">
        <v>6700</v>
      </c>
      <c r="K1758" s="31">
        <f t="shared" si="12"/>
        <v>2345</v>
      </c>
      <c r="L1758" s="31">
        <f t="shared" si="13"/>
        <v>938</v>
      </c>
      <c r="M1758" s="32">
        <v>0.4</v>
      </c>
      <c r="O1758" s="37"/>
      <c r="P1758" s="35"/>
      <c r="Q1758" s="33"/>
      <c r="R1758" s="34"/>
    </row>
    <row r="1759" spans="1:18" ht="15.75" customHeight="1" x14ac:dyDescent="0.2">
      <c r="A1759" s="22"/>
      <c r="B1759" s="27" t="s">
        <v>21</v>
      </c>
      <c r="C1759" s="27">
        <v>1185732</v>
      </c>
      <c r="D1759" s="28">
        <v>44328</v>
      </c>
      <c r="E1759" s="27" t="s">
        <v>40</v>
      </c>
      <c r="F1759" s="27" t="s">
        <v>80</v>
      </c>
      <c r="G1759" s="27" t="s">
        <v>81</v>
      </c>
      <c r="H1759" s="27" t="s">
        <v>25</v>
      </c>
      <c r="I1759" s="29">
        <v>0.3000000000000001</v>
      </c>
      <c r="J1759" s="30">
        <v>3750</v>
      </c>
      <c r="K1759" s="31">
        <f t="shared" si="12"/>
        <v>1125.0000000000005</v>
      </c>
      <c r="L1759" s="31">
        <f t="shared" si="13"/>
        <v>393.75000000000011</v>
      </c>
      <c r="M1759" s="32">
        <v>0.35</v>
      </c>
      <c r="O1759" s="37"/>
      <c r="P1759" s="35"/>
      <c r="Q1759" s="33"/>
      <c r="R1759" s="34"/>
    </row>
    <row r="1760" spans="1:18" ht="15.75" customHeight="1" x14ac:dyDescent="0.2">
      <c r="A1760" s="22"/>
      <c r="B1760" s="27" t="s">
        <v>21</v>
      </c>
      <c r="C1760" s="27">
        <v>1185732</v>
      </c>
      <c r="D1760" s="28">
        <v>44328</v>
      </c>
      <c r="E1760" s="27" t="s">
        <v>40</v>
      </c>
      <c r="F1760" s="27" t="s">
        <v>80</v>
      </c>
      <c r="G1760" s="27" t="s">
        <v>81</v>
      </c>
      <c r="H1760" s="27" t="s">
        <v>26</v>
      </c>
      <c r="I1760" s="29">
        <v>0.25000000000000006</v>
      </c>
      <c r="J1760" s="30">
        <v>3500</v>
      </c>
      <c r="K1760" s="31">
        <f t="shared" si="12"/>
        <v>875.00000000000023</v>
      </c>
      <c r="L1760" s="31">
        <f t="shared" si="13"/>
        <v>306.25000000000006</v>
      </c>
      <c r="M1760" s="32">
        <v>0.35</v>
      </c>
      <c r="O1760" s="37"/>
      <c r="P1760" s="35"/>
      <c r="Q1760" s="33"/>
      <c r="R1760" s="34"/>
    </row>
    <row r="1761" spans="1:18" ht="15.75" customHeight="1" x14ac:dyDescent="0.2">
      <c r="A1761" s="22"/>
      <c r="B1761" s="27" t="s">
        <v>21</v>
      </c>
      <c r="C1761" s="27">
        <v>1185732</v>
      </c>
      <c r="D1761" s="28">
        <v>44328</v>
      </c>
      <c r="E1761" s="27" t="s">
        <v>40</v>
      </c>
      <c r="F1761" s="27" t="s">
        <v>80</v>
      </c>
      <c r="G1761" s="27" t="s">
        <v>81</v>
      </c>
      <c r="H1761" s="27" t="s">
        <v>27</v>
      </c>
      <c r="I1761" s="29">
        <v>0.25000000000000006</v>
      </c>
      <c r="J1761" s="30">
        <v>2750</v>
      </c>
      <c r="K1761" s="31">
        <f t="shared" si="12"/>
        <v>687.50000000000011</v>
      </c>
      <c r="L1761" s="31">
        <f t="shared" si="13"/>
        <v>275.00000000000006</v>
      </c>
      <c r="M1761" s="32">
        <v>0.4</v>
      </c>
      <c r="O1761" s="37"/>
      <c r="P1761" s="35"/>
      <c r="Q1761" s="33"/>
      <c r="R1761" s="34"/>
    </row>
    <row r="1762" spans="1:18" ht="15.75" customHeight="1" x14ac:dyDescent="0.2">
      <c r="A1762" s="22"/>
      <c r="B1762" s="27" t="s">
        <v>21</v>
      </c>
      <c r="C1762" s="27">
        <v>1185732</v>
      </c>
      <c r="D1762" s="28">
        <v>44328</v>
      </c>
      <c r="E1762" s="27" t="s">
        <v>40</v>
      </c>
      <c r="F1762" s="27" t="s">
        <v>80</v>
      </c>
      <c r="G1762" s="27" t="s">
        <v>81</v>
      </c>
      <c r="H1762" s="27" t="s">
        <v>28</v>
      </c>
      <c r="I1762" s="29">
        <v>0.39999999999999997</v>
      </c>
      <c r="J1762" s="30">
        <v>3000</v>
      </c>
      <c r="K1762" s="31">
        <f t="shared" si="12"/>
        <v>1200</v>
      </c>
      <c r="L1762" s="31">
        <f t="shared" si="13"/>
        <v>420</v>
      </c>
      <c r="M1762" s="32">
        <v>0.35</v>
      </c>
      <c r="O1762" s="37"/>
      <c r="P1762" s="35"/>
      <c r="Q1762" s="33"/>
      <c r="R1762" s="34"/>
    </row>
    <row r="1763" spans="1:18" ht="15.75" customHeight="1" x14ac:dyDescent="0.2">
      <c r="A1763" s="22"/>
      <c r="B1763" s="27" t="s">
        <v>21</v>
      </c>
      <c r="C1763" s="27">
        <v>1185732</v>
      </c>
      <c r="D1763" s="28">
        <v>44328</v>
      </c>
      <c r="E1763" s="27" t="s">
        <v>40</v>
      </c>
      <c r="F1763" s="27" t="s">
        <v>80</v>
      </c>
      <c r="G1763" s="27" t="s">
        <v>81</v>
      </c>
      <c r="H1763" s="27" t="s">
        <v>29</v>
      </c>
      <c r="I1763" s="29">
        <v>0.44999999999999996</v>
      </c>
      <c r="J1763" s="30">
        <v>4000</v>
      </c>
      <c r="K1763" s="31">
        <f t="shared" si="12"/>
        <v>1799.9999999999998</v>
      </c>
      <c r="L1763" s="31">
        <f t="shared" si="13"/>
        <v>899.99999999999989</v>
      </c>
      <c r="M1763" s="32">
        <v>0.5</v>
      </c>
      <c r="O1763" s="37"/>
      <c r="P1763" s="35"/>
      <c r="Q1763" s="33"/>
      <c r="R1763" s="34"/>
    </row>
    <row r="1764" spans="1:18" ht="15.75" customHeight="1" x14ac:dyDescent="0.2">
      <c r="A1764" s="22"/>
      <c r="B1764" s="27" t="s">
        <v>21</v>
      </c>
      <c r="C1764" s="27">
        <v>1185732</v>
      </c>
      <c r="D1764" s="28">
        <v>44358</v>
      </c>
      <c r="E1764" s="27" t="s">
        <v>40</v>
      </c>
      <c r="F1764" s="27" t="s">
        <v>80</v>
      </c>
      <c r="G1764" s="27" t="s">
        <v>81</v>
      </c>
      <c r="H1764" s="27" t="s">
        <v>24</v>
      </c>
      <c r="I1764" s="29">
        <v>0.30000000000000004</v>
      </c>
      <c r="J1764" s="30">
        <v>6500</v>
      </c>
      <c r="K1764" s="31">
        <f t="shared" si="12"/>
        <v>1950.0000000000002</v>
      </c>
      <c r="L1764" s="31">
        <f t="shared" si="13"/>
        <v>780.00000000000011</v>
      </c>
      <c r="M1764" s="32">
        <v>0.4</v>
      </c>
      <c r="O1764" s="37"/>
      <c r="P1764" s="35"/>
      <c r="Q1764" s="33"/>
      <c r="R1764" s="34"/>
    </row>
    <row r="1765" spans="1:18" ht="15.75" customHeight="1" x14ac:dyDescent="0.2">
      <c r="A1765" s="22"/>
      <c r="B1765" s="27" t="s">
        <v>21</v>
      </c>
      <c r="C1765" s="27">
        <v>1185732</v>
      </c>
      <c r="D1765" s="28">
        <v>44358</v>
      </c>
      <c r="E1765" s="27" t="s">
        <v>40</v>
      </c>
      <c r="F1765" s="27" t="s">
        <v>80</v>
      </c>
      <c r="G1765" s="27" t="s">
        <v>81</v>
      </c>
      <c r="H1765" s="27" t="s">
        <v>25</v>
      </c>
      <c r="I1765" s="29">
        <v>0.25000000000000011</v>
      </c>
      <c r="J1765" s="30">
        <v>4000</v>
      </c>
      <c r="K1765" s="31">
        <f t="shared" si="12"/>
        <v>1000.0000000000005</v>
      </c>
      <c r="L1765" s="31">
        <f t="shared" si="13"/>
        <v>350.00000000000011</v>
      </c>
      <c r="M1765" s="32">
        <v>0.35</v>
      </c>
      <c r="O1765" s="37"/>
      <c r="P1765" s="35"/>
      <c r="Q1765" s="33"/>
      <c r="R1765" s="34"/>
    </row>
    <row r="1766" spans="1:18" ht="15.75" customHeight="1" x14ac:dyDescent="0.2">
      <c r="A1766" s="22"/>
      <c r="B1766" s="27" t="s">
        <v>21</v>
      </c>
      <c r="C1766" s="27">
        <v>1185732</v>
      </c>
      <c r="D1766" s="28">
        <v>44358</v>
      </c>
      <c r="E1766" s="27" t="s">
        <v>40</v>
      </c>
      <c r="F1766" s="27" t="s">
        <v>80</v>
      </c>
      <c r="G1766" s="27" t="s">
        <v>81</v>
      </c>
      <c r="H1766" s="27" t="s">
        <v>26</v>
      </c>
      <c r="I1766" s="29">
        <v>0.20000000000000007</v>
      </c>
      <c r="J1766" s="30">
        <v>4250</v>
      </c>
      <c r="K1766" s="31">
        <f t="shared" si="12"/>
        <v>850.00000000000023</v>
      </c>
      <c r="L1766" s="31">
        <f t="shared" si="13"/>
        <v>297.50000000000006</v>
      </c>
      <c r="M1766" s="32">
        <v>0.35</v>
      </c>
      <c r="O1766" s="37"/>
      <c r="P1766" s="35"/>
      <c r="Q1766" s="33"/>
      <c r="R1766" s="34"/>
    </row>
    <row r="1767" spans="1:18" ht="15.75" customHeight="1" x14ac:dyDescent="0.2">
      <c r="A1767" s="22"/>
      <c r="B1767" s="27" t="s">
        <v>21</v>
      </c>
      <c r="C1767" s="27">
        <v>1185732</v>
      </c>
      <c r="D1767" s="28">
        <v>44358</v>
      </c>
      <c r="E1767" s="27" t="s">
        <v>40</v>
      </c>
      <c r="F1767" s="27" t="s">
        <v>80</v>
      </c>
      <c r="G1767" s="27" t="s">
        <v>81</v>
      </c>
      <c r="H1767" s="27" t="s">
        <v>27</v>
      </c>
      <c r="I1767" s="29">
        <v>0.20000000000000007</v>
      </c>
      <c r="J1767" s="30">
        <v>4000</v>
      </c>
      <c r="K1767" s="31">
        <f t="shared" si="12"/>
        <v>800.00000000000023</v>
      </c>
      <c r="L1767" s="31">
        <f t="shared" si="13"/>
        <v>320.00000000000011</v>
      </c>
      <c r="M1767" s="32">
        <v>0.4</v>
      </c>
      <c r="O1767" s="37"/>
      <c r="P1767" s="35"/>
      <c r="Q1767" s="33"/>
      <c r="R1767" s="34"/>
    </row>
    <row r="1768" spans="1:18" ht="15.75" customHeight="1" x14ac:dyDescent="0.2">
      <c r="A1768" s="22"/>
      <c r="B1768" s="27" t="s">
        <v>21</v>
      </c>
      <c r="C1768" s="27">
        <v>1185732</v>
      </c>
      <c r="D1768" s="28">
        <v>44358</v>
      </c>
      <c r="E1768" s="27" t="s">
        <v>40</v>
      </c>
      <c r="F1768" s="27" t="s">
        <v>80</v>
      </c>
      <c r="G1768" s="27" t="s">
        <v>81</v>
      </c>
      <c r="H1768" s="27" t="s">
        <v>28</v>
      </c>
      <c r="I1768" s="29">
        <v>0.35000000000000003</v>
      </c>
      <c r="J1768" s="30">
        <v>4000</v>
      </c>
      <c r="K1768" s="31">
        <f t="shared" si="12"/>
        <v>1400.0000000000002</v>
      </c>
      <c r="L1768" s="31">
        <f t="shared" si="13"/>
        <v>490.00000000000006</v>
      </c>
      <c r="M1768" s="32">
        <v>0.35</v>
      </c>
      <c r="O1768" s="37"/>
      <c r="P1768" s="35"/>
      <c r="Q1768" s="33"/>
      <c r="R1768" s="34"/>
    </row>
    <row r="1769" spans="1:18" ht="15.75" customHeight="1" x14ac:dyDescent="0.2">
      <c r="A1769" s="22"/>
      <c r="B1769" s="27" t="s">
        <v>21</v>
      </c>
      <c r="C1769" s="27">
        <v>1185732</v>
      </c>
      <c r="D1769" s="28">
        <v>44358</v>
      </c>
      <c r="E1769" s="27" t="s">
        <v>40</v>
      </c>
      <c r="F1769" s="27" t="s">
        <v>80</v>
      </c>
      <c r="G1769" s="27" t="s">
        <v>81</v>
      </c>
      <c r="H1769" s="27" t="s">
        <v>29</v>
      </c>
      <c r="I1769" s="29">
        <v>0.4</v>
      </c>
      <c r="J1769" s="30">
        <v>5750</v>
      </c>
      <c r="K1769" s="31">
        <f t="shared" si="12"/>
        <v>2300</v>
      </c>
      <c r="L1769" s="31">
        <f t="shared" si="13"/>
        <v>1150</v>
      </c>
      <c r="M1769" s="32">
        <v>0.5</v>
      </c>
      <c r="O1769" s="37"/>
      <c r="P1769" s="35"/>
      <c r="Q1769" s="33"/>
      <c r="R1769" s="34"/>
    </row>
    <row r="1770" spans="1:18" ht="15.75" customHeight="1" x14ac:dyDescent="0.2">
      <c r="A1770" s="22"/>
      <c r="B1770" s="27" t="s">
        <v>21</v>
      </c>
      <c r="C1770" s="27">
        <v>1185732</v>
      </c>
      <c r="D1770" s="28">
        <v>44387</v>
      </c>
      <c r="E1770" s="27" t="s">
        <v>40</v>
      </c>
      <c r="F1770" s="27" t="s">
        <v>80</v>
      </c>
      <c r="G1770" s="27" t="s">
        <v>81</v>
      </c>
      <c r="H1770" s="27" t="s">
        <v>24</v>
      </c>
      <c r="I1770" s="29">
        <v>0.35000000000000003</v>
      </c>
      <c r="J1770" s="30">
        <v>8000</v>
      </c>
      <c r="K1770" s="31">
        <f t="shared" si="12"/>
        <v>2800.0000000000005</v>
      </c>
      <c r="L1770" s="31">
        <f t="shared" si="13"/>
        <v>1120.0000000000002</v>
      </c>
      <c r="M1770" s="32">
        <v>0.4</v>
      </c>
      <c r="O1770" s="37"/>
      <c r="P1770" s="35"/>
      <c r="Q1770" s="33"/>
      <c r="R1770" s="34"/>
    </row>
    <row r="1771" spans="1:18" ht="15.75" customHeight="1" x14ac:dyDescent="0.2">
      <c r="A1771" s="22"/>
      <c r="B1771" s="27" t="s">
        <v>21</v>
      </c>
      <c r="C1771" s="27">
        <v>1185732</v>
      </c>
      <c r="D1771" s="28">
        <v>44387</v>
      </c>
      <c r="E1771" s="27" t="s">
        <v>40</v>
      </c>
      <c r="F1771" s="27" t="s">
        <v>80</v>
      </c>
      <c r="G1771" s="27" t="s">
        <v>81</v>
      </c>
      <c r="H1771" s="27" t="s">
        <v>25</v>
      </c>
      <c r="I1771" s="29">
        <v>0.3000000000000001</v>
      </c>
      <c r="J1771" s="30">
        <v>5500</v>
      </c>
      <c r="K1771" s="31">
        <f t="shared" si="12"/>
        <v>1650.0000000000005</v>
      </c>
      <c r="L1771" s="31">
        <f t="shared" si="13"/>
        <v>577.50000000000011</v>
      </c>
      <c r="M1771" s="32">
        <v>0.35</v>
      </c>
      <c r="O1771" s="37"/>
      <c r="P1771" s="35"/>
      <c r="Q1771" s="33"/>
      <c r="R1771" s="34"/>
    </row>
    <row r="1772" spans="1:18" ht="15.75" customHeight="1" x14ac:dyDescent="0.2">
      <c r="A1772" s="22"/>
      <c r="B1772" s="27" t="s">
        <v>21</v>
      </c>
      <c r="C1772" s="27">
        <v>1185732</v>
      </c>
      <c r="D1772" s="28">
        <v>44387</v>
      </c>
      <c r="E1772" s="27" t="s">
        <v>40</v>
      </c>
      <c r="F1772" s="27" t="s">
        <v>80</v>
      </c>
      <c r="G1772" s="27" t="s">
        <v>81</v>
      </c>
      <c r="H1772" s="27" t="s">
        <v>26</v>
      </c>
      <c r="I1772" s="29">
        <v>0.25000000000000006</v>
      </c>
      <c r="J1772" s="30">
        <v>4750</v>
      </c>
      <c r="K1772" s="31">
        <f t="shared" si="12"/>
        <v>1187.5000000000002</v>
      </c>
      <c r="L1772" s="31">
        <f t="shared" si="13"/>
        <v>415.62500000000006</v>
      </c>
      <c r="M1772" s="32">
        <v>0.35</v>
      </c>
      <c r="O1772" s="37"/>
      <c r="P1772" s="35"/>
      <c r="Q1772" s="33"/>
      <c r="R1772" s="34"/>
    </row>
    <row r="1773" spans="1:18" ht="15.75" customHeight="1" x14ac:dyDescent="0.2">
      <c r="A1773" s="22"/>
      <c r="B1773" s="27" t="s">
        <v>21</v>
      </c>
      <c r="C1773" s="27">
        <v>1185732</v>
      </c>
      <c r="D1773" s="28">
        <v>44387</v>
      </c>
      <c r="E1773" s="27" t="s">
        <v>40</v>
      </c>
      <c r="F1773" s="27" t="s">
        <v>80</v>
      </c>
      <c r="G1773" s="27" t="s">
        <v>81</v>
      </c>
      <c r="H1773" s="27" t="s">
        <v>27</v>
      </c>
      <c r="I1773" s="29">
        <v>0.25000000000000006</v>
      </c>
      <c r="J1773" s="30">
        <v>4250</v>
      </c>
      <c r="K1773" s="31">
        <f t="shared" si="12"/>
        <v>1062.5000000000002</v>
      </c>
      <c r="L1773" s="31">
        <f t="shared" si="13"/>
        <v>425.00000000000011</v>
      </c>
      <c r="M1773" s="32">
        <v>0.4</v>
      </c>
      <c r="O1773" s="37"/>
      <c r="P1773" s="35"/>
      <c r="Q1773" s="33"/>
      <c r="R1773" s="34"/>
    </row>
    <row r="1774" spans="1:18" ht="15.75" customHeight="1" x14ac:dyDescent="0.2">
      <c r="A1774" s="22"/>
      <c r="B1774" s="27" t="s">
        <v>21</v>
      </c>
      <c r="C1774" s="27">
        <v>1185732</v>
      </c>
      <c r="D1774" s="28">
        <v>44387</v>
      </c>
      <c r="E1774" s="27" t="s">
        <v>40</v>
      </c>
      <c r="F1774" s="27" t="s">
        <v>80</v>
      </c>
      <c r="G1774" s="27" t="s">
        <v>81</v>
      </c>
      <c r="H1774" s="27" t="s">
        <v>28</v>
      </c>
      <c r="I1774" s="29">
        <v>0.35000000000000003</v>
      </c>
      <c r="J1774" s="30">
        <v>4250</v>
      </c>
      <c r="K1774" s="31">
        <f t="shared" si="12"/>
        <v>1487.5000000000002</v>
      </c>
      <c r="L1774" s="31">
        <f t="shared" si="13"/>
        <v>520.625</v>
      </c>
      <c r="M1774" s="32">
        <v>0.35</v>
      </c>
      <c r="O1774" s="37"/>
      <c r="P1774" s="35"/>
      <c r="Q1774" s="33"/>
      <c r="R1774" s="34"/>
    </row>
    <row r="1775" spans="1:18" ht="15.75" customHeight="1" x14ac:dyDescent="0.2">
      <c r="A1775" s="22"/>
      <c r="B1775" s="27" t="s">
        <v>21</v>
      </c>
      <c r="C1775" s="27">
        <v>1185732</v>
      </c>
      <c r="D1775" s="28">
        <v>44387</v>
      </c>
      <c r="E1775" s="27" t="s">
        <v>40</v>
      </c>
      <c r="F1775" s="27" t="s">
        <v>80</v>
      </c>
      <c r="G1775" s="27" t="s">
        <v>81</v>
      </c>
      <c r="H1775" s="27" t="s">
        <v>29</v>
      </c>
      <c r="I1775" s="29">
        <v>0.4</v>
      </c>
      <c r="J1775" s="30">
        <v>6000</v>
      </c>
      <c r="K1775" s="31">
        <f t="shared" si="12"/>
        <v>2400</v>
      </c>
      <c r="L1775" s="31">
        <f t="shared" si="13"/>
        <v>1200</v>
      </c>
      <c r="M1775" s="32">
        <v>0.5</v>
      </c>
      <c r="O1775" s="37"/>
      <c r="P1775" s="35"/>
      <c r="Q1775" s="33"/>
      <c r="R1775" s="34"/>
    </row>
    <row r="1776" spans="1:18" ht="15.75" customHeight="1" x14ac:dyDescent="0.2">
      <c r="A1776" s="22"/>
      <c r="B1776" s="27" t="s">
        <v>21</v>
      </c>
      <c r="C1776" s="27">
        <v>1185732</v>
      </c>
      <c r="D1776" s="28">
        <v>44419</v>
      </c>
      <c r="E1776" s="27" t="s">
        <v>40</v>
      </c>
      <c r="F1776" s="27" t="s">
        <v>80</v>
      </c>
      <c r="G1776" s="27" t="s">
        <v>81</v>
      </c>
      <c r="H1776" s="27" t="s">
        <v>24</v>
      </c>
      <c r="I1776" s="29">
        <v>0.35000000000000003</v>
      </c>
      <c r="J1776" s="30">
        <v>7500</v>
      </c>
      <c r="K1776" s="31">
        <f t="shared" si="12"/>
        <v>2625.0000000000005</v>
      </c>
      <c r="L1776" s="31">
        <f t="shared" si="13"/>
        <v>1050.0000000000002</v>
      </c>
      <c r="M1776" s="32">
        <v>0.4</v>
      </c>
      <c r="O1776" s="37"/>
      <c r="P1776" s="35"/>
      <c r="Q1776" s="33"/>
      <c r="R1776" s="34"/>
    </row>
    <row r="1777" spans="1:18" ht="15.75" customHeight="1" x14ac:dyDescent="0.2">
      <c r="A1777" s="22"/>
      <c r="B1777" s="27" t="s">
        <v>21</v>
      </c>
      <c r="C1777" s="27">
        <v>1185732</v>
      </c>
      <c r="D1777" s="28">
        <v>44419</v>
      </c>
      <c r="E1777" s="27" t="s">
        <v>40</v>
      </c>
      <c r="F1777" s="27" t="s">
        <v>80</v>
      </c>
      <c r="G1777" s="27" t="s">
        <v>81</v>
      </c>
      <c r="H1777" s="27" t="s">
        <v>25</v>
      </c>
      <c r="I1777" s="29">
        <v>0.35000000000000009</v>
      </c>
      <c r="J1777" s="30">
        <v>5250</v>
      </c>
      <c r="K1777" s="31">
        <f t="shared" si="12"/>
        <v>1837.5000000000005</v>
      </c>
      <c r="L1777" s="31">
        <f t="shared" si="13"/>
        <v>643.12500000000011</v>
      </c>
      <c r="M1777" s="32">
        <v>0.35</v>
      </c>
      <c r="O1777" s="37"/>
      <c r="P1777" s="35"/>
      <c r="Q1777" s="33"/>
      <c r="R1777" s="34"/>
    </row>
    <row r="1778" spans="1:18" ht="15.75" customHeight="1" x14ac:dyDescent="0.2">
      <c r="A1778" s="22"/>
      <c r="B1778" s="27" t="s">
        <v>21</v>
      </c>
      <c r="C1778" s="27">
        <v>1185732</v>
      </c>
      <c r="D1778" s="28">
        <v>44419</v>
      </c>
      <c r="E1778" s="27" t="s">
        <v>40</v>
      </c>
      <c r="F1778" s="27" t="s">
        <v>80</v>
      </c>
      <c r="G1778" s="27" t="s">
        <v>81</v>
      </c>
      <c r="H1778" s="27" t="s">
        <v>26</v>
      </c>
      <c r="I1778" s="29">
        <v>0.30000000000000004</v>
      </c>
      <c r="J1778" s="30">
        <v>4500</v>
      </c>
      <c r="K1778" s="31">
        <f t="shared" si="12"/>
        <v>1350.0000000000002</v>
      </c>
      <c r="L1778" s="31">
        <f t="shared" si="13"/>
        <v>472.50000000000006</v>
      </c>
      <c r="M1778" s="32">
        <v>0.35</v>
      </c>
      <c r="O1778" s="37"/>
      <c r="P1778" s="35"/>
      <c r="Q1778" s="33"/>
      <c r="R1778" s="34"/>
    </row>
    <row r="1779" spans="1:18" ht="15.75" customHeight="1" x14ac:dyDescent="0.2">
      <c r="A1779" s="22"/>
      <c r="B1779" s="27" t="s">
        <v>21</v>
      </c>
      <c r="C1779" s="27">
        <v>1185732</v>
      </c>
      <c r="D1779" s="28">
        <v>44419</v>
      </c>
      <c r="E1779" s="27" t="s">
        <v>40</v>
      </c>
      <c r="F1779" s="27" t="s">
        <v>80</v>
      </c>
      <c r="G1779" s="27" t="s">
        <v>81</v>
      </c>
      <c r="H1779" s="27" t="s">
        <v>27</v>
      </c>
      <c r="I1779" s="29">
        <v>0.20000000000000007</v>
      </c>
      <c r="J1779" s="30">
        <v>3750</v>
      </c>
      <c r="K1779" s="31">
        <f t="shared" si="12"/>
        <v>750.00000000000023</v>
      </c>
      <c r="L1779" s="31">
        <f t="shared" si="13"/>
        <v>300.00000000000011</v>
      </c>
      <c r="M1779" s="32">
        <v>0.4</v>
      </c>
      <c r="O1779" s="37"/>
      <c r="P1779" s="35"/>
      <c r="Q1779" s="33"/>
      <c r="R1779" s="34"/>
    </row>
    <row r="1780" spans="1:18" ht="15.75" customHeight="1" x14ac:dyDescent="0.2">
      <c r="A1780" s="22"/>
      <c r="B1780" s="27" t="s">
        <v>21</v>
      </c>
      <c r="C1780" s="27">
        <v>1185732</v>
      </c>
      <c r="D1780" s="28">
        <v>44419</v>
      </c>
      <c r="E1780" s="27" t="s">
        <v>40</v>
      </c>
      <c r="F1780" s="27" t="s">
        <v>80</v>
      </c>
      <c r="G1780" s="27" t="s">
        <v>81</v>
      </c>
      <c r="H1780" s="27" t="s">
        <v>28</v>
      </c>
      <c r="I1780" s="29">
        <v>0.30000000000000004</v>
      </c>
      <c r="J1780" s="30">
        <v>3500</v>
      </c>
      <c r="K1780" s="31">
        <f t="shared" si="12"/>
        <v>1050.0000000000002</v>
      </c>
      <c r="L1780" s="31">
        <f t="shared" si="13"/>
        <v>367.50000000000006</v>
      </c>
      <c r="M1780" s="32">
        <v>0.35</v>
      </c>
      <c r="O1780" s="37"/>
      <c r="P1780" s="35"/>
      <c r="Q1780" s="33"/>
      <c r="R1780" s="34"/>
    </row>
    <row r="1781" spans="1:18" ht="15.75" customHeight="1" x14ac:dyDescent="0.2">
      <c r="A1781" s="22"/>
      <c r="B1781" s="27" t="s">
        <v>21</v>
      </c>
      <c r="C1781" s="27">
        <v>1185732</v>
      </c>
      <c r="D1781" s="28">
        <v>44419</v>
      </c>
      <c r="E1781" s="27" t="s">
        <v>40</v>
      </c>
      <c r="F1781" s="27" t="s">
        <v>80</v>
      </c>
      <c r="G1781" s="27" t="s">
        <v>81</v>
      </c>
      <c r="H1781" s="27" t="s">
        <v>29</v>
      </c>
      <c r="I1781" s="29">
        <v>0.35000000000000003</v>
      </c>
      <c r="J1781" s="30">
        <v>5250</v>
      </c>
      <c r="K1781" s="31">
        <f t="shared" si="12"/>
        <v>1837.5000000000002</v>
      </c>
      <c r="L1781" s="31">
        <f t="shared" si="13"/>
        <v>918.75000000000011</v>
      </c>
      <c r="M1781" s="32">
        <v>0.5</v>
      </c>
      <c r="O1781" s="37"/>
      <c r="P1781" s="35"/>
      <c r="Q1781" s="33"/>
      <c r="R1781" s="34"/>
    </row>
    <row r="1782" spans="1:18" ht="15.75" customHeight="1" x14ac:dyDescent="0.2">
      <c r="A1782" s="22"/>
      <c r="B1782" s="27" t="s">
        <v>21</v>
      </c>
      <c r="C1782" s="27">
        <v>1185732</v>
      </c>
      <c r="D1782" s="28">
        <v>44451</v>
      </c>
      <c r="E1782" s="27" t="s">
        <v>40</v>
      </c>
      <c r="F1782" s="27" t="s">
        <v>80</v>
      </c>
      <c r="G1782" s="27" t="s">
        <v>81</v>
      </c>
      <c r="H1782" s="27" t="s">
        <v>24</v>
      </c>
      <c r="I1782" s="29">
        <v>0.30000000000000004</v>
      </c>
      <c r="J1782" s="30">
        <v>6500</v>
      </c>
      <c r="K1782" s="31">
        <f t="shared" si="12"/>
        <v>1950.0000000000002</v>
      </c>
      <c r="L1782" s="31">
        <f t="shared" si="13"/>
        <v>780.00000000000011</v>
      </c>
      <c r="M1782" s="32">
        <v>0.4</v>
      </c>
      <c r="O1782" s="37"/>
      <c r="P1782" s="35"/>
      <c r="Q1782" s="33"/>
      <c r="R1782" s="34"/>
    </row>
    <row r="1783" spans="1:18" ht="15.75" customHeight="1" x14ac:dyDescent="0.2">
      <c r="A1783" s="22"/>
      <c r="B1783" s="27" t="s">
        <v>21</v>
      </c>
      <c r="C1783" s="27">
        <v>1185732</v>
      </c>
      <c r="D1783" s="28">
        <v>44451</v>
      </c>
      <c r="E1783" s="27" t="s">
        <v>40</v>
      </c>
      <c r="F1783" s="27" t="s">
        <v>80</v>
      </c>
      <c r="G1783" s="27" t="s">
        <v>81</v>
      </c>
      <c r="H1783" s="27" t="s">
        <v>25</v>
      </c>
      <c r="I1783" s="29">
        <v>0.25000000000000011</v>
      </c>
      <c r="J1783" s="30">
        <v>4500</v>
      </c>
      <c r="K1783" s="31">
        <f t="shared" si="12"/>
        <v>1125.0000000000005</v>
      </c>
      <c r="L1783" s="31">
        <f t="shared" si="13"/>
        <v>393.75000000000011</v>
      </c>
      <c r="M1783" s="32">
        <v>0.35</v>
      </c>
      <c r="O1783" s="37"/>
      <c r="P1783" s="35"/>
      <c r="Q1783" s="33"/>
      <c r="R1783" s="34"/>
    </row>
    <row r="1784" spans="1:18" ht="15.75" customHeight="1" x14ac:dyDescent="0.2">
      <c r="A1784" s="22"/>
      <c r="B1784" s="27" t="s">
        <v>21</v>
      </c>
      <c r="C1784" s="27">
        <v>1185732</v>
      </c>
      <c r="D1784" s="28">
        <v>44451</v>
      </c>
      <c r="E1784" s="27" t="s">
        <v>40</v>
      </c>
      <c r="F1784" s="27" t="s">
        <v>80</v>
      </c>
      <c r="G1784" s="27" t="s">
        <v>81</v>
      </c>
      <c r="H1784" s="27" t="s">
        <v>26</v>
      </c>
      <c r="I1784" s="29">
        <v>0.10000000000000002</v>
      </c>
      <c r="J1784" s="30">
        <v>3500</v>
      </c>
      <c r="K1784" s="31">
        <f t="shared" si="12"/>
        <v>350.00000000000006</v>
      </c>
      <c r="L1784" s="31">
        <f t="shared" si="13"/>
        <v>122.50000000000001</v>
      </c>
      <c r="M1784" s="32">
        <v>0.35</v>
      </c>
      <c r="O1784" s="37"/>
      <c r="P1784" s="35"/>
      <c r="Q1784" s="33"/>
      <c r="R1784" s="34"/>
    </row>
    <row r="1785" spans="1:18" ht="15.75" customHeight="1" x14ac:dyDescent="0.2">
      <c r="A1785" s="22"/>
      <c r="B1785" s="27" t="s">
        <v>21</v>
      </c>
      <c r="C1785" s="27">
        <v>1185732</v>
      </c>
      <c r="D1785" s="28">
        <v>44451</v>
      </c>
      <c r="E1785" s="27" t="s">
        <v>40</v>
      </c>
      <c r="F1785" s="27" t="s">
        <v>80</v>
      </c>
      <c r="G1785" s="27" t="s">
        <v>81</v>
      </c>
      <c r="H1785" s="27" t="s">
        <v>27</v>
      </c>
      <c r="I1785" s="29">
        <v>0.10000000000000002</v>
      </c>
      <c r="J1785" s="30">
        <v>3250</v>
      </c>
      <c r="K1785" s="31">
        <f t="shared" si="12"/>
        <v>325.00000000000006</v>
      </c>
      <c r="L1785" s="31">
        <f t="shared" si="13"/>
        <v>130.00000000000003</v>
      </c>
      <c r="M1785" s="32">
        <v>0.4</v>
      </c>
      <c r="O1785" s="37"/>
      <c r="P1785" s="35"/>
      <c r="Q1785" s="33"/>
      <c r="R1785" s="34"/>
    </row>
    <row r="1786" spans="1:18" ht="15.75" customHeight="1" x14ac:dyDescent="0.2">
      <c r="A1786" s="22"/>
      <c r="B1786" s="27" t="s">
        <v>21</v>
      </c>
      <c r="C1786" s="27">
        <v>1185732</v>
      </c>
      <c r="D1786" s="28">
        <v>44451</v>
      </c>
      <c r="E1786" s="27" t="s">
        <v>40</v>
      </c>
      <c r="F1786" s="27" t="s">
        <v>80</v>
      </c>
      <c r="G1786" s="27" t="s">
        <v>81</v>
      </c>
      <c r="H1786" s="27" t="s">
        <v>28</v>
      </c>
      <c r="I1786" s="29">
        <v>0.2</v>
      </c>
      <c r="J1786" s="30">
        <v>3250</v>
      </c>
      <c r="K1786" s="31">
        <f t="shared" si="12"/>
        <v>650</v>
      </c>
      <c r="L1786" s="31">
        <f t="shared" si="13"/>
        <v>227.49999999999997</v>
      </c>
      <c r="M1786" s="32">
        <v>0.35</v>
      </c>
      <c r="O1786" s="37"/>
      <c r="P1786" s="35"/>
      <c r="Q1786" s="33"/>
      <c r="R1786" s="34"/>
    </row>
    <row r="1787" spans="1:18" ht="15.75" customHeight="1" x14ac:dyDescent="0.2">
      <c r="A1787" s="22"/>
      <c r="B1787" s="27" t="s">
        <v>21</v>
      </c>
      <c r="C1787" s="27">
        <v>1185732</v>
      </c>
      <c r="D1787" s="28">
        <v>44451</v>
      </c>
      <c r="E1787" s="27" t="s">
        <v>40</v>
      </c>
      <c r="F1787" s="27" t="s">
        <v>80</v>
      </c>
      <c r="G1787" s="27" t="s">
        <v>81</v>
      </c>
      <c r="H1787" s="27" t="s">
        <v>29</v>
      </c>
      <c r="I1787" s="29">
        <v>0.25000000000000006</v>
      </c>
      <c r="J1787" s="30">
        <v>4000</v>
      </c>
      <c r="K1787" s="31">
        <f t="shared" si="12"/>
        <v>1000.0000000000002</v>
      </c>
      <c r="L1787" s="31">
        <f t="shared" si="13"/>
        <v>500.00000000000011</v>
      </c>
      <c r="M1787" s="32">
        <v>0.5</v>
      </c>
      <c r="O1787" s="37"/>
      <c r="P1787" s="35"/>
      <c r="Q1787" s="33"/>
      <c r="R1787" s="34"/>
    </row>
    <row r="1788" spans="1:18" ht="15.75" customHeight="1" x14ac:dyDescent="0.2">
      <c r="A1788" s="22"/>
      <c r="B1788" s="27" t="s">
        <v>21</v>
      </c>
      <c r="C1788" s="27">
        <v>1185732</v>
      </c>
      <c r="D1788" s="28">
        <v>44480</v>
      </c>
      <c r="E1788" s="27" t="s">
        <v>40</v>
      </c>
      <c r="F1788" s="27" t="s">
        <v>80</v>
      </c>
      <c r="G1788" s="27" t="s">
        <v>81</v>
      </c>
      <c r="H1788" s="27" t="s">
        <v>24</v>
      </c>
      <c r="I1788" s="29">
        <v>0.3</v>
      </c>
      <c r="J1788" s="30">
        <v>5750</v>
      </c>
      <c r="K1788" s="31">
        <f t="shared" si="12"/>
        <v>1725</v>
      </c>
      <c r="L1788" s="31">
        <f t="shared" si="13"/>
        <v>690</v>
      </c>
      <c r="M1788" s="32">
        <v>0.4</v>
      </c>
      <c r="O1788" s="37"/>
      <c r="P1788" s="35"/>
      <c r="Q1788" s="33"/>
      <c r="R1788" s="34"/>
    </row>
    <row r="1789" spans="1:18" ht="15.75" customHeight="1" x14ac:dyDescent="0.2">
      <c r="A1789" s="22"/>
      <c r="B1789" s="27" t="s">
        <v>21</v>
      </c>
      <c r="C1789" s="27">
        <v>1185732</v>
      </c>
      <c r="D1789" s="28">
        <v>44480</v>
      </c>
      <c r="E1789" s="27" t="s">
        <v>40</v>
      </c>
      <c r="F1789" s="27" t="s">
        <v>80</v>
      </c>
      <c r="G1789" s="27" t="s">
        <v>81</v>
      </c>
      <c r="H1789" s="27" t="s">
        <v>25</v>
      </c>
      <c r="I1789" s="29">
        <v>0.2</v>
      </c>
      <c r="J1789" s="30">
        <v>4000</v>
      </c>
      <c r="K1789" s="31">
        <f t="shared" si="12"/>
        <v>800</v>
      </c>
      <c r="L1789" s="31">
        <f t="shared" si="13"/>
        <v>280</v>
      </c>
      <c r="M1789" s="32">
        <v>0.35</v>
      </c>
      <c r="O1789" s="37"/>
      <c r="P1789" s="35"/>
      <c r="Q1789" s="33"/>
      <c r="R1789" s="34"/>
    </row>
    <row r="1790" spans="1:18" ht="15.75" customHeight="1" x14ac:dyDescent="0.2">
      <c r="A1790" s="22"/>
      <c r="B1790" s="27" t="s">
        <v>21</v>
      </c>
      <c r="C1790" s="27">
        <v>1185732</v>
      </c>
      <c r="D1790" s="28">
        <v>44480</v>
      </c>
      <c r="E1790" s="27" t="s">
        <v>40</v>
      </c>
      <c r="F1790" s="27" t="s">
        <v>80</v>
      </c>
      <c r="G1790" s="27" t="s">
        <v>81</v>
      </c>
      <c r="H1790" s="27" t="s">
        <v>26</v>
      </c>
      <c r="I1790" s="29">
        <v>0.2</v>
      </c>
      <c r="J1790" s="30">
        <v>3000</v>
      </c>
      <c r="K1790" s="31">
        <f t="shared" si="12"/>
        <v>600</v>
      </c>
      <c r="L1790" s="31">
        <f t="shared" si="13"/>
        <v>210</v>
      </c>
      <c r="M1790" s="32">
        <v>0.35</v>
      </c>
      <c r="O1790" s="37"/>
      <c r="P1790" s="35"/>
      <c r="Q1790" s="33"/>
      <c r="R1790" s="34"/>
    </row>
    <row r="1791" spans="1:18" ht="15.75" customHeight="1" x14ac:dyDescent="0.2">
      <c r="A1791" s="22"/>
      <c r="B1791" s="27" t="s">
        <v>21</v>
      </c>
      <c r="C1791" s="27">
        <v>1185732</v>
      </c>
      <c r="D1791" s="28">
        <v>44480</v>
      </c>
      <c r="E1791" s="27" t="s">
        <v>40</v>
      </c>
      <c r="F1791" s="27" t="s">
        <v>80</v>
      </c>
      <c r="G1791" s="27" t="s">
        <v>81</v>
      </c>
      <c r="H1791" s="27" t="s">
        <v>27</v>
      </c>
      <c r="I1791" s="29">
        <v>0.2</v>
      </c>
      <c r="J1791" s="30">
        <v>2750</v>
      </c>
      <c r="K1791" s="31">
        <f t="shared" ref="K1791:K2045" si="14">I1791*J1791</f>
        <v>550</v>
      </c>
      <c r="L1791" s="31">
        <f t="shared" ref="L1791:L2045" si="15">K1791*M1791</f>
        <v>220</v>
      </c>
      <c r="M1791" s="32">
        <v>0.4</v>
      </c>
      <c r="O1791" s="37"/>
      <c r="P1791" s="35"/>
      <c r="Q1791" s="33"/>
      <c r="R1791" s="34"/>
    </row>
    <row r="1792" spans="1:18" ht="15.75" customHeight="1" x14ac:dyDescent="0.2">
      <c r="A1792" s="22"/>
      <c r="B1792" s="27" t="s">
        <v>21</v>
      </c>
      <c r="C1792" s="27">
        <v>1185732</v>
      </c>
      <c r="D1792" s="28">
        <v>44480</v>
      </c>
      <c r="E1792" s="27" t="s">
        <v>40</v>
      </c>
      <c r="F1792" s="27" t="s">
        <v>80</v>
      </c>
      <c r="G1792" s="27" t="s">
        <v>81</v>
      </c>
      <c r="H1792" s="27" t="s">
        <v>28</v>
      </c>
      <c r="I1792" s="29">
        <v>0.3</v>
      </c>
      <c r="J1792" s="30">
        <v>2750</v>
      </c>
      <c r="K1792" s="31">
        <f t="shared" si="14"/>
        <v>825</v>
      </c>
      <c r="L1792" s="31">
        <f t="shared" si="15"/>
        <v>288.75</v>
      </c>
      <c r="M1792" s="32">
        <v>0.35</v>
      </c>
      <c r="O1792" s="37"/>
      <c r="P1792" s="35"/>
      <c r="Q1792" s="33"/>
      <c r="R1792" s="34"/>
    </row>
    <row r="1793" spans="1:18" ht="15.75" customHeight="1" x14ac:dyDescent="0.2">
      <c r="A1793" s="22"/>
      <c r="B1793" s="27" t="s">
        <v>21</v>
      </c>
      <c r="C1793" s="27">
        <v>1185732</v>
      </c>
      <c r="D1793" s="28">
        <v>44480</v>
      </c>
      <c r="E1793" s="27" t="s">
        <v>40</v>
      </c>
      <c r="F1793" s="27" t="s">
        <v>80</v>
      </c>
      <c r="G1793" s="27" t="s">
        <v>81</v>
      </c>
      <c r="H1793" s="27" t="s">
        <v>29</v>
      </c>
      <c r="I1793" s="29">
        <v>0.34999999999999992</v>
      </c>
      <c r="J1793" s="30">
        <v>4000</v>
      </c>
      <c r="K1793" s="31">
        <f t="shared" si="14"/>
        <v>1399.9999999999998</v>
      </c>
      <c r="L1793" s="31">
        <f t="shared" si="15"/>
        <v>699.99999999999989</v>
      </c>
      <c r="M1793" s="32">
        <v>0.5</v>
      </c>
      <c r="O1793" s="37"/>
      <c r="P1793" s="35"/>
      <c r="Q1793" s="33"/>
      <c r="R1793" s="34"/>
    </row>
    <row r="1794" spans="1:18" ht="15.75" customHeight="1" x14ac:dyDescent="0.2">
      <c r="A1794" s="22"/>
      <c r="B1794" s="27" t="s">
        <v>21</v>
      </c>
      <c r="C1794" s="27">
        <v>1185732</v>
      </c>
      <c r="D1794" s="28">
        <v>44511</v>
      </c>
      <c r="E1794" s="27" t="s">
        <v>40</v>
      </c>
      <c r="F1794" s="27" t="s">
        <v>80</v>
      </c>
      <c r="G1794" s="27" t="s">
        <v>81</v>
      </c>
      <c r="H1794" s="27" t="s">
        <v>24</v>
      </c>
      <c r="I1794" s="29">
        <v>0.30000000000000004</v>
      </c>
      <c r="J1794" s="30">
        <v>5500</v>
      </c>
      <c r="K1794" s="31">
        <f t="shared" si="14"/>
        <v>1650.0000000000002</v>
      </c>
      <c r="L1794" s="31">
        <f t="shared" si="15"/>
        <v>660.00000000000011</v>
      </c>
      <c r="M1794" s="32">
        <v>0.4</v>
      </c>
      <c r="O1794" s="37"/>
      <c r="P1794" s="35"/>
      <c r="Q1794" s="33"/>
      <c r="R1794" s="34"/>
    </row>
    <row r="1795" spans="1:18" ht="15.75" customHeight="1" x14ac:dyDescent="0.2">
      <c r="A1795" s="22"/>
      <c r="B1795" s="27" t="s">
        <v>21</v>
      </c>
      <c r="C1795" s="27">
        <v>1185732</v>
      </c>
      <c r="D1795" s="28">
        <v>44511</v>
      </c>
      <c r="E1795" s="27" t="s">
        <v>40</v>
      </c>
      <c r="F1795" s="27" t="s">
        <v>80</v>
      </c>
      <c r="G1795" s="27" t="s">
        <v>81</v>
      </c>
      <c r="H1795" s="27" t="s">
        <v>25</v>
      </c>
      <c r="I1795" s="29">
        <v>0.20000000000000007</v>
      </c>
      <c r="J1795" s="30">
        <v>4000</v>
      </c>
      <c r="K1795" s="31">
        <f t="shared" si="14"/>
        <v>800.00000000000023</v>
      </c>
      <c r="L1795" s="31">
        <f t="shared" si="15"/>
        <v>280.00000000000006</v>
      </c>
      <c r="M1795" s="32">
        <v>0.35</v>
      </c>
      <c r="O1795" s="37"/>
      <c r="P1795" s="35"/>
      <c r="Q1795" s="33"/>
      <c r="R1795" s="34"/>
    </row>
    <row r="1796" spans="1:18" ht="15.75" customHeight="1" x14ac:dyDescent="0.2">
      <c r="A1796" s="22"/>
      <c r="B1796" s="27" t="s">
        <v>21</v>
      </c>
      <c r="C1796" s="27">
        <v>1185732</v>
      </c>
      <c r="D1796" s="28">
        <v>44511</v>
      </c>
      <c r="E1796" s="27" t="s">
        <v>40</v>
      </c>
      <c r="F1796" s="27" t="s">
        <v>80</v>
      </c>
      <c r="G1796" s="27" t="s">
        <v>81</v>
      </c>
      <c r="H1796" s="27" t="s">
        <v>26</v>
      </c>
      <c r="I1796" s="29">
        <v>0.20000000000000007</v>
      </c>
      <c r="J1796" s="30">
        <v>3450</v>
      </c>
      <c r="K1796" s="31">
        <f t="shared" si="14"/>
        <v>690.00000000000023</v>
      </c>
      <c r="L1796" s="31">
        <f t="shared" si="15"/>
        <v>241.50000000000006</v>
      </c>
      <c r="M1796" s="32">
        <v>0.35</v>
      </c>
      <c r="O1796" s="37"/>
      <c r="P1796" s="35"/>
      <c r="Q1796" s="33"/>
      <c r="R1796" s="34"/>
    </row>
    <row r="1797" spans="1:18" ht="15.75" customHeight="1" x14ac:dyDescent="0.2">
      <c r="A1797" s="22"/>
      <c r="B1797" s="27" t="s">
        <v>21</v>
      </c>
      <c r="C1797" s="27">
        <v>1185732</v>
      </c>
      <c r="D1797" s="28">
        <v>44511</v>
      </c>
      <c r="E1797" s="27" t="s">
        <v>40</v>
      </c>
      <c r="F1797" s="27" t="s">
        <v>80</v>
      </c>
      <c r="G1797" s="27" t="s">
        <v>81</v>
      </c>
      <c r="H1797" s="27" t="s">
        <v>27</v>
      </c>
      <c r="I1797" s="29">
        <v>0.20000000000000007</v>
      </c>
      <c r="J1797" s="30">
        <v>3750</v>
      </c>
      <c r="K1797" s="31">
        <f t="shared" si="14"/>
        <v>750.00000000000023</v>
      </c>
      <c r="L1797" s="31">
        <f t="shared" si="15"/>
        <v>300.00000000000011</v>
      </c>
      <c r="M1797" s="32">
        <v>0.4</v>
      </c>
      <c r="O1797" s="37"/>
      <c r="P1797" s="35"/>
      <c r="Q1797" s="33"/>
      <c r="R1797" s="34"/>
    </row>
    <row r="1798" spans="1:18" ht="15.75" customHeight="1" x14ac:dyDescent="0.2">
      <c r="A1798" s="22"/>
      <c r="B1798" s="27" t="s">
        <v>21</v>
      </c>
      <c r="C1798" s="27">
        <v>1185732</v>
      </c>
      <c r="D1798" s="28">
        <v>44511</v>
      </c>
      <c r="E1798" s="27" t="s">
        <v>40</v>
      </c>
      <c r="F1798" s="27" t="s">
        <v>80</v>
      </c>
      <c r="G1798" s="27" t="s">
        <v>81</v>
      </c>
      <c r="H1798" s="27" t="s">
        <v>28</v>
      </c>
      <c r="I1798" s="29">
        <v>0.39999999999999997</v>
      </c>
      <c r="J1798" s="30">
        <v>3500</v>
      </c>
      <c r="K1798" s="31">
        <f t="shared" si="14"/>
        <v>1399.9999999999998</v>
      </c>
      <c r="L1798" s="31">
        <f t="shared" si="15"/>
        <v>489.99999999999989</v>
      </c>
      <c r="M1798" s="32">
        <v>0.35</v>
      </c>
      <c r="O1798" s="37"/>
      <c r="P1798" s="35"/>
      <c r="Q1798" s="33"/>
      <c r="R1798" s="34"/>
    </row>
    <row r="1799" spans="1:18" ht="15.75" customHeight="1" x14ac:dyDescent="0.2">
      <c r="A1799" s="22"/>
      <c r="B1799" s="27" t="s">
        <v>21</v>
      </c>
      <c r="C1799" s="27">
        <v>1185732</v>
      </c>
      <c r="D1799" s="28">
        <v>44511</v>
      </c>
      <c r="E1799" s="27" t="s">
        <v>40</v>
      </c>
      <c r="F1799" s="27" t="s">
        <v>80</v>
      </c>
      <c r="G1799" s="27" t="s">
        <v>81</v>
      </c>
      <c r="H1799" s="27" t="s">
        <v>29</v>
      </c>
      <c r="I1799" s="29">
        <v>0.44999999999999984</v>
      </c>
      <c r="J1799" s="30">
        <v>4500</v>
      </c>
      <c r="K1799" s="31">
        <f t="shared" si="14"/>
        <v>2024.9999999999993</v>
      </c>
      <c r="L1799" s="31">
        <f t="shared" si="15"/>
        <v>1012.4999999999997</v>
      </c>
      <c r="M1799" s="32">
        <v>0.5</v>
      </c>
      <c r="O1799" s="37"/>
      <c r="P1799" s="35"/>
      <c r="Q1799" s="33"/>
      <c r="R1799" s="34"/>
    </row>
    <row r="1800" spans="1:18" ht="15.75" customHeight="1" x14ac:dyDescent="0.2">
      <c r="A1800" s="22"/>
      <c r="B1800" s="27" t="s">
        <v>21</v>
      </c>
      <c r="C1800" s="27">
        <v>1185732</v>
      </c>
      <c r="D1800" s="28">
        <v>44540</v>
      </c>
      <c r="E1800" s="27" t="s">
        <v>40</v>
      </c>
      <c r="F1800" s="27" t="s">
        <v>80</v>
      </c>
      <c r="G1800" s="27" t="s">
        <v>81</v>
      </c>
      <c r="H1800" s="27" t="s">
        <v>24</v>
      </c>
      <c r="I1800" s="29">
        <v>0.39999999999999997</v>
      </c>
      <c r="J1800" s="30">
        <v>7000</v>
      </c>
      <c r="K1800" s="31">
        <f t="shared" si="14"/>
        <v>2799.9999999999995</v>
      </c>
      <c r="L1800" s="31">
        <f t="shared" si="15"/>
        <v>1119.9999999999998</v>
      </c>
      <c r="M1800" s="32">
        <v>0.4</v>
      </c>
      <c r="O1800" s="37"/>
      <c r="P1800" s="35"/>
      <c r="Q1800" s="33"/>
      <c r="R1800" s="34"/>
    </row>
    <row r="1801" spans="1:18" ht="15.75" customHeight="1" x14ac:dyDescent="0.2">
      <c r="A1801" s="22"/>
      <c r="B1801" s="27" t="s">
        <v>21</v>
      </c>
      <c r="C1801" s="27">
        <v>1185732</v>
      </c>
      <c r="D1801" s="28">
        <v>44540</v>
      </c>
      <c r="E1801" s="27" t="s">
        <v>40</v>
      </c>
      <c r="F1801" s="27" t="s">
        <v>80</v>
      </c>
      <c r="G1801" s="27" t="s">
        <v>81</v>
      </c>
      <c r="H1801" s="27" t="s">
        <v>25</v>
      </c>
      <c r="I1801" s="29">
        <v>0.30000000000000004</v>
      </c>
      <c r="J1801" s="30">
        <v>5000</v>
      </c>
      <c r="K1801" s="31">
        <f t="shared" si="14"/>
        <v>1500.0000000000002</v>
      </c>
      <c r="L1801" s="31">
        <f t="shared" si="15"/>
        <v>525</v>
      </c>
      <c r="M1801" s="32">
        <v>0.35</v>
      </c>
      <c r="O1801" s="37"/>
      <c r="P1801" s="35"/>
      <c r="Q1801" s="33"/>
      <c r="R1801" s="34"/>
    </row>
    <row r="1802" spans="1:18" ht="15.75" customHeight="1" x14ac:dyDescent="0.2">
      <c r="A1802" s="22"/>
      <c r="B1802" s="27" t="s">
        <v>21</v>
      </c>
      <c r="C1802" s="27">
        <v>1185732</v>
      </c>
      <c r="D1802" s="28">
        <v>44540</v>
      </c>
      <c r="E1802" s="27" t="s">
        <v>40</v>
      </c>
      <c r="F1802" s="27" t="s">
        <v>80</v>
      </c>
      <c r="G1802" s="27" t="s">
        <v>81</v>
      </c>
      <c r="H1802" s="27" t="s">
        <v>26</v>
      </c>
      <c r="I1802" s="29">
        <v>0.30000000000000004</v>
      </c>
      <c r="J1802" s="30">
        <v>4500</v>
      </c>
      <c r="K1802" s="31">
        <f t="shared" si="14"/>
        <v>1350.0000000000002</v>
      </c>
      <c r="L1802" s="31">
        <f t="shared" si="15"/>
        <v>472.50000000000006</v>
      </c>
      <c r="M1802" s="32">
        <v>0.35</v>
      </c>
      <c r="O1802" s="37"/>
      <c r="P1802" s="35"/>
      <c r="Q1802" s="33"/>
      <c r="R1802" s="34"/>
    </row>
    <row r="1803" spans="1:18" ht="15.75" customHeight="1" x14ac:dyDescent="0.2">
      <c r="A1803" s="22"/>
      <c r="B1803" s="27" t="s">
        <v>21</v>
      </c>
      <c r="C1803" s="27">
        <v>1185732</v>
      </c>
      <c r="D1803" s="28">
        <v>44540</v>
      </c>
      <c r="E1803" s="27" t="s">
        <v>40</v>
      </c>
      <c r="F1803" s="27" t="s">
        <v>80</v>
      </c>
      <c r="G1803" s="27" t="s">
        <v>81</v>
      </c>
      <c r="H1803" s="27" t="s">
        <v>27</v>
      </c>
      <c r="I1803" s="29">
        <v>0.30000000000000004</v>
      </c>
      <c r="J1803" s="30">
        <v>4000</v>
      </c>
      <c r="K1803" s="31">
        <f t="shared" si="14"/>
        <v>1200.0000000000002</v>
      </c>
      <c r="L1803" s="31">
        <f t="shared" si="15"/>
        <v>480.00000000000011</v>
      </c>
      <c r="M1803" s="32">
        <v>0.4</v>
      </c>
      <c r="O1803" s="37"/>
      <c r="P1803" s="35"/>
      <c r="Q1803" s="33"/>
      <c r="R1803" s="34"/>
    </row>
    <row r="1804" spans="1:18" ht="15.75" customHeight="1" x14ac:dyDescent="0.2">
      <c r="A1804" s="22"/>
      <c r="B1804" s="27" t="s">
        <v>21</v>
      </c>
      <c r="C1804" s="27">
        <v>1185732</v>
      </c>
      <c r="D1804" s="28">
        <v>44540</v>
      </c>
      <c r="E1804" s="27" t="s">
        <v>40</v>
      </c>
      <c r="F1804" s="27" t="s">
        <v>80</v>
      </c>
      <c r="G1804" s="27" t="s">
        <v>81</v>
      </c>
      <c r="H1804" s="27" t="s">
        <v>28</v>
      </c>
      <c r="I1804" s="29">
        <v>0.39999999999999997</v>
      </c>
      <c r="J1804" s="30">
        <v>4000</v>
      </c>
      <c r="K1804" s="31">
        <f t="shared" si="14"/>
        <v>1599.9999999999998</v>
      </c>
      <c r="L1804" s="31">
        <f t="shared" si="15"/>
        <v>559.99999999999989</v>
      </c>
      <c r="M1804" s="32">
        <v>0.35</v>
      </c>
      <c r="O1804" s="37"/>
      <c r="P1804" s="35"/>
      <c r="Q1804" s="33"/>
      <c r="R1804" s="34"/>
    </row>
    <row r="1805" spans="1:18" ht="15.75" customHeight="1" x14ac:dyDescent="0.2">
      <c r="A1805" s="22"/>
      <c r="B1805" s="27" t="s">
        <v>21</v>
      </c>
      <c r="C1805" s="27">
        <v>1185732</v>
      </c>
      <c r="D1805" s="28">
        <v>44540</v>
      </c>
      <c r="E1805" s="27" t="s">
        <v>40</v>
      </c>
      <c r="F1805" s="27" t="s">
        <v>80</v>
      </c>
      <c r="G1805" s="27" t="s">
        <v>81</v>
      </c>
      <c r="H1805" s="27" t="s">
        <v>29</v>
      </c>
      <c r="I1805" s="29">
        <v>0.44999999999999984</v>
      </c>
      <c r="J1805" s="30">
        <v>5000</v>
      </c>
      <c r="K1805" s="31">
        <f t="shared" si="14"/>
        <v>2249.9999999999991</v>
      </c>
      <c r="L1805" s="31">
        <f t="shared" si="15"/>
        <v>1124.9999999999995</v>
      </c>
      <c r="M1805" s="32">
        <v>0.5</v>
      </c>
      <c r="O1805" s="37"/>
      <c r="P1805" s="35"/>
      <c r="Q1805" s="33"/>
      <c r="R1805" s="34"/>
    </row>
    <row r="1806" spans="1:18" ht="15.75" customHeight="1" x14ac:dyDescent="0.2">
      <c r="A1806" s="22" t="s">
        <v>46</v>
      </c>
      <c r="B1806" s="27" t="s">
        <v>34</v>
      </c>
      <c r="C1806" s="27">
        <v>1128299</v>
      </c>
      <c r="D1806" s="28">
        <v>44220</v>
      </c>
      <c r="E1806" s="27" t="s">
        <v>35</v>
      </c>
      <c r="F1806" s="27" t="s">
        <v>82</v>
      </c>
      <c r="G1806" s="27" t="s">
        <v>83</v>
      </c>
      <c r="H1806" s="27" t="s">
        <v>24</v>
      </c>
      <c r="I1806" s="29">
        <v>0.30000000000000004</v>
      </c>
      <c r="J1806" s="30">
        <v>3500</v>
      </c>
      <c r="K1806" s="31">
        <f t="shared" si="14"/>
        <v>1050.0000000000002</v>
      </c>
      <c r="L1806" s="31">
        <f t="shared" si="15"/>
        <v>367.50000000000006</v>
      </c>
      <c r="M1806" s="32">
        <v>0.35</v>
      </c>
      <c r="O1806" s="37"/>
      <c r="P1806" s="35"/>
      <c r="Q1806" s="33"/>
      <c r="R1806" s="34"/>
    </row>
    <row r="1807" spans="1:18" ht="15.75" customHeight="1" x14ac:dyDescent="0.2">
      <c r="A1807" s="22"/>
      <c r="B1807" s="27" t="s">
        <v>34</v>
      </c>
      <c r="C1807" s="27">
        <v>1128299</v>
      </c>
      <c r="D1807" s="28">
        <v>44220</v>
      </c>
      <c r="E1807" s="27" t="s">
        <v>35</v>
      </c>
      <c r="F1807" s="27" t="s">
        <v>82</v>
      </c>
      <c r="G1807" s="27" t="s">
        <v>83</v>
      </c>
      <c r="H1807" s="27" t="s">
        <v>25</v>
      </c>
      <c r="I1807" s="29">
        <v>0.4</v>
      </c>
      <c r="J1807" s="30">
        <v>3500</v>
      </c>
      <c r="K1807" s="31">
        <f t="shared" si="14"/>
        <v>1400</v>
      </c>
      <c r="L1807" s="31">
        <f t="shared" si="15"/>
        <v>489.99999999999994</v>
      </c>
      <c r="M1807" s="32">
        <v>0.35</v>
      </c>
      <c r="O1807" s="37"/>
      <c r="P1807" s="35"/>
      <c r="Q1807" s="33"/>
      <c r="R1807" s="34"/>
    </row>
    <row r="1808" spans="1:18" ht="15.75" customHeight="1" x14ac:dyDescent="0.2">
      <c r="A1808" s="22"/>
      <c r="B1808" s="27" t="s">
        <v>34</v>
      </c>
      <c r="C1808" s="27">
        <v>1128299</v>
      </c>
      <c r="D1808" s="28">
        <v>44220</v>
      </c>
      <c r="E1808" s="27" t="s">
        <v>35</v>
      </c>
      <c r="F1808" s="27" t="s">
        <v>82</v>
      </c>
      <c r="G1808" s="27" t="s">
        <v>83</v>
      </c>
      <c r="H1808" s="27" t="s">
        <v>26</v>
      </c>
      <c r="I1808" s="29">
        <v>0.4</v>
      </c>
      <c r="J1808" s="30">
        <v>3500</v>
      </c>
      <c r="K1808" s="31">
        <f t="shared" si="14"/>
        <v>1400</v>
      </c>
      <c r="L1808" s="31">
        <f t="shared" si="15"/>
        <v>489.99999999999994</v>
      </c>
      <c r="M1808" s="32">
        <v>0.35</v>
      </c>
      <c r="O1808" s="37"/>
      <c r="P1808" s="35"/>
      <c r="Q1808" s="33"/>
      <c r="R1808" s="34"/>
    </row>
    <row r="1809" spans="1:18" ht="15.75" customHeight="1" x14ac:dyDescent="0.2">
      <c r="A1809" s="22"/>
      <c r="B1809" s="27" t="s">
        <v>34</v>
      </c>
      <c r="C1809" s="27">
        <v>1128299</v>
      </c>
      <c r="D1809" s="28">
        <v>44220</v>
      </c>
      <c r="E1809" s="27" t="s">
        <v>35</v>
      </c>
      <c r="F1809" s="27" t="s">
        <v>82</v>
      </c>
      <c r="G1809" s="27" t="s">
        <v>83</v>
      </c>
      <c r="H1809" s="27" t="s">
        <v>27</v>
      </c>
      <c r="I1809" s="29">
        <v>0.4</v>
      </c>
      <c r="J1809" s="30">
        <v>2000</v>
      </c>
      <c r="K1809" s="31">
        <f t="shared" si="14"/>
        <v>800</v>
      </c>
      <c r="L1809" s="31">
        <f t="shared" si="15"/>
        <v>280</v>
      </c>
      <c r="M1809" s="32">
        <v>0.35</v>
      </c>
      <c r="O1809" s="37"/>
      <c r="P1809" s="35"/>
      <c r="Q1809" s="33"/>
      <c r="R1809" s="34"/>
    </row>
    <row r="1810" spans="1:18" ht="15.75" customHeight="1" x14ac:dyDescent="0.2">
      <c r="A1810" s="22"/>
      <c r="B1810" s="27" t="s">
        <v>34</v>
      </c>
      <c r="C1810" s="27">
        <v>1128299</v>
      </c>
      <c r="D1810" s="28">
        <v>44220</v>
      </c>
      <c r="E1810" s="27" t="s">
        <v>35</v>
      </c>
      <c r="F1810" s="27" t="s">
        <v>82</v>
      </c>
      <c r="G1810" s="27" t="s">
        <v>83</v>
      </c>
      <c r="H1810" s="27" t="s">
        <v>28</v>
      </c>
      <c r="I1810" s="29">
        <v>0.45000000000000007</v>
      </c>
      <c r="J1810" s="30">
        <v>1500</v>
      </c>
      <c r="K1810" s="31">
        <f t="shared" si="14"/>
        <v>675.00000000000011</v>
      </c>
      <c r="L1810" s="31">
        <f t="shared" si="15"/>
        <v>270.00000000000006</v>
      </c>
      <c r="M1810" s="32">
        <v>0.4</v>
      </c>
      <c r="O1810" s="37"/>
      <c r="P1810" s="35"/>
      <c r="Q1810" s="33"/>
      <c r="R1810" s="34"/>
    </row>
    <row r="1811" spans="1:18" ht="15.75" customHeight="1" x14ac:dyDescent="0.2">
      <c r="A1811" s="22"/>
      <c r="B1811" s="27" t="s">
        <v>34</v>
      </c>
      <c r="C1811" s="27">
        <v>1128299</v>
      </c>
      <c r="D1811" s="28">
        <v>44220</v>
      </c>
      <c r="E1811" s="27" t="s">
        <v>35</v>
      </c>
      <c r="F1811" s="27" t="s">
        <v>82</v>
      </c>
      <c r="G1811" s="27" t="s">
        <v>83</v>
      </c>
      <c r="H1811" s="27" t="s">
        <v>29</v>
      </c>
      <c r="I1811" s="29">
        <v>0.4</v>
      </c>
      <c r="J1811" s="30">
        <v>4000</v>
      </c>
      <c r="K1811" s="31">
        <f t="shared" si="14"/>
        <v>1600</v>
      </c>
      <c r="L1811" s="31">
        <f t="shared" si="15"/>
        <v>480</v>
      </c>
      <c r="M1811" s="32">
        <v>0.3</v>
      </c>
      <c r="O1811" s="37"/>
      <c r="P1811" s="35"/>
      <c r="Q1811" s="33"/>
      <c r="R1811" s="34"/>
    </row>
    <row r="1812" spans="1:18" ht="15.75" customHeight="1" x14ac:dyDescent="0.2">
      <c r="A1812" s="22"/>
      <c r="B1812" s="27" t="s">
        <v>34</v>
      </c>
      <c r="C1812" s="27">
        <v>1128299</v>
      </c>
      <c r="D1812" s="28">
        <v>44251</v>
      </c>
      <c r="E1812" s="27" t="s">
        <v>35</v>
      </c>
      <c r="F1812" s="27" t="s">
        <v>82</v>
      </c>
      <c r="G1812" s="27" t="s">
        <v>83</v>
      </c>
      <c r="H1812" s="27" t="s">
        <v>24</v>
      </c>
      <c r="I1812" s="29">
        <v>0.30000000000000004</v>
      </c>
      <c r="J1812" s="30">
        <v>4500</v>
      </c>
      <c r="K1812" s="31">
        <f t="shared" si="14"/>
        <v>1350.0000000000002</v>
      </c>
      <c r="L1812" s="31">
        <f t="shared" si="15"/>
        <v>472.50000000000006</v>
      </c>
      <c r="M1812" s="32">
        <v>0.35</v>
      </c>
      <c r="O1812" s="37"/>
      <c r="P1812" s="35"/>
      <c r="Q1812" s="33"/>
      <c r="R1812" s="34"/>
    </row>
    <row r="1813" spans="1:18" ht="15.75" customHeight="1" x14ac:dyDescent="0.2">
      <c r="A1813" s="22"/>
      <c r="B1813" s="27" t="s">
        <v>34</v>
      </c>
      <c r="C1813" s="27">
        <v>1128299</v>
      </c>
      <c r="D1813" s="28">
        <v>44251</v>
      </c>
      <c r="E1813" s="27" t="s">
        <v>35</v>
      </c>
      <c r="F1813" s="27" t="s">
        <v>82</v>
      </c>
      <c r="G1813" s="27" t="s">
        <v>83</v>
      </c>
      <c r="H1813" s="27" t="s">
        <v>25</v>
      </c>
      <c r="I1813" s="29">
        <v>0.4</v>
      </c>
      <c r="J1813" s="30">
        <v>3500</v>
      </c>
      <c r="K1813" s="31">
        <f t="shared" si="14"/>
        <v>1400</v>
      </c>
      <c r="L1813" s="31">
        <f t="shared" si="15"/>
        <v>489.99999999999994</v>
      </c>
      <c r="M1813" s="32">
        <v>0.35</v>
      </c>
      <c r="O1813" s="37"/>
      <c r="P1813" s="35"/>
      <c r="Q1813" s="33"/>
      <c r="R1813" s="34"/>
    </row>
    <row r="1814" spans="1:18" ht="15.75" customHeight="1" x14ac:dyDescent="0.2">
      <c r="A1814" s="22"/>
      <c r="B1814" s="27" t="s">
        <v>34</v>
      </c>
      <c r="C1814" s="27">
        <v>1128299</v>
      </c>
      <c r="D1814" s="28">
        <v>44251</v>
      </c>
      <c r="E1814" s="27" t="s">
        <v>35</v>
      </c>
      <c r="F1814" s="27" t="s">
        <v>82</v>
      </c>
      <c r="G1814" s="27" t="s">
        <v>83</v>
      </c>
      <c r="H1814" s="27" t="s">
        <v>26</v>
      </c>
      <c r="I1814" s="29">
        <v>0.4</v>
      </c>
      <c r="J1814" s="30">
        <v>3500</v>
      </c>
      <c r="K1814" s="31">
        <f t="shared" si="14"/>
        <v>1400</v>
      </c>
      <c r="L1814" s="31">
        <f t="shared" si="15"/>
        <v>489.99999999999994</v>
      </c>
      <c r="M1814" s="32">
        <v>0.35</v>
      </c>
      <c r="O1814" s="37"/>
      <c r="P1814" s="35"/>
      <c r="Q1814" s="33"/>
      <c r="R1814" s="34"/>
    </row>
    <row r="1815" spans="1:18" ht="15.75" customHeight="1" x14ac:dyDescent="0.2">
      <c r="A1815" s="22"/>
      <c r="B1815" s="27" t="s">
        <v>34</v>
      </c>
      <c r="C1815" s="27">
        <v>1128299</v>
      </c>
      <c r="D1815" s="28">
        <v>44251</v>
      </c>
      <c r="E1815" s="27" t="s">
        <v>35</v>
      </c>
      <c r="F1815" s="27" t="s">
        <v>82</v>
      </c>
      <c r="G1815" s="27" t="s">
        <v>83</v>
      </c>
      <c r="H1815" s="27" t="s">
        <v>27</v>
      </c>
      <c r="I1815" s="29">
        <v>0.4</v>
      </c>
      <c r="J1815" s="30">
        <v>2000</v>
      </c>
      <c r="K1815" s="31">
        <f t="shared" si="14"/>
        <v>800</v>
      </c>
      <c r="L1815" s="31">
        <f t="shared" si="15"/>
        <v>280</v>
      </c>
      <c r="M1815" s="32">
        <v>0.35</v>
      </c>
      <c r="O1815" s="37"/>
      <c r="P1815" s="35"/>
      <c r="Q1815" s="33"/>
      <c r="R1815" s="34"/>
    </row>
    <row r="1816" spans="1:18" ht="15.75" customHeight="1" x14ac:dyDescent="0.2">
      <c r="A1816" s="22"/>
      <c r="B1816" s="27" t="s">
        <v>34</v>
      </c>
      <c r="C1816" s="27">
        <v>1128299</v>
      </c>
      <c r="D1816" s="28">
        <v>44251</v>
      </c>
      <c r="E1816" s="27" t="s">
        <v>35</v>
      </c>
      <c r="F1816" s="27" t="s">
        <v>82</v>
      </c>
      <c r="G1816" s="27" t="s">
        <v>83</v>
      </c>
      <c r="H1816" s="27" t="s">
        <v>28</v>
      </c>
      <c r="I1816" s="29">
        <v>0.45000000000000007</v>
      </c>
      <c r="J1816" s="30">
        <v>1250</v>
      </c>
      <c r="K1816" s="31">
        <f t="shared" si="14"/>
        <v>562.50000000000011</v>
      </c>
      <c r="L1816" s="31">
        <f t="shared" si="15"/>
        <v>225.00000000000006</v>
      </c>
      <c r="M1816" s="32">
        <v>0.4</v>
      </c>
      <c r="O1816" s="37"/>
      <c r="P1816" s="35"/>
      <c r="Q1816" s="33"/>
      <c r="R1816" s="34"/>
    </row>
    <row r="1817" spans="1:18" ht="15.75" customHeight="1" x14ac:dyDescent="0.2">
      <c r="A1817" s="22"/>
      <c r="B1817" s="27" t="s">
        <v>34</v>
      </c>
      <c r="C1817" s="27">
        <v>1128299</v>
      </c>
      <c r="D1817" s="28">
        <v>44251</v>
      </c>
      <c r="E1817" s="27" t="s">
        <v>35</v>
      </c>
      <c r="F1817" s="27" t="s">
        <v>82</v>
      </c>
      <c r="G1817" s="27" t="s">
        <v>83</v>
      </c>
      <c r="H1817" s="27" t="s">
        <v>29</v>
      </c>
      <c r="I1817" s="29">
        <v>0.4</v>
      </c>
      <c r="J1817" s="30">
        <v>3250</v>
      </c>
      <c r="K1817" s="31">
        <f t="shared" si="14"/>
        <v>1300</v>
      </c>
      <c r="L1817" s="31">
        <f t="shared" si="15"/>
        <v>390</v>
      </c>
      <c r="M1817" s="32">
        <v>0.3</v>
      </c>
      <c r="O1817" s="37"/>
      <c r="P1817" s="35"/>
      <c r="Q1817" s="33"/>
      <c r="R1817" s="34"/>
    </row>
    <row r="1818" spans="1:18" ht="15.75" customHeight="1" x14ac:dyDescent="0.2">
      <c r="A1818" s="22"/>
      <c r="B1818" s="27" t="s">
        <v>34</v>
      </c>
      <c r="C1818" s="27">
        <v>1128299</v>
      </c>
      <c r="D1818" s="28">
        <v>44278</v>
      </c>
      <c r="E1818" s="27" t="s">
        <v>35</v>
      </c>
      <c r="F1818" s="27" t="s">
        <v>82</v>
      </c>
      <c r="G1818" s="27" t="s">
        <v>83</v>
      </c>
      <c r="H1818" s="27" t="s">
        <v>24</v>
      </c>
      <c r="I1818" s="29">
        <v>0.4</v>
      </c>
      <c r="J1818" s="30">
        <v>4750</v>
      </c>
      <c r="K1818" s="31">
        <f t="shared" si="14"/>
        <v>1900</v>
      </c>
      <c r="L1818" s="31">
        <f t="shared" si="15"/>
        <v>665</v>
      </c>
      <c r="M1818" s="32">
        <v>0.35</v>
      </c>
      <c r="O1818" s="37"/>
      <c r="P1818" s="35"/>
      <c r="Q1818" s="33"/>
      <c r="R1818" s="34"/>
    </row>
    <row r="1819" spans="1:18" ht="15.75" customHeight="1" x14ac:dyDescent="0.2">
      <c r="A1819" s="22"/>
      <c r="B1819" s="27" t="s">
        <v>34</v>
      </c>
      <c r="C1819" s="27">
        <v>1128299</v>
      </c>
      <c r="D1819" s="28">
        <v>44278</v>
      </c>
      <c r="E1819" s="27" t="s">
        <v>35</v>
      </c>
      <c r="F1819" s="27" t="s">
        <v>82</v>
      </c>
      <c r="G1819" s="27" t="s">
        <v>83</v>
      </c>
      <c r="H1819" s="27" t="s">
        <v>25</v>
      </c>
      <c r="I1819" s="29">
        <v>0.5</v>
      </c>
      <c r="J1819" s="30">
        <v>3250</v>
      </c>
      <c r="K1819" s="31">
        <f t="shared" si="14"/>
        <v>1625</v>
      </c>
      <c r="L1819" s="31">
        <f t="shared" si="15"/>
        <v>568.75</v>
      </c>
      <c r="M1819" s="32">
        <v>0.35</v>
      </c>
      <c r="O1819" s="37"/>
      <c r="P1819" s="35"/>
      <c r="Q1819" s="33"/>
      <c r="R1819" s="34"/>
    </row>
    <row r="1820" spans="1:18" ht="15.75" customHeight="1" x14ac:dyDescent="0.2">
      <c r="A1820" s="22"/>
      <c r="B1820" s="27" t="s">
        <v>34</v>
      </c>
      <c r="C1820" s="27">
        <v>1128299</v>
      </c>
      <c r="D1820" s="28">
        <v>44278</v>
      </c>
      <c r="E1820" s="27" t="s">
        <v>35</v>
      </c>
      <c r="F1820" s="27" t="s">
        <v>82</v>
      </c>
      <c r="G1820" s="27" t="s">
        <v>83</v>
      </c>
      <c r="H1820" s="27" t="s">
        <v>26</v>
      </c>
      <c r="I1820" s="29">
        <v>0.54999999999999993</v>
      </c>
      <c r="J1820" s="30">
        <v>3500</v>
      </c>
      <c r="K1820" s="31">
        <f t="shared" si="14"/>
        <v>1924.9999999999998</v>
      </c>
      <c r="L1820" s="31">
        <f t="shared" si="15"/>
        <v>673.74999999999989</v>
      </c>
      <c r="M1820" s="32">
        <v>0.35</v>
      </c>
      <c r="O1820" s="37"/>
      <c r="P1820" s="35"/>
      <c r="Q1820" s="33"/>
      <c r="R1820" s="34"/>
    </row>
    <row r="1821" spans="1:18" ht="15.75" customHeight="1" x14ac:dyDescent="0.2">
      <c r="A1821" s="22"/>
      <c r="B1821" s="27" t="s">
        <v>34</v>
      </c>
      <c r="C1821" s="27">
        <v>1128299</v>
      </c>
      <c r="D1821" s="28">
        <v>44278</v>
      </c>
      <c r="E1821" s="27" t="s">
        <v>35</v>
      </c>
      <c r="F1821" s="27" t="s">
        <v>82</v>
      </c>
      <c r="G1821" s="27" t="s">
        <v>83</v>
      </c>
      <c r="H1821" s="27" t="s">
        <v>27</v>
      </c>
      <c r="I1821" s="29">
        <v>0.5</v>
      </c>
      <c r="J1821" s="30">
        <v>2500</v>
      </c>
      <c r="K1821" s="31">
        <f t="shared" si="14"/>
        <v>1250</v>
      </c>
      <c r="L1821" s="31">
        <f t="shared" si="15"/>
        <v>437.5</v>
      </c>
      <c r="M1821" s="32">
        <v>0.35</v>
      </c>
      <c r="O1821" s="37"/>
      <c r="P1821" s="35"/>
      <c r="Q1821" s="33"/>
      <c r="R1821" s="34"/>
    </row>
    <row r="1822" spans="1:18" ht="15.75" customHeight="1" x14ac:dyDescent="0.2">
      <c r="A1822" s="22"/>
      <c r="B1822" s="27" t="s">
        <v>34</v>
      </c>
      <c r="C1822" s="27">
        <v>1128299</v>
      </c>
      <c r="D1822" s="28">
        <v>44278</v>
      </c>
      <c r="E1822" s="27" t="s">
        <v>35</v>
      </c>
      <c r="F1822" s="27" t="s">
        <v>82</v>
      </c>
      <c r="G1822" s="27" t="s">
        <v>83</v>
      </c>
      <c r="H1822" s="27" t="s">
        <v>28</v>
      </c>
      <c r="I1822" s="29">
        <v>0.55000000000000004</v>
      </c>
      <c r="J1822" s="30">
        <v>1000</v>
      </c>
      <c r="K1822" s="31">
        <f t="shared" si="14"/>
        <v>550</v>
      </c>
      <c r="L1822" s="31">
        <f t="shared" si="15"/>
        <v>220</v>
      </c>
      <c r="M1822" s="32">
        <v>0.4</v>
      </c>
      <c r="O1822" s="37"/>
      <c r="P1822" s="35"/>
      <c r="Q1822" s="33"/>
      <c r="R1822" s="34"/>
    </row>
    <row r="1823" spans="1:18" ht="15.75" customHeight="1" x14ac:dyDescent="0.2">
      <c r="A1823" s="22"/>
      <c r="B1823" s="27" t="s">
        <v>34</v>
      </c>
      <c r="C1823" s="27">
        <v>1128299</v>
      </c>
      <c r="D1823" s="28">
        <v>44278</v>
      </c>
      <c r="E1823" s="27" t="s">
        <v>35</v>
      </c>
      <c r="F1823" s="27" t="s">
        <v>82</v>
      </c>
      <c r="G1823" s="27" t="s">
        <v>83</v>
      </c>
      <c r="H1823" s="27" t="s">
        <v>29</v>
      </c>
      <c r="I1823" s="29">
        <v>0.5</v>
      </c>
      <c r="J1823" s="30">
        <v>3000</v>
      </c>
      <c r="K1823" s="31">
        <f t="shared" si="14"/>
        <v>1500</v>
      </c>
      <c r="L1823" s="31">
        <f t="shared" si="15"/>
        <v>450</v>
      </c>
      <c r="M1823" s="32">
        <v>0.3</v>
      </c>
      <c r="O1823" s="37"/>
      <c r="P1823" s="35"/>
      <c r="Q1823" s="33"/>
      <c r="R1823" s="34"/>
    </row>
    <row r="1824" spans="1:18" ht="15.75" customHeight="1" x14ac:dyDescent="0.2">
      <c r="A1824" s="22"/>
      <c r="B1824" s="27" t="s">
        <v>34</v>
      </c>
      <c r="C1824" s="27">
        <v>1128299</v>
      </c>
      <c r="D1824" s="28">
        <v>44310</v>
      </c>
      <c r="E1824" s="27" t="s">
        <v>35</v>
      </c>
      <c r="F1824" s="27" t="s">
        <v>82</v>
      </c>
      <c r="G1824" s="27" t="s">
        <v>83</v>
      </c>
      <c r="H1824" s="27" t="s">
        <v>24</v>
      </c>
      <c r="I1824" s="29">
        <v>0.55000000000000004</v>
      </c>
      <c r="J1824" s="30">
        <v>4750</v>
      </c>
      <c r="K1824" s="31">
        <f t="shared" si="14"/>
        <v>2612.5</v>
      </c>
      <c r="L1824" s="31">
        <f t="shared" si="15"/>
        <v>914.37499999999989</v>
      </c>
      <c r="M1824" s="32">
        <v>0.35</v>
      </c>
      <c r="O1824" s="37"/>
      <c r="P1824" s="35"/>
      <c r="Q1824" s="33"/>
      <c r="R1824" s="34"/>
    </row>
    <row r="1825" spans="1:18" ht="15.75" customHeight="1" x14ac:dyDescent="0.2">
      <c r="A1825" s="22"/>
      <c r="B1825" s="27" t="s">
        <v>34</v>
      </c>
      <c r="C1825" s="27">
        <v>1128299</v>
      </c>
      <c r="D1825" s="28">
        <v>44310</v>
      </c>
      <c r="E1825" s="27" t="s">
        <v>35</v>
      </c>
      <c r="F1825" s="27" t="s">
        <v>82</v>
      </c>
      <c r="G1825" s="27" t="s">
        <v>83</v>
      </c>
      <c r="H1825" s="27" t="s">
        <v>25</v>
      </c>
      <c r="I1825" s="29">
        <v>0.60000000000000009</v>
      </c>
      <c r="J1825" s="30">
        <v>2750</v>
      </c>
      <c r="K1825" s="31">
        <f t="shared" si="14"/>
        <v>1650.0000000000002</v>
      </c>
      <c r="L1825" s="31">
        <f t="shared" si="15"/>
        <v>577.5</v>
      </c>
      <c r="M1825" s="32">
        <v>0.35</v>
      </c>
      <c r="O1825" s="37"/>
      <c r="P1825" s="35"/>
      <c r="Q1825" s="33"/>
      <c r="R1825" s="34"/>
    </row>
    <row r="1826" spans="1:18" ht="15.75" customHeight="1" x14ac:dyDescent="0.2">
      <c r="A1826" s="22"/>
      <c r="B1826" s="27" t="s">
        <v>34</v>
      </c>
      <c r="C1826" s="27">
        <v>1128299</v>
      </c>
      <c r="D1826" s="28">
        <v>44310</v>
      </c>
      <c r="E1826" s="27" t="s">
        <v>35</v>
      </c>
      <c r="F1826" s="27" t="s">
        <v>82</v>
      </c>
      <c r="G1826" s="27" t="s">
        <v>83</v>
      </c>
      <c r="H1826" s="27" t="s">
        <v>26</v>
      </c>
      <c r="I1826" s="29">
        <v>0.60000000000000009</v>
      </c>
      <c r="J1826" s="30">
        <v>3250</v>
      </c>
      <c r="K1826" s="31">
        <f t="shared" si="14"/>
        <v>1950.0000000000002</v>
      </c>
      <c r="L1826" s="31">
        <f t="shared" si="15"/>
        <v>682.5</v>
      </c>
      <c r="M1826" s="32">
        <v>0.35</v>
      </c>
      <c r="O1826" s="37"/>
      <c r="P1826" s="35"/>
      <c r="Q1826" s="33"/>
      <c r="R1826" s="34"/>
    </row>
    <row r="1827" spans="1:18" ht="15.75" customHeight="1" x14ac:dyDescent="0.2">
      <c r="A1827" s="22"/>
      <c r="B1827" s="27" t="s">
        <v>34</v>
      </c>
      <c r="C1827" s="27">
        <v>1128299</v>
      </c>
      <c r="D1827" s="28">
        <v>44310</v>
      </c>
      <c r="E1827" s="27" t="s">
        <v>35</v>
      </c>
      <c r="F1827" s="27" t="s">
        <v>82</v>
      </c>
      <c r="G1827" s="27" t="s">
        <v>83</v>
      </c>
      <c r="H1827" s="27" t="s">
        <v>27</v>
      </c>
      <c r="I1827" s="29">
        <v>0.45000000000000007</v>
      </c>
      <c r="J1827" s="30">
        <v>2250</v>
      </c>
      <c r="K1827" s="31">
        <f t="shared" si="14"/>
        <v>1012.5000000000001</v>
      </c>
      <c r="L1827" s="31">
        <f t="shared" si="15"/>
        <v>354.375</v>
      </c>
      <c r="M1827" s="32">
        <v>0.35</v>
      </c>
      <c r="O1827" s="37"/>
      <c r="P1827" s="35"/>
      <c r="Q1827" s="33"/>
      <c r="R1827" s="34"/>
    </row>
    <row r="1828" spans="1:18" ht="15.75" customHeight="1" x14ac:dyDescent="0.2">
      <c r="A1828" s="22"/>
      <c r="B1828" s="27" t="s">
        <v>34</v>
      </c>
      <c r="C1828" s="27">
        <v>1128299</v>
      </c>
      <c r="D1828" s="28">
        <v>44310</v>
      </c>
      <c r="E1828" s="27" t="s">
        <v>35</v>
      </c>
      <c r="F1828" s="27" t="s">
        <v>82</v>
      </c>
      <c r="G1828" s="27" t="s">
        <v>83</v>
      </c>
      <c r="H1828" s="27" t="s">
        <v>28</v>
      </c>
      <c r="I1828" s="29">
        <v>0.50000000000000011</v>
      </c>
      <c r="J1828" s="30">
        <v>1250</v>
      </c>
      <c r="K1828" s="31">
        <f t="shared" si="14"/>
        <v>625.00000000000011</v>
      </c>
      <c r="L1828" s="31">
        <f t="shared" si="15"/>
        <v>250.00000000000006</v>
      </c>
      <c r="M1828" s="32">
        <v>0.4</v>
      </c>
      <c r="O1828" s="37"/>
      <c r="P1828" s="35"/>
      <c r="Q1828" s="33"/>
      <c r="R1828" s="34"/>
    </row>
    <row r="1829" spans="1:18" ht="15.75" customHeight="1" x14ac:dyDescent="0.2">
      <c r="A1829" s="22"/>
      <c r="B1829" s="27" t="s">
        <v>34</v>
      </c>
      <c r="C1829" s="27">
        <v>1128299</v>
      </c>
      <c r="D1829" s="28">
        <v>44310</v>
      </c>
      <c r="E1829" s="27" t="s">
        <v>35</v>
      </c>
      <c r="F1829" s="27" t="s">
        <v>82</v>
      </c>
      <c r="G1829" s="27" t="s">
        <v>83</v>
      </c>
      <c r="H1829" s="27" t="s">
        <v>29</v>
      </c>
      <c r="I1829" s="29">
        <v>0.65000000000000013</v>
      </c>
      <c r="J1829" s="30">
        <v>3000</v>
      </c>
      <c r="K1829" s="31">
        <f t="shared" si="14"/>
        <v>1950.0000000000005</v>
      </c>
      <c r="L1829" s="31">
        <f t="shared" si="15"/>
        <v>585.00000000000011</v>
      </c>
      <c r="M1829" s="32">
        <v>0.3</v>
      </c>
      <c r="O1829" s="37"/>
      <c r="P1829" s="35"/>
      <c r="Q1829" s="33"/>
      <c r="R1829" s="34"/>
    </row>
    <row r="1830" spans="1:18" ht="15.75" customHeight="1" x14ac:dyDescent="0.2">
      <c r="A1830" s="22"/>
      <c r="B1830" s="27" t="s">
        <v>34</v>
      </c>
      <c r="C1830" s="27">
        <v>1128299</v>
      </c>
      <c r="D1830" s="28">
        <v>44341</v>
      </c>
      <c r="E1830" s="27" t="s">
        <v>35</v>
      </c>
      <c r="F1830" s="27" t="s">
        <v>82</v>
      </c>
      <c r="G1830" s="27" t="s">
        <v>83</v>
      </c>
      <c r="H1830" s="27" t="s">
        <v>24</v>
      </c>
      <c r="I1830" s="29">
        <v>0.5</v>
      </c>
      <c r="J1830" s="30">
        <v>5000</v>
      </c>
      <c r="K1830" s="31">
        <f t="shared" si="14"/>
        <v>2500</v>
      </c>
      <c r="L1830" s="31">
        <f t="shared" si="15"/>
        <v>875</v>
      </c>
      <c r="M1830" s="32">
        <v>0.35</v>
      </c>
      <c r="O1830" s="37"/>
      <c r="P1830" s="35"/>
      <c r="Q1830" s="33"/>
      <c r="R1830" s="34"/>
    </row>
    <row r="1831" spans="1:18" ht="15.75" customHeight="1" x14ac:dyDescent="0.2">
      <c r="A1831" s="22"/>
      <c r="B1831" s="27" t="s">
        <v>34</v>
      </c>
      <c r="C1831" s="27">
        <v>1128299</v>
      </c>
      <c r="D1831" s="28">
        <v>44341</v>
      </c>
      <c r="E1831" s="27" t="s">
        <v>35</v>
      </c>
      <c r="F1831" s="27" t="s">
        <v>82</v>
      </c>
      <c r="G1831" s="27" t="s">
        <v>83</v>
      </c>
      <c r="H1831" s="27" t="s">
        <v>25</v>
      </c>
      <c r="I1831" s="29">
        <v>0.55000000000000004</v>
      </c>
      <c r="J1831" s="30">
        <v>3500</v>
      </c>
      <c r="K1831" s="31">
        <f t="shared" si="14"/>
        <v>1925.0000000000002</v>
      </c>
      <c r="L1831" s="31">
        <f t="shared" si="15"/>
        <v>673.75</v>
      </c>
      <c r="M1831" s="32">
        <v>0.35</v>
      </c>
      <c r="O1831" s="37"/>
      <c r="P1831" s="35"/>
      <c r="Q1831" s="33"/>
      <c r="R1831" s="34"/>
    </row>
    <row r="1832" spans="1:18" ht="15.75" customHeight="1" x14ac:dyDescent="0.2">
      <c r="A1832" s="22"/>
      <c r="B1832" s="27" t="s">
        <v>34</v>
      </c>
      <c r="C1832" s="27">
        <v>1128299</v>
      </c>
      <c r="D1832" s="28">
        <v>44341</v>
      </c>
      <c r="E1832" s="27" t="s">
        <v>35</v>
      </c>
      <c r="F1832" s="27" t="s">
        <v>82</v>
      </c>
      <c r="G1832" s="27" t="s">
        <v>83</v>
      </c>
      <c r="H1832" s="27" t="s">
        <v>26</v>
      </c>
      <c r="I1832" s="29">
        <v>0.55000000000000004</v>
      </c>
      <c r="J1832" s="30">
        <v>3500</v>
      </c>
      <c r="K1832" s="31">
        <f t="shared" si="14"/>
        <v>1925.0000000000002</v>
      </c>
      <c r="L1832" s="31">
        <f t="shared" si="15"/>
        <v>673.75</v>
      </c>
      <c r="M1832" s="32">
        <v>0.35</v>
      </c>
      <c r="O1832" s="37"/>
      <c r="P1832" s="35"/>
      <c r="Q1832" s="33"/>
      <c r="R1832" s="34"/>
    </row>
    <row r="1833" spans="1:18" ht="15.75" customHeight="1" x14ac:dyDescent="0.2">
      <c r="A1833" s="22"/>
      <c r="B1833" s="27" t="s">
        <v>34</v>
      </c>
      <c r="C1833" s="27">
        <v>1128299</v>
      </c>
      <c r="D1833" s="28">
        <v>44341</v>
      </c>
      <c r="E1833" s="27" t="s">
        <v>35</v>
      </c>
      <c r="F1833" s="27" t="s">
        <v>82</v>
      </c>
      <c r="G1833" s="27" t="s">
        <v>83</v>
      </c>
      <c r="H1833" s="27" t="s">
        <v>27</v>
      </c>
      <c r="I1833" s="29">
        <v>0.5</v>
      </c>
      <c r="J1833" s="30">
        <v>2750</v>
      </c>
      <c r="K1833" s="31">
        <f t="shared" si="14"/>
        <v>1375</v>
      </c>
      <c r="L1833" s="31">
        <f t="shared" si="15"/>
        <v>481.24999999999994</v>
      </c>
      <c r="M1833" s="32">
        <v>0.35</v>
      </c>
      <c r="O1833" s="37"/>
      <c r="P1833" s="35"/>
      <c r="Q1833" s="33"/>
      <c r="R1833" s="34"/>
    </row>
    <row r="1834" spans="1:18" ht="15.75" customHeight="1" x14ac:dyDescent="0.2">
      <c r="A1834" s="22"/>
      <c r="B1834" s="27" t="s">
        <v>34</v>
      </c>
      <c r="C1834" s="27">
        <v>1128299</v>
      </c>
      <c r="D1834" s="28">
        <v>44341</v>
      </c>
      <c r="E1834" s="27" t="s">
        <v>35</v>
      </c>
      <c r="F1834" s="27" t="s">
        <v>82</v>
      </c>
      <c r="G1834" s="27" t="s">
        <v>83</v>
      </c>
      <c r="H1834" s="27" t="s">
        <v>28</v>
      </c>
      <c r="I1834" s="29">
        <v>0.44999999999999996</v>
      </c>
      <c r="J1834" s="30">
        <v>1750</v>
      </c>
      <c r="K1834" s="31">
        <f t="shared" si="14"/>
        <v>787.49999999999989</v>
      </c>
      <c r="L1834" s="31">
        <f t="shared" si="15"/>
        <v>315</v>
      </c>
      <c r="M1834" s="32">
        <v>0.4</v>
      </c>
      <c r="O1834" s="37"/>
      <c r="P1834" s="35"/>
      <c r="Q1834" s="33"/>
      <c r="R1834" s="34"/>
    </row>
    <row r="1835" spans="1:18" ht="15.75" customHeight="1" x14ac:dyDescent="0.2">
      <c r="A1835" s="22"/>
      <c r="B1835" s="27" t="s">
        <v>34</v>
      </c>
      <c r="C1835" s="27">
        <v>1128299</v>
      </c>
      <c r="D1835" s="28">
        <v>44341</v>
      </c>
      <c r="E1835" s="27" t="s">
        <v>35</v>
      </c>
      <c r="F1835" s="27" t="s">
        <v>82</v>
      </c>
      <c r="G1835" s="27" t="s">
        <v>83</v>
      </c>
      <c r="H1835" s="27" t="s">
        <v>29</v>
      </c>
      <c r="I1835" s="29">
        <v>0.6</v>
      </c>
      <c r="J1835" s="30">
        <v>5250</v>
      </c>
      <c r="K1835" s="31">
        <f t="shared" si="14"/>
        <v>3150</v>
      </c>
      <c r="L1835" s="31">
        <f t="shared" si="15"/>
        <v>945</v>
      </c>
      <c r="M1835" s="32">
        <v>0.3</v>
      </c>
      <c r="O1835" s="37"/>
      <c r="P1835" s="35"/>
      <c r="Q1835" s="33"/>
      <c r="R1835" s="34"/>
    </row>
    <row r="1836" spans="1:18" ht="15.75" customHeight="1" x14ac:dyDescent="0.2">
      <c r="A1836" s="22"/>
      <c r="B1836" s="27" t="s">
        <v>34</v>
      </c>
      <c r="C1836" s="27">
        <v>1128299</v>
      </c>
      <c r="D1836" s="28">
        <v>44371</v>
      </c>
      <c r="E1836" s="27" t="s">
        <v>35</v>
      </c>
      <c r="F1836" s="27" t="s">
        <v>82</v>
      </c>
      <c r="G1836" s="27" t="s">
        <v>83</v>
      </c>
      <c r="H1836" s="27" t="s">
        <v>24</v>
      </c>
      <c r="I1836" s="29">
        <v>0.54999999999999993</v>
      </c>
      <c r="J1836" s="30">
        <v>7750</v>
      </c>
      <c r="K1836" s="31">
        <f t="shared" si="14"/>
        <v>4262.4999999999991</v>
      </c>
      <c r="L1836" s="31">
        <f t="shared" si="15"/>
        <v>1491.8749999999995</v>
      </c>
      <c r="M1836" s="32">
        <v>0.35</v>
      </c>
      <c r="O1836" s="37"/>
      <c r="P1836" s="35"/>
      <c r="Q1836" s="33"/>
      <c r="R1836" s="34"/>
    </row>
    <row r="1837" spans="1:18" ht="15.75" customHeight="1" x14ac:dyDescent="0.2">
      <c r="A1837" s="22"/>
      <c r="B1837" s="27" t="s">
        <v>34</v>
      </c>
      <c r="C1837" s="27">
        <v>1128299</v>
      </c>
      <c r="D1837" s="28">
        <v>44371</v>
      </c>
      <c r="E1837" s="27" t="s">
        <v>35</v>
      </c>
      <c r="F1837" s="27" t="s">
        <v>82</v>
      </c>
      <c r="G1837" s="27" t="s">
        <v>83</v>
      </c>
      <c r="H1837" s="27" t="s">
        <v>25</v>
      </c>
      <c r="I1837" s="29">
        <v>0.64999999999999991</v>
      </c>
      <c r="J1837" s="30">
        <v>6500</v>
      </c>
      <c r="K1837" s="31">
        <f t="shared" si="14"/>
        <v>4224.9999999999991</v>
      </c>
      <c r="L1837" s="31">
        <f t="shared" si="15"/>
        <v>1478.7499999999995</v>
      </c>
      <c r="M1837" s="32">
        <v>0.35</v>
      </c>
      <c r="O1837" s="37"/>
      <c r="P1837" s="35"/>
      <c r="Q1837" s="33"/>
      <c r="R1837" s="34"/>
    </row>
    <row r="1838" spans="1:18" ht="15.75" customHeight="1" x14ac:dyDescent="0.2">
      <c r="A1838" s="22"/>
      <c r="B1838" s="27" t="s">
        <v>34</v>
      </c>
      <c r="C1838" s="27">
        <v>1128299</v>
      </c>
      <c r="D1838" s="28">
        <v>44371</v>
      </c>
      <c r="E1838" s="27" t="s">
        <v>35</v>
      </c>
      <c r="F1838" s="27" t="s">
        <v>82</v>
      </c>
      <c r="G1838" s="27" t="s">
        <v>83</v>
      </c>
      <c r="H1838" s="27" t="s">
        <v>26</v>
      </c>
      <c r="I1838" s="29">
        <v>0.79999999999999993</v>
      </c>
      <c r="J1838" s="30">
        <v>6500</v>
      </c>
      <c r="K1838" s="31">
        <f t="shared" si="14"/>
        <v>5200</v>
      </c>
      <c r="L1838" s="31">
        <f t="shared" si="15"/>
        <v>1819.9999999999998</v>
      </c>
      <c r="M1838" s="32">
        <v>0.35</v>
      </c>
      <c r="O1838" s="37"/>
      <c r="P1838" s="35"/>
      <c r="Q1838" s="33"/>
      <c r="R1838" s="34"/>
    </row>
    <row r="1839" spans="1:18" ht="15.75" customHeight="1" x14ac:dyDescent="0.2">
      <c r="A1839" s="22"/>
      <c r="B1839" s="27" t="s">
        <v>34</v>
      </c>
      <c r="C1839" s="27">
        <v>1128299</v>
      </c>
      <c r="D1839" s="28">
        <v>44371</v>
      </c>
      <c r="E1839" s="27" t="s">
        <v>35</v>
      </c>
      <c r="F1839" s="27" t="s">
        <v>82</v>
      </c>
      <c r="G1839" s="27" t="s">
        <v>83</v>
      </c>
      <c r="H1839" s="27" t="s">
        <v>27</v>
      </c>
      <c r="I1839" s="29">
        <v>0.79999999999999993</v>
      </c>
      <c r="J1839" s="30">
        <v>5250</v>
      </c>
      <c r="K1839" s="31">
        <f t="shared" si="14"/>
        <v>4200</v>
      </c>
      <c r="L1839" s="31">
        <f t="shared" si="15"/>
        <v>1470</v>
      </c>
      <c r="M1839" s="32">
        <v>0.35</v>
      </c>
      <c r="O1839" s="37"/>
      <c r="P1839" s="35"/>
      <c r="Q1839" s="33"/>
      <c r="R1839" s="34"/>
    </row>
    <row r="1840" spans="1:18" ht="15.75" customHeight="1" x14ac:dyDescent="0.2">
      <c r="A1840" s="22"/>
      <c r="B1840" s="27" t="s">
        <v>34</v>
      </c>
      <c r="C1840" s="27">
        <v>1128299</v>
      </c>
      <c r="D1840" s="28">
        <v>44371</v>
      </c>
      <c r="E1840" s="27" t="s">
        <v>35</v>
      </c>
      <c r="F1840" s="27" t="s">
        <v>82</v>
      </c>
      <c r="G1840" s="27" t="s">
        <v>83</v>
      </c>
      <c r="H1840" s="27" t="s">
        <v>28</v>
      </c>
      <c r="I1840" s="29">
        <v>0.9</v>
      </c>
      <c r="J1840" s="30">
        <v>4000</v>
      </c>
      <c r="K1840" s="31">
        <f t="shared" si="14"/>
        <v>3600</v>
      </c>
      <c r="L1840" s="31">
        <f t="shared" si="15"/>
        <v>1440</v>
      </c>
      <c r="M1840" s="32">
        <v>0.4</v>
      </c>
      <c r="O1840" s="37"/>
      <c r="P1840" s="35"/>
      <c r="Q1840" s="33"/>
      <c r="R1840" s="34"/>
    </row>
    <row r="1841" spans="1:18" ht="15.75" customHeight="1" x14ac:dyDescent="0.2">
      <c r="A1841" s="22"/>
      <c r="B1841" s="27" t="s">
        <v>34</v>
      </c>
      <c r="C1841" s="27">
        <v>1128299</v>
      </c>
      <c r="D1841" s="28">
        <v>44371</v>
      </c>
      <c r="E1841" s="27" t="s">
        <v>35</v>
      </c>
      <c r="F1841" s="27" t="s">
        <v>82</v>
      </c>
      <c r="G1841" s="27" t="s">
        <v>83</v>
      </c>
      <c r="H1841" s="27" t="s">
        <v>29</v>
      </c>
      <c r="I1841" s="29">
        <v>1.05</v>
      </c>
      <c r="J1841" s="30">
        <v>7000</v>
      </c>
      <c r="K1841" s="31">
        <f t="shared" si="14"/>
        <v>7350</v>
      </c>
      <c r="L1841" s="31">
        <f t="shared" si="15"/>
        <v>2205</v>
      </c>
      <c r="M1841" s="32">
        <v>0.3</v>
      </c>
      <c r="O1841" s="37"/>
      <c r="P1841" s="35"/>
      <c r="Q1841" s="33"/>
      <c r="R1841" s="34"/>
    </row>
    <row r="1842" spans="1:18" ht="15.75" customHeight="1" x14ac:dyDescent="0.2">
      <c r="A1842" s="22"/>
      <c r="B1842" s="27" t="s">
        <v>34</v>
      </c>
      <c r="C1842" s="27">
        <v>1128299</v>
      </c>
      <c r="D1842" s="28">
        <v>44400</v>
      </c>
      <c r="E1842" s="27" t="s">
        <v>35</v>
      </c>
      <c r="F1842" s="27" t="s">
        <v>82</v>
      </c>
      <c r="G1842" s="27" t="s">
        <v>83</v>
      </c>
      <c r="H1842" s="27" t="s">
        <v>24</v>
      </c>
      <c r="I1842" s="29">
        <v>0.85</v>
      </c>
      <c r="J1842" s="30">
        <v>8500</v>
      </c>
      <c r="K1842" s="31">
        <f t="shared" si="14"/>
        <v>7225</v>
      </c>
      <c r="L1842" s="31">
        <f t="shared" si="15"/>
        <v>2528.75</v>
      </c>
      <c r="M1842" s="32">
        <v>0.35</v>
      </c>
      <c r="O1842" s="37"/>
      <c r="P1842" s="35"/>
      <c r="Q1842" s="33"/>
      <c r="R1842" s="34"/>
    </row>
    <row r="1843" spans="1:18" ht="15.75" customHeight="1" x14ac:dyDescent="0.2">
      <c r="A1843" s="22"/>
      <c r="B1843" s="27" t="s">
        <v>34</v>
      </c>
      <c r="C1843" s="27">
        <v>1128299</v>
      </c>
      <c r="D1843" s="28">
        <v>44400</v>
      </c>
      <c r="E1843" s="27" t="s">
        <v>35</v>
      </c>
      <c r="F1843" s="27" t="s">
        <v>82</v>
      </c>
      <c r="G1843" s="27" t="s">
        <v>83</v>
      </c>
      <c r="H1843" s="27" t="s">
        <v>25</v>
      </c>
      <c r="I1843" s="29">
        <v>0.9</v>
      </c>
      <c r="J1843" s="30">
        <v>7000</v>
      </c>
      <c r="K1843" s="31">
        <f t="shared" si="14"/>
        <v>6300</v>
      </c>
      <c r="L1843" s="31">
        <f t="shared" si="15"/>
        <v>2205</v>
      </c>
      <c r="M1843" s="32">
        <v>0.35</v>
      </c>
      <c r="O1843" s="37"/>
      <c r="P1843" s="35"/>
      <c r="Q1843" s="33"/>
      <c r="R1843" s="34"/>
    </row>
    <row r="1844" spans="1:18" ht="15.75" customHeight="1" x14ac:dyDescent="0.2">
      <c r="A1844" s="22"/>
      <c r="B1844" s="27" t="s">
        <v>34</v>
      </c>
      <c r="C1844" s="27">
        <v>1128299</v>
      </c>
      <c r="D1844" s="28">
        <v>44400</v>
      </c>
      <c r="E1844" s="27" t="s">
        <v>35</v>
      </c>
      <c r="F1844" s="27" t="s">
        <v>82</v>
      </c>
      <c r="G1844" s="27" t="s">
        <v>83</v>
      </c>
      <c r="H1844" s="27" t="s">
        <v>26</v>
      </c>
      <c r="I1844" s="29">
        <v>0.9</v>
      </c>
      <c r="J1844" s="30">
        <v>6500</v>
      </c>
      <c r="K1844" s="31">
        <f t="shared" si="14"/>
        <v>5850</v>
      </c>
      <c r="L1844" s="31">
        <f t="shared" si="15"/>
        <v>2047.4999999999998</v>
      </c>
      <c r="M1844" s="32">
        <v>0.35</v>
      </c>
      <c r="O1844" s="37"/>
      <c r="P1844" s="35"/>
      <c r="Q1844" s="33"/>
      <c r="R1844" s="34"/>
    </row>
    <row r="1845" spans="1:18" ht="15.75" customHeight="1" x14ac:dyDescent="0.2">
      <c r="A1845" s="22"/>
      <c r="B1845" s="27" t="s">
        <v>34</v>
      </c>
      <c r="C1845" s="27">
        <v>1128299</v>
      </c>
      <c r="D1845" s="28">
        <v>44400</v>
      </c>
      <c r="E1845" s="27" t="s">
        <v>35</v>
      </c>
      <c r="F1845" s="27" t="s">
        <v>82</v>
      </c>
      <c r="G1845" s="27" t="s">
        <v>83</v>
      </c>
      <c r="H1845" s="27" t="s">
        <v>27</v>
      </c>
      <c r="I1845" s="29">
        <v>0.85</v>
      </c>
      <c r="J1845" s="30">
        <v>5500</v>
      </c>
      <c r="K1845" s="31">
        <f t="shared" si="14"/>
        <v>4675</v>
      </c>
      <c r="L1845" s="31">
        <f t="shared" si="15"/>
        <v>1636.25</v>
      </c>
      <c r="M1845" s="32">
        <v>0.35</v>
      </c>
      <c r="O1845" s="37"/>
      <c r="P1845" s="35"/>
      <c r="Q1845" s="33"/>
      <c r="R1845" s="34"/>
    </row>
    <row r="1846" spans="1:18" ht="15.75" customHeight="1" x14ac:dyDescent="0.2">
      <c r="A1846" s="22"/>
      <c r="B1846" s="27" t="s">
        <v>34</v>
      </c>
      <c r="C1846" s="27">
        <v>1128299</v>
      </c>
      <c r="D1846" s="28">
        <v>44400</v>
      </c>
      <c r="E1846" s="27" t="s">
        <v>35</v>
      </c>
      <c r="F1846" s="27" t="s">
        <v>82</v>
      </c>
      <c r="G1846" s="27" t="s">
        <v>83</v>
      </c>
      <c r="H1846" s="27" t="s">
        <v>28</v>
      </c>
      <c r="I1846" s="29">
        <v>0.9</v>
      </c>
      <c r="J1846" s="30">
        <v>6000</v>
      </c>
      <c r="K1846" s="31">
        <f t="shared" si="14"/>
        <v>5400</v>
      </c>
      <c r="L1846" s="31">
        <f t="shared" si="15"/>
        <v>2160</v>
      </c>
      <c r="M1846" s="32">
        <v>0.4</v>
      </c>
      <c r="O1846" s="37"/>
      <c r="P1846" s="35"/>
      <c r="Q1846" s="33"/>
      <c r="R1846" s="34"/>
    </row>
    <row r="1847" spans="1:18" ht="15.75" customHeight="1" x14ac:dyDescent="0.2">
      <c r="A1847" s="22"/>
      <c r="B1847" s="27" t="s">
        <v>34</v>
      </c>
      <c r="C1847" s="27">
        <v>1128299</v>
      </c>
      <c r="D1847" s="28">
        <v>44400</v>
      </c>
      <c r="E1847" s="27" t="s">
        <v>35</v>
      </c>
      <c r="F1847" s="27" t="s">
        <v>82</v>
      </c>
      <c r="G1847" s="27" t="s">
        <v>83</v>
      </c>
      <c r="H1847" s="27" t="s">
        <v>29</v>
      </c>
      <c r="I1847" s="29">
        <v>1.05</v>
      </c>
      <c r="J1847" s="30">
        <v>6000</v>
      </c>
      <c r="K1847" s="31">
        <f t="shared" si="14"/>
        <v>6300</v>
      </c>
      <c r="L1847" s="31">
        <f t="shared" si="15"/>
        <v>1890</v>
      </c>
      <c r="M1847" s="32">
        <v>0.3</v>
      </c>
      <c r="O1847" s="37"/>
      <c r="P1847" s="35"/>
      <c r="Q1847" s="33"/>
      <c r="R1847" s="34"/>
    </row>
    <row r="1848" spans="1:18" ht="15.75" customHeight="1" x14ac:dyDescent="0.2">
      <c r="A1848" s="22"/>
      <c r="B1848" s="27" t="s">
        <v>34</v>
      </c>
      <c r="C1848" s="27">
        <v>1128299</v>
      </c>
      <c r="D1848" s="28">
        <v>44432</v>
      </c>
      <c r="E1848" s="27" t="s">
        <v>35</v>
      </c>
      <c r="F1848" s="27" t="s">
        <v>82</v>
      </c>
      <c r="G1848" s="27" t="s">
        <v>83</v>
      </c>
      <c r="H1848" s="27" t="s">
        <v>24</v>
      </c>
      <c r="I1848" s="29">
        <v>0.9</v>
      </c>
      <c r="J1848" s="30">
        <v>8000</v>
      </c>
      <c r="K1848" s="31">
        <f t="shared" si="14"/>
        <v>7200</v>
      </c>
      <c r="L1848" s="31">
        <f t="shared" si="15"/>
        <v>2520</v>
      </c>
      <c r="M1848" s="32">
        <v>0.35</v>
      </c>
      <c r="O1848" s="37"/>
      <c r="P1848" s="35"/>
      <c r="Q1848" s="33"/>
      <c r="R1848" s="34"/>
    </row>
    <row r="1849" spans="1:18" ht="15.75" customHeight="1" x14ac:dyDescent="0.2">
      <c r="A1849" s="22"/>
      <c r="B1849" s="27" t="s">
        <v>34</v>
      </c>
      <c r="C1849" s="27">
        <v>1128299</v>
      </c>
      <c r="D1849" s="28">
        <v>44432</v>
      </c>
      <c r="E1849" s="27" t="s">
        <v>35</v>
      </c>
      <c r="F1849" s="27" t="s">
        <v>82</v>
      </c>
      <c r="G1849" s="27" t="s">
        <v>83</v>
      </c>
      <c r="H1849" s="27" t="s">
        <v>25</v>
      </c>
      <c r="I1849" s="29">
        <v>0.8</v>
      </c>
      <c r="J1849" s="30">
        <v>7750</v>
      </c>
      <c r="K1849" s="31">
        <f t="shared" si="14"/>
        <v>6200</v>
      </c>
      <c r="L1849" s="31">
        <f t="shared" si="15"/>
        <v>2170</v>
      </c>
      <c r="M1849" s="32">
        <v>0.35</v>
      </c>
      <c r="O1849" s="37"/>
      <c r="P1849" s="35"/>
      <c r="Q1849" s="33"/>
      <c r="R1849" s="34"/>
    </row>
    <row r="1850" spans="1:18" ht="15.75" customHeight="1" x14ac:dyDescent="0.2">
      <c r="A1850" s="22"/>
      <c r="B1850" s="27" t="s">
        <v>34</v>
      </c>
      <c r="C1850" s="27">
        <v>1128299</v>
      </c>
      <c r="D1850" s="28">
        <v>44432</v>
      </c>
      <c r="E1850" s="27" t="s">
        <v>35</v>
      </c>
      <c r="F1850" s="27" t="s">
        <v>82</v>
      </c>
      <c r="G1850" s="27" t="s">
        <v>83</v>
      </c>
      <c r="H1850" s="27" t="s">
        <v>26</v>
      </c>
      <c r="I1850" s="29">
        <v>0.70000000000000007</v>
      </c>
      <c r="J1850" s="30">
        <v>6500</v>
      </c>
      <c r="K1850" s="31">
        <f t="shared" si="14"/>
        <v>4550</v>
      </c>
      <c r="L1850" s="31">
        <f t="shared" si="15"/>
        <v>1592.5</v>
      </c>
      <c r="M1850" s="32">
        <v>0.35</v>
      </c>
      <c r="O1850" s="37"/>
      <c r="P1850" s="35"/>
      <c r="Q1850" s="33"/>
      <c r="R1850" s="34"/>
    </row>
    <row r="1851" spans="1:18" ht="15.75" customHeight="1" x14ac:dyDescent="0.2">
      <c r="A1851" s="22"/>
      <c r="B1851" s="27" t="s">
        <v>34</v>
      </c>
      <c r="C1851" s="27">
        <v>1128299</v>
      </c>
      <c r="D1851" s="28">
        <v>44432</v>
      </c>
      <c r="E1851" s="27" t="s">
        <v>35</v>
      </c>
      <c r="F1851" s="27" t="s">
        <v>82</v>
      </c>
      <c r="G1851" s="27" t="s">
        <v>83</v>
      </c>
      <c r="H1851" s="27" t="s">
        <v>27</v>
      </c>
      <c r="I1851" s="29">
        <v>0.70000000000000007</v>
      </c>
      <c r="J1851" s="30">
        <v>4250</v>
      </c>
      <c r="K1851" s="31">
        <f t="shared" si="14"/>
        <v>2975.0000000000005</v>
      </c>
      <c r="L1851" s="31">
        <f t="shared" si="15"/>
        <v>1041.25</v>
      </c>
      <c r="M1851" s="32">
        <v>0.35</v>
      </c>
      <c r="O1851" s="37"/>
      <c r="P1851" s="35"/>
      <c r="Q1851" s="33"/>
      <c r="R1851" s="34"/>
    </row>
    <row r="1852" spans="1:18" ht="15.75" customHeight="1" x14ac:dyDescent="0.2">
      <c r="A1852" s="22"/>
      <c r="B1852" s="27" t="s">
        <v>34</v>
      </c>
      <c r="C1852" s="27">
        <v>1128299</v>
      </c>
      <c r="D1852" s="28">
        <v>44432</v>
      </c>
      <c r="E1852" s="27" t="s">
        <v>35</v>
      </c>
      <c r="F1852" s="27" t="s">
        <v>82</v>
      </c>
      <c r="G1852" s="27" t="s">
        <v>83</v>
      </c>
      <c r="H1852" s="27" t="s">
        <v>28</v>
      </c>
      <c r="I1852" s="29">
        <v>0.7</v>
      </c>
      <c r="J1852" s="30">
        <v>4250</v>
      </c>
      <c r="K1852" s="31">
        <f t="shared" si="14"/>
        <v>2975</v>
      </c>
      <c r="L1852" s="31">
        <f t="shared" si="15"/>
        <v>1190</v>
      </c>
      <c r="M1852" s="32">
        <v>0.4</v>
      </c>
      <c r="O1852" s="37"/>
      <c r="P1852" s="35"/>
      <c r="Q1852" s="33"/>
      <c r="R1852" s="34"/>
    </row>
    <row r="1853" spans="1:18" ht="15.75" customHeight="1" x14ac:dyDescent="0.2">
      <c r="A1853" s="22"/>
      <c r="B1853" s="27" t="s">
        <v>34</v>
      </c>
      <c r="C1853" s="27">
        <v>1128299</v>
      </c>
      <c r="D1853" s="28">
        <v>44432</v>
      </c>
      <c r="E1853" s="27" t="s">
        <v>35</v>
      </c>
      <c r="F1853" s="27" t="s">
        <v>82</v>
      </c>
      <c r="G1853" s="27" t="s">
        <v>83</v>
      </c>
      <c r="H1853" s="27" t="s">
        <v>29</v>
      </c>
      <c r="I1853" s="29">
        <v>0.75</v>
      </c>
      <c r="J1853" s="30">
        <v>2500</v>
      </c>
      <c r="K1853" s="31">
        <f t="shared" si="14"/>
        <v>1875</v>
      </c>
      <c r="L1853" s="31">
        <f t="shared" si="15"/>
        <v>562.5</v>
      </c>
      <c r="M1853" s="32">
        <v>0.3</v>
      </c>
      <c r="O1853" s="37"/>
      <c r="P1853" s="35"/>
      <c r="Q1853" s="33"/>
      <c r="R1853" s="34"/>
    </row>
    <row r="1854" spans="1:18" ht="15.75" customHeight="1" x14ac:dyDescent="0.2">
      <c r="A1854" s="22"/>
      <c r="B1854" s="27" t="s">
        <v>34</v>
      </c>
      <c r="C1854" s="27">
        <v>1128299</v>
      </c>
      <c r="D1854" s="28">
        <v>44464</v>
      </c>
      <c r="E1854" s="27" t="s">
        <v>35</v>
      </c>
      <c r="F1854" s="27" t="s">
        <v>82</v>
      </c>
      <c r="G1854" s="27" t="s">
        <v>83</v>
      </c>
      <c r="H1854" s="27" t="s">
        <v>24</v>
      </c>
      <c r="I1854" s="29">
        <v>0.50000000000000011</v>
      </c>
      <c r="J1854" s="30">
        <v>4500</v>
      </c>
      <c r="K1854" s="31">
        <f t="shared" si="14"/>
        <v>2250.0000000000005</v>
      </c>
      <c r="L1854" s="31">
        <f t="shared" si="15"/>
        <v>787.50000000000011</v>
      </c>
      <c r="M1854" s="32">
        <v>0.35</v>
      </c>
      <c r="O1854" s="37"/>
      <c r="P1854" s="35"/>
      <c r="Q1854" s="33"/>
      <c r="R1854" s="34"/>
    </row>
    <row r="1855" spans="1:18" ht="15.75" customHeight="1" x14ac:dyDescent="0.2">
      <c r="A1855" s="22"/>
      <c r="B1855" s="27" t="s">
        <v>34</v>
      </c>
      <c r="C1855" s="27">
        <v>1128299</v>
      </c>
      <c r="D1855" s="28">
        <v>44464</v>
      </c>
      <c r="E1855" s="27" t="s">
        <v>35</v>
      </c>
      <c r="F1855" s="27" t="s">
        <v>82</v>
      </c>
      <c r="G1855" s="27" t="s">
        <v>83</v>
      </c>
      <c r="H1855" s="27" t="s">
        <v>25</v>
      </c>
      <c r="I1855" s="29">
        <v>0.55000000000000016</v>
      </c>
      <c r="J1855" s="30">
        <v>4500</v>
      </c>
      <c r="K1855" s="31">
        <f t="shared" si="14"/>
        <v>2475.0000000000009</v>
      </c>
      <c r="L1855" s="31">
        <f t="shared" si="15"/>
        <v>866.25000000000023</v>
      </c>
      <c r="M1855" s="32">
        <v>0.35</v>
      </c>
      <c r="O1855" s="37"/>
      <c r="P1855" s="35"/>
      <c r="Q1855" s="33"/>
      <c r="R1855" s="34"/>
    </row>
    <row r="1856" spans="1:18" ht="15.75" customHeight="1" x14ac:dyDescent="0.2">
      <c r="A1856" s="22"/>
      <c r="B1856" s="27" t="s">
        <v>34</v>
      </c>
      <c r="C1856" s="27">
        <v>1128299</v>
      </c>
      <c r="D1856" s="28">
        <v>44464</v>
      </c>
      <c r="E1856" s="27" t="s">
        <v>35</v>
      </c>
      <c r="F1856" s="27" t="s">
        <v>82</v>
      </c>
      <c r="G1856" s="27" t="s">
        <v>83</v>
      </c>
      <c r="H1856" s="27" t="s">
        <v>26</v>
      </c>
      <c r="I1856" s="29">
        <v>0.50000000000000011</v>
      </c>
      <c r="J1856" s="30">
        <v>2500</v>
      </c>
      <c r="K1856" s="31">
        <f t="shared" si="14"/>
        <v>1250.0000000000002</v>
      </c>
      <c r="L1856" s="31">
        <f t="shared" si="15"/>
        <v>437.50000000000006</v>
      </c>
      <c r="M1856" s="32">
        <v>0.35</v>
      </c>
      <c r="O1856" s="37"/>
      <c r="P1856" s="35"/>
      <c r="Q1856" s="33"/>
      <c r="R1856" s="34"/>
    </row>
    <row r="1857" spans="1:18" ht="15.75" customHeight="1" x14ac:dyDescent="0.2">
      <c r="A1857" s="22"/>
      <c r="B1857" s="27" t="s">
        <v>34</v>
      </c>
      <c r="C1857" s="27">
        <v>1128299</v>
      </c>
      <c r="D1857" s="28">
        <v>44464</v>
      </c>
      <c r="E1857" s="27" t="s">
        <v>35</v>
      </c>
      <c r="F1857" s="27" t="s">
        <v>82</v>
      </c>
      <c r="G1857" s="27" t="s">
        <v>83</v>
      </c>
      <c r="H1857" s="27" t="s">
        <v>27</v>
      </c>
      <c r="I1857" s="29">
        <v>0.50000000000000011</v>
      </c>
      <c r="J1857" s="30">
        <v>2000</v>
      </c>
      <c r="K1857" s="31">
        <f t="shared" si="14"/>
        <v>1000.0000000000002</v>
      </c>
      <c r="L1857" s="31">
        <f t="shared" si="15"/>
        <v>350.00000000000006</v>
      </c>
      <c r="M1857" s="32">
        <v>0.35</v>
      </c>
      <c r="O1857" s="37"/>
      <c r="P1857" s="35"/>
      <c r="Q1857" s="33"/>
      <c r="R1857" s="34"/>
    </row>
    <row r="1858" spans="1:18" ht="15.75" customHeight="1" x14ac:dyDescent="0.2">
      <c r="A1858" s="22"/>
      <c r="B1858" s="27" t="s">
        <v>34</v>
      </c>
      <c r="C1858" s="27">
        <v>1128299</v>
      </c>
      <c r="D1858" s="28">
        <v>44464</v>
      </c>
      <c r="E1858" s="27" t="s">
        <v>35</v>
      </c>
      <c r="F1858" s="27" t="s">
        <v>82</v>
      </c>
      <c r="G1858" s="27" t="s">
        <v>83</v>
      </c>
      <c r="H1858" s="27" t="s">
        <v>28</v>
      </c>
      <c r="I1858" s="29">
        <v>0.60000000000000009</v>
      </c>
      <c r="J1858" s="30">
        <v>2250</v>
      </c>
      <c r="K1858" s="31">
        <f t="shared" si="14"/>
        <v>1350.0000000000002</v>
      </c>
      <c r="L1858" s="31">
        <f t="shared" si="15"/>
        <v>540.00000000000011</v>
      </c>
      <c r="M1858" s="32">
        <v>0.4</v>
      </c>
      <c r="O1858" s="37"/>
      <c r="P1858" s="35"/>
      <c r="Q1858" s="33"/>
      <c r="R1858" s="34"/>
    </row>
    <row r="1859" spans="1:18" ht="15.75" customHeight="1" x14ac:dyDescent="0.2">
      <c r="A1859" s="22"/>
      <c r="B1859" s="27" t="s">
        <v>34</v>
      </c>
      <c r="C1859" s="27">
        <v>1128299</v>
      </c>
      <c r="D1859" s="28">
        <v>44464</v>
      </c>
      <c r="E1859" s="27" t="s">
        <v>35</v>
      </c>
      <c r="F1859" s="27" t="s">
        <v>82</v>
      </c>
      <c r="G1859" s="27" t="s">
        <v>83</v>
      </c>
      <c r="H1859" s="27" t="s">
        <v>29</v>
      </c>
      <c r="I1859" s="29">
        <v>0.44999999999999996</v>
      </c>
      <c r="J1859" s="30">
        <v>2500</v>
      </c>
      <c r="K1859" s="31">
        <f t="shared" si="14"/>
        <v>1125</v>
      </c>
      <c r="L1859" s="31">
        <f t="shared" si="15"/>
        <v>337.5</v>
      </c>
      <c r="M1859" s="32">
        <v>0.3</v>
      </c>
      <c r="O1859" s="37"/>
      <c r="P1859" s="35"/>
      <c r="Q1859" s="33"/>
      <c r="R1859" s="34"/>
    </row>
    <row r="1860" spans="1:18" ht="15.75" customHeight="1" x14ac:dyDescent="0.2">
      <c r="A1860" s="22"/>
      <c r="B1860" s="27" t="s">
        <v>34</v>
      </c>
      <c r="C1860" s="27">
        <v>1128299</v>
      </c>
      <c r="D1860" s="28">
        <v>44493</v>
      </c>
      <c r="E1860" s="27" t="s">
        <v>35</v>
      </c>
      <c r="F1860" s="27" t="s">
        <v>82</v>
      </c>
      <c r="G1860" s="27" t="s">
        <v>83</v>
      </c>
      <c r="H1860" s="27" t="s">
        <v>24</v>
      </c>
      <c r="I1860" s="29">
        <v>0.4</v>
      </c>
      <c r="J1860" s="30">
        <v>3500</v>
      </c>
      <c r="K1860" s="31">
        <f t="shared" si="14"/>
        <v>1400</v>
      </c>
      <c r="L1860" s="31">
        <f t="shared" si="15"/>
        <v>489.99999999999994</v>
      </c>
      <c r="M1860" s="32">
        <v>0.35</v>
      </c>
      <c r="O1860" s="37"/>
      <c r="P1860" s="35"/>
      <c r="Q1860" s="33"/>
      <c r="R1860" s="34"/>
    </row>
    <row r="1861" spans="1:18" ht="15.75" customHeight="1" x14ac:dyDescent="0.2">
      <c r="A1861" s="22"/>
      <c r="B1861" s="27" t="s">
        <v>34</v>
      </c>
      <c r="C1861" s="27">
        <v>1128299</v>
      </c>
      <c r="D1861" s="28">
        <v>44493</v>
      </c>
      <c r="E1861" s="27" t="s">
        <v>35</v>
      </c>
      <c r="F1861" s="27" t="s">
        <v>82</v>
      </c>
      <c r="G1861" s="27" t="s">
        <v>83</v>
      </c>
      <c r="H1861" s="27" t="s">
        <v>25</v>
      </c>
      <c r="I1861" s="29">
        <v>0.55000000000000016</v>
      </c>
      <c r="J1861" s="30">
        <v>5250</v>
      </c>
      <c r="K1861" s="31">
        <f t="shared" si="14"/>
        <v>2887.5000000000009</v>
      </c>
      <c r="L1861" s="31">
        <f t="shared" si="15"/>
        <v>1010.6250000000002</v>
      </c>
      <c r="M1861" s="32">
        <v>0.35</v>
      </c>
      <c r="O1861" s="37"/>
      <c r="P1861" s="35"/>
      <c r="Q1861" s="33"/>
      <c r="R1861" s="34"/>
    </row>
    <row r="1862" spans="1:18" ht="15.75" customHeight="1" x14ac:dyDescent="0.2">
      <c r="A1862" s="22"/>
      <c r="B1862" s="27" t="s">
        <v>34</v>
      </c>
      <c r="C1862" s="27">
        <v>1128299</v>
      </c>
      <c r="D1862" s="28">
        <v>44493</v>
      </c>
      <c r="E1862" s="27" t="s">
        <v>35</v>
      </c>
      <c r="F1862" s="27" t="s">
        <v>82</v>
      </c>
      <c r="G1862" s="27" t="s">
        <v>83</v>
      </c>
      <c r="H1862" s="27" t="s">
        <v>26</v>
      </c>
      <c r="I1862" s="29">
        <v>0.50000000000000011</v>
      </c>
      <c r="J1862" s="30">
        <v>3500</v>
      </c>
      <c r="K1862" s="31">
        <f t="shared" si="14"/>
        <v>1750.0000000000005</v>
      </c>
      <c r="L1862" s="31">
        <f t="shared" si="15"/>
        <v>612.50000000000011</v>
      </c>
      <c r="M1862" s="32">
        <v>0.35</v>
      </c>
      <c r="O1862" s="37"/>
      <c r="P1862" s="35"/>
      <c r="Q1862" s="33"/>
      <c r="R1862" s="34"/>
    </row>
    <row r="1863" spans="1:18" ht="15.75" customHeight="1" x14ac:dyDescent="0.2">
      <c r="A1863" s="22"/>
      <c r="B1863" s="27" t="s">
        <v>34</v>
      </c>
      <c r="C1863" s="27">
        <v>1128299</v>
      </c>
      <c r="D1863" s="28">
        <v>44493</v>
      </c>
      <c r="E1863" s="27" t="s">
        <v>35</v>
      </c>
      <c r="F1863" s="27" t="s">
        <v>82</v>
      </c>
      <c r="G1863" s="27" t="s">
        <v>83</v>
      </c>
      <c r="H1863" s="27" t="s">
        <v>27</v>
      </c>
      <c r="I1863" s="29">
        <v>0.45000000000000007</v>
      </c>
      <c r="J1863" s="30">
        <v>3250</v>
      </c>
      <c r="K1863" s="31">
        <f t="shared" si="14"/>
        <v>1462.5000000000002</v>
      </c>
      <c r="L1863" s="31">
        <f t="shared" si="15"/>
        <v>511.87500000000006</v>
      </c>
      <c r="M1863" s="32">
        <v>0.35</v>
      </c>
      <c r="O1863" s="37"/>
      <c r="P1863" s="35"/>
      <c r="Q1863" s="33"/>
      <c r="R1863" s="34"/>
    </row>
    <row r="1864" spans="1:18" ht="15.75" customHeight="1" x14ac:dyDescent="0.2">
      <c r="A1864" s="22"/>
      <c r="B1864" s="27" t="s">
        <v>34</v>
      </c>
      <c r="C1864" s="27">
        <v>1128299</v>
      </c>
      <c r="D1864" s="28">
        <v>44493</v>
      </c>
      <c r="E1864" s="27" t="s">
        <v>35</v>
      </c>
      <c r="F1864" s="27" t="s">
        <v>82</v>
      </c>
      <c r="G1864" s="27" t="s">
        <v>83</v>
      </c>
      <c r="H1864" s="27" t="s">
        <v>28</v>
      </c>
      <c r="I1864" s="29">
        <v>0.55000000000000004</v>
      </c>
      <c r="J1864" s="30">
        <v>3000</v>
      </c>
      <c r="K1864" s="31">
        <f t="shared" si="14"/>
        <v>1650.0000000000002</v>
      </c>
      <c r="L1864" s="31">
        <f t="shared" si="15"/>
        <v>660.00000000000011</v>
      </c>
      <c r="M1864" s="32">
        <v>0.4</v>
      </c>
      <c r="O1864" s="37"/>
      <c r="P1864" s="35"/>
      <c r="Q1864" s="33"/>
      <c r="R1864" s="34"/>
    </row>
    <row r="1865" spans="1:18" ht="15.75" customHeight="1" x14ac:dyDescent="0.2">
      <c r="A1865" s="22"/>
      <c r="B1865" s="27" t="s">
        <v>34</v>
      </c>
      <c r="C1865" s="27">
        <v>1128299</v>
      </c>
      <c r="D1865" s="28">
        <v>44493</v>
      </c>
      <c r="E1865" s="27" t="s">
        <v>35</v>
      </c>
      <c r="F1865" s="27" t="s">
        <v>82</v>
      </c>
      <c r="G1865" s="27" t="s">
        <v>83</v>
      </c>
      <c r="H1865" s="27" t="s">
        <v>29</v>
      </c>
      <c r="I1865" s="29">
        <v>0.60000000000000009</v>
      </c>
      <c r="J1865" s="30">
        <v>3500</v>
      </c>
      <c r="K1865" s="31">
        <f t="shared" si="14"/>
        <v>2100.0000000000005</v>
      </c>
      <c r="L1865" s="31">
        <f t="shared" si="15"/>
        <v>630.00000000000011</v>
      </c>
      <c r="M1865" s="32">
        <v>0.3</v>
      </c>
      <c r="O1865" s="37"/>
      <c r="P1865" s="35"/>
      <c r="Q1865" s="33"/>
      <c r="R1865" s="34"/>
    </row>
    <row r="1866" spans="1:18" ht="15.75" customHeight="1" x14ac:dyDescent="0.2">
      <c r="A1866" s="22"/>
      <c r="B1866" s="27" t="s">
        <v>34</v>
      </c>
      <c r="C1866" s="27">
        <v>1128299</v>
      </c>
      <c r="D1866" s="28">
        <v>44524</v>
      </c>
      <c r="E1866" s="27" t="s">
        <v>35</v>
      </c>
      <c r="F1866" s="27" t="s">
        <v>82</v>
      </c>
      <c r="G1866" s="27" t="s">
        <v>83</v>
      </c>
      <c r="H1866" s="27" t="s">
        <v>24</v>
      </c>
      <c r="I1866" s="29">
        <v>0.45000000000000007</v>
      </c>
      <c r="J1866" s="30">
        <v>5750</v>
      </c>
      <c r="K1866" s="31">
        <f t="shared" si="14"/>
        <v>2587.5000000000005</v>
      </c>
      <c r="L1866" s="31">
        <f t="shared" si="15"/>
        <v>905.62500000000011</v>
      </c>
      <c r="M1866" s="32">
        <v>0.35</v>
      </c>
      <c r="O1866" s="37"/>
      <c r="P1866" s="35"/>
      <c r="Q1866" s="33"/>
      <c r="R1866" s="34"/>
    </row>
    <row r="1867" spans="1:18" ht="15.75" customHeight="1" x14ac:dyDescent="0.2">
      <c r="A1867" s="22"/>
      <c r="B1867" s="27" t="s">
        <v>34</v>
      </c>
      <c r="C1867" s="27">
        <v>1128299</v>
      </c>
      <c r="D1867" s="28">
        <v>44524</v>
      </c>
      <c r="E1867" s="27" t="s">
        <v>35</v>
      </c>
      <c r="F1867" s="27" t="s">
        <v>82</v>
      </c>
      <c r="G1867" s="27" t="s">
        <v>83</v>
      </c>
      <c r="H1867" s="27" t="s">
        <v>25</v>
      </c>
      <c r="I1867" s="29">
        <v>0.50000000000000011</v>
      </c>
      <c r="J1867" s="30">
        <v>6500</v>
      </c>
      <c r="K1867" s="31">
        <f t="shared" si="14"/>
        <v>3250.0000000000009</v>
      </c>
      <c r="L1867" s="31">
        <f t="shared" si="15"/>
        <v>1137.5000000000002</v>
      </c>
      <c r="M1867" s="32">
        <v>0.35</v>
      </c>
      <c r="O1867" s="37"/>
      <c r="P1867" s="35"/>
      <c r="Q1867" s="33"/>
      <c r="R1867" s="34"/>
    </row>
    <row r="1868" spans="1:18" ht="15.75" customHeight="1" x14ac:dyDescent="0.2">
      <c r="A1868" s="22"/>
      <c r="B1868" s="27" t="s">
        <v>34</v>
      </c>
      <c r="C1868" s="27">
        <v>1128299</v>
      </c>
      <c r="D1868" s="28">
        <v>44524</v>
      </c>
      <c r="E1868" s="27" t="s">
        <v>35</v>
      </c>
      <c r="F1868" s="27" t="s">
        <v>82</v>
      </c>
      <c r="G1868" s="27" t="s">
        <v>83</v>
      </c>
      <c r="H1868" s="27" t="s">
        <v>26</v>
      </c>
      <c r="I1868" s="29">
        <v>0.45000000000000007</v>
      </c>
      <c r="J1868" s="30">
        <v>4750</v>
      </c>
      <c r="K1868" s="31">
        <f t="shared" si="14"/>
        <v>2137.5000000000005</v>
      </c>
      <c r="L1868" s="31">
        <f t="shared" si="15"/>
        <v>748.12500000000011</v>
      </c>
      <c r="M1868" s="32">
        <v>0.35</v>
      </c>
      <c r="O1868" s="37"/>
      <c r="P1868" s="35"/>
      <c r="Q1868" s="33"/>
      <c r="R1868" s="34"/>
    </row>
    <row r="1869" spans="1:18" ht="15.75" customHeight="1" x14ac:dyDescent="0.2">
      <c r="A1869" s="22"/>
      <c r="B1869" s="27" t="s">
        <v>34</v>
      </c>
      <c r="C1869" s="27">
        <v>1128299</v>
      </c>
      <c r="D1869" s="28">
        <v>44524</v>
      </c>
      <c r="E1869" s="27" t="s">
        <v>35</v>
      </c>
      <c r="F1869" s="27" t="s">
        <v>82</v>
      </c>
      <c r="G1869" s="27" t="s">
        <v>83</v>
      </c>
      <c r="H1869" s="27" t="s">
        <v>27</v>
      </c>
      <c r="I1869" s="29">
        <v>0.55000000000000016</v>
      </c>
      <c r="J1869" s="30">
        <v>4500</v>
      </c>
      <c r="K1869" s="31">
        <f t="shared" si="14"/>
        <v>2475.0000000000009</v>
      </c>
      <c r="L1869" s="31">
        <f t="shared" si="15"/>
        <v>866.25000000000023</v>
      </c>
      <c r="M1869" s="32">
        <v>0.35</v>
      </c>
      <c r="O1869" s="37"/>
      <c r="P1869" s="35"/>
      <c r="Q1869" s="33"/>
      <c r="R1869" s="34"/>
    </row>
    <row r="1870" spans="1:18" ht="15.75" customHeight="1" x14ac:dyDescent="0.2">
      <c r="A1870" s="22"/>
      <c r="B1870" s="27" t="s">
        <v>34</v>
      </c>
      <c r="C1870" s="27">
        <v>1128299</v>
      </c>
      <c r="D1870" s="28">
        <v>44524</v>
      </c>
      <c r="E1870" s="27" t="s">
        <v>35</v>
      </c>
      <c r="F1870" s="27" t="s">
        <v>82</v>
      </c>
      <c r="G1870" s="27" t="s">
        <v>83</v>
      </c>
      <c r="H1870" s="27" t="s">
        <v>28</v>
      </c>
      <c r="I1870" s="29">
        <v>0.75000000000000011</v>
      </c>
      <c r="J1870" s="30">
        <v>4250</v>
      </c>
      <c r="K1870" s="31">
        <f t="shared" si="14"/>
        <v>3187.5000000000005</v>
      </c>
      <c r="L1870" s="31">
        <f t="shared" si="15"/>
        <v>1275.0000000000002</v>
      </c>
      <c r="M1870" s="32">
        <v>0.4</v>
      </c>
      <c r="O1870" s="37"/>
      <c r="P1870" s="35"/>
      <c r="Q1870" s="33"/>
      <c r="R1870" s="34"/>
    </row>
    <row r="1871" spans="1:18" ht="15.75" customHeight="1" x14ac:dyDescent="0.2">
      <c r="A1871" s="22"/>
      <c r="B1871" s="27" t="s">
        <v>34</v>
      </c>
      <c r="C1871" s="27">
        <v>1128299</v>
      </c>
      <c r="D1871" s="28">
        <v>44524</v>
      </c>
      <c r="E1871" s="27" t="s">
        <v>35</v>
      </c>
      <c r="F1871" s="27" t="s">
        <v>82</v>
      </c>
      <c r="G1871" s="27" t="s">
        <v>83</v>
      </c>
      <c r="H1871" s="27" t="s">
        <v>29</v>
      </c>
      <c r="I1871" s="29">
        <v>0.80000000000000016</v>
      </c>
      <c r="J1871" s="30">
        <v>5500</v>
      </c>
      <c r="K1871" s="31">
        <f t="shared" si="14"/>
        <v>4400.0000000000009</v>
      </c>
      <c r="L1871" s="31">
        <f t="shared" si="15"/>
        <v>1320.0000000000002</v>
      </c>
      <c r="M1871" s="32">
        <v>0.3</v>
      </c>
      <c r="O1871" s="37"/>
      <c r="P1871" s="35"/>
      <c r="Q1871" s="33"/>
      <c r="R1871" s="34"/>
    </row>
    <row r="1872" spans="1:18" ht="15.75" customHeight="1" x14ac:dyDescent="0.2">
      <c r="A1872" s="22"/>
      <c r="B1872" s="27" t="s">
        <v>34</v>
      </c>
      <c r="C1872" s="27">
        <v>1128299</v>
      </c>
      <c r="D1872" s="28">
        <v>44553</v>
      </c>
      <c r="E1872" s="27" t="s">
        <v>35</v>
      </c>
      <c r="F1872" s="27" t="s">
        <v>82</v>
      </c>
      <c r="G1872" s="27" t="s">
        <v>83</v>
      </c>
      <c r="H1872" s="27" t="s">
        <v>24</v>
      </c>
      <c r="I1872" s="29">
        <v>0.65000000000000013</v>
      </c>
      <c r="J1872" s="30">
        <v>7500</v>
      </c>
      <c r="K1872" s="31">
        <f t="shared" si="14"/>
        <v>4875.0000000000009</v>
      </c>
      <c r="L1872" s="31">
        <f t="shared" si="15"/>
        <v>1706.2500000000002</v>
      </c>
      <c r="M1872" s="32">
        <v>0.35</v>
      </c>
      <c r="O1872" s="37"/>
      <c r="P1872" s="35"/>
      <c r="Q1872" s="33"/>
      <c r="R1872" s="34"/>
    </row>
    <row r="1873" spans="1:18" ht="15.75" customHeight="1" x14ac:dyDescent="0.2">
      <c r="A1873" s="22"/>
      <c r="B1873" s="27" t="s">
        <v>34</v>
      </c>
      <c r="C1873" s="27">
        <v>1128299</v>
      </c>
      <c r="D1873" s="28">
        <v>44553</v>
      </c>
      <c r="E1873" s="27" t="s">
        <v>35</v>
      </c>
      <c r="F1873" s="27" t="s">
        <v>82</v>
      </c>
      <c r="G1873" s="27" t="s">
        <v>83</v>
      </c>
      <c r="H1873" s="27" t="s">
        <v>25</v>
      </c>
      <c r="I1873" s="29">
        <v>0.75000000000000022</v>
      </c>
      <c r="J1873" s="30">
        <v>7500</v>
      </c>
      <c r="K1873" s="31">
        <f t="shared" si="14"/>
        <v>5625.0000000000018</v>
      </c>
      <c r="L1873" s="31">
        <f t="shared" si="15"/>
        <v>1968.7500000000005</v>
      </c>
      <c r="M1873" s="32">
        <v>0.35</v>
      </c>
      <c r="O1873" s="37"/>
      <c r="P1873" s="35"/>
      <c r="Q1873" s="33"/>
      <c r="R1873" s="34"/>
    </row>
    <row r="1874" spans="1:18" ht="15.75" customHeight="1" x14ac:dyDescent="0.2">
      <c r="A1874" s="22"/>
      <c r="B1874" s="27" t="s">
        <v>34</v>
      </c>
      <c r="C1874" s="27">
        <v>1128299</v>
      </c>
      <c r="D1874" s="28">
        <v>44553</v>
      </c>
      <c r="E1874" s="27" t="s">
        <v>35</v>
      </c>
      <c r="F1874" s="27" t="s">
        <v>82</v>
      </c>
      <c r="G1874" s="27" t="s">
        <v>83</v>
      </c>
      <c r="H1874" s="27" t="s">
        <v>26</v>
      </c>
      <c r="I1874" s="29">
        <v>0.70000000000000018</v>
      </c>
      <c r="J1874" s="30">
        <v>5500</v>
      </c>
      <c r="K1874" s="31">
        <f t="shared" si="14"/>
        <v>3850.0000000000009</v>
      </c>
      <c r="L1874" s="31">
        <f t="shared" si="15"/>
        <v>1347.5000000000002</v>
      </c>
      <c r="M1874" s="32">
        <v>0.35</v>
      </c>
      <c r="O1874" s="37"/>
      <c r="P1874" s="35"/>
      <c r="Q1874" s="33"/>
      <c r="R1874" s="34"/>
    </row>
    <row r="1875" spans="1:18" ht="15.75" customHeight="1" x14ac:dyDescent="0.2">
      <c r="A1875" s="22"/>
      <c r="B1875" s="27" t="s">
        <v>34</v>
      </c>
      <c r="C1875" s="27">
        <v>1128299</v>
      </c>
      <c r="D1875" s="28">
        <v>44553</v>
      </c>
      <c r="E1875" s="27" t="s">
        <v>35</v>
      </c>
      <c r="F1875" s="27" t="s">
        <v>82</v>
      </c>
      <c r="G1875" s="27" t="s">
        <v>83</v>
      </c>
      <c r="H1875" s="27" t="s">
        <v>27</v>
      </c>
      <c r="I1875" s="29">
        <v>0.70000000000000018</v>
      </c>
      <c r="J1875" s="30">
        <v>5500</v>
      </c>
      <c r="K1875" s="31">
        <f t="shared" si="14"/>
        <v>3850.0000000000009</v>
      </c>
      <c r="L1875" s="31">
        <f t="shared" si="15"/>
        <v>1347.5000000000002</v>
      </c>
      <c r="M1875" s="32">
        <v>0.35</v>
      </c>
      <c r="O1875" s="37"/>
      <c r="P1875" s="35"/>
      <c r="Q1875" s="33"/>
      <c r="R1875" s="34"/>
    </row>
    <row r="1876" spans="1:18" ht="15.75" customHeight="1" x14ac:dyDescent="0.2">
      <c r="A1876" s="22"/>
      <c r="B1876" s="27" t="s">
        <v>34</v>
      </c>
      <c r="C1876" s="27">
        <v>1128299</v>
      </c>
      <c r="D1876" s="28">
        <v>44553</v>
      </c>
      <c r="E1876" s="27" t="s">
        <v>35</v>
      </c>
      <c r="F1876" s="27" t="s">
        <v>82</v>
      </c>
      <c r="G1876" s="27" t="s">
        <v>83</v>
      </c>
      <c r="H1876" s="27" t="s">
        <v>28</v>
      </c>
      <c r="I1876" s="29">
        <v>0.80000000000000016</v>
      </c>
      <c r="J1876" s="30">
        <v>4750</v>
      </c>
      <c r="K1876" s="31">
        <f t="shared" si="14"/>
        <v>3800.0000000000009</v>
      </c>
      <c r="L1876" s="31">
        <f t="shared" si="15"/>
        <v>1520.0000000000005</v>
      </c>
      <c r="M1876" s="32">
        <v>0.4</v>
      </c>
      <c r="O1876" s="37"/>
      <c r="P1876" s="35"/>
      <c r="Q1876" s="33"/>
      <c r="R1876" s="34"/>
    </row>
    <row r="1877" spans="1:18" ht="15.75" customHeight="1" x14ac:dyDescent="0.2">
      <c r="A1877" s="22"/>
      <c r="B1877" s="27" t="s">
        <v>34</v>
      </c>
      <c r="C1877" s="27">
        <v>1128299</v>
      </c>
      <c r="D1877" s="28">
        <v>44553</v>
      </c>
      <c r="E1877" s="27" t="s">
        <v>35</v>
      </c>
      <c r="F1877" s="27" t="s">
        <v>82</v>
      </c>
      <c r="G1877" s="27" t="s">
        <v>83</v>
      </c>
      <c r="H1877" s="27" t="s">
        <v>29</v>
      </c>
      <c r="I1877" s="29">
        <v>0.8500000000000002</v>
      </c>
      <c r="J1877" s="30">
        <v>5750</v>
      </c>
      <c r="K1877" s="31">
        <f t="shared" si="14"/>
        <v>4887.5000000000009</v>
      </c>
      <c r="L1877" s="31">
        <f t="shared" si="15"/>
        <v>1466.2500000000002</v>
      </c>
      <c r="M1877" s="32">
        <v>0.3</v>
      </c>
      <c r="O1877" s="37"/>
      <c r="P1877" s="35"/>
      <c r="Q1877" s="33"/>
      <c r="R1877" s="34"/>
    </row>
    <row r="1878" spans="1:18" ht="15.75" customHeight="1" x14ac:dyDescent="0.2">
      <c r="A1878" s="22" t="s">
        <v>46</v>
      </c>
      <c r="B1878" s="27" t="s">
        <v>34</v>
      </c>
      <c r="C1878" s="27">
        <v>1128299</v>
      </c>
      <c r="D1878" s="28">
        <v>44213</v>
      </c>
      <c r="E1878" s="27" t="s">
        <v>35</v>
      </c>
      <c r="F1878" s="27" t="s">
        <v>84</v>
      </c>
      <c r="G1878" s="27" t="s">
        <v>67</v>
      </c>
      <c r="H1878" s="27" t="s">
        <v>24</v>
      </c>
      <c r="I1878" s="29">
        <v>0.35000000000000003</v>
      </c>
      <c r="J1878" s="30">
        <v>4000</v>
      </c>
      <c r="K1878" s="31">
        <f t="shared" si="14"/>
        <v>1400.0000000000002</v>
      </c>
      <c r="L1878" s="31">
        <f t="shared" si="15"/>
        <v>560</v>
      </c>
      <c r="M1878" s="32">
        <v>0.39999999999999997</v>
      </c>
      <c r="O1878" s="37"/>
      <c r="P1878" s="35"/>
      <c r="Q1878" s="33"/>
      <c r="R1878" s="34"/>
    </row>
    <row r="1879" spans="1:18" ht="15.75" customHeight="1" x14ac:dyDescent="0.2">
      <c r="A1879" s="22"/>
      <c r="B1879" s="27" t="s">
        <v>34</v>
      </c>
      <c r="C1879" s="27">
        <v>1128299</v>
      </c>
      <c r="D1879" s="28">
        <v>44213</v>
      </c>
      <c r="E1879" s="27" t="s">
        <v>35</v>
      </c>
      <c r="F1879" s="27" t="s">
        <v>84</v>
      </c>
      <c r="G1879" s="27" t="s">
        <v>67</v>
      </c>
      <c r="H1879" s="27" t="s">
        <v>25</v>
      </c>
      <c r="I1879" s="29">
        <v>0.45</v>
      </c>
      <c r="J1879" s="30">
        <v>4000</v>
      </c>
      <c r="K1879" s="31">
        <f t="shared" si="14"/>
        <v>1800</v>
      </c>
      <c r="L1879" s="31">
        <f t="shared" si="15"/>
        <v>719.99999999999989</v>
      </c>
      <c r="M1879" s="32">
        <v>0.39999999999999997</v>
      </c>
      <c r="O1879" s="37"/>
      <c r="P1879" s="35"/>
      <c r="Q1879" s="33"/>
      <c r="R1879" s="34"/>
    </row>
    <row r="1880" spans="1:18" ht="15.75" customHeight="1" x14ac:dyDescent="0.2">
      <c r="A1880" s="22"/>
      <c r="B1880" s="27" t="s">
        <v>34</v>
      </c>
      <c r="C1880" s="27">
        <v>1128299</v>
      </c>
      <c r="D1880" s="28">
        <v>44213</v>
      </c>
      <c r="E1880" s="27" t="s">
        <v>35</v>
      </c>
      <c r="F1880" s="27" t="s">
        <v>84</v>
      </c>
      <c r="G1880" s="27" t="s">
        <v>67</v>
      </c>
      <c r="H1880" s="27" t="s">
        <v>26</v>
      </c>
      <c r="I1880" s="29">
        <v>0.45</v>
      </c>
      <c r="J1880" s="30">
        <v>4000</v>
      </c>
      <c r="K1880" s="31">
        <f t="shared" si="14"/>
        <v>1800</v>
      </c>
      <c r="L1880" s="31">
        <f t="shared" si="15"/>
        <v>719.99999999999989</v>
      </c>
      <c r="M1880" s="32">
        <v>0.39999999999999997</v>
      </c>
      <c r="O1880" s="37"/>
      <c r="P1880" s="35"/>
      <c r="Q1880" s="33"/>
      <c r="R1880" s="34"/>
    </row>
    <row r="1881" spans="1:18" ht="15.75" customHeight="1" x14ac:dyDescent="0.2">
      <c r="A1881" s="22"/>
      <c r="B1881" s="27" t="s">
        <v>34</v>
      </c>
      <c r="C1881" s="27">
        <v>1128299</v>
      </c>
      <c r="D1881" s="28">
        <v>44213</v>
      </c>
      <c r="E1881" s="27" t="s">
        <v>35</v>
      </c>
      <c r="F1881" s="27" t="s">
        <v>84</v>
      </c>
      <c r="G1881" s="27" t="s">
        <v>67</v>
      </c>
      <c r="H1881" s="27" t="s">
        <v>27</v>
      </c>
      <c r="I1881" s="29">
        <v>0.45</v>
      </c>
      <c r="J1881" s="30">
        <v>2500</v>
      </c>
      <c r="K1881" s="31">
        <f t="shared" si="14"/>
        <v>1125</v>
      </c>
      <c r="L1881" s="31">
        <f t="shared" si="15"/>
        <v>449.99999999999994</v>
      </c>
      <c r="M1881" s="32">
        <v>0.39999999999999997</v>
      </c>
      <c r="O1881" s="37"/>
      <c r="P1881" s="35"/>
      <c r="Q1881" s="33"/>
      <c r="R1881" s="34"/>
    </row>
    <row r="1882" spans="1:18" ht="15.75" customHeight="1" x14ac:dyDescent="0.2">
      <c r="A1882" s="22"/>
      <c r="B1882" s="27" t="s">
        <v>34</v>
      </c>
      <c r="C1882" s="27">
        <v>1128299</v>
      </c>
      <c r="D1882" s="28">
        <v>44213</v>
      </c>
      <c r="E1882" s="27" t="s">
        <v>35</v>
      </c>
      <c r="F1882" s="27" t="s">
        <v>84</v>
      </c>
      <c r="G1882" s="27" t="s">
        <v>67</v>
      </c>
      <c r="H1882" s="27" t="s">
        <v>28</v>
      </c>
      <c r="I1882" s="29">
        <v>0.50000000000000011</v>
      </c>
      <c r="J1882" s="30">
        <v>2000</v>
      </c>
      <c r="K1882" s="31">
        <f t="shared" si="14"/>
        <v>1000.0000000000002</v>
      </c>
      <c r="L1882" s="31">
        <f t="shared" si="15"/>
        <v>450.00000000000011</v>
      </c>
      <c r="M1882" s="32">
        <v>0.45</v>
      </c>
      <c r="O1882" s="37"/>
      <c r="P1882" s="35"/>
      <c r="Q1882" s="33"/>
      <c r="R1882" s="34"/>
    </row>
    <row r="1883" spans="1:18" ht="15.75" customHeight="1" x14ac:dyDescent="0.2">
      <c r="A1883" s="22"/>
      <c r="B1883" s="27" t="s">
        <v>34</v>
      </c>
      <c r="C1883" s="27">
        <v>1128299</v>
      </c>
      <c r="D1883" s="28">
        <v>44213</v>
      </c>
      <c r="E1883" s="27" t="s">
        <v>35</v>
      </c>
      <c r="F1883" s="27" t="s">
        <v>84</v>
      </c>
      <c r="G1883" s="27" t="s">
        <v>67</v>
      </c>
      <c r="H1883" s="27" t="s">
        <v>29</v>
      </c>
      <c r="I1883" s="29">
        <v>0.45</v>
      </c>
      <c r="J1883" s="30">
        <v>4500</v>
      </c>
      <c r="K1883" s="31">
        <f t="shared" si="14"/>
        <v>2025</v>
      </c>
      <c r="L1883" s="31">
        <f t="shared" si="15"/>
        <v>708.75</v>
      </c>
      <c r="M1883" s="32">
        <v>0.35</v>
      </c>
      <c r="O1883" s="37"/>
      <c r="P1883" s="35"/>
      <c r="Q1883" s="33"/>
      <c r="R1883" s="34"/>
    </row>
    <row r="1884" spans="1:18" ht="15.75" customHeight="1" x14ac:dyDescent="0.2">
      <c r="A1884" s="22"/>
      <c r="B1884" s="27" t="s">
        <v>34</v>
      </c>
      <c r="C1884" s="27">
        <v>1128299</v>
      </c>
      <c r="D1884" s="28">
        <v>44244</v>
      </c>
      <c r="E1884" s="27" t="s">
        <v>35</v>
      </c>
      <c r="F1884" s="27" t="s">
        <v>84</v>
      </c>
      <c r="G1884" s="27" t="s">
        <v>67</v>
      </c>
      <c r="H1884" s="27" t="s">
        <v>24</v>
      </c>
      <c r="I1884" s="29">
        <v>0.35000000000000003</v>
      </c>
      <c r="J1884" s="30">
        <v>5000</v>
      </c>
      <c r="K1884" s="31">
        <f t="shared" si="14"/>
        <v>1750.0000000000002</v>
      </c>
      <c r="L1884" s="31">
        <f t="shared" si="15"/>
        <v>700</v>
      </c>
      <c r="M1884" s="32">
        <v>0.39999999999999997</v>
      </c>
      <c r="O1884" s="37"/>
      <c r="P1884" s="35"/>
      <c r="Q1884" s="33"/>
      <c r="R1884" s="34"/>
    </row>
    <row r="1885" spans="1:18" ht="15.75" customHeight="1" x14ac:dyDescent="0.2">
      <c r="A1885" s="22"/>
      <c r="B1885" s="27" t="s">
        <v>34</v>
      </c>
      <c r="C1885" s="27">
        <v>1128299</v>
      </c>
      <c r="D1885" s="28">
        <v>44244</v>
      </c>
      <c r="E1885" s="27" t="s">
        <v>35</v>
      </c>
      <c r="F1885" s="27" t="s">
        <v>84</v>
      </c>
      <c r="G1885" s="27" t="s">
        <v>67</v>
      </c>
      <c r="H1885" s="27" t="s">
        <v>25</v>
      </c>
      <c r="I1885" s="29">
        <v>0.45</v>
      </c>
      <c r="J1885" s="30">
        <v>4000</v>
      </c>
      <c r="K1885" s="31">
        <f t="shared" si="14"/>
        <v>1800</v>
      </c>
      <c r="L1885" s="31">
        <f t="shared" si="15"/>
        <v>719.99999999999989</v>
      </c>
      <c r="M1885" s="32">
        <v>0.39999999999999997</v>
      </c>
      <c r="O1885" s="37"/>
      <c r="P1885" s="35"/>
      <c r="Q1885" s="33"/>
      <c r="R1885" s="34"/>
    </row>
    <row r="1886" spans="1:18" ht="15.75" customHeight="1" x14ac:dyDescent="0.2">
      <c r="A1886" s="22"/>
      <c r="B1886" s="27" t="s">
        <v>34</v>
      </c>
      <c r="C1886" s="27">
        <v>1128299</v>
      </c>
      <c r="D1886" s="28">
        <v>44244</v>
      </c>
      <c r="E1886" s="27" t="s">
        <v>35</v>
      </c>
      <c r="F1886" s="27" t="s">
        <v>84</v>
      </c>
      <c r="G1886" s="27" t="s">
        <v>67</v>
      </c>
      <c r="H1886" s="27" t="s">
        <v>26</v>
      </c>
      <c r="I1886" s="29">
        <v>0.45</v>
      </c>
      <c r="J1886" s="30">
        <v>4000</v>
      </c>
      <c r="K1886" s="31">
        <f t="shared" si="14"/>
        <v>1800</v>
      </c>
      <c r="L1886" s="31">
        <f t="shared" si="15"/>
        <v>719.99999999999989</v>
      </c>
      <c r="M1886" s="32">
        <v>0.39999999999999997</v>
      </c>
      <c r="O1886" s="37"/>
      <c r="P1886" s="35"/>
      <c r="Q1886" s="33"/>
      <c r="R1886" s="34"/>
    </row>
    <row r="1887" spans="1:18" ht="15.75" customHeight="1" x14ac:dyDescent="0.2">
      <c r="A1887" s="22"/>
      <c r="B1887" s="27" t="s">
        <v>34</v>
      </c>
      <c r="C1887" s="27">
        <v>1128299</v>
      </c>
      <c r="D1887" s="28">
        <v>44244</v>
      </c>
      <c r="E1887" s="27" t="s">
        <v>35</v>
      </c>
      <c r="F1887" s="27" t="s">
        <v>84</v>
      </c>
      <c r="G1887" s="27" t="s">
        <v>67</v>
      </c>
      <c r="H1887" s="27" t="s">
        <v>27</v>
      </c>
      <c r="I1887" s="29">
        <v>0.45</v>
      </c>
      <c r="J1887" s="30">
        <v>2500</v>
      </c>
      <c r="K1887" s="31">
        <f t="shared" si="14"/>
        <v>1125</v>
      </c>
      <c r="L1887" s="31">
        <f t="shared" si="15"/>
        <v>449.99999999999994</v>
      </c>
      <c r="M1887" s="32">
        <v>0.39999999999999997</v>
      </c>
      <c r="O1887" s="37"/>
      <c r="P1887" s="35"/>
      <c r="Q1887" s="33"/>
      <c r="R1887" s="34"/>
    </row>
    <row r="1888" spans="1:18" ht="15.75" customHeight="1" x14ac:dyDescent="0.2">
      <c r="A1888" s="22"/>
      <c r="B1888" s="27" t="s">
        <v>34</v>
      </c>
      <c r="C1888" s="27">
        <v>1128299</v>
      </c>
      <c r="D1888" s="28">
        <v>44244</v>
      </c>
      <c r="E1888" s="27" t="s">
        <v>35</v>
      </c>
      <c r="F1888" s="27" t="s">
        <v>84</v>
      </c>
      <c r="G1888" s="27" t="s">
        <v>67</v>
      </c>
      <c r="H1888" s="27" t="s">
        <v>28</v>
      </c>
      <c r="I1888" s="29">
        <v>0.50000000000000011</v>
      </c>
      <c r="J1888" s="30">
        <v>1750</v>
      </c>
      <c r="K1888" s="31">
        <f t="shared" si="14"/>
        <v>875.00000000000023</v>
      </c>
      <c r="L1888" s="31">
        <f t="shared" si="15"/>
        <v>393.75000000000011</v>
      </c>
      <c r="M1888" s="32">
        <v>0.45</v>
      </c>
      <c r="O1888" s="37"/>
      <c r="P1888" s="35"/>
      <c r="Q1888" s="33"/>
      <c r="R1888" s="34"/>
    </row>
    <row r="1889" spans="1:18" ht="15.75" customHeight="1" x14ac:dyDescent="0.2">
      <c r="A1889" s="22"/>
      <c r="B1889" s="27" t="s">
        <v>34</v>
      </c>
      <c r="C1889" s="27">
        <v>1128299</v>
      </c>
      <c r="D1889" s="28">
        <v>44244</v>
      </c>
      <c r="E1889" s="27" t="s">
        <v>35</v>
      </c>
      <c r="F1889" s="27" t="s">
        <v>84</v>
      </c>
      <c r="G1889" s="27" t="s">
        <v>67</v>
      </c>
      <c r="H1889" s="27" t="s">
        <v>29</v>
      </c>
      <c r="I1889" s="29">
        <v>0.45</v>
      </c>
      <c r="J1889" s="30">
        <v>3750</v>
      </c>
      <c r="K1889" s="31">
        <f t="shared" si="14"/>
        <v>1687.5</v>
      </c>
      <c r="L1889" s="31">
        <f t="shared" si="15"/>
        <v>590.625</v>
      </c>
      <c r="M1889" s="32">
        <v>0.35</v>
      </c>
      <c r="O1889" s="37"/>
      <c r="P1889" s="35"/>
      <c r="Q1889" s="33"/>
      <c r="R1889" s="34"/>
    </row>
    <row r="1890" spans="1:18" ht="15.75" customHeight="1" x14ac:dyDescent="0.2">
      <c r="A1890" s="22"/>
      <c r="B1890" s="27" t="s">
        <v>34</v>
      </c>
      <c r="C1890" s="27">
        <v>1128299</v>
      </c>
      <c r="D1890" s="28">
        <v>44271</v>
      </c>
      <c r="E1890" s="27" t="s">
        <v>35</v>
      </c>
      <c r="F1890" s="27" t="s">
        <v>84</v>
      </c>
      <c r="G1890" s="27" t="s">
        <v>67</v>
      </c>
      <c r="H1890" s="27" t="s">
        <v>24</v>
      </c>
      <c r="I1890" s="29">
        <v>0.45</v>
      </c>
      <c r="J1890" s="30">
        <v>5250</v>
      </c>
      <c r="K1890" s="31">
        <f t="shared" si="14"/>
        <v>2362.5</v>
      </c>
      <c r="L1890" s="31">
        <f t="shared" si="15"/>
        <v>944.99999999999989</v>
      </c>
      <c r="M1890" s="32">
        <v>0.39999999999999997</v>
      </c>
      <c r="O1890" s="37"/>
      <c r="P1890" s="35"/>
      <c r="Q1890" s="33"/>
      <c r="R1890" s="34"/>
    </row>
    <row r="1891" spans="1:18" ht="15.75" customHeight="1" x14ac:dyDescent="0.2">
      <c r="A1891" s="22"/>
      <c r="B1891" s="27" t="s">
        <v>34</v>
      </c>
      <c r="C1891" s="27">
        <v>1128299</v>
      </c>
      <c r="D1891" s="28">
        <v>44271</v>
      </c>
      <c r="E1891" s="27" t="s">
        <v>35</v>
      </c>
      <c r="F1891" s="27" t="s">
        <v>84</v>
      </c>
      <c r="G1891" s="27" t="s">
        <v>67</v>
      </c>
      <c r="H1891" s="27" t="s">
        <v>25</v>
      </c>
      <c r="I1891" s="29">
        <v>0.55000000000000004</v>
      </c>
      <c r="J1891" s="30">
        <v>3750</v>
      </c>
      <c r="K1891" s="31">
        <f t="shared" si="14"/>
        <v>2062.5</v>
      </c>
      <c r="L1891" s="31">
        <f t="shared" si="15"/>
        <v>824.99999999999989</v>
      </c>
      <c r="M1891" s="32">
        <v>0.39999999999999997</v>
      </c>
      <c r="O1891" s="37"/>
      <c r="P1891" s="35"/>
      <c r="Q1891" s="33"/>
      <c r="R1891" s="34"/>
    </row>
    <row r="1892" spans="1:18" ht="15.75" customHeight="1" x14ac:dyDescent="0.2">
      <c r="A1892" s="22"/>
      <c r="B1892" s="27" t="s">
        <v>34</v>
      </c>
      <c r="C1892" s="27">
        <v>1128299</v>
      </c>
      <c r="D1892" s="28">
        <v>44271</v>
      </c>
      <c r="E1892" s="27" t="s">
        <v>35</v>
      </c>
      <c r="F1892" s="27" t="s">
        <v>84</v>
      </c>
      <c r="G1892" s="27" t="s">
        <v>67</v>
      </c>
      <c r="H1892" s="27" t="s">
        <v>26</v>
      </c>
      <c r="I1892" s="29">
        <v>0.6</v>
      </c>
      <c r="J1892" s="30">
        <v>4000</v>
      </c>
      <c r="K1892" s="31">
        <f t="shared" si="14"/>
        <v>2400</v>
      </c>
      <c r="L1892" s="31">
        <f t="shared" si="15"/>
        <v>959.99999999999989</v>
      </c>
      <c r="M1892" s="32">
        <v>0.39999999999999997</v>
      </c>
      <c r="O1892" s="37"/>
      <c r="P1892" s="35"/>
      <c r="Q1892" s="33"/>
      <c r="R1892" s="34"/>
    </row>
    <row r="1893" spans="1:18" ht="15.75" customHeight="1" x14ac:dyDescent="0.2">
      <c r="A1893" s="22"/>
      <c r="B1893" s="27" t="s">
        <v>34</v>
      </c>
      <c r="C1893" s="27">
        <v>1128299</v>
      </c>
      <c r="D1893" s="28">
        <v>44271</v>
      </c>
      <c r="E1893" s="27" t="s">
        <v>35</v>
      </c>
      <c r="F1893" s="27" t="s">
        <v>84</v>
      </c>
      <c r="G1893" s="27" t="s">
        <v>67</v>
      </c>
      <c r="H1893" s="27" t="s">
        <v>27</v>
      </c>
      <c r="I1893" s="29">
        <v>0.55000000000000004</v>
      </c>
      <c r="J1893" s="30">
        <v>3000</v>
      </c>
      <c r="K1893" s="31">
        <f t="shared" si="14"/>
        <v>1650.0000000000002</v>
      </c>
      <c r="L1893" s="31">
        <f t="shared" si="15"/>
        <v>660</v>
      </c>
      <c r="M1893" s="32">
        <v>0.39999999999999997</v>
      </c>
      <c r="O1893" s="37"/>
      <c r="P1893" s="35"/>
      <c r="Q1893" s="33"/>
      <c r="R1893" s="34"/>
    </row>
    <row r="1894" spans="1:18" ht="15.75" customHeight="1" x14ac:dyDescent="0.2">
      <c r="A1894" s="22"/>
      <c r="B1894" s="27" t="s">
        <v>34</v>
      </c>
      <c r="C1894" s="27">
        <v>1128299</v>
      </c>
      <c r="D1894" s="28">
        <v>44271</v>
      </c>
      <c r="E1894" s="27" t="s">
        <v>35</v>
      </c>
      <c r="F1894" s="27" t="s">
        <v>84</v>
      </c>
      <c r="G1894" s="27" t="s">
        <v>67</v>
      </c>
      <c r="H1894" s="27" t="s">
        <v>28</v>
      </c>
      <c r="I1894" s="29">
        <v>0.60000000000000009</v>
      </c>
      <c r="J1894" s="30">
        <v>1500</v>
      </c>
      <c r="K1894" s="31">
        <f t="shared" si="14"/>
        <v>900.00000000000011</v>
      </c>
      <c r="L1894" s="31">
        <f t="shared" si="15"/>
        <v>405.00000000000006</v>
      </c>
      <c r="M1894" s="32">
        <v>0.45</v>
      </c>
      <c r="O1894" s="37"/>
      <c r="P1894" s="35"/>
      <c r="Q1894" s="33"/>
      <c r="R1894" s="34"/>
    </row>
    <row r="1895" spans="1:18" ht="15.75" customHeight="1" x14ac:dyDescent="0.2">
      <c r="A1895" s="22"/>
      <c r="B1895" s="27" t="s">
        <v>34</v>
      </c>
      <c r="C1895" s="27">
        <v>1128299</v>
      </c>
      <c r="D1895" s="28">
        <v>44271</v>
      </c>
      <c r="E1895" s="27" t="s">
        <v>35</v>
      </c>
      <c r="F1895" s="27" t="s">
        <v>84</v>
      </c>
      <c r="G1895" s="27" t="s">
        <v>67</v>
      </c>
      <c r="H1895" s="27" t="s">
        <v>29</v>
      </c>
      <c r="I1895" s="29">
        <v>0.45</v>
      </c>
      <c r="J1895" s="30">
        <v>3500</v>
      </c>
      <c r="K1895" s="31">
        <f t="shared" si="14"/>
        <v>1575</v>
      </c>
      <c r="L1895" s="31">
        <f t="shared" si="15"/>
        <v>551.25</v>
      </c>
      <c r="M1895" s="32">
        <v>0.35</v>
      </c>
      <c r="O1895" s="37"/>
      <c r="P1895" s="35"/>
      <c r="Q1895" s="33"/>
      <c r="R1895" s="34"/>
    </row>
    <row r="1896" spans="1:18" ht="15.75" customHeight="1" x14ac:dyDescent="0.2">
      <c r="A1896" s="22"/>
      <c r="B1896" s="27" t="s">
        <v>34</v>
      </c>
      <c r="C1896" s="27">
        <v>1128299</v>
      </c>
      <c r="D1896" s="28">
        <v>44303</v>
      </c>
      <c r="E1896" s="27" t="s">
        <v>35</v>
      </c>
      <c r="F1896" s="27" t="s">
        <v>84</v>
      </c>
      <c r="G1896" s="27" t="s">
        <v>67</v>
      </c>
      <c r="H1896" s="27" t="s">
        <v>24</v>
      </c>
      <c r="I1896" s="29">
        <v>0.5</v>
      </c>
      <c r="J1896" s="30">
        <v>5250</v>
      </c>
      <c r="K1896" s="31">
        <f t="shared" si="14"/>
        <v>2625</v>
      </c>
      <c r="L1896" s="31">
        <f t="shared" si="15"/>
        <v>1050</v>
      </c>
      <c r="M1896" s="32">
        <v>0.39999999999999997</v>
      </c>
      <c r="O1896" s="37"/>
      <c r="P1896" s="35"/>
      <c r="Q1896" s="33"/>
      <c r="R1896" s="34"/>
    </row>
    <row r="1897" spans="1:18" ht="15.75" customHeight="1" x14ac:dyDescent="0.2">
      <c r="A1897" s="22"/>
      <c r="B1897" s="27" t="s">
        <v>34</v>
      </c>
      <c r="C1897" s="27">
        <v>1128299</v>
      </c>
      <c r="D1897" s="28">
        <v>44303</v>
      </c>
      <c r="E1897" s="27" t="s">
        <v>35</v>
      </c>
      <c r="F1897" s="27" t="s">
        <v>84</v>
      </c>
      <c r="G1897" s="27" t="s">
        <v>67</v>
      </c>
      <c r="H1897" s="27" t="s">
        <v>25</v>
      </c>
      <c r="I1897" s="29">
        <v>0.55000000000000004</v>
      </c>
      <c r="J1897" s="30">
        <v>3250</v>
      </c>
      <c r="K1897" s="31">
        <f t="shared" si="14"/>
        <v>1787.5000000000002</v>
      </c>
      <c r="L1897" s="31">
        <f t="shared" si="15"/>
        <v>715</v>
      </c>
      <c r="M1897" s="32">
        <v>0.39999999999999997</v>
      </c>
      <c r="O1897" s="37"/>
      <c r="P1897" s="35"/>
      <c r="Q1897" s="33"/>
      <c r="R1897" s="34"/>
    </row>
    <row r="1898" spans="1:18" ht="15.75" customHeight="1" x14ac:dyDescent="0.2">
      <c r="A1898" s="22"/>
      <c r="B1898" s="27" t="s">
        <v>34</v>
      </c>
      <c r="C1898" s="27">
        <v>1128299</v>
      </c>
      <c r="D1898" s="28">
        <v>44303</v>
      </c>
      <c r="E1898" s="27" t="s">
        <v>35</v>
      </c>
      <c r="F1898" s="27" t="s">
        <v>84</v>
      </c>
      <c r="G1898" s="27" t="s">
        <v>67</v>
      </c>
      <c r="H1898" s="27" t="s">
        <v>26</v>
      </c>
      <c r="I1898" s="29">
        <v>0.55000000000000004</v>
      </c>
      <c r="J1898" s="30">
        <v>3750</v>
      </c>
      <c r="K1898" s="31">
        <f t="shared" si="14"/>
        <v>2062.5</v>
      </c>
      <c r="L1898" s="31">
        <f t="shared" si="15"/>
        <v>824.99999999999989</v>
      </c>
      <c r="M1898" s="32">
        <v>0.39999999999999997</v>
      </c>
      <c r="O1898" s="37"/>
      <c r="P1898" s="35"/>
      <c r="Q1898" s="33"/>
      <c r="R1898" s="34"/>
    </row>
    <row r="1899" spans="1:18" ht="15.75" customHeight="1" x14ac:dyDescent="0.2">
      <c r="A1899" s="22"/>
      <c r="B1899" s="27" t="s">
        <v>34</v>
      </c>
      <c r="C1899" s="27">
        <v>1128299</v>
      </c>
      <c r="D1899" s="28">
        <v>44303</v>
      </c>
      <c r="E1899" s="27" t="s">
        <v>35</v>
      </c>
      <c r="F1899" s="27" t="s">
        <v>84</v>
      </c>
      <c r="G1899" s="27" t="s">
        <v>67</v>
      </c>
      <c r="H1899" s="27" t="s">
        <v>27</v>
      </c>
      <c r="I1899" s="29">
        <v>0.40000000000000008</v>
      </c>
      <c r="J1899" s="30">
        <v>2750</v>
      </c>
      <c r="K1899" s="31">
        <f t="shared" si="14"/>
        <v>1100.0000000000002</v>
      </c>
      <c r="L1899" s="31">
        <f t="shared" si="15"/>
        <v>440.00000000000006</v>
      </c>
      <c r="M1899" s="32">
        <v>0.39999999999999997</v>
      </c>
      <c r="O1899" s="37"/>
      <c r="P1899" s="35"/>
      <c r="Q1899" s="33"/>
      <c r="R1899" s="34"/>
    </row>
    <row r="1900" spans="1:18" ht="15.75" customHeight="1" x14ac:dyDescent="0.2">
      <c r="A1900" s="22"/>
      <c r="B1900" s="27" t="s">
        <v>34</v>
      </c>
      <c r="C1900" s="27">
        <v>1128299</v>
      </c>
      <c r="D1900" s="28">
        <v>44303</v>
      </c>
      <c r="E1900" s="27" t="s">
        <v>35</v>
      </c>
      <c r="F1900" s="27" t="s">
        <v>84</v>
      </c>
      <c r="G1900" s="27" t="s">
        <v>67</v>
      </c>
      <c r="H1900" s="27" t="s">
        <v>28</v>
      </c>
      <c r="I1900" s="29">
        <v>0.45000000000000012</v>
      </c>
      <c r="J1900" s="30">
        <v>1750</v>
      </c>
      <c r="K1900" s="31">
        <f t="shared" si="14"/>
        <v>787.50000000000023</v>
      </c>
      <c r="L1900" s="31">
        <f t="shared" si="15"/>
        <v>354.37500000000011</v>
      </c>
      <c r="M1900" s="32">
        <v>0.45</v>
      </c>
      <c r="O1900" s="37"/>
      <c r="P1900" s="35"/>
      <c r="Q1900" s="33"/>
      <c r="R1900" s="34"/>
    </row>
    <row r="1901" spans="1:18" ht="15.75" customHeight="1" x14ac:dyDescent="0.2">
      <c r="A1901" s="22"/>
      <c r="B1901" s="27" t="s">
        <v>34</v>
      </c>
      <c r="C1901" s="27">
        <v>1128299</v>
      </c>
      <c r="D1901" s="28">
        <v>44303</v>
      </c>
      <c r="E1901" s="27" t="s">
        <v>35</v>
      </c>
      <c r="F1901" s="27" t="s">
        <v>84</v>
      </c>
      <c r="G1901" s="27" t="s">
        <v>67</v>
      </c>
      <c r="H1901" s="27" t="s">
        <v>29</v>
      </c>
      <c r="I1901" s="29">
        <v>0.60000000000000009</v>
      </c>
      <c r="J1901" s="30">
        <v>3500</v>
      </c>
      <c r="K1901" s="31">
        <f t="shared" si="14"/>
        <v>2100.0000000000005</v>
      </c>
      <c r="L1901" s="31">
        <f t="shared" si="15"/>
        <v>735.00000000000011</v>
      </c>
      <c r="M1901" s="32">
        <v>0.35</v>
      </c>
      <c r="O1901" s="37"/>
      <c r="P1901" s="35"/>
      <c r="Q1901" s="33"/>
      <c r="R1901" s="34"/>
    </row>
    <row r="1902" spans="1:18" ht="15.75" customHeight="1" x14ac:dyDescent="0.2">
      <c r="A1902" s="22"/>
      <c r="B1902" s="27" t="s">
        <v>34</v>
      </c>
      <c r="C1902" s="27">
        <v>1128299</v>
      </c>
      <c r="D1902" s="28">
        <v>44334</v>
      </c>
      <c r="E1902" s="27" t="s">
        <v>35</v>
      </c>
      <c r="F1902" s="27" t="s">
        <v>84</v>
      </c>
      <c r="G1902" s="27" t="s">
        <v>67</v>
      </c>
      <c r="H1902" s="27" t="s">
        <v>24</v>
      </c>
      <c r="I1902" s="29">
        <v>0.45</v>
      </c>
      <c r="J1902" s="30">
        <v>5500</v>
      </c>
      <c r="K1902" s="31">
        <f t="shared" si="14"/>
        <v>2475</v>
      </c>
      <c r="L1902" s="31">
        <f t="shared" si="15"/>
        <v>989.99999999999989</v>
      </c>
      <c r="M1902" s="32">
        <v>0.39999999999999997</v>
      </c>
      <c r="O1902" s="37"/>
      <c r="P1902" s="35"/>
      <c r="Q1902" s="33"/>
      <c r="R1902" s="34"/>
    </row>
    <row r="1903" spans="1:18" ht="15.75" customHeight="1" x14ac:dyDescent="0.2">
      <c r="A1903" s="22"/>
      <c r="B1903" s="27" t="s">
        <v>34</v>
      </c>
      <c r="C1903" s="27">
        <v>1128299</v>
      </c>
      <c r="D1903" s="28">
        <v>44334</v>
      </c>
      <c r="E1903" s="27" t="s">
        <v>35</v>
      </c>
      <c r="F1903" s="27" t="s">
        <v>84</v>
      </c>
      <c r="G1903" s="27" t="s">
        <v>67</v>
      </c>
      <c r="H1903" s="27" t="s">
        <v>25</v>
      </c>
      <c r="I1903" s="29">
        <v>0.5</v>
      </c>
      <c r="J1903" s="30">
        <v>4000</v>
      </c>
      <c r="K1903" s="31">
        <f t="shared" si="14"/>
        <v>2000</v>
      </c>
      <c r="L1903" s="31">
        <f t="shared" si="15"/>
        <v>799.99999999999989</v>
      </c>
      <c r="M1903" s="32">
        <v>0.39999999999999997</v>
      </c>
      <c r="O1903" s="37"/>
      <c r="P1903" s="35"/>
      <c r="Q1903" s="33"/>
      <c r="R1903" s="34"/>
    </row>
    <row r="1904" spans="1:18" ht="15.75" customHeight="1" x14ac:dyDescent="0.2">
      <c r="A1904" s="22"/>
      <c r="B1904" s="27" t="s">
        <v>34</v>
      </c>
      <c r="C1904" s="27">
        <v>1128299</v>
      </c>
      <c r="D1904" s="28">
        <v>44334</v>
      </c>
      <c r="E1904" s="27" t="s">
        <v>35</v>
      </c>
      <c r="F1904" s="27" t="s">
        <v>84</v>
      </c>
      <c r="G1904" s="27" t="s">
        <v>67</v>
      </c>
      <c r="H1904" s="27" t="s">
        <v>26</v>
      </c>
      <c r="I1904" s="29">
        <v>0.5</v>
      </c>
      <c r="J1904" s="30">
        <v>4000</v>
      </c>
      <c r="K1904" s="31">
        <f t="shared" si="14"/>
        <v>2000</v>
      </c>
      <c r="L1904" s="31">
        <f t="shared" si="15"/>
        <v>799.99999999999989</v>
      </c>
      <c r="M1904" s="32">
        <v>0.39999999999999997</v>
      </c>
      <c r="O1904" s="37"/>
      <c r="P1904" s="35"/>
      <c r="Q1904" s="33"/>
      <c r="R1904" s="34"/>
    </row>
    <row r="1905" spans="1:18" ht="15.75" customHeight="1" x14ac:dyDescent="0.2">
      <c r="A1905" s="22"/>
      <c r="B1905" s="27" t="s">
        <v>34</v>
      </c>
      <c r="C1905" s="27">
        <v>1128299</v>
      </c>
      <c r="D1905" s="28">
        <v>44334</v>
      </c>
      <c r="E1905" s="27" t="s">
        <v>35</v>
      </c>
      <c r="F1905" s="27" t="s">
        <v>84</v>
      </c>
      <c r="G1905" s="27" t="s">
        <v>67</v>
      </c>
      <c r="H1905" s="27" t="s">
        <v>27</v>
      </c>
      <c r="I1905" s="29">
        <v>0.45</v>
      </c>
      <c r="J1905" s="30">
        <v>3250</v>
      </c>
      <c r="K1905" s="31">
        <f t="shared" si="14"/>
        <v>1462.5</v>
      </c>
      <c r="L1905" s="31">
        <f t="shared" si="15"/>
        <v>585</v>
      </c>
      <c r="M1905" s="32">
        <v>0.39999999999999997</v>
      </c>
      <c r="O1905" s="37"/>
      <c r="P1905" s="35"/>
      <c r="Q1905" s="33"/>
      <c r="R1905" s="34"/>
    </row>
    <row r="1906" spans="1:18" ht="15.75" customHeight="1" x14ac:dyDescent="0.2">
      <c r="A1906" s="22"/>
      <c r="B1906" s="27" t="s">
        <v>34</v>
      </c>
      <c r="C1906" s="27">
        <v>1128299</v>
      </c>
      <c r="D1906" s="28">
        <v>44334</v>
      </c>
      <c r="E1906" s="27" t="s">
        <v>35</v>
      </c>
      <c r="F1906" s="27" t="s">
        <v>84</v>
      </c>
      <c r="G1906" s="27" t="s">
        <v>67</v>
      </c>
      <c r="H1906" s="27" t="s">
        <v>28</v>
      </c>
      <c r="I1906" s="29">
        <v>0.39999999999999997</v>
      </c>
      <c r="J1906" s="30">
        <v>2250</v>
      </c>
      <c r="K1906" s="31">
        <f t="shared" si="14"/>
        <v>899.99999999999989</v>
      </c>
      <c r="L1906" s="31">
        <f t="shared" si="15"/>
        <v>404.99999999999994</v>
      </c>
      <c r="M1906" s="32">
        <v>0.45</v>
      </c>
      <c r="O1906" s="37"/>
      <c r="P1906" s="35"/>
      <c r="Q1906" s="33"/>
      <c r="R1906" s="34"/>
    </row>
    <row r="1907" spans="1:18" ht="15.75" customHeight="1" x14ac:dyDescent="0.2">
      <c r="A1907" s="22"/>
      <c r="B1907" s="27" t="s">
        <v>34</v>
      </c>
      <c r="C1907" s="27">
        <v>1128299</v>
      </c>
      <c r="D1907" s="28">
        <v>44334</v>
      </c>
      <c r="E1907" s="27" t="s">
        <v>35</v>
      </c>
      <c r="F1907" s="27" t="s">
        <v>84</v>
      </c>
      <c r="G1907" s="27" t="s">
        <v>67</v>
      </c>
      <c r="H1907" s="27" t="s">
        <v>29</v>
      </c>
      <c r="I1907" s="29">
        <v>0.65</v>
      </c>
      <c r="J1907" s="30">
        <v>5750</v>
      </c>
      <c r="K1907" s="31">
        <f t="shared" si="14"/>
        <v>3737.5</v>
      </c>
      <c r="L1907" s="31">
        <f t="shared" si="15"/>
        <v>1308.125</v>
      </c>
      <c r="M1907" s="32">
        <v>0.35</v>
      </c>
      <c r="O1907" s="37"/>
      <c r="P1907" s="35"/>
      <c r="Q1907" s="33"/>
      <c r="R1907" s="34"/>
    </row>
    <row r="1908" spans="1:18" ht="15.75" customHeight="1" x14ac:dyDescent="0.2">
      <c r="A1908" s="22"/>
      <c r="B1908" s="27" t="s">
        <v>34</v>
      </c>
      <c r="C1908" s="27">
        <v>1128299</v>
      </c>
      <c r="D1908" s="28">
        <v>44364</v>
      </c>
      <c r="E1908" s="27" t="s">
        <v>35</v>
      </c>
      <c r="F1908" s="27" t="s">
        <v>84</v>
      </c>
      <c r="G1908" s="27" t="s">
        <v>67</v>
      </c>
      <c r="H1908" s="27" t="s">
        <v>24</v>
      </c>
      <c r="I1908" s="29">
        <v>0.6</v>
      </c>
      <c r="J1908" s="30">
        <v>8250</v>
      </c>
      <c r="K1908" s="31">
        <f t="shared" si="14"/>
        <v>4950</v>
      </c>
      <c r="L1908" s="31">
        <f t="shared" si="15"/>
        <v>1979.9999999999998</v>
      </c>
      <c r="M1908" s="32">
        <v>0.39999999999999997</v>
      </c>
      <c r="O1908" s="37"/>
      <c r="P1908" s="35"/>
      <c r="Q1908" s="33"/>
      <c r="R1908" s="34"/>
    </row>
    <row r="1909" spans="1:18" ht="15.75" customHeight="1" x14ac:dyDescent="0.2">
      <c r="A1909" s="22"/>
      <c r="B1909" s="27" t="s">
        <v>34</v>
      </c>
      <c r="C1909" s="27">
        <v>1128299</v>
      </c>
      <c r="D1909" s="28">
        <v>44364</v>
      </c>
      <c r="E1909" s="27" t="s">
        <v>35</v>
      </c>
      <c r="F1909" s="27" t="s">
        <v>84</v>
      </c>
      <c r="G1909" s="27" t="s">
        <v>67</v>
      </c>
      <c r="H1909" s="27" t="s">
        <v>25</v>
      </c>
      <c r="I1909" s="29">
        <v>0.7</v>
      </c>
      <c r="J1909" s="30">
        <v>7000</v>
      </c>
      <c r="K1909" s="31">
        <f t="shared" si="14"/>
        <v>4900</v>
      </c>
      <c r="L1909" s="31">
        <f t="shared" si="15"/>
        <v>1959.9999999999998</v>
      </c>
      <c r="M1909" s="32">
        <v>0.39999999999999997</v>
      </c>
      <c r="O1909" s="37"/>
      <c r="P1909" s="35"/>
      <c r="Q1909" s="33"/>
      <c r="R1909" s="34"/>
    </row>
    <row r="1910" spans="1:18" ht="15.75" customHeight="1" x14ac:dyDescent="0.2">
      <c r="A1910" s="22"/>
      <c r="B1910" s="27" t="s">
        <v>34</v>
      </c>
      <c r="C1910" s="27">
        <v>1128299</v>
      </c>
      <c r="D1910" s="28">
        <v>44364</v>
      </c>
      <c r="E1910" s="27" t="s">
        <v>35</v>
      </c>
      <c r="F1910" s="27" t="s">
        <v>84</v>
      </c>
      <c r="G1910" s="27" t="s">
        <v>67</v>
      </c>
      <c r="H1910" s="27" t="s">
        <v>26</v>
      </c>
      <c r="I1910" s="29">
        <v>0.85</v>
      </c>
      <c r="J1910" s="30">
        <v>7000</v>
      </c>
      <c r="K1910" s="31">
        <f t="shared" si="14"/>
        <v>5950</v>
      </c>
      <c r="L1910" s="31">
        <f t="shared" si="15"/>
        <v>2380</v>
      </c>
      <c r="M1910" s="32">
        <v>0.39999999999999997</v>
      </c>
      <c r="O1910" s="37"/>
      <c r="P1910" s="35"/>
      <c r="Q1910" s="33"/>
      <c r="R1910" s="34"/>
    </row>
    <row r="1911" spans="1:18" ht="15.75" customHeight="1" x14ac:dyDescent="0.2">
      <c r="A1911" s="22"/>
      <c r="B1911" s="27" t="s">
        <v>34</v>
      </c>
      <c r="C1911" s="27">
        <v>1128299</v>
      </c>
      <c r="D1911" s="28">
        <v>44364</v>
      </c>
      <c r="E1911" s="27" t="s">
        <v>35</v>
      </c>
      <c r="F1911" s="27" t="s">
        <v>84</v>
      </c>
      <c r="G1911" s="27" t="s">
        <v>67</v>
      </c>
      <c r="H1911" s="27" t="s">
        <v>27</v>
      </c>
      <c r="I1911" s="29">
        <v>0.85</v>
      </c>
      <c r="J1911" s="30">
        <v>5750</v>
      </c>
      <c r="K1911" s="31">
        <f t="shared" si="14"/>
        <v>4887.5</v>
      </c>
      <c r="L1911" s="31">
        <f t="shared" si="15"/>
        <v>1954.9999999999998</v>
      </c>
      <c r="M1911" s="32">
        <v>0.39999999999999997</v>
      </c>
      <c r="O1911" s="37"/>
      <c r="P1911" s="35"/>
      <c r="Q1911" s="33"/>
      <c r="R1911" s="34"/>
    </row>
    <row r="1912" spans="1:18" ht="15.75" customHeight="1" x14ac:dyDescent="0.2">
      <c r="A1912" s="22"/>
      <c r="B1912" s="27" t="s">
        <v>34</v>
      </c>
      <c r="C1912" s="27">
        <v>1128299</v>
      </c>
      <c r="D1912" s="28">
        <v>44364</v>
      </c>
      <c r="E1912" s="27" t="s">
        <v>35</v>
      </c>
      <c r="F1912" s="27" t="s">
        <v>84</v>
      </c>
      <c r="G1912" s="27" t="s">
        <v>67</v>
      </c>
      <c r="H1912" s="27" t="s">
        <v>28</v>
      </c>
      <c r="I1912" s="29">
        <v>0.95000000000000007</v>
      </c>
      <c r="J1912" s="30">
        <v>4500</v>
      </c>
      <c r="K1912" s="31">
        <f t="shared" si="14"/>
        <v>4275</v>
      </c>
      <c r="L1912" s="31">
        <f t="shared" si="15"/>
        <v>1923.75</v>
      </c>
      <c r="M1912" s="32">
        <v>0.45</v>
      </c>
      <c r="O1912" s="37"/>
      <c r="P1912" s="35"/>
      <c r="Q1912" s="33"/>
      <c r="R1912" s="34"/>
    </row>
    <row r="1913" spans="1:18" ht="15.75" customHeight="1" x14ac:dyDescent="0.2">
      <c r="A1913" s="22"/>
      <c r="B1913" s="27" t="s">
        <v>34</v>
      </c>
      <c r="C1913" s="27">
        <v>1128299</v>
      </c>
      <c r="D1913" s="28">
        <v>44364</v>
      </c>
      <c r="E1913" s="27" t="s">
        <v>35</v>
      </c>
      <c r="F1913" s="27" t="s">
        <v>84</v>
      </c>
      <c r="G1913" s="27" t="s">
        <v>67</v>
      </c>
      <c r="H1913" s="27" t="s">
        <v>29</v>
      </c>
      <c r="I1913" s="29">
        <v>1.1000000000000001</v>
      </c>
      <c r="J1913" s="30">
        <v>7500</v>
      </c>
      <c r="K1913" s="31">
        <f t="shared" si="14"/>
        <v>8250</v>
      </c>
      <c r="L1913" s="31">
        <f t="shared" si="15"/>
        <v>2887.5</v>
      </c>
      <c r="M1913" s="32">
        <v>0.35</v>
      </c>
      <c r="O1913" s="37"/>
      <c r="P1913" s="35"/>
      <c r="Q1913" s="33"/>
      <c r="R1913" s="34"/>
    </row>
    <row r="1914" spans="1:18" ht="15.75" customHeight="1" x14ac:dyDescent="0.2">
      <c r="A1914" s="22"/>
      <c r="B1914" s="27" t="s">
        <v>34</v>
      </c>
      <c r="C1914" s="27">
        <v>1128299</v>
      </c>
      <c r="D1914" s="28">
        <v>44393</v>
      </c>
      <c r="E1914" s="27" t="s">
        <v>35</v>
      </c>
      <c r="F1914" s="27" t="s">
        <v>84</v>
      </c>
      <c r="G1914" s="27" t="s">
        <v>67</v>
      </c>
      <c r="H1914" s="27" t="s">
        <v>24</v>
      </c>
      <c r="I1914" s="29">
        <v>0.9</v>
      </c>
      <c r="J1914" s="30">
        <v>9000</v>
      </c>
      <c r="K1914" s="31">
        <f t="shared" si="14"/>
        <v>8100</v>
      </c>
      <c r="L1914" s="31">
        <f t="shared" si="15"/>
        <v>3239.9999999999995</v>
      </c>
      <c r="M1914" s="32">
        <v>0.39999999999999997</v>
      </c>
      <c r="O1914" s="37"/>
      <c r="P1914" s="35"/>
      <c r="Q1914" s="33"/>
      <c r="R1914" s="34"/>
    </row>
    <row r="1915" spans="1:18" ht="15.75" customHeight="1" x14ac:dyDescent="0.2">
      <c r="A1915" s="22"/>
      <c r="B1915" s="27" t="s">
        <v>34</v>
      </c>
      <c r="C1915" s="27">
        <v>1128299</v>
      </c>
      <c r="D1915" s="28">
        <v>44393</v>
      </c>
      <c r="E1915" s="27" t="s">
        <v>35</v>
      </c>
      <c r="F1915" s="27" t="s">
        <v>84</v>
      </c>
      <c r="G1915" s="27" t="s">
        <v>67</v>
      </c>
      <c r="H1915" s="27" t="s">
        <v>25</v>
      </c>
      <c r="I1915" s="29">
        <v>0.95000000000000007</v>
      </c>
      <c r="J1915" s="30">
        <v>7500</v>
      </c>
      <c r="K1915" s="31">
        <f t="shared" si="14"/>
        <v>7125.0000000000009</v>
      </c>
      <c r="L1915" s="31">
        <f t="shared" si="15"/>
        <v>2850</v>
      </c>
      <c r="M1915" s="32">
        <v>0.39999999999999997</v>
      </c>
      <c r="O1915" s="37"/>
      <c r="P1915" s="35"/>
      <c r="Q1915" s="33"/>
      <c r="R1915" s="34"/>
    </row>
    <row r="1916" spans="1:18" ht="15.75" customHeight="1" x14ac:dyDescent="0.2">
      <c r="A1916" s="22"/>
      <c r="B1916" s="27" t="s">
        <v>34</v>
      </c>
      <c r="C1916" s="27">
        <v>1128299</v>
      </c>
      <c r="D1916" s="28">
        <v>44393</v>
      </c>
      <c r="E1916" s="27" t="s">
        <v>35</v>
      </c>
      <c r="F1916" s="27" t="s">
        <v>84</v>
      </c>
      <c r="G1916" s="27" t="s">
        <v>67</v>
      </c>
      <c r="H1916" s="27" t="s">
        <v>26</v>
      </c>
      <c r="I1916" s="29">
        <v>0.95000000000000007</v>
      </c>
      <c r="J1916" s="30">
        <v>7000</v>
      </c>
      <c r="K1916" s="31">
        <f t="shared" si="14"/>
        <v>6650.0000000000009</v>
      </c>
      <c r="L1916" s="31">
        <f t="shared" si="15"/>
        <v>2660</v>
      </c>
      <c r="M1916" s="32">
        <v>0.39999999999999997</v>
      </c>
      <c r="O1916" s="37"/>
      <c r="P1916" s="35"/>
      <c r="Q1916" s="33"/>
      <c r="R1916" s="34"/>
    </row>
    <row r="1917" spans="1:18" ht="15.75" customHeight="1" x14ac:dyDescent="0.2">
      <c r="A1917" s="22"/>
      <c r="B1917" s="27" t="s">
        <v>34</v>
      </c>
      <c r="C1917" s="27">
        <v>1128299</v>
      </c>
      <c r="D1917" s="28">
        <v>44393</v>
      </c>
      <c r="E1917" s="27" t="s">
        <v>35</v>
      </c>
      <c r="F1917" s="27" t="s">
        <v>84</v>
      </c>
      <c r="G1917" s="27" t="s">
        <v>67</v>
      </c>
      <c r="H1917" s="27" t="s">
        <v>27</v>
      </c>
      <c r="I1917" s="29">
        <v>0.9</v>
      </c>
      <c r="J1917" s="30">
        <v>6000</v>
      </c>
      <c r="K1917" s="31">
        <f t="shared" si="14"/>
        <v>5400</v>
      </c>
      <c r="L1917" s="31">
        <f t="shared" si="15"/>
        <v>2160</v>
      </c>
      <c r="M1917" s="32">
        <v>0.39999999999999997</v>
      </c>
      <c r="O1917" s="37"/>
      <c r="P1917" s="35"/>
      <c r="Q1917" s="33"/>
      <c r="R1917" s="34"/>
    </row>
    <row r="1918" spans="1:18" ht="15.75" customHeight="1" x14ac:dyDescent="0.2">
      <c r="A1918" s="22"/>
      <c r="B1918" s="27" t="s">
        <v>34</v>
      </c>
      <c r="C1918" s="27">
        <v>1128299</v>
      </c>
      <c r="D1918" s="28">
        <v>44393</v>
      </c>
      <c r="E1918" s="27" t="s">
        <v>35</v>
      </c>
      <c r="F1918" s="27" t="s">
        <v>84</v>
      </c>
      <c r="G1918" s="27" t="s">
        <v>67</v>
      </c>
      <c r="H1918" s="27" t="s">
        <v>28</v>
      </c>
      <c r="I1918" s="29">
        <v>0.95000000000000007</v>
      </c>
      <c r="J1918" s="30">
        <v>6500</v>
      </c>
      <c r="K1918" s="31">
        <f t="shared" si="14"/>
        <v>6175</v>
      </c>
      <c r="L1918" s="31">
        <f t="shared" si="15"/>
        <v>2778.75</v>
      </c>
      <c r="M1918" s="32">
        <v>0.45</v>
      </c>
      <c r="O1918" s="37"/>
      <c r="P1918" s="35"/>
      <c r="Q1918" s="33"/>
      <c r="R1918" s="34"/>
    </row>
    <row r="1919" spans="1:18" ht="15.75" customHeight="1" x14ac:dyDescent="0.2">
      <c r="A1919" s="22"/>
      <c r="B1919" s="27" t="s">
        <v>34</v>
      </c>
      <c r="C1919" s="27">
        <v>1128299</v>
      </c>
      <c r="D1919" s="28">
        <v>44393</v>
      </c>
      <c r="E1919" s="27" t="s">
        <v>35</v>
      </c>
      <c r="F1919" s="27" t="s">
        <v>84</v>
      </c>
      <c r="G1919" s="27" t="s">
        <v>67</v>
      </c>
      <c r="H1919" s="27" t="s">
        <v>29</v>
      </c>
      <c r="I1919" s="29">
        <v>1.1000000000000001</v>
      </c>
      <c r="J1919" s="30">
        <v>6500</v>
      </c>
      <c r="K1919" s="31">
        <f t="shared" si="14"/>
        <v>7150.0000000000009</v>
      </c>
      <c r="L1919" s="31">
        <f t="shared" si="15"/>
        <v>2502.5</v>
      </c>
      <c r="M1919" s="32">
        <v>0.35</v>
      </c>
      <c r="O1919" s="37"/>
      <c r="P1919" s="35"/>
      <c r="Q1919" s="33"/>
      <c r="R1919" s="34"/>
    </row>
    <row r="1920" spans="1:18" ht="15.75" customHeight="1" x14ac:dyDescent="0.2">
      <c r="A1920" s="22"/>
      <c r="B1920" s="27" t="s">
        <v>34</v>
      </c>
      <c r="C1920" s="27">
        <v>1128299</v>
      </c>
      <c r="D1920" s="28">
        <v>44425</v>
      </c>
      <c r="E1920" s="27" t="s">
        <v>35</v>
      </c>
      <c r="F1920" s="27" t="s">
        <v>84</v>
      </c>
      <c r="G1920" s="27" t="s">
        <v>67</v>
      </c>
      <c r="H1920" s="27" t="s">
        <v>24</v>
      </c>
      <c r="I1920" s="29">
        <v>0.95000000000000007</v>
      </c>
      <c r="J1920" s="30">
        <v>8500</v>
      </c>
      <c r="K1920" s="31">
        <f t="shared" si="14"/>
        <v>8075.0000000000009</v>
      </c>
      <c r="L1920" s="31">
        <f t="shared" si="15"/>
        <v>3230</v>
      </c>
      <c r="M1920" s="32">
        <v>0.39999999999999997</v>
      </c>
      <c r="O1920" s="37"/>
      <c r="P1920" s="35"/>
      <c r="Q1920" s="33"/>
      <c r="R1920" s="34"/>
    </row>
    <row r="1921" spans="1:18" ht="15.75" customHeight="1" x14ac:dyDescent="0.2">
      <c r="A1921" s="22"/>
      <c r="B1921" s="27" t="s">
        <v>34</v>
      </c>
      <c r="C1921" s="27">
        <v>1128299</v>
      </c>
      <c r="D1921" s="28">
        <v>44425</v>
      </c>
      <c r="E1921" s="27" t="s">
        <v>35</v>
      </c>
      <c r="F1921" s="27" t="s">
        <v>84</v>
      </c>
      <c r="G1921" s="27" t="s">
        <v>67</v>
      </c>
      <c r="H1921" s="27" t="s">
        <v>25</v>
      </c>
      <c r="I1921" s="29">
        <v>0.85000000000000009</v>
      </c>
      <c r="J1921" s="30">
        <v>8250</v>
      </c>
      <c r="K1921" s="31">
        <f t="shared" si="14"/>
        <v>7012.5000000000009</v>
      </c>
      <c r="L1921" s="31">
        <f t="shared" si="15"/>
        <v>2805</v>
      </c>
      <c r="M1921" s="32">
        <v>0.39999999999999997</v>
      </c>
      <c r="O1921" s="37"/>
      <c r="P1921" s="35"/>
      <c r="Q1921" s="33"/>
      <c r="R1921" s="34"/>
    </row>
    <row r="1922" spans="1:18" ht="15.75" customHeight="1" x14ac:dyDescent="0.2">
      <c r="A1922" s="22"/>
      <c r="B1922" s="27" t="s">
        <v>34</v>
      </c>
      <c r="C1922" s="27">
        <v>1128299</v>
      </c>
      <c r="D1922" s="28">
        <v>44425</v>
      </c>
      <c r="E1922" s="27" t="s">
        <v>35</v>
      </c>
      <c r="F1922" s="27" t="s">
        <v>84</v>
      </c>
      <c r="G1922" s="27" t="s">
        <v>67</v>
      </c>
      <c r="H1922" s="27" t="s">
        <v>26</v>
      </c>
      <c r="I1922" s="29">
        <v>0.75000000000000011</v>
      </c>
      <c r="J1922" s="30">
        <v>7000</v>
      </c>
      <c r="K1922" s="31">
        <f t="shared" si="14"/>
        <v>5250.0000000000009</v>
      </c>
      <c r="L1922" s="31">
        <f t="shared" si="15"/>
        <v>2100</v>
      </c>
      <c r="M1922" s="32">
        <v>0.39999999999999997</v>
      </c>
      <c r="O1922" s="37"/>
      <c r="P1922" s="35"/>
      <c r="Q1922" s="33"/>
      <c r="R1922" s="34"/>
    </row>
    <row r="1923" spans="1:18" ht="15.75" customHeight="1" x14ac:dyDescent="0.2">
      <c r="A1923" s="22"/>
      <c r="B1923" s="27" t="s">
        <v>34</v>
      </c>
      <c r="C1923" s="27">
        <v>1128299</v>
      </c>
      <c r="D1923" s="28">
        <v>44425</v>
      </c>
      <c r="E1923" s="27" t="s">
        <v>35</v>
      </c>
      <c r="F1923" s="27" t="s">
        <v>84</v>
      </c>
      <c r="G1923" s="27" t="s">
        <v>67</v>
      </c>
      <c r="H1923" s="27" t="s">
        <v>27</v>
      </c>
      <c r="I1923" s="29">
        <v>0.75000000000000011</v>
      </c>
      <c r="J1923" s="30">
        <v>4750</v>
      </c>
      <c r="K1923" s="31">
        <f t="shared" si="14"/>
        <v>3562.5000000000005</v>
      </c>
      <c r="L1923" s="31">
        <f t="shared" si="15"/>
        <v>1425</v>
      </c>
      <c r="M1923" s="32">
        <v>0.39999999999999997</v>
      </c>
      <c r="O1923" s="37"/>
      <c r="P1923" s="35"/>
      <c r="Q1923" s="33"/>
      <c r="R1923" s="34"/>
    </row>
    <row r="1924" spans="1:18" ht="15.75" customHeight="1" x14ac:dyDescent="0.2">
      <c r="A1924" s="22"/>
      <c r="B1924" s="27" t="s">
        <v>34</v>
      </c>
      <c r="C1924" s="27">
        <v>1128299</v>
      </c>
      <c r="D1924" s="28">
        <v>44425</v>
      </c>
      <c r="E1924" s="27" t="s">
        <v>35</v>
      </c>
      <c r="F1924" s="27" t="s">
        <v>84</v>
      </c>
      <c r="G1924" s="27" t="s">
        <v>67</v>
      </c>
      <c r="H1924" s="27" t="s">
        <v>28</v>
      </c>
      <c r="I1924" s="29">
        <v>0.64999999999999991</v>
      </c>
      <c r="J1924" s="30">
        <v>4750</v>
      </c>
      <c r="K1924" s="31">
        <f t="shared" si="14"/>
        <v>3087.4999999999995</v>
      </c>
      <c r="L1924" s="31">
        <f t="shared" si="15"/>
        <v>1389.3749999999998</v>
      </c>
      <c r="M1924" s="32">
        <v>0.45</v>
      </c>
      <c r="O1924" s="37"/>
      <c r="P1924" s="35"/>
      <c r="Q1924" s="33"/>
      <c r="R1924" s="34"/>
    </row>
    <row r="1925" spans="1:18" ht="15.75" customHeight="1" x14ac:dyDescent="0.2">
      <c r="A1925" s="22"/>
      <c r="B1925" s="27" t="s">
        <v>34</v>
      </c>
      <c r="C1925" s="27">
        <v>1128299</v>
      </c>
      <c r="D1925" s="28">
        <v>44425</v>
      </c>
      <c r="E1925" s="27" t="s">
        <v>35</v>
      </c>
      <c r="F1925" s="27" t="s">
        <v>84</v>
      </c>
      <c r="G1925" s="27" t="s">
        <v>67</v>
      </c>
      <c r="H1925" s="27" t="s">
        <v>29</v>
      </c>
      <c r="I1925" s="29">
        <v>0.7</v>
      </c>
      <c r="J1925" s="30">
        <v>3000</v>
      </c>
      <c r="K1925" s="31">
        <f t="shared" si="14"/>
        <v>2100</v>
      </c>
      <c r="L1925" s="31">
        <f t="shared" si="15"/>
        <v>735</v>
      </c>
      <c r="M1925" s="32">
        <v>0.35</v>
      </c>
      <c r="O1925" s="37"/>
      <c r="P1925" s="35"/>
      <c r="Q1925" s="33"/>
      <c r="R1925" s="34"/>
    </row>
    <row r="1926" spans="1:18" ht="15.75" customHeight="1" x14ac:dyDescent="0.2">
      <c r="A1926" s="22"/>
      <c r="B1926" s="27" t="s">
        <v>34</v>
      </c>
      <c r="C1926" s="27">
        <v>1128299</v>
      </c>
      <c r="D1926" s="28">
        <v>44457</v>
      </c>
      <c r="E1926" s="27" t="s">
        <v>35</v>
      </c>
      <c r="F1926" s="27" t="s">
        <v>84</v>
      </c>
      <c r="G1926" s="27" t="s">
        <v>67</v>
      </c>
      <c r="H1926" s="27" t="s">
        <v>24</v>
      </c>
      <c r="I1926" s="29">
        <v>0.45000000000000012</v>
      </c>
      <c r="J1926" s="30">
        <v>5000</v>
      </c>
      <c r="K1926" s="31">
        <f t="shared" si="14"/>
        <v>2250.0000000000005</v>
      </c>
      <c r="L1926" s="31">
        <f t="shared" si="15"/>
        <v>900.00000000000011</v>
      </c>
      <c r="M1926" s="32">
        <v>0.39999999999999997</v>
      </c>
      <c r="O1926" s="37"/>
      <c r="P1926" s="35"/>
      <c r="Q1926" s="33"/>
      <c r="R1926" s="34"/>
    </row>
    <row r="1927" spans="1:18" ht="15.75" customHeight="1" x14ac:dyDescent="0.2">
      <c r="A1927" s="22"/>
      <c r="B1927" s="27" t="s">
        <v>34</v>
      </c>
      <c r="C1927" s="27">
        <v>1128299</v>
      </c>
      <c r="D1927" s="28">
        <v>44457</v>
      </c>
      <c r="E1927" s="27" t="s">
        <v>35</v>
      </c>
      <c r="F1927" s="27" t="s">
        <v>84</v>
      </c>
      <c r="G1927" s="27" t="s">
        <v>67</v>
      </c>
      <c r="H1927" s="27" t="s">
        <v>25</v>
      </c>
      <c r="I1927" s="29">
        <v>0.50000000000000011</v>
      </c>
      <c r="J1927" s="30">
        <v>5000</v>
      </c>
      <c r="K1927" s="31">
        <f t="shared" si="14"/>
        <v>2500.0000000000005</v>
      </c>
      <c r="L1927" s="31">
        <f t="shared" si="15"/>
        <v>1000.0000000000001</v>
      </c>
      <c r="M1927" s="32">
        <v>0.39999999999999997</v>
      </c>
      <c r="O1927" s="37"/>
      <c r="P1927" s="35"/>
      <c r="Q1927" s="33"/>
      <c r="R1927" s="34"/>
    </row>
    <row r="1928" spans="1:18" ht="15.75" customHeight="1" x14ac:dyDescent="0.2">
      <c r="A1928" s="22"/>
      <c r="B1928" s="27" t="s">
        <v>34</v>
      </c>
      <c r="C1928" s="27">
        <v>1128299</v>
      </c>
      <c r="D1928" s="28">
        <v>44457</v>
      </c>
      <c r="E1928" s="27" t="s">
        <v>35</v>
      </c>
      <c r="F1928" s="27" t="s">
        <v>84</v>
      </c>
      <c r="G1928" s="27" t="s">
        <v>67</v>
      </c>
      <c r="H1928" s="27" t="s">
        <v>26</v>
      </c>
      <c r="I1928" s="29">
        <v>0.45000000000000012</v>
      </c>
      <c r="J1928" s="30">
        <v>3000</v>
      </c>
      <c r="K1928" s="31">
        <f t="shared" si="14"/>
        <v>1350.0000000000005</v>
      </c>
      <c r="L1928" s="31">
        <f t="shared" si="15"/>
        <v>540.00000000000011</v>
      </c>
      <c r="M1928" s="32">
        <v>0.39999999999999997</v>
      </c>
      <c r="O1928" s="37"/>
      <c r="P1928" s="35"/>
      <c r="Q1928" s="33"/>
      <c r="R1928" s="34"/>
    </row>
    <row r="1929" spans="1:18" ht="15.75" customHeight="1" x14ac:dyDescent="0.2">
      <c r="A1929" s="22"/>
      <c r="B1929" s="27" t="s">
        <v>34</v>
      </c>
      <c r="C1929" s="27">
        <v>1128299</v>
      </c>
      <c r="D1929" s="28">
        <v>44457</v>
      </c>
      <c r="E1929" s="27" t="s">
        <v>35</v>
      </c>
      <c r="F1929" s="27" t="s">
        <v>84</v>
      </c>
      <c r="G1929" s="27" t="s">
        <v>67</v>
      </c>
      <c r="H1929" s="27" t="s">
        <v>27</v>
      </c>
      <c r="I1929" s="29">
        <v>0.45000000000000012</v>
      </c>
      <c r="J1929" s="30">
        <v>2500</v>
      </c>
      <c r="K1929" s="31">
        <f t="shared" si="14"/>
        <v>1125.0000000000002</v>
      </c>
      <c r="L1929" s="31">
        <f t="shared" si="15"/>
        <v>450.00000000000006</v>
      </c>
      <c r="M1929" s="32">
        <v>0.39999999999999997</v>
      </c>
      <c r="O1929" s="37"/>
      <c r="P1929" s="35"/>
      <c r="Q1929" s="33"/>
      <c r="R1929" s="34"/>
    </row>
    <row r="1930" spans="1:18" ht="15.75" customHeight="1" x14ac:dyDescent="0.2">
      <c r="A1930" s="22"/>
      <c r="B1930" s="27" t="s">
        <v>34</v>
      </c>
      <c r="C1930" s="27">
        <v>1128299</v>
      </c>
      <c r="D1930" s="28">
        <v>44457</v>
      </c>
      <c r="E1930" s="27" t="s">
        <v>35</v>
      </c>
      <c r="F1930" s="27" t="s">
        <v>84</v>
      </c>
      <c r="G1930" s="27" t="s">
        <v>67</v>
      </c>
      <c r="H1930" s="27" t="s">
        <v>28</v>
      </c>
      <c r="I1930" s="29">
        <v>0.55000000000000004</v>
      </c>
      <c r="J1930" s="30">
        <v>2750</v>
      </c>
      <c r="K1930" s="31">
        <f t="shared" si="14"/>
        <v>1512.5000000000002</v>
      </c>
      <c r="L1930" s="31">
        <f t="shared" si="15"/>
        <v>680.62500000000011</v>
      </c>
      <c r="M1930" s="32">
        <v>0.45</v>
      </c>
      <c r="O1930" s="37"/>
      <c r="P1930" s="35"/>
      <c r="Q1930" s="33"/>
      <c r="R1930" s="34"/>
    </row>
    <row r="1931" spans="1:18" ht="15.75" customHeight="1" x14ac:dyDescent="0.2">
      <c r="A1931" s="22"/>
      <c r="B1931" s="27" t="s">
        <v>34</v>
      </c>
      <c r="C1931" s="27">
        <v>1128299</v>
      </c>
      <c r="D1931" s="28">
        <v>44457</v>
      </c>
      <c r="E1931" s="27" t="s">
        <v>35</v>
      </c>
      <c r="F1931" s="27" t="s">
        <v>84</v>
      </c>
      <c r="G1931" s="27" t="s">
        <v>67</v>
      </c>
      <c r="H1931" s="27" t="s">
        <v>29</v>
      </c>
      <c r="I1931" s="29">
        <v>0.39999999999999997</v>
      </c>
      <c r="J1931" s="30">
        <v>3000</v>
      </c>
      <c r="K1931" s="31">
        <f t="shared" si="14"/>
        <v>1200</v>
      </c>
      <c r="L1931" s="31">
        <f t="shared" si="15"/>
        <v>420</v>
      </c>
      <c r="M1931" s="32">
        <v>0.35</v>
      </c>
      <c r="O1931" s="37"/>
      <c r="P1931" s="35"/>
      <c r="Q1931" s="33"/>
      <c r="R1931" s="34"/>
    </row>
    <row r="1932" spans="1:18" ht="15.75" customHeight="1" x14ac:dyDescent="0.2">
      <c r="A1932" s="22"/>
      <c r="B1932" s="27" t="s">
        <v>34</v>
      </c>
      <c r="C1932" s="27">
        <v>1128299</v>
      </c>
      <c r="D1932" s="28">
        <v>44486</v>
      </c>
      <c r="E1932" s="27" t="s">
        <v>35</v>
      </c>
      <c r="F1932" s="27" t="s">
        <v>84</v>
      </c>
      <c r="G1932" s="27" t="s">
        <v>67</v>
      </c>
      <c r="H1932" s="27" t="s">
        <v>24</v>
      </c>
      <c r="I1932" s="29">
        <v>0.35000000000000003</v>
      </c>
      <c r="J1932" s="30">
        <v>4000</v>
      </c>
      <c r="K1932" s="31">
        <f t="shared" si="14"/>
        <v>1400.0000000000002</v>
      </c>
      <c r="L1932" s="31">
        <f t="shared" si="15"/>
        <v>560</v>
      </c>
      <c r="M1932" s="32">
        <v>0.39999999999999997</v>
      </c>
      <c r="O1932" s="37"/>
      <c r="P1932" s="35"/>
      <c r="Q1932" s="33"/>
      <c r="R1932" s="34"/>
    </row>
    <row r="1933" spans="1:18" ht="15.75" customHeight="1" x14ac:dyDescent="0.2">
      <c r="A1933" s="22"/>
      <c r="B1933" s="27" t="s">
        <v>34</v>
      </c>
      <c r="C1933" s="27">
        <v>1128299</v>
      </c>
      <c r="D1933" s="28">
        <v>44486</v>
      </c>
      <c r="E1933" s="27" t="s">
        <v>35</v>
      </c>
      <c r="F1933" s="27" t="s">
        <v>84</v>
      </c>
      <c r="G1933" s="27" t="s">
        <v>67</v>
      </c>
      <c r="H1933" s="27" t="s">
        <v>25</v>
      </c>
      <c r="I1933" s="29">
        <v>0.50000000000000011</v>
      </c>
      <c r="J1933" s="30">
        <v>5750</v>
      </c>
      <c r="K1933" s="31">
        <f t="shared" si="14"/>
        <v>2875.0000000000005</v>
      </c>
      <c r="L1933" s="31">
        <f t="shared" si="15"/>
        <v>1150</v>
      </c>
      <c r="M1933" s="32">
        <v>0.39999999999999997</v>
      </c>
      <c r="O1933" s="37"/>
      <c r="P1933" s="35"/>
      <c r="Q1933" s="33"/>
      <c r="R1933" s="34"/>
    </row>
    <row r="1934" spans="1:18" ht="15.75" customHeight="1" x14ac:dyDescent="0.2">
      <c r="A1934" s="22"/>
      <c r="B1934" s="27" t="s">
        <v>34</v>
      </c>
      <c r="C1934" s="27">
        <v>1128299</v>
      </c>
      <c r="D1934" s="28">
        <v>44486</v>
      </c>
      <c r="E1934" s="27" t="s">
        <v>35</v>
      </c>
      <c r="F1934" s="27" t="s">
        <v>84</v>
      </c>
      <c r="G1934" s="27" t="s">
        <v>67</v>
      </c>
      <c r="H1934" s="27" t="s">
        <v>26</v>
      </c>
      <c r="I1934" s="29">
        <v>0.45000000000000012</v>
      </c>
      <c r="J1934" s="30">
        <v>4000</v>
      </c>
      <c r="K1934" s="31">
        <f t="shared" si="14"/>
        <v>1800.0000000000005</v>
      </c>
      <c r="L1934" s="31">
        <f t="shared" si="15"/>
        <v>720.00000000000011</v>
      </c>
      <c r="M1934" s="32">
        <v>0.39999999999999997</v>
      </c>
      <c r="O1934" s="37"/>
      <c r="P1934" s="35"/>
      <c r="Q1934" s="33"/>
      <c r="R1934" s="34"/>
    </row>
    <row r="1935" spans="1:18" ht="15.75" customHeight="1" x14ac:dyDescent="0.2">
      <c r="A1935" s="22"/>
      <c r="B1935" s="27" t="s">
        <v>34</v>
      </c>
      <c r="C1935" s="27">
        <v>1128299</v>
      </c>
      <c r="D1935" s="28">
        <v>44486</v>
      </c>
      <c r="E1935" s="27" t="s">
        <v>35</v>
      </c>
      <c r="F1935" s="27" t="s">
        <v>84</v>
      </c>
      <c r="G1935" s="27" t="s">
        <v>67</v>
      </c>
      <c r="H1935" s="27" t="s">
        <v>27</v>
      </c>
      <c r="I1935" s="29">
        <v>0.40000000000000008</v>
      </c>
      <c r="J1935" s="30">
        <v>3750</v>
      </c>
      <c r="K1935" s="31">
        <f t="shared" si="14"/>
        <v>1500.0000000000002</v>
      </c>
      <c r="L1935" s="31">
        <f t="shared" si="15"/>
        <v>600</v>
      </c>
      <c r="M1935" s="32">
        <v>0.39999999999999997</v>
      </c>
      <c r="O1935" s="37"/>
      <c r="P1935" s="35"/>
      <c r="Q1935" s="33"/>
      <c r="R1935" s="34"/>
    </row>
    <row r="1936" spans="1:18" ht="15.75" customHeight="1" x14ac:dyDescent="0.2">
      <c r="A1936" s="22"/>
      <c r="B1936" s="27" t="s">
        <v>34</v>
      </c>
      <c r="C1936" s="27">
        <v>1128299</v>
      </c>
      <c r="D1936" s="28">
        <v>44486</v>
      </c>
      <c r="E1936" s="27" t="s">
        <v>35</v>
      </c>
      <c r="F1936" s="27" t="s">
        <v>84</v>
      </c>
      <c r="G1936" s="27" t="s">
        <v>67</v>
      </c>
      <c r="H1936" s="27" t="s">
        <v>28</v>
      </c>
      <c r="I1936" s="29">
        <v>0.5</v>
      </c>
      <c r="J1936" s="30">
        <v>3500</v>
      </c>
      <c r="K1936" s="31">
        <f t="shared" si="14"/>
        <v>1750</v>
      </c>
      <c r="L1936" s="31">
        <f t="shared" si="15"/>
        <v>787.5</v>
      </c>
      <c r="M1936" s="32">
        <v>0.45</v>
      </c>
      <c r="O1936" s="37"/>
      <c r="P1936" s="35"/>
      <c r="Q1936" s="33"/>
      <c r="R1936" s="34"/>
    </row>
    <row r="1937" spans="1:18" ht="15.75" customHeight="1" x14ac:dyDescent="0.2">
      <c r="A1937" s="22"/>
      <c r="B1937" s="27" t="s">
        <v>34</v>
      </c>
      <c r="C1937" s="27">
        <v>1128299</v>
      </c>
      <c r="D1937" s="28">
        <v>44486</v>
      </c>
      <c r="E1937" s="27" t="s">
        <v>35</v>
      </c>
      <c r="F1937" s="27" t="s">
        <v>84</v>
      </c>
      <c r="G1937" s="27" t="s">
        <v>67</v>
      </c>
      <c r="H1937" s="27" t="s">
        <v>29</v>
      </c>
      <c r="I1937" s="29">
        <v>0.55000000000000004</v>
      </c>
      <c r="J1937" s="30">
        <v>4000</v>
      </c>
      <c r="K1937" s="31">
        <f t="shared" si="14"/>
        <v>2200</v>
      </c>
      <c r="L1937" s="31">
        <f t="shared" si="15"/>
        <v>770</v>
      </c>
      <c r="M1937" s="32">
        <v>0.35</v>
      </c>
      <c r="O1937" s="37"/>
      <c r="P1937" s="35"/>
      <c r="Q1937" s="33"/>
      <c r="R1937" s="34"/>
    </row>
    <row r="1938" spans="1:18" ht="15.75" customHeight="1" x14ac:dyDescent="0.2">
      <c r="A1938" s="22"/>
      <c r="B1938" s="27" t="s">
        <v>34</v>
      </c>
      <c r="C1938" s="27">
        <v>1128299</v>
      </c>
      <c r="D1938" s="28">
        <v>44517</v>
      </c>
      <c r="E1938" s="27" t="s">
        <v>35</v>
      </c>
      <c r="F1938" s="27" t="s">
        <v>84</v>
      </c>
      <c r="G1938" s="27" t="s">
        <v>67</v>
      </c>
      <c r="H1938" s="27" t="s">
        <v>24</v>
      </c>
      <c r="I1938" s="29">
        <v>0.40000000000000008</v>
      </c>
      <c r="J1938" s="30">
        <v>6250</v>
      </c>
      <c r="K1938" s="31">
        <f t="shared" si="14"/>
        <v>2500.0000000000005</v>
      </c>
      <c r="L1938" s="31">
        <f t="shared" si="15"/>
        <v>1000.0000000000001</v>
      </c>
      <c r="M1938" s="32">
        <v>0.39999999999999997</v>
      </c>
      <c r="O1938" s="37"/>
      <c r="P1938" s="35"/>
      <c r="Q1938" s="33"/>
      <c r="R1938" s="34"/>
    </row>
    <row r="1939" spans="1:18" ht="15.75" customHeight="1" x14ac:dyDescent="0.2">
      <c r="A1939" s="22"/>
      <c r="B1939" s="27" t="s">
        <v>34</v>
      </c>
      <c r="C1939" s="27">
        <v>1128299</v>
      </c>
      <c r="D1939" s="28">
        <v>44517</v>
      </c>
      <c r="E1939" s="27" t="s">
        <v>35</v>
      </c>
      <c r="F1939" s="27" t="s">
        <v>84</v>
      </c>
      <c r="G1939" s="27" t="s">
        <v>67</v>
      </c>
      <c r="H1939" s="27" t="s">
        <v>25</v>
      </c>
      <c r="I1939" s="29">
        <v>0.45000000000000012</v>
      </c>
      <c r="J1939" s="30">
        <v>7000</v>
      </c>
      <c r="K1939" s="31">
        <f t="shared" si="14"/>
        <v>3150.0000000000009</v>
      </c>
      <c r="L1939" s="31">
        <f t="shared" si="15"/>
        <v>1260.0000000000002</v>
      </c>
      <c r="M1939" s="32">
        <v>0.39999999999999997</v>
      </c>
      <c r="O1939" s="37"/>
      <c r="P1939" s="35"/>
      <c r="Q1939" s="33"/>
      <c r="R1939" s="34"/>
    </row>
    <row r="1940" spans="1:18" ht="15.75" customHeight="1" x14ac:dyDescent="0.2">
      <c r="A1940" s="22"/>
      <c r="B1940" s="27" t="s">
        <v>34</v>
      </c>
      <c r="C1940" s="27">
        <v>1128299</v>
      </c>
      <c r="D1940" s="28">
        <v>44517</v>
      </c>
      <c r="E1940" s="27" t="s">
        <v>35</v>
      </c>
      <c r="F1940" s="27" t="s">
        <v>84</v>
      </c>
      <c r="G1940" s="27" t="s">
        <v>67</v>
      </c>
      <c r="H1940" s="27" t="s">
        <v>26</v>
      </c>
      <c r="I1940" s="29">
        <v>0.40000000000000008</v>
      </c>
      <c r="J1940" s="30">
        <v>5250</v>
      </c>
      <c r="K1940" s="31">
        <f t="shared" si="14"/>
        <v>2100.0000000000005</v>
      </c>
      <c r="L1940" s="31">
        <f t="shared" si="15"/>
        <v>840.00000000000011</v>
      </c>
      <c r="M1940" s="32">
        <v>0.39999999999999997</v>
      </c>
      <c r="O1940" s="37"/>
      <c r="P1940" s="35"/>
      <c r="Q1940" s="33"/>
      <c r="R1940" s="34"/>
    </row>
    <row r="1941" spans="1:18" ht="15.75" customHeight="1" x14ac:dyDescent="0.2">
      <c r="A1941" s="22"/>
      <c r="B1941" s="27" t="s">
        <v>34</v>
      </c>
      <c r="C1941" s="27">
        <v>1128299</v>
      </c>
      <c r="D1941" s="28">
        <v>44517</v>
      </c>
      <c r="E1941" s="27" t="s">
        <v>35</v>
      </c>
      <c r="F1941" s="27" t="s">
        <v>84</v>
      </c>
      <c r="G1941" s="27" t="s">
        <v>67</v>
      </c>
      <c r="H1941" s="27" t="s">
        <v>27</v>
      </c>
      <c r="I1941" s="29">
        <v>0.50000000000000011</v>
      </c>
      <c r="J1941" s="30">
        <v>5000</v>
      </c>
      <c r="K1941" s="31">
        <f t="shared" si="14"/>
        <v>2500.0000000000005</v>
      </c>
      <c r="L1941" s="31">
        <f t="shared" si="15"/>
        <v>1000.0000000000001</v>
      </c>
      <c r="M1941" s="32">
        <v>0.39999999999999997</v>
      </c>
      <c r="O1941" s="37"/>
      <c r="P1941" s="35"/>
      <c r="Q1941" s="33"/>
      <c r="R1941" s="34"/>
    </row>
    <row r="1942" spans="1:18" ht="15.75" customHeight="1" x14ac:dyDescent="0.2">
      <c r="A1942" s="22"/>
      <c r="B1942" s="27" t="s">
        <v>34</v>
      </c>
      <c r="C1942" s="27">
        <v>1128299</v>
      </c>
      <c r="D1942" s="28">
        <v>44517</v>
      </c>
      <c r="E1942" s="27" t="s">
        <v>35</v>
      </c>
      <c r="F1942" s="27" t="s">
        <v>84</v>
      </c>
      <c r="G1942" s="27" t="s">
        <v>67</v>
      </c>
      <c r="H1942" s="27" t="s">
        <v>28</v>
      </c>
      <c r="I1942" s="29">
        <v>0.70000000000000007</v>
      </c>
      <c r="J1942" s="30">
        <v>4750</v>
      </c>
      <c r="K1942" s="31">
        <f t="shared" si="14"/>
        <v>3325.0000000000005</v>
      </c>
      <c r="L1942" s="31">
        <f t="shared" si="15"/>
        <v>1496.2500000000002</v>
      </c>
      <c r="M1942" s="32">
        <v>0.45</v>
      </c>
      <c r="O1942" s="37"/>
      <c r="P1942" s="35"/>
      <c r="Q1942" s="33"/>
      <c r="R1942" s="34"/>
    </row>
    <row r="1943" spans="1:18" ht="15.75" customHeight="1" x14ac:dyDescent="0.2">
      <c r="A1943" s="22"/>
      <c r="B1943" s="27" t="s">
        <v>34</v>
      </c>
      <c r="C1943" s="27">
        <v>1128299</v>
      </c>
      <c r="D1943" s="28">
        <v>44517</v>
      </c>
      <c r="E1943" s="27" t="s">
        <v>35</v>
      </c>
      <c r="F1943" s="27" t="s">
        <v>84</v>
      </c>
      <c r="G1943" s="27" t="s">
        <v>67</v>
      </c>
      <c r="H1943" s="27" t="s">
        <v>29</v>
      </c>
      <c r="I1943" s="29">
        <v>0.8500000000000002</v>
      </c>
      <c r="J1943" s="30">
        <v>6000</v>
      </c>
      <c r="K1943" s="31">
        <f t="shared" si="14"/>
        <v>5100.0000000000009</v>
      </c>
      <c r="L1943" s="31">
        <f t="shared" si="15"/>
        <v>1785.0000000000002</v>
      </c>
      <c r="M1943" s="32">
        <v>0.35</v>
      </c>
      <c r="O1943" s="37"/>
      <c r="P1943" s="35"/>
      <c r="Q1943" s="33"/>
      <c r="R1943" s="34"/>
    </row>
    <row r="1944" spans="1:18" ht="15.75" customHeight="1" x14ac:dyDescent="0.2">
      <c r="A1944" s="22"/>
      <c r="B1944" s="27" t="s">
        <v>34</v>
      </c>
      <c r="C1944" s="27">
        <v>1128299</v>
      </c>
      <c r="D1944" s="28">
        <v>44546</v>
      </c>
      <c r="E1944" s="27" t="s">
        <v>35</v>
      </c>
      <c r="F1944" s="27" t="s">
        <v>84</v>
      </c>
      <c r="G1944" s="27" t="s">
        <v>67</v>
      </c>
      <c r="H1944" s="27" t="s">
        <v>24</v>
      </c>
      <c r="I1944" s="29">
        <v>0.70000000000000018</v>
      </c>
      <c r="J1944" s="30">
        <v>8000</v>
      </c>
      <c r="K1944" s="31">
        <f t="shared" si="14"/>
        <v>5600.0000000000018</v>
      </c>
      <c r="L1944" s="31">
        <f t="shared" si="15"/>
        <v>2240.0000000000005</v>
      </c>
      <c r="M1944" s="32">
        <v>0.39999999999999997</v>
      </c>
      <c r="O1944" s="37"/>
      <c r="P1944" s="35"/>
      <c r="Q1944" s="33"/>
      <c r="R1944" s="34"/>
    </row>
    <row r="1945" spans="1:18" ht="15.75" customHeight="1" x14ac:dyDescent="0.2">
      <c r="A1945" s="22"/>
      <c r="B1945" s="27" t="s">
        <v>34</v>
      </c>
      <c r="C1945" s="27">
        <v>1128299</v>
      </c>
      <c r="D1945" s="28">
        <v>44546</v>
      </c>
      <c r="E1945" s="27" t="s">
        <v>35</v>
      </c>
      <c r="F1945" s="27" t="s">
        <v>84</v>
      </c>
      <c r="G1945" s="27" t="s">
        <v>67</v>
      </c>
      <c r="H1945" s="27" t="s">
        <v>25</v>
      </c>
      <c r="I1945" s="29">
        <v>0.80000000000000027</v>
      </c>
      <c r="J1945" s="30">
        <v>8000</v>
      </c>
      <c r="K1945" s="31">
        <f t="shared" si="14"/>
        <v>6400.0000000000018</v>
      </c>
      <c r="L1945" s="31">
        <f t="shared" si="15"/>
        <v>2560.0000000000005</v>
      </c>
      <c r="M1945" s="32">
        <v>0.39999999999999997</v>
      </c>
      <c r="O1945" s="37"/>
      <c r="P1945" s="35"/>
      <c r="Q1945" s="33"/>
      <c r="R1945" s="34"/>
    </row>
    <row r="1946" spans="1:18" ht="15.75" customHeight="1" x14ac:dyDescent="0.2">
      <c r="A1946" s="22"/>
      <c r="B1946" s="27" t="s">
        <v>34</v>
      </c>
      <c r="C1946" s="27">
        <v>1128299</v>
      </c>
      <c r="D1946" s="28">
        <v>44546</v>
      </c>
      <c r="E1946" s="27" t="s">
        <v>35</v>
      </c>
      <c r="F1946" s="27" t="s">
        <v>84</v>
      </c>
      <c r="G1946" s="27" t="s">
        <v>67</v>
      </c>
      <c r="H1946" s="27" t="s">
        <v>26</v>
      </c>
      <c r="I1946" s="29">
        <v>0.75000000000000022</v>
      </c>
      <c r="J1946" s="30">
        <v>6000</v>
      </c>
      <c r="K1946" s="31">
        <f t="shared" si="14"/>
        <v>4500.0000000000009</v>
      </c>
      <c r="L1946" s="31">
        <f t="shared" si="15"/>
        <v>1800.0000000000002</v>
      </c>
      <c r="M1946" s="32">
        <v>0.39999999999999997</v>
      </c>
      <c r="O1946" s="37"/>
      <c r="P1946" s="35"/>
      <c r="Q1946" s="33"/>
      <c r="R1946" s="34"/>
    </row>
    <row r="1947" spans="1:18" ht="15.75" customHeight="1" x14ac:dyDescent="0.2">
      <c r="A1947" s="22"/>
      <c r="B1947" s="27" t="s">
        <v>34</v>
      </c>
      <c r="C1947" s="27">
        <v>1128299</v>
      </c>
      <c r="D1947" s="28">
        <v>44546</v>
      </c>
      <c r="E1947" s="27" t="s">
        <v>35</v>
      </c>
      <c r="F1947" s="27" t="s">
        <v>84</v>
      </c>
      <c r="G1947" s="27" t="s">
        <v>67</v>
      </c>
      <c r="H1947" s="27" t="s">
        <v>27</v>
      </c>
      <c r="I1947" s="29">
        <v>0.75000000000000022</v>
      </c>
      <c r="J1947" s="30">
        <v>6000</v>
      </c>
      <c r="K1947" s="31">
        <f t="shared" si="14"/>
        <v>4500.0000000000009</v>
      </c>
      <c r="L1947" s="31">
        <f t="shared" si="15"/>
        <v>1800.0000000000002</v>
      </c>
      <c r="M1947" s="32">
        <v>0.39999999999999997</v>
      </c>
      <c r="O1947" s="37"/>
      <c r="P1947" s="35"/>
      <c r="Q1947" s="33"/>
      <c r="R1947" s="34"/>
    </row>
    <row r="1948" spans="1:18" ht="15.75" customHeight="1" x14ac:dyDescent="0.2">
      <c r="A1948" s="22"/>
      <c r="B1948" s="27" t="s">
        <v>34</v>
      </c>
      <c r="C1948" s="27">
        <v>1128299</v>
      </c>
      <c r="D1948" s="28">
        <v>44546</v>
      </c>
      <c r="E1948" s="27" t="s">
        <v>35</v>
      </c>
      <c r="F1948" s="27" t="s">
        <v>84</v>
      </c>
      <c r="G1948" s="27" t="s">
        <v>67</v>
      </c>
      <c r="H1948" s="27" t="s">
        <v>28</v>
      </c>
      <c r="I1948" s="29">
        <v>0.8500000000000002</v>
      </c>
      <c r="J1948" s="30">
        <v>5250</v>
      </c>
      <c r="K1948" s="31">
        <f t="shared" si="14"/>
        <v>4462.5000000000009</v>
      </c>
      <c r="L1948" s="31">
        <f t="shared" si="15"/>
        <v>2008.1250000000005</v>
      </c>
      <c r="M1948" s="32">
        <v>0.45</v>
      </c>
      <c r="O1948" s="37"/>
      <c r="P1948" s="35"/>
      <c r="Q1948" s="33"/>
      <c r="R1948" s="34"/>
    </row>
    <row r="1949" spans="1:18" ht="15.75" customHeight="1" x14ac:dyDescent="0.2">
      <c r="A1949" s="22"/>
      <c r="B1949" s="27" t="s">
        <v>34</v>
      </c>
      <c r="C1949" s="27">
        <v>1128299</v>
      </c>
      <c r="D1949" s="28">
        <v>44546</v>
      </c>
      <c r="E1949" s="27" t="s">
        <v>35</v>
      </c>
      <c r="F1949" s="27" t="s">
        <v>84</v>
      </c>
      <c r="G1949" s="27" t="s">
        <v>67</v>
      </c>
      <c r="H1949" s="27" t="s">
        <v>29</v>
      </c>
      <c r="I1949" s="29">
        <v>0.90000000000000024</v>
      </c>
      <c r="J1949" s="30">
        <v>6250</v>
      </c>
      <c r="K1949" s="31">
        <f t="shared" si="14"/>
        <v>5625.0000000000018</v>
      </c>
      <c r="L1949" s="31">
        <f t="shared" si="15"/>
        <v>1968.7500000000005</v>
      </c>
      <c r="M1949" s="32">
        <v>0.35</v>
      </c>
      <c r="O1949" s="37"/>
      <c r="P1949" s="35"/>
      <c r="Q1949" s="33"/>
      <c r="R1949" s="34"/>
    </row>
    <row r="1950" spans="1:18" ht="15.75" customHeight="1" x14ac:dyDescent="0.2">
      <c r="A1950" s="22" t="s">
        <v>46</v>
      </c>
      <c r="B1950" s="27" t="s">
        <v>30</v>
      </c>
      <c r="C1950" s="27">
        <v>1197831</v>
      </c>
      <c r="D1950" s="28">
        <v>44201</v>
      </c>
      <c r="E1950" s="27" t="s">
        <v>31</v>
      </c>
      <c r="F1950" s="27" t="s">
        <v>85</v>
      </c>
      <c r="G1950" s="27" t="s">
        <v>86</v>
      </c>
      <c r="H1950" s="27" t="s">
        <v>24</v>
      </c>
      <c r="I1950" s="29">
        <v>0.2</v>
      </c>
      <c r="J1950" s="30">
        <v>6750</v>
      </c>
      <c r="K1950" s="31">
        <f t="shared" si="14"/>
        <v>1350</v>
      </c>
      <c r="L1950" s="31">
        <f t="shared" si="15"/>
        <v>405</v>
      </c>
      <c r="M1950" s="32">
        <v>0.3</v>
      </c>
      <c r="O1950" s="37"/>
      <c r="P1950" s="35"/>
      <c r="Q1950" s="33"/>
      <c r="R1950" s="34"/>
    </row>
    <row r="1951" spans="1:18" ht="15.75" customHeight="1" x14ac:dyDescent="0.2">
      <c r="A1951" s="22"/>
      <c r="B1951" s="27" t="s">
        <v>30</v>
      </c>
      <c r="C1951" s="27">
        <v>1197831</v>
      </c>
      <c r="D1951" s="28">
        <v>44201</v>
      </c>
      <c r="E1951" s="27" t="s">
        <v>31</v>
      </c>
      <c r="F1951" s="27" t="s">
        <v>85</v>
      </c>
      <c r="G1951" s="27" t="s">
        <v>86</v>
      </c>
      <c r="H1951" s="27" t="s">
        <v>25</v>
      </c>
      <c r="I1951" s="29">
        <v>0.3</v>
      </c>
      <c r="J1951" s="30">
        <v>6750</v>
      </c>
      <c r="K1951" s="31">
        <f t="shared" si="14"/>
        <v>2025</v>
      </c>
      <c r="L1951" s="31">
        <f t="shared" si="15"/>
        <v>607.5</v>
      </c>
      <c r="M1951" s="32">
        <v>0.3</v>
      </c>
      <c r="O1951" s="37"/>
      <c r="P1951" s="35"/>
      <c r="Q1951" s="33"/>
      <c r="R1951" s="34"/>
    </row>
    <row r="1952" spans="1:18" ht="15.75" customHeight="1" x14ac:dyDescent="0.2">
      <c r="A1952" s="22"/>
      <c r="B1952" s="27" t="s">
        <v>30</v>
      </c>
      <c r="C1952" s="27">
        <v>1197831</v>
      </c>
      <c r="D1952" s="28">
        <v>44201</v>
      </c>
      <c r="E1952" s="27" t="s">
        <v>31</v>
      </c>
      <c r="F1952" s="27" t="s">
        <v>85</v>
      </c>
      <c r="G1952" s="27" t="s">
        <v>86</v>
      </c>
      <c r="H1952" s="27" t="s">
        <v>26</v>
      </c>
      <c r="I1952" s="29">
        <v>0.3</v>
      </c>
      <c r="J1952" s="30">
        <v>4750</v>
      </c>
      <c r="K1952" s="31">
        <f t="shared" si="14"/>
        <v>1425</v>
      </c>
      <c r="L1952" s="31">
        <f t="shared" si="15"/>
        <v>427.5</v>
      </c>
      <c r="M1952" s="32">
        <v>0.3</v>
      </c>
      <c r="O1952" s="37"/>
      <c r="P1952" s="35"/>
      <c r="Q1952" s="33"/>
      <c r="R1952" s="34"/>
    </row>
    <row r="1953" spans="1:18" ht="15.75" customHeight="1" x14ac:dyDescent="0.2">
      <c r="A1953" s="22"/>
      <c r="B1953" s="27" t="s">
        <v>30</v>
      </c>
      <c r="C1953" s="27">
        <v>1197831</v>
      </c>
      <c r="D1953" s="28">
        <v>44201</v>
      </c>
      <c r="E1953" s="27" t="s">
        <v>31</v>
      </c>
      <c r="F1953" s="27" t="s">
        <v>85</v>
      </c>
      <c r="G1953" s="27" t="s">
        <v>86</v>
      </c>
      <c r="H1953" s="27" t="s">
        <v>27</v>
      </c>
      <c r="I1953" s="29">
        <v>0.35</v>
      </c>
      <c r="J1953" s="30">
        <v>4750</v>
      </c>
      <c r="K1953" s="31">
        <f t="shared" si="14"/>
        <v>1662.5</v>
      </c>
      <c r="L1953" s="31">
        <f t="shared" si="15"/>
        <v>665</v>
      </c>
      <c r="M1953" s="32">
        <v>0.4</v>
      </c>
      <c r="O1953" s="37"/>
      <c r="P1953" s="35"/>
      <c r="Q1953" s="33"/>
      <c r="R1953" s="34"/>
    </row>
    <row r="1954" spans="1:18" ht="15.75" customHeight="1" x14ac:dyDescent="0.2">
      <c r="A1954" s="22"/>
      <c r="B1954" s="27" t="s">
        <v>30</v>
      </c>
      <c r="C1954" s="27">
        <v>1197831</v>
      </c>
      <c r="D1954" s="28">
        <v>44201</v>
      </c>
      <c r="E1954" s="27" t="s">
        <v>31</v>
      </c>
      <c r="F1954" s="27" t="s">
        <v>85</v>
      </c>
      <c r="G1954" s="27" t="s">
        <v>86</v>
      </c>
      <c r="H1954" s="27" t="s">
        <v>28</v>
      </c>
      <c r="I1954" s="29">
        <v>0.4</v>
      </c>
      <c r="J1954" s="30">
        <v>3250</v>
      </c>
      <c r="K1954" s="31">
        <f t="shared" si="14"/>
        <v>1300</v>
      </c>
      <c r="L1954" s="31">
        <f t="shared" si="15"/>
        <v>325</v>
      </c>
      <c r="M1954" s="32">
        <v>0.25</v>
      </c>
      <c r="O1954" s="37"/>
      <c r="P1954" s="35"/>
      <c r="Q1954" s="33"/>
      <c r="R1954" s="34"/>
    </row>
    <row r="1955" spans="1:18" ht="15.75" customHeight="1" x14ac:dyDescent="0.2">
      <c r="A1955" s="22"/>
      <c r="B1955" s="27" t="s">
        <v>30</v>
      </c>
      <c r="C1955" s="27">
        <v>1197831</v>
      </c>
      <c r="D1955" s="28">
        <v>44201</v>
      </c>
      <c r="E1955" s="27" t="s">
        <v>31</v>
      </c>
      <c r="F1955" s="27" t="s">
        <v>85</v>
      </c>
      <c r="G1955" s="27" t="s">
        <v>86</v>
      </c>
      <c r="H1955" s="27" t="s">
        <v>29</v>
      </c>
      <c r="I1955" s="29">
        <v>0.35</v>
      </c>
      <c r="J1955" s="30">
        <v>4750</v>
      </c>
      <c r="K1955" s="31">
        <f t="shared" si="14"/>
        <v>1662.5</v>
      </c>
      <c r="L1955" s="31">
        <f t="shared" si="15"/>
        <v>748.125</v>
      </c>
      <c r="M1955" s="32">
        <v>0.45</v>
      </c>
      <c r="O1955" s="37"/>
      <c r="P1955" s="35"/>
      <c r="Q1955" s="33"/>
      <c r="R1955" s="34"/>
    </row>
    <row r="1956" spans="1:18" ht="15.75" customHeight="1" x14ac:dyDescent="0.2">
      <c r="A1956" s="22"/>
      <c r="B1956" s="27" t="s">
        <v>30</v>
      </c>
      <c r="C1956" s="27">
        <v>1197831</v>
      </c>
      <c r="D1956" s="28">
        <v>44231</v>
      </c>
      <c r="E1956" s="27" t="s">
        <v>31</v>
      </c>
      <c r="F1956" s="27" t="s">
        <v>85</v>
      </c>
      <c r="G1956" s="27" t="s">
        <v>86</v>
      </c>
      <c r="H1956" s="27" t="s">
        <v>24</v>
      </c>
      <c r="I1956" s="29">
        <v>0.25</v>
      </c>
      <c r="J1956" s="30">
        <v>6250</v>
      </c>
      <c r="K1956" s="31">
        <f t="shared" si="14"/>
        <v>1562.5</v>
      </c>
      <c r="L1956" s="31">
        <f t="shared" si="15"/>
        <v>468.75</v>
      </c>
      <c r="M1956" s="32">
        <v>0.3</v>
      </c>
      <c r="O1956" s="37"/>
      <c r="P1956" s="35"/>
      <c r="Q1956" s="33"/>
      <c r="R1956" s="34"/>
    </row>
    <row r="1957" spans="1:18" ht="15.75" customHeight="1" x14ac:dyDescent="0.2">
      <c r="A1957" s="22"/>
      <c r="B1957" s="27" t="s">
        <v>30</v>
      </c>
      <c r="C1957" s="27">
        <v>1197831</v>
      </c>
      <c r="D1957" s="28">
        <v>44231</v>
      </c>
      <c r="E1957" s="27" t="s">
        <v>31</v>
      </c>
      <c r="F1957" s="27" t="s">
        <v>85</v>
      </c>
      <c r="G1957" s="27" t="s">
        <v>86</v>
      </c>
      <c r="H1957" s="27" t="s">
        <v>25</v>
      </c>
      <c r="I1957" s="29">
        <v>0.35</v>
      </c>
      <c r="J1957" s="30">
        <v>6000</v>
      </c>
      <c r="K1957" s="31">
        <f t="shared" si="14"/>
        <v>2100</v>
      </c>
      <c r="L1957" s="31">
        <f t="shared" si="15"/>
        <v>630</v>
      </c>
      <c r="M1957" s="32">
        <v>0.3</v>
      </c>
      <c r="O1957" s="37"/>
      <c r="P1957" s="35"/>
      <c r="Q1957" s="33"/>
      <c r="R1957" s="34"/>
    </row>
    <row r="1958" spans="1:18" ht="15.75" customHeight="1" x14ac:dyDescent="0.2">
      <c r="A1958" s="22"/>
      <c r="B1958" s="27" t="s">
        <v>30</v>
      </c>
      <c r="C1958" s="27">
        <v>1197831</v>
      </c>
      <c r="D1958" s="28">
        <v>44231</v>
      </c>
      <c r="E1958" s="27" t="s">
        <v>31</v>
      </c>
      <c r="F1958" s="27" t="s">
        <v>85</v>
      </c>
      <c r="G1958" s="27" t="s">
        <v>86</v>
      </c>
      <c r="H1958" s="27" t="s">
        <v>26</v>
      </c>
      <c r="I1958" s="29">
        <v>0.35</v>
      </c>
      <c r="J1958" s="30">
        <v>4250</v>
      </c>
      <c r="K1958" s="31">
        <f t="shared" si="14"/>
        <v>1487.5</v>
      </c>
      <c r="L1958" s="31">
        <f t="shared" si="15"/>
        <v>446.25</v>
      </c>
      <c r="M1958" s="32">
        <v>0.3</v>
      </c>
      <c r="O1958" s="37"/>
      <c r="P1958" s="35"/>
      <c r="Q1958" s="33"/>
      <c r="R1958" s="34"/>
    </row>
    <row r="1959" spans="1:18" ht="15.75" customHeight="1" x14ac:dyDescent="0.2">
      <c r="A1959" s="22"/>
      <c r="B1959" s="27" t="s">
        <v>30</v>
      </c>
      <c r="C1959" s="27">
        <v>1197831</v>
      </c>
      <c r="D1959" s="28">
        <v>44231</v>
      </c>
      <c r="E1959" s="27" t="s">
        <v>31</v>
      </c>
      <c r="F1959" s="27" t="s">
        <v>85</v>
      </c>
      <c r="G1959" s="27" t="s">
        <v>86</v>
      </c>
      <c r="H1959" s="27" t="s">
        <v>27</v>
      </c>
      <c r="I1959" s="29">
        <v>0.35</v>
      </c>
      <c r="J1959" s="30">
        <v>3750</v>
      </c>
      <c r="K1959" s="31">
        <f t="shared" si="14"/>
        <v>1312.5</v>
      </c>
      <c r="L1959" s="31">
        <f t="shared" si="15"/>
        <v>525</v>
      </c>
      <c r="M1959" s="32">
        <v>0.4</v>
      </c>
      <c r="O1959" s="37"/>
      <c r="P1959" s="35"/>
      <c r="Q1959" s="33"/>
      <c r="R1959" s="34"/>
    </row>
    <row r="1960" spans="1:18" ht="15.75" customHeight="1" x14ac:dyDescent="0.2">
      <c r="A1960" s="22"/>
      <c r="B1960" s="27" t="s">
        <v>30</v>
      </c>
      <c r="C1960" s="27">
        <v>1197831</v>
      </c>
      <c r="D1960" s="28">
        <v>44231</v>
      </c>
      <c r="E1960" s="27" t="s">
        <v>31</v>
      </c>
      <c r="F1960" s="27" t="s">
        <v>85</v>
      </c>
      <c r="G1960" s="27" t="s">
        <v>86</v>
      </c>
      <c r="H1960" s="27" t="s">
        <v>28</v>
      </c>
      <c r="I1960" s="29">
        <v>0.4</v>
      </c>
      <c r="J1960" s="30">
        <v>2500</v>
      </c>
      <c r="K1960" s="31">
        <f t="shared" si="14"/>
        <v>1000</v>
      </c>
      <c r="L1960" s="31">
        <f t="shared" si="15"/>
        <v>250</v>
      </c>
      <c r="M1960" s="32">
        <v>0.25</v>
      </c>
      <c r="O1960" s="37"/>
      <c r="P1960" s="35"/>
      <c r="Q1960" s="33"/>
      <c r="R1960" s="34"/>
    </row>
    <row r="1961" spans="1:18" ht="15.75" customHeight="1" x14ac:dyDescent="0.2">
      <c r="A1961" s="22"/>
      <c r="B1961" s="27" t="s">
        <v>30</v>
      </c>
      <c r="C1961" s="27">
        <v>1197831</v>
      </c>
      <c r="D1961" s="28">
        <v>44231</v>
      </c>
      <c r="E1961" s="27" t="s">
        <v>31</v>
      </c>
      <c r="F1961" s="27" t="s">
        <v>85</v>
      </c>
      <c r="G1961" s="27" t="s">
        <v>86</v>
      </c>
      <c r="H1961" s="27" t="s">
        <v>29</v>
      </c>
      <c r="I1961" s="29">
        <v>0.35</v>
      </c>
      <c r="J1961" s="30">
        <v>4500</v>
      </c>
      <c r="K1961" s="31">
        <f t="shared" si="14"/>
        <v>1575</v>
      </c>
      <c r="L1961" s="31">
        <f t="shared" si="15"/>
        <v>708.75</v>
      </c>
      <c r="M1961" s="32">
        <v>0.45</v>
      </c>
      <c r="O1961" s="37"/>
      <c r="P1961" s="35"/>
      <c r="Q1961" s="33"/>
      <c r="R1961" s="34"/>
    </row>
    <row r="1962" spans="1:18" ht="15.75" customHeight="1" x14ac:dyDescent="0.2">
      <c r="A1962" s="22"/>
      <c r="B1962" s="27" t="s">
        <v>30</v>
      </c>
      <c r="C1962" s="27">
        <v>1197831</v>
      </c>
      <c r="D1962" s="28">
        <v>44261</v>
      </c>
      <c r="E1962" s="27" t="s">
        <v>31</v>
      </c>
      <c r="F1962" s="27" t="s">
        <v>85</v>
      </c>
      <c r="G1962" s="27" t="s">
        <v>86</v>
      </c>
      <c r="H1962" s="27" t="s">
        <v>24</v>
      </c>
      <c r="I1962" s="29">
        <v>0.3</v>
      </c>
      <c r="J1962" s="30">
        <v>6250</v>
      </c>
      <c r="K1962" s="31">
        <f t="shared" si="14"/>
        <v>1875</v>
      </c>
      <c r="L1962" s="31">
        <f t="shared" si="15"/>
        <v>656.25</v>
      </c>
      <c r="M1962" s="32">
        <v>0.35</v>
      </c>
      <c r="O1962" s="37"/>
      <c r="P1962" s="35"/>
      <c r="Q1962" s="33"/>
      <c r="R1962" s="34"/>
    </row>
    <row r="1963" spans="1:18" ht="15.75" customHeight="1" x14ac:dyDescent="0.2">
      <c r="A1963" s="22"/>
      <c r="B1963" s="27" t="s">
        <v>30</v>
      </c>
      <c r="C1963" s="27">
        <v>1197831</v>
      </c>
      <c r="D1963" s="28">
        <v>44261</v>
      </c>
      <c r="E1963" s="27" t="s">
        <v>31</v>
      </c>
      <c r="F1963" s="27" t="s">
        <v>85</v>
      </c>
      <c r="G1963" s="27" t="s">
        <v>86</v>
      </c>
      <c r="H1963" s="27" t="s">
        <v>25</v>
      </c>
      <c r="I1963" s="29">
        <v>0.4</v>
      </c>
      <c r="J1963" s="30">
        <v>6250</v>
      </c>
      <c r="K1963" s="31">
        <f t="shared" si="14"/>
        <v>2500</v>
      </c>
      <c r="L1963" s="31">
        <f t="shared" si="15"/>
        <v>875</v>
      </c>
      <c r="M1963" s="32">
        <v>0.35</v>
      </c>
      <c r="O1963" s="37"/>
      <c r="P1963" s="35"/>
      <c r="Q1963" s="33"/>
      <c r="R1963" s="34"/>
    </row>
    <row r="1964" spans="1:18" ht="15.75" customHeight="1" x14ac:dyDescent="0.2">
      <c r="A1964" s="22"/>
      <c r="B1964" s="27" t="s">
        <v>30</v>
      </c>
      <c r="C1964" s="27">
        <v>1197831</v>
      </c>
      <c r="D1964" s="28">
        <v>44261</v>
      </c>
      <c r="E1964" s="27" t="s">
        <v>31</v>
      </c>
      <c r="F1964" s="27" t="s">
        <v>85</v>
      </c>
      <c r="G1964" s="27" t="s">
        <v>86</v>
      </c>
      <c r="H1964" s="27" t="s">
        <v>26</v>
      </c>
      <c r="I1964" s="29">
        <v>0.3</v>
      </c>
      <c r="J1964" s="30">
        <v>4500</v>
      </c>
      <c r="K1964" s="31">
        <f t="shared" si="14"/>
        <v>1350</v>
      </c>
      <c r="L1964" s="31">
        <f t="shared" si="15"/>
        <v>472.49999999999994</v>
      </c>
      <c r="M1964" s="32">
        <v>0.35</v>
      </c>
      <c r="O1964" s="37"/>
      <c r="P1964" s="35"/>
      <c r="Q1964" s="33"/>
      <c r="R1964" s="34"/>
    </row>
    <row r="1965" spans="1:18" ht="15.75" customHeight="1" x14ac:dyDescent="0.2">
      <c r="A1965" s="22"/>
      <c r="B1965" s="27" t="s">
        <v>30</v>
      </c>
      <c r="C1965" s="27">
        <v>1197831</v>
      </c>
      <c r="D1965" s="28">
        <v>44261</v>
      </c>
      <c r="E1965" s="27" t="s">
        <v>31</v>
      </c>
      <c r="F1965" s="27" t="s">
        <v>85</v>
      </c>
      <c r="G1965" s="27" t="s">
        <v>86</v>
      </c>
      <c r="H1965" s="27" t="s">
        <v>27</v>
      </c>
      <c r="I1965" s="29">
        <v>0.35000000000000003</v>
      </c>
      <c r="J1965" s="30">
        <v>3500</v>
      </c>
      <c r="K1965" s="31">
        <f t="shared" si="14"/>
        <v>1225.0000000000002</v>
      </c>
      <c r="L1965" s="31">
        <f t="shared" si="15"/>
        <v>551.25000000000011</v>
      </c>
      <c r="M1965" s="32">
        <v>0.45</v>
      </c>
      <c r="O1965" s="37"/>
      <c r="P1965" s="35"/>
      <c r="Q1965" s="33"/>
      <c r="R1965" s="34"/>
    </row>
    <row r="1966" spans="1:18" ht="15.75" customHeight="1" x14ac:dyDescent="0.2">
      <c r="A1966" s="22"/>
      <c r="B1966" s="27" t="s">
        <v>30</v>
      </c>
      <c r="C1966" s="27">
        <v>1197831</v>
      </c>
      <c r="D1966" s="28">
        <v>44261</v>
      </c>
      <c r="E1966" s="27" t="s">
        <v>31</v>
      </c>
      <c r="F1966" s="27" t="s">
        <v>85</v>
      </c>
      <c r="G1966" s="27" t="s">
        <v>86</v>
      </c>
      <c r="H1966" s="27" t="s">
        <v>28</v>
      </c>
      <c r="I1966" s="29">
        <v>0.4</v>
      </c>
      <c r="J1966" s="30">
        <v>2500</v>
      </c>
      <c r="K1966" s="31">
        <f t="shared" si="14"/>
        <v>1000</v>
      </c>
      <c r="L1966" s="31">
        <f t="shared" si="15"/>
        <v>300</v>
      </c>
      <c r="M1966" s="32">
        <v>0.3</v>
      </c>
      <c r="O1966" s="37"/>
      <c r="P1966" s="35"/>
      <c r="Q1966" s="33"/>
      <c r="R1966" s="34"/>
    </row>
    <row r="1967" spans="1:18" ht="15.75" customHeight="1" x14ac:dyDescent="0.2">
      <c r="A1967" s="22"/>
      <c r="B1967" s="27" t="s">
        <v>30</v>
      </c>
      <c r="C1967" s="27">
        <v>1197831</v>
      </c>
      <c r="D1967" s="28">
        <v>44261</v>
      </c>
      <c r="E1967" s="27" t="s">
        <v>31</v>
      </c>
      <c r="F1967" s="27" t="s">
        <v>85</v>
      </c>
      <c r="G1967" s="27" t="s">
        <v>86</v>
      </c>
      <c r="H1967" s="27" t="s">
        <v>29</v>
      </c>
      <c r="I1967" s="29">
        <v>0.35000000000000003</v>
      </c>
      <c r="J1967" s="30">
        <v>4000</v>
      </c>
      <c r="K1967" s="31">
        <f t="shared" si="14"/>
        <v>1400.0000000000002</v>
      </c>
      <c r="L1967" s="31">
        <f t="shared" si="15"/>
        <v>700.00000000000011</v>
      </c>
      <c r="M1967" s="32">
        <v>0.5</v>
      </c>
      <c r="O1967" s="37"/>
      <c r="P1967" s="35"/>
      <c r="Q1967" s="33"/>
      <c r="R1967" s="34"/>
    </row>
    <row r="1968" spans="1:18" ht="15.75" customHeight="1" x14ac:dyDescent="0.2">
      <c r="A1968" s="22"/>
      <c r="B1968" s="27" t="s">
        <v>30</v>
      </c>
      <c r="C1968" s="27">
        <v>1197831</v>
      </c>
      <c r="D1968" s="28">
        <v>44291</v>
      </c>
      <c r="E1968" s="27" t="s">
        <v>31</v>
      </c>
      <c r="F1968" s="27" t="s">
        <v>85</v>
      </c>
      <c r="G1968" s="27" t="s">
        <v>86</v>
      </c>
      <c r="H1968" s="27" t="s">
        <v>24</v>
      </c>
      <c r="I1968" s="29">
        <v>0.19999999999999998</v>
      </c>
      <c r="J1968" s="30">
        <v>6500</v>
      </c>
      <c r="K1968" s="31">
        <f t="shared" si="14"/>
        <v>1300</v>
      </c>
      <c r="L1968" s="31">
        <f t="shared" si="15"/>
        <v>454.99999999999994</v>
      </c>
      <c r="M1968" s="32">
        <v>0.35</v>
      </c>
      <c r="O1968" s="37"/>
      <c r="P1968" s="35"/>
      <c r="Q1968" s="33"/>
      <c r="R1968" s="34"/>
    </row>
    <row r="1969" spans="1:18" ht="15.75" customHeight="1" x14ac:dyDescent="0.2">
      <c r="A1969" s="22"/>
      <c r="B1969" s="27" t="s">
        <v>30</v>
      </c>
      <c r="C1969" s="27">
        <v>1197831</v>
      </c>
      <c r="D1969" s="28">
        <v>44291</v>
      </c>
      <c r="E1969" s="27" t="s">
        <v>31</v>
      </c>
      <c r="F1969" s="27" t="s">
        <v>85</v>
      </c>
      <c r="G1969" s="27" t="s">
        <v>86</v>
      </c>
      <c r="H1969" s="27" t="s">
        <v>25</v>
      </c>
      <c r="I1969" s="29">
        <v>0.30000000000000004</v>
      </c>
      <c r="J1969" s="30">
        <v>6500</v>
      </c>
      <c r="K1969" s="31">
        <f t="shared" si="14"/>
        <v>1950.0000000000002</v>
      </c>
      <c r="L1969" s="31">
        <f t="shared" si="15"/>
        <v>682.5</v>
      </c>
      <c r="M1969" s="32">
        <v>0.35</v>
      </c>
      <c r="O1969" s="37"/>
      <c r="P1969" s="35"/>
      <c r="Q1969" s="33"/>
      <c r="R1969" s="34"/>
    </row>
    <row r="1970" spans="1:18" ht="15.75" customHeight="1" x14ac:dyDescent="0.2">
      <c r="A1970" s="22"/>
      <c r="B1970" s="27" t="s">
        <v>30</v>
      </c>
      <c r="C1970" s="27">
        <v>1197831</v>
      </c>
      <c r="D1970" s="28">
        <v>44291</v>
      </c>
      <c r="E1970" s="27" t="s">
        <v>31</v>
      </c>
      <c r="F1970" s="27" t="s">
        <v>85</v>
      </c>
      <c r="G1970" s="27" t="s">
        <v>86</v>
      </c>
      <c r="H1970" s="27" t="s">
        <v>26</v>
      </c>
      <c r="I1970" s="29">
        <v>0.24999999999999997</v>
      </c>
      <c r="J1970" s="30">
        <v>4750</v>
      </c>
      <c r="K1970" s="31">
        <f t="shared" si="14"/>
        <v>1187.4999999999998</v>
      </c>
      <c r="L1970" s="31">
        <f t="shared" si="15"/>
        <v>415.62499999999989</v>
      </c>
      <c r="M1970" s="32">
        <v>0.35</v>
      </c>
      <c r="O1970" s="37"/>
      <c r="P1970" s="35"/>
      <c r="Q1970" s="33"/>
      <c r="R1970" s="34"/>
    </row>
    <row r="1971" spans="1:18" ht="15.75" customHeight="1" x14ac:dyDescent="0.2">
      <c r="A1971" s="22"/>
      <c r="B1971" s="27" t="s">
        <v>30</v>
      </c>
      <c r="C1971" s="27">
        <v>1197831</v>
      </c>
      <c r="D1971" s="28">
        <v>44291</v>
      </c>
      <c r="E1971" s="27" t="s">
        <v>31</v>
      </c>
      <c r="F1971" s="27" t="s">
        <v>85</v>
      </c>
      <c r="G1971" s="27" t="s">
        <v>86</v>
      </c>
      <c r="H1971" s="27" t="s">
        <v>27</v>
      </c>
      <c r="I1971" s="29">
        <v>0.30000000000000004</v>
      </c>
      <c r="J1971" s="30">
        <v>3750</v>
      </c>
      <c r="K1971" s="31">
        <f t="shared" si="14"/>
        <v>1125.0000000000002</v>
      </c>
      <c r="L1971" s="31">
        <f t="shared" si="15"/>
        <v>506.25000000000011</v>
      </c>
      <c r="M1971" s="32">
        <v>0.45</v>
      </c>
      <c r="O1971" s="37"/>
      <c r="P1971" s="35"/>
      <c r="Q1971" s="33"/>
      <c r="R1971" s="34"/>
    </row>
    <row r="1972" spans="1:18" ht="15.75" customHeight="1" x14ac:dyDescent="0.2">
      <c r="A1972" s="22"/>
      <c r="B1972" s="27" t="s">
        <v>30</v>
      </c>
      <c r="C1972" s="27">
        <v>1197831</v>
      </c>
      <c r="D1972" s="28">
        <v>44291</v>
      </c>
      <c r="E1972" s="27" t="s">
        <v>31</v>
      </c>
      <c r="F1972" s="27" t="s">
        <v>85</v>
      </c>
      <c r="G1972" s="27" t="s">
        <v>86</v>
      </c>
      <c r="H1972" s="27" t="s">
        <v>28</v>
      </c>
      <c r="I1972" s="29">
        <v>0.35</v>
      </c>
      <c r="J1972" s="30">
        <v>2750</v>
      </c>
      <c r="K1972" s="31">
        <f t="shared" si="14"/>
        <v>962.49999999999989</v>
      </c>
      <c r="L1972" s="31">
        <f t="shared" si="15"/>
        <v>288.74999999999994</v>
      </c>
      <c r="M1972" s="32">
        <v>0.3</v>
      </c>
      <c r="O1972" s="37"/>
      <c r="P1972" s="35"/>
      <c r="Q1972" s="33"/>
      <c r="R1972" s="34"/>
    </row>
    <row r="1973" spans="1:18" ht="15.75" customHeight="1" x14ac:dyDescent="0.2">
      <c r="A1973" s="22"/>
      <c r="B1973" s="27" t="s">
        <v>30</v>
      </c>
      <c r="C1973" s="27">
        <v>1197831</v>
      </c>
      <c r="D1973" s="28">
        <v>44291</v>
      </c>
      <c r="E1973" s="27" t="s">
        <v>31</v>
      </c>
      <c r="F1973" s="27" t="s">
        <v>85</v>
      </c>
      <c r="G1973" s="27" t="s">
        <v>86</v>
      </c>
      <c r="H1973" s="27" t="s">
        <v>29</v>
      </c>
      <c r="I1973" s="29">
        <v>0.30000000000000004</v>
      </c>
      <c r="J1973" s="30">
        <v>5500</v>
      </c>
      <c r="K1973" s="31">
        <f t="shared" si="14"/>
        <v>1650.0000000000002</v>
      </c>
      <c r="L1973" s="31">
        <f t="shared" si="15"/>
        <v>825.00000000000011</v>
      </c>
      <c r="M1973" s="32">
        <v>0.5</v>
      </c>
      <c r="O1973" s="37"/>
      <c r="P1973" s="35"/>
      <c r="Q1973" s="33"/>
      <c r="R1973" s="34"/>
    </row>
    <row r="1974" spans="1:18" ht="15.75" customHeight="1" x14ac:dyDescent="0.2">
      <c r="A1974" s="22"/>
      <c r="B1974" s="27" t="s">
        <v>30</v>
      </c>
      <c r="C1974" s="27">
        <v>1197831</v>
      </c>
      <c r="D1974" s="28">
        <v>44321</v>
      </c>
      <c r="E1974" s="27" t="s">
        <v>31</v>
      </c>
      <c r="F1974" s="27" t="s">
        <v>85</v>
      </c>
      <c r="G1974" s="27" t="s">
        <v>86</v>
      </c>
      <c r="H1974" s="27" t="s">
        <v>24</v>
      </c>
      <c r="I1974" s="29">
        <v>0.19999999999999998</v>
      </c>
      <c r="J1974" s="30">
        <v>7000</v>
      </c>
      <c r="K1974" s="31">
        <f t="shared" si="14"/>
        <v>1399.9999999999998</v>
      </c>
      <c r="L1974" s="31">
        <f t="shared" si="15"/>
        <v>489.99999999999989</v>
      </c>
      <c r="M1974" s="32">
        <v>0.35</v>
      </c>
      <c r="O1974" s="37"/>
      <c r="P1974" s="35"/>
      <c r="Q1974" s="33"/>
      <c r="R1974" s="34"/>
    </row>
    <row r="1975" spans="1:18" ht="15.75" customHeight="1" x14ac:dyDescent="0.2">
      <c r="A1975" s="22"/>
      <c r="B1975" s="27" t="s">
        <v>30</v>
      </c>
      <c r="C1975" s="27">
        <v>1197831</v>
      </c>
      <c r="D1975" s="28">
        <v>44321</v>
      </c>
      <c r="E1975" s="27" t="s">
        <v>31</v>
      </c>
      <c r="F1975" s="27" t="s">
        <v>85</v>
      </c>
      <c r="G1975" s="27" t="s">
        <v>86</v>
      </c>
      <c r="H1975" s="27" t="s">
        <v>25</v>
      </c>
      <c r="I1975" s="29">
        <v>0.30000000000000004</v>
      </c>
      <c r="J1975" s="30">
        <v>7250</v>
      </c>
      <c r="K1975" s="31">
        <f t="shared" si="14"/>
        <v>2175.0000000000005</v>
      </c>
      <c r="L1975" s="31">
        <f t="shared" si="15"/>
        <v>761.25000000000011</v>
      </c>
      <c r="M1975" s="32">
        <v>0.35</v>
      </c>
      <c r="O1975" s="37"/>
      <c r="P1975" s="35"/>
      <c r="Q1975" s="33"/>
      <c r="R1975" s="34"/>
    </row>
    <row r="1976" spans="1:18" ht="15.75" customHeight="1" x14ac:dyDescent="0.2">
      <c r="A1976" s="22"/>
      <c r="B1976" s="27" t="s">
        <v>30</v>
      </c>
      <c r="C1976" s="27">
        <v>1197831</v>
      </c>
      <c r="D1976" s="28">
        <v>44321</v>
      </c>
      <c r="E1976" s="27" t="s">
        <v>31</v>
      </c>
      <c r="F1976" s="27" t="s">
        <v>85</v>
      </c>
      <c r="G1976" s="27" t="s">
        <v>86</v>
      </c>
      <c r="H1976" s="27" t="s">
        <v>26</v>
      </c>
      <c r="I1976" s="29">
        <v>0.24999999999999997</v>
      </c>
      <c r="J1976" s="30">
        <v>5750</v>
      </c>
      <c r="K1976" s="31">
        <f t="shared" si="14"/>
        <v>1437.4999999999998</v>
      </c>
      <c r="L1976" s="31">
        <f t="shared" si="15"/>
        <v>503.12499999999989</v>
      </c>
      <c r="M1976" s="32">
        <v>0.35</v>
      </c>
      <c r="O1976" s="37"/>
      <c r="P1976" s="35"/>
      <c r="Q1976" s="33"/>
      <c r="R1976" s="34"/>
    </row>
    <row r="1977" spans="1:18" ht="15.75" customHeight="1" x14ac:dyDescent="0.2">
      <c r="A1977" s="22"/>
      <c r="B1977" s="27" t="s">
        <v>30</v>
      </c>
      <c r="C1977" s="27">
        <v>1197831</v>
      </c>
      <c r="D1977" s="28">
        <v>44321</v>
      </c>
      <c r="E1977" s="27" t="s">
        <v>31</v>
      </c>
      <c r="F1977" s="27" t="s">
        <v>85</v>
      </c>
      <c r="G1977" s="27" t="s">
        <v>86</v>
      </c>
      <c r="H1977" s="27" t="s">
        <v>27</v>
      </c>
      <c r="I1977" s="29">
        <v>0.35000000000000003</v>
      </c>
      <c r="J1977" s="30">
        <v>5000</v>
      </c>
      <c r="K1977" s="31">
        <f t="shared" si="14"/>
        <v>1750.0000000000002</v>
      </c>
      <c r="L1977" s="31">
        <f t="shared" si="15"/>
        <v>787.50000000000011</v>
      </c>
      <c r="M1977" s="32">
        <v>0.45</v>
      </c>
      <c r="O1977" s="37"/>
      <c r="P1977" s="35"/>
      <c r="Q1977" s="33"/>
      <c r="R1977" s="34"/>
    </row>
    <row r="1978" spans="1:18" ht="15.75" customHeight="1" x14ac:dyDescent="0.2">
      <c r="A1978" s="22"/>
      <c r="B1978" s="27" t="s">
        <v>30</v>
      </c>
      <c r="C1978" s="27">
        <v>1197831</v>
      </c>
      <c r="D1978" s="28">
        <v>44321</v>
      </c>
      <c r="E1978" s="27" t="s">
        <v>31</v>
      </c>
      <c r="F1978" s="27" t="s">
        <v>85</v>
      </c>
      <c r="G1978" s="27" t="s">
        <v>86</v>
      </c>
      <c r="H1978" s="27" t="s">
        <v>28</v>
      </c>
      <c r="I1978" s="29">
        <v>0.5</v>
      </c>
      <c r="J1978" s="30">
        <v>4000</v>
      </c>
      <c r="K1978" s="31">
        <f t="shared" si="14"/>
        <v>2000</v>
      </c>
      <c r="L1978" s="31">
        <f t="shared" si="15"/>
        <v>600</v>
      </c>
      <c r="M1978" s="32">
        <v>0.3</v>
      </c>
      <c r="O1978" s="37"/>
      <c r="P1978" s="35"/>
      <c r="Q1978" s="33"/>
      <c r="R1978" s="34"/>
    </row>
    <row r="1979" spans="1:18" ht="15.75" customHeight="1" x14ac:dyDescent="0.2">
      <c r="A1979" s="22"/>
      <c r="B1979" s="27" t="s">
        <v>30</v>
      </c>
      <c r="C1979" s="27">
        <v>1197831</v>
      </c>
      <c r="D1979" s="28">
        <v>44321</v>
      </c>
      <c r="E1979" s="27" t="s">
        <v>31</v>
      </c>
      <c r="F1979" s="27" t="s">
        <v>85</v>
      </c>
      <c r="G1979" s="27" t="s">
        <v>86</v>
      </c>
      <c r="H1979" s="27" t="s">
        <v>29</v>
      </c>
      <c r="I1979" s="29">
        <v>0.45</v>
      </c>
      <c r="J1979" s="30">
        <v>7500</v>
      </c>
      <c r="K1979" s="31">
        <f t="shared" si="14"/>
        <v>3375</v>
      </c>
      <c r="L1979" s="31">
        <f t="shared" si="15"/>
        <v>1687.5</v>
      </c>
      <c r="M1979" s="32">
        <v>0.5</v>
      </c>
      <c r="O1979" s="37"/>
      <c r="P1979" s="35"/>
      <c r="Q1979" s="33"/>
      <c r="R1979" s="34"/>
    </row>
    <row r="1980" spans="1:18" ht="15.75" customHeight="1" x14ac:dyDescent="0.2">
      <c r="A1980" s="22"/>
      <c r="B1980" s="27" t="s">
        <v>30</v>
      </c>
      <c r="C1980" s="27">
        <v>1197831</v>
      </c>
      <c r="D1980" s="28">
        <v>44351</v>
      </c>
      <c r="E1980" s="27" t="s">
        <v>31</v>
      </c>
      <c r="F1980" s="27" t="s">
        <v>85</v>
      </c>
      <c r="G1980" s="27" t="s">
        <v>86</v>
      </c>
      <c r="H1980" s="27" t="s">
        <v>24</v>
      </c>
      <c r="I1980" s="29">
        <v>0.45</v>
      </c>
      <c r="J1980" s="30">
        <v>7500</v>
      </c>
      <c r="K1980" s="31">
        <f t="shared" si="14"/>
        <v>3375</v>
      </c>
      <c r="L1980" s="31">
        <f t="shared" si="15"/>
        <v>1181.25</v>
      </c>
      <c r="M1980" s="32">
        <v>0.35</v>
      </c>
      <c r="O1980" s="37"/>
      <c r="P1980" s="35"/>
      <c r="Q1980" s="33"/>
      <c r="R1980" s="34"/>
    </row>
    <row r="1981" spans="1:18" ht="15.75" customHeight="1" x14ac:dyDescent="0.2">
      <c r="A1981" s="22"/>
      <c r="B1981" s="27" t="s">
        <v>30</v>
      </c>
      <c r="C1981" s="27">
        <v>1197831</v>
      </c>
      <c r="D1981" s="28">
        <v>44351</v>
      </c>
      <c r="E1981" s="27" t="s">
        <v>31</v>
      </c>
      <c r="F1981" s="27" t="s">
        <v>85</v>
      </c>
      <c r="G1981" s="27" t="s">
        <v>86</v>
      </c>
      <c r="H1981" s="27" t="s">
        <v>25</v>
      </c>
      <c r="I1981" s="29">
        <v>0.5</v>
      </c>
      <c r="J1981" s="30">
        <v>7500</v>
      </c>
      <c r="K1981" s="31">
        <f t="shared" si="14"/>
        <v>3750</v>
      </c>
      <c r="L1981" s="31">
        <f t="shared" si="15"/>
        <v>1312.5</v>
      </c>
      <c r="M1981" s="32">
        <v>0.35</v>
      </c>
      <c r="O1981" s="37"/>
      <c r="P1981" s="35"/>
      <c r="Q1981" s="33"/>
      <c r="R1981" s="34"/>
    </row>
    <row r="1982" spans="1:18" ht="15.75" customHeight="1" x14ac:dyDescent="0.2">
      <c r="A1982" s="22"/>
      <c r="B1982" s="27" t="s">
        <v>30</v>
      </c>
      <c r="C1982" s="27">
        <v>1197831</v>
      </c>
      <c r="D1982" s="28">
        <v>44351</v>
      </c>
      <c r="E1982" s="27" t="s">
        <v>31</v>
      </c>
      <c r="F1982" s="27" t="s">
        <v>85</v>
      </c>
      <c r="G1982" s="27" t="s">
        <v>86</v>
      </c>
      <c r="H1982" s="27" t="s">
        <v>26</v>
      </c>
      <c r="I1982" s="29">
        <v>0.5</v>
      </c>
      <c r="J1982" s="30">
        <v>6000</v>
      </c>
      <c r="K1982" s="31">
        <f t="shared" si="14"/>
        <v>3000</v>
      </c>
      <c r="L1982" s="31">
        <f t="shared" si="15"/>
        <v>1050</v>
      </c>
      <c r="M1982" s="32">
        <v>0.35</v>
      </c>
      <c r="O1982" s="37"/>
      <c r="P1982" s="35"/>
      <c r="Q1982" s="33"/>
      <c r="R1982" s="34"/>
    </row>
    <row r="1983" spans="1:18" ht="15.75" customHeight="1" x14ac:dyDescent="0.2">
      <c r="A1983" s="22"/>
      <c r="B1983" s="27" t="s">
        <v>30</v>
      </c>
      <c r="C1983" s="27">
        <v>1197831</v>
      </c>
      <c r="D1983" s="28">
        <v>44351</v>
      </c>
      <c r="E1983" s="27" t="s">
        <v>31</v>
      </c>
      <c r="F1983" s="27" t="s">
        <v>85</v>
      </c>
      <c r="G1983" s="27" t="s">
        <v>86</v>
      </c>
      <c r="H1983" s="27" t="s">
        <v>27</v>
      </c>
      <c r="I1983" s="29">
        <v>0.5</v>
      </c>
      <c r="J1983" s="30">
        <v>5500</v>
      </c>
      <c r="K1983" s="31">
        <f t="shared" si="14"/>
        <v>2750</v>
      </c>
      <c r="L1983" s="31">
        <f t="shared" si="15"/>
        <v>1237.5</v>
      </c>
      <c r="M1983" s="32">
        <v>0.45</v>
      </c>
      <c r="O1983" s="37"/>
      <c r="P1983" s="35"/>
      <c r="Q1983" s="33"/>
      <c r="R1983" s="34"/>
    </row>
    <row r="1984" spans="1:18" ht="15.75" customHeight="1" x14ac:dyDescent="0.2">
      <c r="A1984" s="22"/>
      <c r="B1984" s="27" t="s">
        <v>30</v>
      </c>
      <c r="C1984" s="27">
        <v>1197831</v>
      </c>
      <c r="D1984" s="28">
        <v>44351</v>
      </c>
      <c r="E1984" s="27" t="s">
        <v>31</v>
      </c>
      <c r="F1984" s="27" t="s">
        <v>85</v>
      </c>
      <c r="G1984" s="27" t="s">
        <v>86</v>
      </c>
      <c r="H1984" s="27" t="s">
        <v>28</v>
      </c>
      <c r="I1984" s="29">
        <v>0.55000000000000004</v>
      </c>
      <c r="J1984" s="30">
        <v>4500</v>
      </c>
      <c r="K1984" s="31">
        <f t="shared" si="14"/>
        <v>2475</v>
      </c>
      <c r="L1984" s="31">
        <f t="shared" si="15"/>
        <v>742.5</v>
      </c>
      <c r="M1984" s="32">
        <v>0.3</v>
      </c>
      <c r="O1984" s="37"/>
      <c r="P1984" s="35"/>
      <c r="Q1984" s="33"/>
      <c r="R1984" s="34"/>
    </row>
    <row r="1985" spans="1:18" ht="15.75" customHeight="1" x14ac:dyDescent="0.2">
      <c r="A1985" s="22"/>
      <c r="B1985" s="27" t="s">
        <v>30</v>
      </c>
      <c r="C1985" s="27">
        <v>1197831</v>
      </c>
      <c r="D1985" s="28">
        <v>44351</v>
      </c>
      <c r="E1985" s="27" t="s">
        <v>31</v>
      </c>
      <c r="F1985" s="27" t="s">
        <v>85</v>
      </c>
      <c r="G1985" s="27" t="s">
        <v>86</v>
      </c>
      <c r="H1985" s="27" t="s">
        <v>29</v>
      </c>
      <c r="I1985" s="29">
        <v>0.60000000000000009</v>
      </c>
      <c r="J1985" s="30">
        <v>8250</v>
      </c>
      <c r="K1985" s="31">
        <f t="shared" si="14"/>
        <v>4950.0000000000009</v>
      </c>
      <c r="L1985" s="31">
        <f t="shared" si="15"/>
        <v>2475.0000000000005</v>
      </c>
      <c r="M1985" s="32">
        <v>0.5</v>
      </c>
      <c r="O1985" s="37"/>
      <c r="P1985" s="35"/>
      <c r="Q1985" s="33"/>
      <c r="R1985" s="34"/>
    </row>
    <row r="1986" spans="1:18" ht="15.75" customHeight="1" x14ac:dyDescent="0.2">
      <c r="A1986" s="22"/>
      <c r="B1986" s="27" t="s">
        <v>30</v>
      </c>
      <c r="C1986" s="27">
        <v>1197831</v>
      </c>
      <c r="D1986" s="28">
        <v>44383</v>
      </c>
      <c r="E1986" s="27" t="s">
        <v>31</v>
      </c>
      <c r="F1986" s="27" t="s">
        <v>85</v>
      </c>
      <c r="G1986" s="27" t="s">
        <v>86</v>
      </c>
      <c r="H1986" s="27" t="s">
        <v>24</v>
      </c>
      <c r="I1986" s="29">
        <v>0.5</v>
      </c>
      <c r="J1986" s="30">
        <v>7750</v>
      </c>
      <c r="K1986" s="31">
        <f t="shared" si="14"/>
        <v>3875</v>
      </c>
      <c r="L1986" s="31">
        <f t="shared" si="15"/>
        <v>1549.9999999999998</v>
      </c>
      <c r="M1986" s="32">
        <v>0.39999999999999997</v>
      </c>
      <c r="O1986" s="37"/>
      <c r="P1986" s="35"/>
      <c r="Q1986" s="33"/>
      <c r="R1986" s="34"/>
    </row>
    <row r="1987" spans="1:18" ht="15.75" customHeight="1" x14ac:dyDescent="0.2">
      <c r="A1987" s="22"/>
      <c r="B1987" s="27" t="s">
        <v>30</v>
      </c>
      <c r="C1987" s="27">
        <v>1197831</v>
      </c>
      <c r="D1987" s="28">
        <v>44383</v>
      </c>
      <c r="E1987" s="27" t="s">
        <v>31</v>
      </c>
      <c r="F1987" s="27" t="s">
        <v>85</v>
      </c>
      <c r="G1987" s="27" t="s">
        <v>86</v>
      </c>
      <c r="H1987" s="27" t="s">
        <v>25</v>
      </c>
      <c r="I1987" s="29">
        <v>0.55000000000000004</v>
      </c>
      <c r="J1987" s="30">
        <v>7750</v>
      </c>
      <c r="K1987" s="31">
        <f t="shared" si="14"/>
        <v>4262.5</v>
      </c>
      <c r="L1987" s="31">
        <f t="shared" si="15"/>
        <v>1704.9999999999998</v>
      </c>
      <c r="M1987" s="32">
        <v>0.39999999999999997</v>
      </c>
      <c r="O1987" s="37"/>
      <c r="P1987" s="35"/>
      <c r="Q1987" s="33"/>
      <c r="R1987" s="34"/>
    </row>
    <row r="1988" spans="1:18" ht="15.75" customHeight="1" x14ac:dyDescent="0.2">
      <c r="A1988" s="22"/>
      <c r="B1988" s="27" t="s">
        <v>30</v>
      </c>
      <c r="C1988" s="27">
        <v>1197831</v>
      </c>
      <c r="D1988" s="28">
        <v>44383</v>
      </c>
      <c r="E1988" s="27" t="s">
        <v>31</v>
      </c>
      <c r="F1988" s="27" t="s">
        <v>85</v>
      </c>
      <c r="G1988" s="27" t="s">
        <v>86</v>
      </c>
      <c r="H1988" s="27" t="s">
        <v>26</v>
      </c>
      <c r="I1988" s="29">
        <v>0.5</v>
      </c>
      <c r="J1988" s="30">
        <v>9250</v>
      </c>
      <c r="K1988" s="31">
        <f t="shared" si="14"/>
        <v>4625</v>
      </c>
      <c r="L1988" s="31">
        <f t="shared" si="15"/>
        <v>1849.9999999999998</v>
      </c>
      <c r="M1988" s="32">
        <v>0.39999999999999997</v>
      </c>
      <c r="O1988" s="37"/>
      <c r="P1988" s="35"/>
      <c r="Q1988" s="33"/>
      <c r="R1988" s="34"/>
    </row>
    <row r="1989" spans="1:18" ht="15.75" customHeight="1" x14ac:dyDescent="0.2">
      <c r="A1989" s="22"/>
      <c r="B1989" s="27" t="s">
        <v>30</v>
      </c>
      <c r="C1989" s="27">
        <v>1197831</v>
      </c>
      <c r="D1989" s="28">
        <v>44383</v>
      </c>
      <c r="E1989" s="27" t="s">
        <v>31</v>
      </c>
      <c r="F1989" s="27" t="s">
        <v>85</v>
      </c>
      <c r="G1989" s="27" t="s">
        <v>86</v>
      </c>
      <c r="H1989" s="27" t="s">
        <v>27</v>
      </c>
      <c r="I1989" s="29">
        <v>0.5</v>
      </c>
      <c r="J1989" s="30">
        <v>5250</v>
      </c>
      <c r="K1989" s="31">
        <f t="shared" si="14"/>
        <v>2625</v>
      </c>
      <c r="L1989" s="31">
        <f t="shared" si="15"/>
        <v>1312.5</v>
      </c>
      <c r="M1989" s="32">
        <v>0.5</v>
      </c>
      <c r="O1989" s="37"/>
      <c r="P1989" s="35"/>
      <c r="Q1989" s="33"/>
      <c r="R1989" s="34"/>
    </row>
    <row r="1990" spans="1:18" ht="15.75" customHeight="1" x14ac:dyDescent="0.2">
      <c r="A1990" s="22"/>
      <c r="B1990" s="27" t="s">
        <v>30</v>
      </c>
      <c r="C1990" s="27">
        <v>1197831</v>
      </c>
      <c r="D1990" s="28">
        <v>44383</v>
      </c>
      <c r="E1990" s="27" t="s">
        <v>31</v>
      </c>
      <c r="F1990" s="27" t="s">
        <v>85</v>
      </c>
      <c r="G1990" s="27" t="s">
        <v>86</v>
      </c>
      <c r="H1990" s="27" t="s">
        <v>28</v>
      </c>
      <c r="I1990" s="29">
        <v>0.55000000000000004</v>
      </c>
      <c r="J1990" s="30">
        <v>5250</v>
      </c>
      <c r="K1990" s="31">
        <f t="shared" si="14"/>
        <v>2887.5000000000005</v>
      </c>
      <c r="L1990" s="31">
        <f t="shared" si="15"/>
        <v>1010.6250000000001</v>
      </c>
      <c r="M1990" s="32">
        <v>0.35</v>
      </c>
      <c r="O1990" s="37"/>
      <c r="P1990" s="35"/>
      <c r="Q1990" s="33"/>
      <c r="R1990" s="34"/>
    </row>
    <row r="1991" spans="1:18" ht="15.75" customHeight="1" x14ac:dyDescent="0.2">
      <c r="A1991" s="22"/>
      <c r="B1991" s="27" t="s">
        <v>30</v>
      </c>
      <c r="C1991" s="27">
        <v>1197831</v>
      </c>
      <c r="D1991" s="28">
        <v>44383</v>
      </c>
      <c r="E1991" s="27" t="s">
        <v>31</v>
      </c>
      <c r="F1991" s="27" t="s">
        <v>85</v>
      </c>
      <c r="G1991" s="27" t="s">
        <v>86</v>
      </c>
      <c r="H1991" s="27" t="s">
        <v>29</v>
      </c>
      <c r="I1991" s="29">
        <v>0.65</v>
      </c>
      <c r="J1991" s="30">
        <v>8000</v>
      </c>
      <c r="K1991" s="31">
        <f t="shared" si="14"/>
        <v>5200</v>
      </c>
      <c r="L1991" s="31">
        <f t="shared" si="15"/>
        <v>2860.0000000000005</v>
      </c>
      <c r="M1991" s="32">
        <v>0.55000000000000004</v>
      </c>
      <c r="O1991" s="37"/>
      <c r="P1991" s="35"/>
      <c r="Q1991" s="33"/>
      <c r="R1991" s="34"/>
    </row>
    <row r="1992" spans="1:18" ht="15.75" customHeight="1" x14ac:dyDescent="0.2">
      <c r="A1992" s="22"/>
      <c r="B1992" s="27" t="s">
        <v>30</v>
      </c>
      <c r="C1992" s="27">
        <v>1197831</v>
      </c>
      <c r="D1992" s="28">
        <v>44416</v>
      </c>
      <c r="E1992" s="27" t="s">
        <v>31</v>
      </c>
      <c r="F1992" s="27" t="s">
        <v>85</v>
      </c>
      <c r="G1992" s="27" t="s">
        <v>86</v>
      </c>
      <c r="H1992" s="27" t="s">
        <v>24</v>
      </c>
      <c r="I1992" s="29">
        <v>0.5</v>
      </c>
      <c r="J1992" s="30">
        <v>7500</v>
      </c>
      <c r="K1992" s="31">
        <f t="shared" si="14"/>
        <v>3750</v>
      </c>
      <c r="L1992" s="31">
        <f t="shared" si="15"/>
        <v>1499.9999999999998</v>
      </c>
      <c r="M1992" s="32">
        <v>0.39999999999999997</v>
      </c>
      <c r="O1992" s="37"/>
      <c r="P1992" s="35"/>
      <c r="Q1992" s="33"/>
      <c r="R1992" s="34"/>
    </row>
    <row r="1993" spans="1:18" ht="15.75" customHeight="1" x14ac:dyDescent="0.2">
      <c r="A1993" s="22"/>
      <c r="B1993" s="27" t="s">
        <v>30</v>
      </c>
      <c r="C1993" s="27">
        <v>1197831</v>
      </c>
      <c r="D1993" s="28">
        <v>44416</v>
      </c>
      <c r="E1993" s="27" t="s">
        <v>31</v>
      </c>
      <c r="F1993" s="27" t="s">
        <v>85</v>
      </c>
      <c r="G1993" s="27" t="s">
        <v>86</v>
      </c>
      <c r="H1993" s="27" t="s">
        <v>25</v>
      </c>
      <c r="I1993" s="29">
        <v>0.55000000000000004</v>
      </c>
      <c r="J1993" s="30">
        <v>7500</v>
      </c>
      <c r="K1993" s="31">
        <f t="shared" si="14"/>
        <v>4125</v>
      </c>
      <c r="L1993" s="31">
        <f t="shared" si="15"/>
        <v>1649.9999999999998</v>
      </c>
      <c r="M1993" s="32">
        <v>0.39999999999999997</v>
      </c>
      <c r="O1993" s="37"/>
      <c r="P1993" s="35"/>
      <c r="Q1993" s="33"/>
      <c r="R1993" s="34"/>
    </row>
    <row r="1994" spans="1:18" ht="15.75" customHeight="1" x14ac:dyDescent="0.2">
      <c r="A1994" s="22"/>
      <c r="B1994" s="27" t="s">
        <v>30</v>
      </c>
      <c r="C1994" s="27">
        <v>1197831</v>
      </c>
      <c r="D1994" s="28">
        <v>44416</v>
      </c>
      <c r="E1994" s="27" t="s">
        <v>31</v>
      </c>
      <c r="F1994" s="27" t="s">
        <v>85</v>
      </c>
      <c r="G1994" s="27" t="s">
        <v>86</v>
      </c>
      <c r="H1994" s="27" t="s">
        <v>26</v>
      </c>
      <c r="I1994" s="29">
        <v>0.5</v>
      </c>
      <c r="J1994" s="30">
        <v>9250</v>
      </c>
      <c r="K1994" s="31">
        <f t="shared" si="14"/>
        <v>4625</v>
      </c>
      <c r="L1994" s="31">
        <f t="shared" si="15"/>
        <v>1849.9999999999998</v>
      </c>
      <c r="M1994" s="32">
        <v>0.39999999999999997</v>
      </c>
      <c r="O1994" s="37"/>
      <c r="P1994" s="35"/>
      <c r="Q1994" s="33"/>
      <c r="R1994" s="34"/>
    </row>
    <row r="1995" spans="1:18" ht="15.75" customHeight="1" x14ac:dyDescent="0.2">
      <c r="A1995" s="22"/>
      <c r="B1995" s="27" t="s">
        <v>30</v>
      </c>
      <c r="C1995" s="27">
        <v>1197831</v>
      </c>
      <c r="D1995" s="28">
        <v>44416</v>
      </c>
      <c r="E1995" s="27" t="s">
        <v>31</v>
      </c>
      <c r="F1995" s="27" t="s">
        <v>85</v>
      </c>
      <c r="G1995" s="27" t="s">
        <v>86</v>
      </c>
      <c r="H1995" s="27" t="s">
        <v>27</v>
      </c>
      <c r="I1995" s="29">
        <v>0.5</v>
      </c>
      <c r="J1995" s="30">
        <v>4750</v>
      </c>
      <c r="K1995" s="31">
        <f t="shared" si="14"/>
        <v>2375</v>
      </c>
      <c r="L1995" s="31">
        <f t="shared" si="15"/>
        <v>1187.5</v>
      </c>
      <c r="M1995" s="32">
        <v>0.5</v>
      </c>
      <c r="O1995" s="37"/>
      <c r="P1995" s="35"/>
      <c r="Q1995" s="33"/>
      <c r="R1995" s="34"/>
    </row>
    <row r="1996" spans="1:18" ht="15.75" customHeight="1" x14ac:dyDescent="0.2">
      <c r="A1996" s="22"/>
      <c r="B1996" s="27" t="s">
        <v>30</v>
      </c>
      <c r="C1996" s="27">
        <v>1197831</v>
      </c>
      <c r="D1996" s="28">
        <v>44416</v>
      </c>
      <c r="E1996" s="27" t="s">
        <v>31</v>
      </c>
      <c r="F1996" s="27" t="s">
        <v>85</v>
      </c>
      <c r="G1996" s="27" t="s">
        <v>86</v>
      </c>
      <c r="H1996" s="27" t="s">
        <v>28</v>
      </c>
      <c r="I1996" s="29">
        <v>0.55000000000000004</v>
      </c>
      <c r="J1996" s="30">
        <v>4750</v>
      </c>
      <c r="K1996" s="31">
        <f t="shared" si="14"/>
        <v>2612.5</v>
      </c>
      <c r="L1996" s="31">
        <f t="shared" si="15"/>
        <v>914.37499999999989</v>
      </c>
      <c r="M1996" s="32">
        <v>0.35</v>
      </c>
      <c r="O1996" s="37"/>
      <c r="P1996" s="35"/>
      <c r="Q1996" s="33"/>
      <c r="R1996" s="34"/>
    </row>
    <row r="1997" spans="1:18" ht="15.75" customHeight="1" x14ac:dyDescent="0.2">
      <c r="A1997" s="22"/>
      <c r="B1997" s="27" t="s">
        <v>30</v>
      </c>
      <c r="C1997" s="27">
        <v>1197831</v>
      </c>
      <c r="D1997" s="28">
        <v>44416</v>
      </c>
      <c r="E1997" s="27" t="s">
        <v>31</v>
      </c>
      <c r="F1997" s="27" t="s">
        <v>85</v>
      </c>
      <c r="G1997" s="27" t="s">
        <v>86</v>
      </c>
      <c r="H1997" s="27" t="s">
        <v>29</v>
      </c>
      <c r="I1997" s="29">
        <v>0.6</v>
      </c>
      <c r="J1997" s="30">
        <v>7250</v>
      </c>
      <c r="K1997" s="31">
        <f t="shared" si="14"/>
        <v>4350</v>
      </c>
      <c r="L1997" s="31">
        <f t="shared" si="15"/>
        <v>2392.5</v>
      </c>
      <c r="M1997" s="32">
        <v>0.55000000000000004</v>
      </c>
      <c r="O1997" s="37"/>
      <c r="P1997" s="35"/>
      <c r="Q1997" s="33"/>
      <c r="R1997" s="34"/>
    </row>
    <row r="1998" spans="1:18" ht="15.75" customHeight="1" x14ac:dyDescent="0.2">
      <c r="A1998" s="22"/>
      <c r="B1998" s="27" t="s">
        <v>30</v>
      </c>
      <c r="C1998" s="27">
        <v>1197831</v>
      </c>
      <c r="D1998" s="28">
        <v>44444</v>
      </c>
      <c r="E1998" s="27" t="s">
        <v>31</v>
      </c>
      <c r="F1998" s="27" t="s">
        <v>85</v>
      </c>
      <c r="G1998" s="27" t="s">
        <v>86</v>
      </c>
      <c r="H1998" s="27" t="s">
        <v>24</v>
      </c>
      <c r="I1998" s="29">
        <v>0.55000000000000004</v>
      </c>
      <c r="J1998" s="30">
        <v>6750</v>
      </c>
      <c r="K1998" s="31">
        <f t="shared" si="14"/>
        <v>3712.5000000000005</v>
      </c>
      <c r="L1998" s="31">
        <f t="shared" si="15"/>
        <v>1485</v>
      </c>
      <c r="M1998" s="32">
        <v>0.39999999999999997</v>
      </c>
      <c r="O1998" s="37"/>
      <c r="P1998" s="35"/>
      <c r="Q1998" s="33"/>
      <c r="R1998" s="34"/>
    </row>
    <row r="1999" spans="1:18" ht="15.75" customHeight="1" x14ac:dyDescent="0.2">
      <c r="A1999" s="22"/>
      <c r="B1999" s="27" t="s">
        <v>30</v>
      </c>
      <c r="C1999" s="27">
        <v>1197831</v>
      </c>
      <c r="D1999" s="28">
        <v>44444</v>
      </c>
      <c r="E1999" s="27" t="s">
        <v>31</v>
      </c>
      <c r="F1999" s="27" t="s">
        <v>85</v>
      </c>
      <c r="G1999" s="27" t="s">
        <v>86</v>
      </c>
      <c r="H1999" s="27" t="s">
        <v>25</v>
      </c>
      <c r="I1999" s="29">
        <v>0.55000000000000004</v>
      </c>
      <c r="J1999" s="30">
        <v>6250</v>
      </c>
      <c r="K1999" s="31">
        <f t="shared" si="14"/>
        <v>3437.5000000000005</v>
      </c>
      <c r="L1999" s="31">
        <f t="shared" si="15"/>
        <v>1375</v>
      </c>
      <c r="M1999" s="32">
        <v>0.39999999999999997</v>
      </c>
      <c r="O1999" s="37"/>
      <c r="P1999" s="35"/>
      <c r="Q1999" s="33"/>
      <c r="R1999" s="34"/>
    </row>
    <row r="2000" spans="1:18" ht="15.75" customHeight="1" x14ac:dyDescent="0.2">
      <c r="A2000" s="22"/>
      <c r="B2000" s="27" t="s">
        <v>30</v>
      </c>
      <c r="C2000" s="27">
        <v>1197831</v>
      </c>
      <c r="D2000" s="28">
        <v>44444</v>
      </c>
      <c r="E2000" s="27" t="s">
        <v>31</v>
      </c>
      <c r="F2000" s="27" t="s">
        <v>85</v>
      </c>
      <c r="G2000" s="27" t="s">
        <v>86</v>
      </c>
      <c r="H2000" s="27" t="s">
        <v>26</v>
      </c>
      <c r="I2000" s="29">
        <v>0.6</v>
      </c>
      <c r="J2000" s="30">
        <v>6750</v>
      </c>
      <c r="K2000" s="31">
        <f t="shared" si="14"/>
        <v>4050</v>
      </c>
      <c r="L2000" s="31">
        <f t="shared" si="15"/>
        <v>1619.9999999999998</v>
      </c>
      <c r="M2000" s="32">
        <v>0.39999999999999997</v>
      </c>
      <c r="O2000" s="37"/>
      <c r="P2000" s="35"/>
      <c r="Q2000" s="33"/>
      <c r="R2000" s="34"/>
    </row>
    <row r="2001" spans="1:18" ht="15.75" customHeight="1" x14ac:dyDescent="0.2">
      <c r="A2001" s="22"/>
      <c r="B2001" s="27" t="s">
        <v>30</v>
      </c>
      <c r="C2001" s="27">
        <v>1197831</v>
      </c>
      <c r="D2001" s="28">
        <v>44444</v>
      </c>
      <c r="E2001" s="27" t="s">
        <v>31</v>
      </c>
      <c r="F2001" s="27" t="s">
        <v>85</v>
      </c>
      <c r="G2001" s="27" t="s">
        <v>86</v>
      </c>
      <c r="H2001" s="27" t="s">
        <v>27</v>
      </c>
      <c r="I2001" s="29">
        <v>0.6</v>
      </c>
      <c r="J2001" s="30">
        <v>4000</v>
      </c>
      <c r="K2001" s="31">
        <f t="shared" si="14"/>
        <v>2400</v>
      </c>
      <c r="L2001" s="31">
        <f t="shared" si="15"/>
        <v>1200</v>
      </c>
      <c r="M2001" s="32">
        <v>0.5</v>
      </c>
      <c r="O2001" s="37"/>
      <c r="P2001" s="35"/>
      <c r="Q2001" s="33"/>
      <c r="R2001" s="34"/>
    </row>
    <row r="2002" spans="1:18" ht="15.75" customHeight="1" x14ac:dyDescent="0.2">
      <c r="A2002" s="22"/>
      <c r="B2002" s="27" t="s">
        <v>30</v>
      </c>
      <c r="C2002" s="27">
        <v>1197831</v>
      </c>
      <c r="D2002" s="28">
        <v>44444</v>
      </c>
      <c r="E2002" s="27" t="s">
        <v>31</v>
      </c>
      <c r="F2002" s="27" t="s">
        <v>85</v>
      </c>
      <c r="G2002" s="27" t="s">
        <v>86</v>
      </c>
      <c r="H2002" s="27" t="s">
        <v>28</v>
      </c>
      <c r="I2002" s="29">
        <v>0.55000000000000004</v>
      </c>
      <c r="J2002" s="30">
        <v>4000</v>
      </c>
      <c r="K2002" s="31">
        <f t="shared" si="14"/>
        <v>2200</v>
      </c>
      <c r="L2002" s="31">
        <f t="shared" si="15"/>
        <v>770</v>
      </c>
      <c r="M2002" s="32">
        <v>0.35</v>
      </c>
      <c r="O2002" s="37"/>
      <c r="P2002" s="35"/>
      <c r="Q2002" s="33"/>
      <c r="R2002" s="34"/>
    </row>
    <row r="2003" spans="1:18" ht="15.75" customHeight="1" x14ac:dyDescent="0.2">
      <c r="A2003" s="22"/>
      <c r="B2003" s="27" t="s">
        <v>30</v>
      </c>
      <c r="C2003" s="27">
        <v>1197831</v>
      </c>
      <c r="D2003" s="28">
        <v>44444</v>
      </c>
      <c r="E2003" s="27" t="s">
        <v>31</v>
      </c>
      <c r="F2003" s="27" t="s">
        <v>85</v>
      </c>
      <c r="G2003" s="27" t="s">
        <v>86</v>
      </c>
      <c r="H2003" s="27" t="s">
        <v>29</v>
      </c>
      <c r="I2003" s="29">
        <v>0.5</v>
      </c>
      <c r="J2003" s="30">
        <v>6250</v>
      </c>
      <c r="K2003" s="31">
        <f t="shared" si="14"/>
        <v>3125</v>
      </c>
      <c r="L2003" s="31">
        <f t="shared" si="15"/>
        <v>1718.7500000000002</v>
      </c>
      <c r="M2003" s="32">
        <v>0.55000000000000004</v>
      </c>
      <c r="O2003" s="37"/>
      <c r="P2003" s="35"/>
      <c r="Q2003" s="33"/>
      <c r="R2003" s="34"/>
    </row>
    <row r="2004" spans="1:18" ht="15.75" customHeight="1" x14ac:dyDescent="0.2">
      <c r="A2004" s="22"/>
      <c r="B2004" s="27" t="s">
        <v>30</v>
      </c>
      <c r="C2004" s="27">
        <v>1197831</v>
      </c>
      <c r="D2004" s="28">
        <v>44473</v>
      </c>
      <c r="E2004" s="27" t="s">
        <v>31</v>
      </c>
      <c r="F2004" s="27" t="s">
        <v>85</v>
      </c>
      <c r="G2004" s="27" t="s">
        <v>86</v>
      </c>
      <c r="H2004" s="27" t="s">
        <v>24</v>
      </c>
      <c r="I2004" s="29">
        <v>0.4</v>
      </c>
      <c r="J2004" s="30">
        <v>5750</v>
      </c>
      <c r="K2004" s="31">
        <f t="shared" si="14"/>
        <v>2300</v>
      </c>
      <c r="L2004" s="31">
        <f t="shared" si="15"/>
        <v>919.99999999999989</v>
      </c>
      <c r="M2004" s="32">
        <v>0.39999999999999997</v>
      </c>
      <c r="O2004" s="37"/>
      <c r="P2004" s="35"/>
      <c r="Q2004" s="33"/>
      <c r="R2004" s="34"/>
    </row>
    <row r="2005" spans="1:18" ht="15.75" customHeight="1" x14ac:dyDescent="0.2">
      <c r="A2005" s="22"/>
      <c r="B2005" s="27" t="s">
        <v>30</v>
      </c>
      <c r="C2005" s="27">
        <v>1197831</v>
      </c>
      <c r="D2005" s="28">
        <v>44473</v>
      </c>
      <c r="E2005" s="27" t="s">
        <v>31</v>
      </c>
      <c r="F2005" s="27" t="s">
        <v>85</v>
      </c>
      <c r="G2005" s="27" t="s">
        <v>86</v>
      </c>
      <c r="H2005" s="27" t="s">
        <v>25</v>
      </c>
      <c r="I2005" s="29">
        <v>0.4</v>
      </c>
      <c r="J2005" s="30">
        <v>5750</v>
      </c>
      <c r="K2005" s="31">
        <f t="shared" si="14"/>
        <v>2300</v>
      </c>
      <c r="L2005" s="31">
        <f t="shared" si="15"/>
        <v>919.99999999999989</v>
      </c>
      <c r="M2005" s="32">
        <v>0.39999999999999997</v>
      </c>
      <c r="O2005" s="37"/>
      <c r="P2005" s="35"/>
      <c r="Q2005" s="33"/>
      <c r="R2005" s="34"/>
    </row>
    <row r="2006" spans="1:18" ht="15.75" customHeight="1" x14ac:dyDescent="0.2">
      <c r="A2006" s="22"/>
      <c r="B2006" s="27" t="s">
        <v>30</v>
      </c>
      <c r="C2006" s="27">
        <v>1197831</v>
      </c>
      <c r="D2006" s="28">
        <v>44473</v>
      </c>
      <c r="E2006" s="27" t="s">
        <v>31</v>
      </c>
      <c r="F2006" s="27" t="s">
        <v>85</v>
      </c>
      <c r="G2006" s="27" t="s">
        <v>86</v>
      </c>
      <c r="H2006" s="27" t="s">
        <v>26</v>
      </c>
      <c r="I2006" s="29">
        <v>0.45</v>
      </c>
      <c r="J2006" s="30">
        <v>5250</v>
      </c>
      <c r="K2006" s="31">
        <f t="shared" si="14"/>
        <v>2362.5</v>
      </c>
      <c r="L2006" s="31">
        <f t="shared" si="15"/>
        <v>944.99999999999989</v>
      </c>
      <c r="M2006" s="32">
        <v>0.39999999999999997</v>
      </c>
      <c r="O2006" s="37"/>
      <c r="P2006" s="35"/>
      <c r="Q2006" s="33"/>
      <c r="R2006" s="34"/>
    </row>
    <row r="2007" spans="1:18" ht="15.75" customHeight="1" x14ac:dyDescent="0.2">
      <c r="A2007" s="22"/>
      <c r="B2007" s="27" t="s">
        <v>30</v>
      </c>
      <c r="C2007" s="27">
        <v>1197831</v>
      </c>
      <c r="D2007" s="28">
        <v>44473</v>
      </c>
      <c r="E2007" s="27" t="s">
        <v>31</v>
      </c>
      <c r="F2007" s="27" t="s">
        <v>85</v>
      </c>
      <c r="G2007" s="27" t="s">
        <v>86</v>
      </c>
      <c r="H2007" s="27" t="s">
        <v>27</v>
      </c>
      <c r="I2007" s="29">
        <v>0.45</v>
      </c>
      <c r="J2007" s="30">
        <v>3750</v>
      </c>
      <c r="K2007" s="31">
        <f t="shared" si="14"/>
        <v>1687.5</v>
      </c>
      <c r="L2007" s="31">
        <f t="shared" si="15"/>
        <v>843.75</v>
      </c>
      <c r="M2007" s="32">
        <v>0.5</v>
      </c>
      <c r="O2007" s="37"/>
      <c r="P2007" s="35"/>
      <c r="Q2007" s="33"/>
      <c r="R2007" s="34"/>
    </row>
    <row r="2008" spans="1:18" ht="15.75" customHeight="1" x14ac:dyDescent="0.2">
      <c r="A2008" s="22"/>
      <c r="B2008" s="27" t="s">
        <v>30</v>
      </c>
      <c r="C2008" s="27">
        <v>1197831</v>
      </c>
      <c r="D2008" s="28">
        <v>44473</v>
      </c>
      <c r="E2008" s="27" t="s">
        <v>31</v>
      </c>
      <c r="F2008" s="27" t="s">
        <v>85</v>
      </c>
      <c r="G2008" s="27" t="s">
        <v>86</v>
      </c>
      <c r="H2008" s="27" t="s">
        <v>28</v>
      </c>
      <c r="I2008" s="29">
        <v>0.35000000000000003</v>
      </c>
      <c r="J2008" s="30">
        <v>3500</v>
      </c>
      <c r="K2008" s="31">
        <f t="shared" si="14"/>
        <v>1225.0000000000002</v>
      </c>
      <c r="L2008" s="31">
        <f t="shared" si="15"/>
        <v>428.75000000000006</v>
      </c>
      <c r="M2008" s="32">
        <v>0.35</v>
      </c>
      <c r="O2008" s="37"/>
      <c r="P2008" s="35"/>
      <c r="Q2008" s="33"/>
      <c r="R2008" s="34"/>
    </row>
    <row r="2009" spans="1:18" ht="15.75" customHeight="1" x14ac:dyDescent="0.2">
      <c r="A2009" s="22"/>
      <c r="B2009" s="27" t="s">
        <v>30</v>
      </c>
      <c r="C2009" s="27">
        <v>1197831</v>
      </c>
      <c r="D2009" s="28">
        <v>44473</v>
      </c>
      <c r="E2009" s="27" t="s">
        <v>31</v>
      </c>
      <c r="F2009" s="27" t="s">
        <v>85</v>
      </c>
      <c r="G2009" s="27" t="s">
        <v>86</v>
      </c>
      <c r="H2009" s="27" t="s">
        <v>29</v>
      </c>
      <c r="I2009" s="29">
        <v>0.45</v>
      </c>
      <c r="J2009" s="30">
        <v>5250</v>
      </c>
      <c r="K2009" s="31">
        <f t="shared" si="14"/>
        <v>2362.5</v>
      </c>
      <c r="L2009" s="31">
        <f t="shared" si="15"/>
        <v>1299.375</v>
      </c>
      <c r="M2009" s="32">
        <v>0.55000000000000004</v>
      </c>
      <c r="O2009" s="37"/>
      <c r="P2009" s="35"/>
      <c r="Q2009" s="33"/>
      <c r="R2009" s="34"/>
    </row>
    <row r="2010" spans="1:18" ht="15.75" customHeight="1" x14ac:dyDescent="0.2">
      <c r="A2010" s="22"/>
      <c r="B2010" s="27" t="s">
        <v>30</v>
      </c>
      <c r="C2010" s="27">
        <v>1197831</v>
      </c>
      <c r="D2010" s="28">
        <v>44505</v>
      </c>
      <c r="E2010" s="27" t="s">
        <v>31</v>
      </c>
      <c r="F2010" s="27" t="s">
        <v>85</v>
      </c>
      <c r="G2010" s="27" t="s">
        <v>86</v>
      </c>
      <c r="H2010" s="27" t="s">
        <v>24</v>
      </c>
      <c r="I2010" s="29">
        <v>0.35000000000000003</v>
      </c>
      <c r="J2010" s="30">
        <v>6750</v>
      </c>
      <c r="K2010" s="31">
        <f t="shared" si="14"/>
        <v>2362.5</v>
      </c>
      <c r="L2010" s="31">
        <f t="shared" si="15"/>
        <v>944.99999999999989</v>
      </c>
      <c r="M2010" s="32">
        <v>0.39999999999999997</v>
      </c>
      <c r="O2010" s="37"/>
      <c r="P2010" s="35"/>
      <c r="Q2010" s="33"/>
      <c r="R2010" s="34"/>
    </row>
    <row r="2011" spans="1:18" ht="15.75" customHeight="1" x14ac:dyDescent="0.2">
      <c r="A2011" s="22"/>
      <c r="B2011" s="27" t="s">
        <v>30</v>
      </c>
      <c r="C2011" s="27">
        <v>1197831</v>
      </c>
      <c r="D2011" s="28">
        <v>44505</v>
      </c>
      <c r="E2011" s="27" t="s">
        <v>31</v>
      </c>
      <c r="F2011" s="27" t="s">
        <v>85</v>
      </c>
      <c r="G2011" s="27" t="s">
        <v>86</v>
      </c>
      <c r="H2011" s="27" t="s">
        <v>25</v>
      </c>
      <c r="I2011" s="29">
        <v>0.35000000000000003</v>
      </c>
      <c r="J2011" s="30">
        <v>6750</v>
      </c>
      <c r="K2011" s="31">
        <f t="shared" si="14"/>
        <v>2362.5</v>
      </c>
      <c r="L2011" s="31">
        <f t="shared" si="15"/>
        <v>944.99999999999989</v>
      </c>
      <c r="M2011" s="32">
        <v>0.39999999999999997</v>
      </c>
      <c r="O2011" s="37"/>
      <c r="P2011" s="35"/>
      <c r="Q2011" s="33"/>
      <c r="R2011" s="34"/>
    </row>
    <row r="2012" spans="1:18" ht="15.75" customHeight="1" x14ac:dyDescent="0.2">
      <c r="A2012" s="22"/>
      <c r="B2012" s="27" t="s">
        <v>30</v>
      </c>
      <c r="C2012" s="27">
        <v>1197831</v>
      </c>
      <c r="D2012" s="28">
        <v>44505</v>
      </c>
      <c r="E2012" s="27" t="s">
        <v>31</v>
      </c>
      <c r="F2012" s="27" t="s">
        <v>85</v>
      </c>
      <c r="G2012" s="27" t="s">
        <v>86</v>
      </c>
      <c r="H2012" s="27" t="s">
        <v>26</v>
      </c>
      <c r="I2012" s="29">
        <v>0.6</v>
      </c>
      <c r="J2012" s="30">
        <v>6000</v>
      </c>
      <c r="K2012" s="31">
        <f t="shared" si="14"/>
        <v>3600</v>
      </c>
      <c r="L2012" s="31">
        <f t="shared" si="15"/>
        <v>1439.9999999999998</v>
      </c>
      <c r="M2012" s="32">
        <v>0.39999999999999997</v>
      </c>
      <c r="O2012" s="37"/>
      <c r="P2012" s="35"/>
      <c r="Q2012" s="33"/>
      <c r="R2012" s="34"/>
    </row>
    <row r="2013" spans="1:18" ht="15.75" customHeight="1" x14ac:dyDescent="0.2">
      <c r="A2013" s="22"/>
      <c r="B2013" s="27" t="s">
        <v>30</v>
      </c>
      <c r="C2013" s="27">
        <v>1197831</v>
      </c>
      <c r="D2013" s="28">
        <v>44505</v>
      </c>
      <c r="E2013" s="27" t="s">
        <v>31</v>
      </c>
      <c r="F2013" s="27" t="s">
        <v>85</v>
      </c>
      <c r="G2013" s="27" t="s">
        <v>86</v>
      </c>
      <c r="H2013" s="27" t="s">
        <v>27</v>
      </c>
      <c r="I2013" s="29">
        <v>0.6</v>
      </c>
      <c r="J2013" s="30">
        <v>4500</v>
      </c>
      <c r="K2013" s="31">
        <f t="shared" si="14"/>
        <v>2700</v>
      </c>
      <c r="L2013" s="31">
        <f t="shared" si="15"/>
        <v>1350</v>
      </c>
      <c r="M2013" s="32">
        <v>0.5</v>
      </c>
      <c r="O2013" s="37"/>
      <c r="P2013" s="35"/>
      <c r="Q2013" s="33"/>
      <c r="R2013" s="34"/>
    </row>
    <row r="2014" spans="1:18" ht="15.75" customHeight="1" x14ac:dyDescent="0.2">
      <c r="A2014" s="22"/>
      <c r="B2014" s="27" t="s">
        <v>30</v>
      </c>
      <c r="C2014" s="27">
        <v>1197831</v>
      </c>
      <c r="D2014" s="28">
        <v>44505</v>
      </c>
      <c r="E2014" s="27" t="s">
        <v>31</v>
      </c>
      <c r="F2014" s="27" t="s">
        <v>85</v>
      </c>
      <c r="G2014" s="27" t="s">
        <v>86</v>
      </c>
      <c r="H2014" s="27" t="s">
        <v>28</v>
      </c>
      <c r="I2014" s="29">
        <v>0.54999999999999993</v>
      </c>
      <c r="J2014" s="30">
        <v>4250</v>
      </c>
      <c r="K2014" s="31">
        <f t="shared" si="14"/>
        <v>2337.4999999999995</v>
      </c>
      <c r="L2014" s="31">
        <f t="shared" si="15"/>
        <v>818.12499999999977</v>
      </c>
      <c r="M2014" s="32">
        <v>0.35</v>
      </c>
      <c r="O2014" s="37"/>
      <c r="P2014" s="35"/>
      <c r="Q2014" s="33"/>
      <c r="R2014" s="34"/>
    </row>
    <row r="2015" spans="1:18" ht="15.75" customHeight="1" x14ac:dyDescent="0.2">
      <c r="A2015" s="22"/>
      <c r="B2015" s="27" t="s">
        <v>30</v>
      </c>
      <c r="C2015" s="27">
        <v>1197831</v>
      </c>
      <c r="D2015" s="28">
        <v>44505</v>
      </c>
      <c r="E2015" s="27" t="s">
        <v>31</v>
      </c>
      <c r="F2015" s="27" t="s">
        <v>85</v>
      </c>
      <c r="G2015" s="27" t="s">
        <v>86</v>
      </c>
      <c r="H2015" s="27" t="s">
        <v>29</v>
      </c>
      <c r="I2015" s="29">
        <v>0.65</v>
      </c>
      <c r="J2015" s="30">
        <v>6250</v>
      </c>
      <c r="K2015" s="31">
        <f t="shared" si="14"/>
        <v>4062.5</v>
      </c>
      <c r="L2015" s="31">
        <f t="shared" si="15"/>
        <v>2234.375</v>
      </c>
      <c r="M2015" s="32">
        <v>0.55000000000000004</v>
      </c>
      <c r="O2015" s="37"/>
      <c r="P2015" s="35"/>
      <c r="Q2015" s="33"/>
      <c r="R2015" s="34"/>
    </row>
    <row r="2016" spans="1:18" ht="15.75" customHeight="1" x14ac:dyDescent="0.2">
      <c r="A2016" s="22"/>
      <c r="B2016" s="27" t="s">
        <v>30</v>
      </c>
      <c r="C2016" s="27">
        <v>1197831</v>
      </c>
      <c r="D2016" s="28">
        <v>44534</v>
      </c>
      <c r="E2016" s="27" t="s">
        <v>31</v>
      </c>
      <c r="F2016" s="27" t="s">
        <v>85</v>
      </c>
      <c r="G2016" s="27" t="s">
        <v>86</v>
      </c>
      <c r="H2016" s="27" t="s">
        <v>24</v>
      </c>
      <c r="I2016" s="29">
        <v>0.54999999999999993</v>
      </c>
      <c r="J2016" s="30">
        <v>7750</v>
      </c>
      <c r="K2016" s="31">
        <f t="shared" si="14"/>
        <v>4262.4999999999991</v>
      </c>
      <c r="L2016" s="31">
        <f t="shared" si="15"/>
        <v>1704.9999999999995</v>
      </c>
      <c r="M2016" s="32">
        <v>0.39999999999999997</v>
      </c>
      <c r="O2016" s="37"/>
      <c r="P2016" s="35"/>
      <c r="Q2016" s="33"/>
      <c r="R2016" s="34"/>
    </row>
    <row r="2017" spans="1:18" ht="15.75" customHeight="1" x14ac:dyDescent="0.2">
      <c r="A2017" s="22"/>
      <c r="B2017" s="27" t="s">
        <v>30</v>
      </c>
      <c r="C2017" s="27">
        <v>1197831</v>
      </c>
      <c r="D2017" s="28">
        <v>44534</v>
      </c>
      <c r="E2017" s="27" t="s">
        <v>31</v>
      </c>
      <c r="F2017" s="27" t="s">
        <v>85</v>
      </c>
      <c r="G2017" s="27" t="s">
        <v>86</v>
      </c>
      <c r="H2017" s="27" t="s">
        <v>25</v>
      </c>
      <c r="I2017" s="29">
        <v>0.54999999999999993</v>
      </c>
      <c r="J2017" s="30">
        <v>7750</v>
      </c>
      <c r="K2017" s="31">
        <f t="shared" si="14"/>
        <v>4262.4999999999991</v>
      </c>
      <c r="L2017" s="31">
        <f t="shared" si="15"/>
        <v>1704.9999999999995</v>
      </c>
      <c r="M2017" s="32">
        <v>0.39999999999999997</v>
      </c>
      <c r="O2017" s="37"/>
      <c r="P2017" s="35"/>
      <c r="Q2017" s="33"/>
      <c r="R2017" s="34"/>
    </row>
    <row r="2018" spans="1:18" ht="15.75" customHeight="1" x14ac:dyDescent="0.2">
      <c r="A2018" s="22"/>
      <c r="B2018" s="27" t="s">
        <v>30</v>
      </c>
      <c r="C2018" s="27">
        <v>1197831</v>
      </c>
      <c r="D2018" s="28">
        <v>44534</v>
      </c>
      <c r="E2018" s="27" t="s">
        <v>31</v>
      </c>
      <c r="F2018" s="27" t="s">
        <v>85</v>
      </c>
      <c r="G2018" s="27" t="s">
        <v>86</v>
      </c>
      <c r="H2018" s="27" t="s">
        <v>26</v>
      </c>
      <c r="I2018" s="29">
        <v>0.6</v>
      </c>
      <c r="J2018" s="30">
        <v>6750</v>
      </c>
      <c r="K2018" s="31">
        <f t="shared" si="14"/>
        <v>4050</v>
      </c>
      <c r="L2018" s="31">
        <f t="shared" si="15"/>
        <v>1619.9999999999998</v>
      </c>
      <c r="M2018" s="32">
        <v>0.39999999999999997</v>
      </c>
      <c r="O2018" s="37"/>
      <c r="P2018" s="35"/>
      <c r="Q2018" s="33"/>
      <c r="R2018" s="34"/>
    </row>
    <row r="2019" spans="1:18" ht="15.75" customHeight="1" x14ac:dyDescent="0.2">
      <c r="A2019" s="22"/>
      <c r="B2019" s="27" t="s">
        <v>30</v>
      </c>
      <c r="C2019" s="27">
        <v>1197831</v>
      </c>
      <c r="D2019" s="28">
        <v>44534</v>
      </c>
      <c r="E2019" s="27" t="s">
        <v>31</v>
      </c>
      <c r="F2019" s="27" t="s">
        <v>85</v>
      </c>
      <c r="G2019" s="27" t="s">
        <v>86</v>
      </c>
      <c r="H2019" s="27" t="s">
        <v>27</v>
      </c>
      <c r="I2019" s="29">
        <v>0.6</v>
      </c>
      <c r="J2019" s="30">
        <v>5250</v>
      </c>
      <c r="K2019" s="31">
        <f t="shared" si="14"/>
        <v>3150</v>
      </c>
      <c r="L2019" s="31">
        <f t="shared" si="15"/>
        <v>1575</v>
      </c>
      <c r="M2019" s="32">
        <v>0.5</v>
      </c>
      <c r="O2019" s="37"/>
      <c r="P2019" s="35"/>
      <c r="Q2019" s="33"/>
      <c r="R2019" s="34"/>
    </row>
    <row r="2020" spans="1:18" ht="15.75" customHeight="1" x14ac:dyDescent="0.2">
      <c r="A2020" s="22"/>
      <c r="B2020" s="27" t="s">
        <v>30</v>
      </c>
      <c r="C2020" s="27">
        <v>1197831</v>
      </c>
      <c r="D2020" s="28">
        <v>44534</v>
      </c>
      <c r="E2020" s="27" t="s">
        <v>31</v>
      </c>
      <c r="F2020" s="27" t="s">
        <v>85</v>
      </c>
      <c r="G2020" s="27" t="s">
        <v>86</v>
      </c>
      <c r="H2020" s="27" t="s">
        <v>28</v>
      </c>
      <c r="I2020" s="29">
        <v>0.54999999999999993</v>
      </c>
      <c r="J2020" s="30">
        <v>4750</v>
      </c>
      <c r="K2020" s="31">
        <f t="shared" si="14"/>
        <v>2612.4999999999995</v>
      </c>
      <c r="L2020" s="31">
        <f t="shared" si="15"/>
        <v>914.37499999999977</v>
      </c>
      <c r="M2020" s="32">
        <v>0.35</v>
      </c>
      <c r="O2020" s="37"/>
      <c r="P2020" s="35"/>
      <c r="Q2020" s="33"/>
      <c r="R2020" s="34"/>
    </row>
    <row r="2021" spans="1:18" ht="15.75" customHeight="1" x14ac:dyDescent="0.2">
      <c r="A2021" s="22"/>
      <c r="B2021" s="27" t="s">
        <v>30</v>
      </c>
      <c r="C2021" s="27">
        <v>1197831</v>
      </c>
      <c r="D2021" s="28">
        <v>44534</v>
      </c>
      <c r="E2021" s="27" t="s">
        <v>31</v>
      </c>
      <c r="F2021" s="27" t="s">
        <v>85</v>
      </c>
      <c r="G2021" s="27" t="s">
        <v>86</v>
      </c>
      <c r="H2021" s="27" t="s">
        <v>29</v>
      </c>
      <c r="I2021" s="29">
        <v>0.65</v>
      </c>
      <c r="J2021" s="30">
        <v>7250</v>
      </c>
      <c r="K2021" s="31">
        <f t="shared" si="14"/>
        <v>4712.5</v>
      </c>
      <c r="L2021" s="31">
        <f t="shared" si="15"/>
        <v>2591.875</v>
      </c>
      <c r="M2021" s="32">
        <v>0.55000000000000004</v>
      </c>
      <c r="O2021" s="37"/>
      <c r="P2021" s="35"/>
      <c r="Q2021" s="33"/>
      <c r="R2021" s="34"/>
    </row>
    <row r="2022" spans="1:18" ht="15.75" customHeight="1" x14ac:dyDescent="0.2">
      <c r="A2022" s="22" t="s">
        <v>46</v>
      </c>
      <c r="B2022" s="27" t="s">
        <v>34</v>
      </c>
      <c r="C2022" s="27">
        <v>1128299</v>
      </c>
      <c r="D2022" s="28">
        <v>44219</v>
      </c>
      <c r="E2022" s="27" t="s">
        <v>35</v>
      </c>
      <c r="F2022" s="27" t="s">
        <v>87</v>
      </c>
      <c r="G2022" s="27" t="s">
        <v>88</v>
      </c>
      <c r="H2022" s="27" t="s">
        <v>24</v>
      </c>
      <c r="I2022" s="29">
        <v>0.29999999999999993</v>
      </c>
      <c r="J2022" s="30">
        <v>4250</v>
      </c>
      <c r="K2022" s="31">
        <f t="shared" si="14"/>
        <v>1274.9999999999998</v>
      </c>
      <c r="L2022" s="31">
        <f t="shared" si="15"/>
        <v>446.24999999999989</v>
      </c>
      <c r="M2022" s="32">
        <v>0.35</v>
      </c>
      <c r="O2022" s="37"/>
      <c r="P2022" s="35"/>
      <c r="Q2022" s="33"/>
      <c r="R2022" s="34"/>
    </row>
    <row r="2023" spans="1:18" ht="15.75" customHeight="1" x14ac:dyDescent="0.2">
      <c r="A2023" s="22"/>
      <c r="B2023" s="27" t="s">
        <v>34</v>
      </c>
      <c r="C2023" s="27">
        <v>1128299</v>
      </c>
      <c r="D2023" s="28">
        <v>44219</v>
      </c>
      <c r="E2023" s="27" t="s">
        <v>35</v>
      </c>
      <c r="F2023" s="27" t="s">
        <v>87</v>
      </c>
      <c r="G2023" s="27" t="s">
        <v>88</v>
      </c>
      <c r="H2023" s="27" t="s">
        <v>25</v>
      </c>
      <c r="I2023" s="29">
        <v>0.4</v>
      </c>
      <c r="J2023" s="30">
        <v>4250</v>
      </c>
      <c r="K2023" s="31">
        <f t="shared" si="14"/>
        <v>1700</v>
      </c>
      <c r="L2023" s="31">
        <f t="shared" si="15"/>
        <v>680</v>
      </c>
      <c r="M2023" s="32">
        <v>0.4</v>
      </c>
      <c r="O2023" s="37"/>
      <c r="P2023" s="35"/>
      <c r="Q2023" s="33"/>
      <c r="R2023" s="34"/>
    </row>
    <row r="2024" spans="1:18" ht="15.75" customHeight="1" x14ac:dyDescent="0.2">
      <c r="A2024" s="22"/>
      <c r="B2024" s="27" t="s">
        <v>34</v>
      </c>
      <c r="C2024" s="27">
        <v>1128299</v>
      </c>
      <c r="D2024" s="28">
        <v>44219</v>
      </c>
      <c r="E2024" s="27" t="s">
        <v>35</v>
      </c>
      <c r="F2024" s="27" t="s">
        <v>87</v>
      </c>
      <c r="G2024" s="27" t="s">
        <v>88</v>
      </c>
      <c r="H2024" s="27" t="s">
        <v>26</v>
      </c>
      <c r="I2024" s="29">
        <v>0.4</v>
      </c>
      <c r="J2024" s="30">
        <v>4250</v>
      </c>
      <c r="K2024" s="31">
        <f t="shared" si="14"/>
        <v>1700</v>
      </c>
      <c r="L2024" s="31">
        <f t="shared" si="15"/>
        <v>595</v>
      </c>
      <c r="M2024" s="32">
        <v>0.35</v>
      </c>
      <c r="O2024" s="37"/>
      <c r="P2024" s="35"/>
      <c r="Q2024" s="33"/>
      <c r="R2024" s="34"/>
    </row>
    <row r="2025" spans="1:18" ht="15.75" customHeight="1" x14ac:dyDescent="0.2">
      <c r="A2025" s="22"/>
      <c r="B2025" s="27" t="s">
        <v>34</v>
      </c>
      <c r="C2025" s="27">
        <v>1128299</v>
      </c>
      <c r="D2025" s="28">
        <v>44219</v>
      </c>
      <c r="E2025" s="27" t="s">
        <v>35</v>
      </c>
      <c r="F2025" s="27" t="s">
        <v>87</v>
      </c>
      <c r="G2025" s="27" t="s">
        <v>88</v>
      </c>
      <c r="H2025" s="27" t="s">
        <v>27</v>
      </c>
      <c r="I2025" s="29">
        <v>0.4</v>
      </c>
      <c r="J2025" s="30">
        <v>2750</v>
      </c>
      <c r="K2025" s="31">
        <f t="shared" si="14"/>
        <v>1100</v>
      </c>
      <c r="L2025" s="31">
        <f t="shared" si="15"/>
        <v>385</v>
      </c>
      <c r="M2025" s="32">
        <v>0.35</v>
      </c>
      <c r="O2025" s="37"/>
      <c r="P2025" s="35"/>
      <c r="Q2025" s="33"/>
      <c r="R2025" s="34"/>
    </row>
    <row r="2026" spans="1:18" ht="15.75" customHeight="1" x14ac:dyDescent="0.2">
      <c r="A2026" s="22"/>
      <c r="B2026" s="27" t="s">
        <v>34</v>
      </c>
      <c r="C2026" s="27">
        <v>1128299</v>
      </c>
      <c r="D2026" s="28">
        <v>44219</v>
      </c>
      <c r="E2026" s="27" t="s">
        <v>35</v>
      </c>
      <c r="F2026" s="27" t="s">
        <v>87</v>
      </c>
      <c r="G2026" s="27" t="s">
        <v>88</v>
      </c>
      <c r="H2026" s="27" t="s">
        <v>28</v>
      </c>
      <c r="I2026" s="29">
        <v>0.45000000000000007</v>
      </c>
      <c r="J2026" s="30">
        <v>2250</v>
      </c>
      <c r="K2026" s="31">
        <f t="shared" si="14"/>
        <v>1012.5000000000001</v>
      </c>
      <c r="L2026" s="31">
        <f t="shared" si="15"/>
        <v>303.75</v>
      </c>
      <c r="M2026" s="32">
        <v>0.3</v>
      </c>
      <c r="O2026" s="37"/>
      <c r="P2026" s="35"/>
      <c r="Q2026" s="33"/>
      <c r="R2026" s="34"/>
    </row>
    <row r="2027" spans="1:18" ht="15.75" customHeight="1" x14ac:dyDescent="0.2">
      <c r="A2027" s="22"/>
      <c r="B2027" s="27" t="s">
        <v>34</v>
      </c>
      <c r="C2027" s="27">
        <v>1128299</v>
      </c>
      <c r="D2027" s="28">
        <v>44219</v>
      </c>
      <c r="E2027" s="27" t="s">
        <v>35</v>
      </c>
      <c r="F2027" s="27" t="s">
        <v>87</v>
      </c>
      <c r="G2027" s="27" t="s">
        <v>88</v>
      </c>
      <c r="H2027" s="27" t="s">
        <v>29</v>
      </c>
      <c r="I2027" s="29">
        <v>0.4</v>
      </c>
      <c r="J2027" s="30">
        <v>4250</v>
      </c>
      <c r="K2027" s="31">
        <f t="shared" si="14"/>
        <v>1700</v>
      </c>
      <c r="L2027" s="31">
        <f t="shared" si="15"/>
        <v>425</v>
      </c>
      <c r="M2027" s="32">
        <v>0.25</v>
      </c>
      <c r="O2027" s="37"/>
      <c r="P2027" s="35"/>
      <c r="Q2027" s="33"/>
      <c r="R2027" s="34"/>
    </row>
    <row r="2028" spans="1:18" ht="15.75" customHeight="1" x14ac:dyDescent="0.2">
      <c r="A2028" s="22"/>
      <c r="B2028" s="27" t="s">
        <v>34</v>
      </c>
      <c r="C2028" s="27">
        <v>1128299</v>
      </c>
      <c r="D2028" s="28">
        <v>44250</v>
      </c>
      <c r="E2028" s="27" t="s">
        <v>35</v>
      </c>
      <c r="F2028" s="27" t="s">
        <v>87</v>
      </c>
      <c r="G2028" s="27" t="s">
        <v>88</v>
      </c>
      <c r="H2028" s="27" t="s">
        <v>24</v>
      </c>
      <c r="I2028" s="29">
        <v>0.29999999999999993</v>
      </c>
      <c r="J2028" s="30">
        <v>4750</v>
      </c>
      <c r="K2028" s="31">
        <f t="shared" si="14"/>
        <v>1424.9999999999998</v>
      </c>
      <c r="L2028" s="31">
        <f t="shared" si="15"/>
        <v>498.74999999999989</v>
      </c>
      <c r="M2028" s="32">
        <v>0.35</v>
      </c>
      <c r="O2028" s="37"/>
      <c r="P2028" s="35"/>
      <c r="Q2028" s="33"/>
      <c r="R2028" s="34"/>
    </row>
    <row r="2029" spans="1:18" ht="15.75" customHeight="1" x14ac:dyDescent="0.2">
      <c r="A2029" s="22"/>
      <c r="B2029" s="27" t="s">
        <v>34</v>
      </c>
      <c r="C2029" s="27">
        <v>1128299</v>
      </c>
      <c r="D2029" s="28">
        <v>44250</v>
      </c>
      <c r="E2029" s="27" t="s">
        <v>35</v>
      </c>
      <c r="F2029" s="27" t="s">
        <v>87</v>
      </c>
      <c r="G2029" s="27" t="s">
        <v>88</v>
      </c>
      <c r="H2029" s="27" t="s">
        <v>25</v>
      </c>
      <c r="I2029" s="29">
        <v>0.4</v>
      </c>
      <c r="J2029" s="30">
        <v>3750</v>
      </c>
      <c r="K2029" s="31">
        <f t="shared" si="14"/>
        <v>1500</v>
      </c>
      <c r="L2029" s="31">
        <f t="shared" si="15"/>
        <v>600</v>
      </c>
      <c r="M2029" s="32">
        <v>0.4</v>
      </c>
      <c r="O2029" s="37"/>
      <c r="P2029" s="35"/>
      <c r="Q2029" s="33"/>
      <c r="R2029" s="34"/>
    </row>
    <row r="2030" spans="1:18" ht="15.75" customHeight="1" x14ac:dyDescent="0.2">
      <c r="A2030" s="22"/>
      <c r="B2030" s="27" t="s">
        <v>34</v>
      </c>
      <c r="C2030" s="27">
        <v>1128299</v>
      </c>
      <c r="D2030" s="28">
        <v>44250</v>
      </c>
      <c r="E2030" s="27" t="s">
        <v>35</v>
      </c>
      <c r="F2030" s="27" t="s">
        <v>87</v>
      </c>
      <c r="G2030" s="27" t="s">
        <v>88</v>
      </c>
      <c r="H2030" s="27" t="s">
        <v>26</v>
      </c>
      <c r="I2030" s="29">
        <v>0.4</v>
      </c>
      <c r="J2030" s="30">
        <v>3750</v>
      </c>
      <c r="K2030" s="31">
        <f t="shared" si="14"/>
        <v>1500</v>
      </c>
      <c r="L2030" s="31">
        <f t="shared" si="15"/>
        <v>525</v>
      </c>
      <c r="M2030" s="32">
        <v>0.35</v>
      </c>
      <c r="O2030" s="37"/>
      <c r="P2030" s="35"/>
      <c r="Q2030" s="33"/>
      <c r="R2030" s="34"/>
    </row>
    <row r="2031" spans="1:18" ht="15.75" customHeight="1" x14ac:dyDescent="0.2">
      <c r="A2031" s="22"/>
      <c r="B2031" s="27" t="s">
        <v>34</v>
      </c>
      <c r="C2031" s="27">
        <v>1128299</v>
      </c>
      <c r="D2031" s="28">
        <v>44250</v>
      </c>
      <c r="E2031" s="27" t="s">
        <v>35</v>
      </c>
      <c r="F2031" s="27" t="s">
        <v>87</v>
      </c>
      <c r="G2031" s="27" t="s">
        <v>88</v>
      </c>
      <c r="H2031" s="27" t="s">
        <v>27</v>
      </c>
      <c r="I2031" s="29">
        <v>0.4</v>
      </c>
      <c r="J2031" s="30">
        <v>2250</v>
      </c>
      <c r="K2031" s="31">
        <f t="shared" si="14"/>
        <v>900</v>
      </c>
      <c r="L2031" s="31">
        <f t="shared" si="15"/>
        <v>315</v>
      </c>
      <c r="M2031" s="32">
        <v>0.35</v>
      </c>
      <c r="O2031" s="37"/>
      <c r="P2031" s="35"/>
      <c r="Q2031" s="33"/>
      <c r="R2031" s="34"/>
    </row>
    <row r="2032" spans="1:18" ht="15.75" customHeight="1" x14ac:dyDescent="0.2">
      <c r="A2032" s="22"/>
      <c r="B2032" s="27" t="s">
        <v>34</v>
      </c>
      <c r="C2032" s="27">
        <v>1128299</v>
      </c>
      <c r="D2032" s="28">
        <v>44250</v>
      </c>
      <c r="E2032" s="27" t="s">
        <v>35</v>
      </c>
      <c r="F2032" s="27" t="s">
        <v>87</v>
      </c>
      <c r="G2032" s="27" t="s">
        <v>88</v>
      </c>
      <c r="H2032" s="27" t="s">
        <v>28</v>
      </c>
      <c r="I2032" s="29">
        <v>0.45000000000000007</v>
      </c>
      <c r="J2032" s="30">
        <v>1500</v>
      </c>
      <c r="K2032" s="31">
        <f t="shared" si="14"/>
        <v>675.00000000000011</v>
      </c>
      <c r="L2032" s="31">
        <f t="shared" si="15"/>
        <v>202.50000000000003</v>
      </c>
      <c r="M2032" s="32">
        <v>0.3</v>
      </c>
      <c r="O2032" s="37"/>
      <c r="P2032" s="35"/>
      <c r="Q2032" s="33"/>
      <c r="R2032" s="34"/>
    </row>
    <row r="2033" spans="1:18" ht="15.75" customHeight="1" x14ac:dyDescent="0.2">
      <c r="A2033" s="22"/>
      <c r="B2033" s="27" t="s">
        <v>34</v>
      </c>
      <c r="C2033" s="27">
        <v>1128299</v>
      </c>
      <c r="D2033" s="28">
        <v>44250</v>
      </c>
      <c r="E2033" s="27" t="s">
        <v>35</v>
      </c>
      <c r="F2033" s="27" t="s">
        <v>87</v>
      </c>
      <c r="G2033" s="27" t="s">
        <v>88</v>
      </c>
      <c r="H2033" s="27" t="s">
        <v>29</v>
      </c>
      <c r="I2033" s="29">
        <v>0.4</v>
      </c>
      <c r="J2033" s="30">
        <v>3500</v>
      </c>
      <c r="K2033" s="31">
        <f t="shared" si="14"/>
        <v>1400</v>
      </c>
      <c r="L2033" s="31">
        <f t="shared" si="15"/>
        <v>350</v>
      </c>
      <c r="M2033" s="32">
        <v>0.25</v>
      </c>
      <c r="O2033" s="37"/>
      <c r="P2033" s="35"/>
      <c r="Q2033" s="33"/>
      <c r="R2033" s="34"/>
    </row>
    <row r="2034" spans="1:18" ht="15.75" customHeight="1" x14ac:dyDescent="0.2">
      <c r="A2034" s="22"/>
      <c r="B2034" s="27" t="s">
        <v>34</v>
      </c>
      <c r="C2034" s="27">
        <v>1128299</v>
      </c>
      <c r="D2034" s="28">
        <v>44277</v>
      </c>
      <c r="E2034" s="27" t="s">
        <v>35</v>
      </c>
      <c r="F2034" s="27" t="s">
        <v>87</v>
      </c>
      <c r="G2034" s="27" t="s">
        <v>88</v>
      </c>
      <c r="H2034" s="27" t="s">
        <v>24</v>
      </c>
      <c r="I2034" s="29">
        <v>0.4</v>
      </c>
      <c r="J2034" s="30">
        <v>5000</v>
      </c>
      <c r="K2034" s="31">
        <f t="shared" si="14"/>
        <v>2000</v>
      </c>
      <c r="L2034" s="31">
        <f t="shared" si="15"/>
        <v>700</v>
      </c>
      <c r="M2034" s="32">
        <v>0.35</v>
      </c>
      <c r="O2034" s="37"/>
      <c r="P2034" s="35"/>
      <c r="Q2034" s="33"/>
      <c r="R2034" s="34"/>
    </row>
    <row r="2035" spans="1:18" ht="15.75" customHeight="1" x14ac:dyDescent="0.2">
      <c r="A2035" s="22"/>
      <c r="B2035" s="27" t="s">
        <v>34</v>
      </c>
      <c r="C2035" s="27">
        <v>1128299</v>
      </c>
      <c r="D2035" s="28">
        <v>44277</v>
      </c>
      <c r="E2035" s="27" t="s">
        <v>35</v>
      </c>
      <c r="F2035" s="27" t="s">
        <v>87</v>
      </c>
      <c r="G2035" s="27" t="s">
        <v>88</v>
      </c>
      <c r="H2035" s="27" t="s">
        <v>25</v>
      </c>
      <c r="I2035" s="29">
        <v>0.5</v>
      </c>
      <c r="J2035" s="30">
        <v>3500</v>
      </c>
      <c r="K2035" s="31">
        <f t="shared" si="14"/>
        <v>1750</v>
      </c>
      <c r="L2035" s="31">
        <f t="shared" si="15"/>
        <v>700</v>
      </c>
      <c r="M2035" s="32">
        <v>0.4</v>
      </c>
      <c r="O2035" s="37"/>
      <c r="P2035" s="35"/>
      <c r="Q2035" s="33"/>
      <c r="R2035" s="34"/>
    </row>
    <row r="2036" spans="1:18" ht="15.75" customHeight="1" x14ac:dyDescent="0.2">
      <c r="A2036" s="22"/>
      <c r="B2036" s="27" t="s">
        <v>34</v>
      </c>
      <c r="C2036" s="27">
        <v>1128299</v>
      </c>
      <c r="D2036" s="28">
        <v>44277</v>
      </c>
      <c r="E2036" s="27" t="s">
        <v>35</v>
      </c>
      <c r="F2036" s="27" t="s">
        <v>87</v>
      </c>
      <c r="G2036" s="27" t="s">
        <v>88</v>
      </c>
      <c r="H2036" s="27" t="s">
        <v>26</v>
      </c>
      <c r="I2036" s="29">
        <v>0.5</v>
      </c>
      <c r="J2036" s="30">
        <v>3500</v>
      </c>
      <c r="K2036" s="31">
        <f t="shared" si="14"/>
        <v>1750</v>
      </c>
      <c r="L2036" s="31">
        <f t="shared" si="15"/>
        <v>612.5</v>
      </c>
      <c r="M2036" s="32">
        <v>0.35</v>
      </c>
      <c r="O2036" s="37"/>
      <c r="P2036" s="35"/>
      <c r="Q2036" s="33"/>
      <c r="R2036" s="34"/>
    </row>
    <row r="2037" spans="1:18" ht="15.75" customHeight="1" x14ac:dyDescent="0.2">
      <c r="A2037" s="22"/>
      <c r="B2037" s="27" t="s">
        <v>34</v>
      </c>
      <c r="C2037" s="27">
        <v>1128299</v>
      </c>
      <c r="D2037" s="28">
        <v>44277</v>
      </c>
      <c r="E2037" s="27" t="s">
        <v>35</v>
      </c>
      <c r="F2037" s="27" t="s">
        <v>87</v>
      </c>
      <c r="G2037" s="27" t="s">
        <v>88</v>
      </c>
      <c r="H2037" s="27" t="s">
        <v>27</v>
      </c>
      <c r="I2037" s="29">
        <v>0.5</v>
      </c>
      <c r="J2037" s="30">
        <v>2250</v>
      </c>
      <c r="K2037" s="31">
        <f t="shared" si="14"/>
        <v>1125</v>
      </c>
      <c r="L2037" s="31">
        <f t="shared" si="15"/>
        <v>393.75</v>
      </c>
      <c r="M2037" s="32">
        <v>0.35</v>
      </c>
      <c r="O2037" s="37"/>
      <c r="P2037" s="35"/>
      <c r="Q2037" s="33"/>
      <c r="R2037" s="34"/>
    </row>
    <row r="2038" spans="1:18" ht="15.75" customHeight="1" x14ac:dyDescent="0.2">
      <c r="A2038" s="22"/>
      <c r="B2038" s="27" t="s">
        <v>34</v>
      </c>
      <c r="C2038" s="27">
        <v>1128299</v>
      </c>
      <c r="D2038" s="28">
        <v>44277</v>
      </c>
      <c r="E2038" s="27" t="s">
        <v>35</v>
      </c>
      <c r="F2038" s="27" t="s">
        <v>87</v>
      </c>
      <c r="G2038" s="27" t="s">
        <v>88</v>
      </c>
      <c r="H2038" s="27" t="s">
        <v>28</v>
      </c>
      <c r="I2038" s="29">
        <v>0.55000000000000004</v>
      </c>
      <c r="J2038" s="30">
        <v>1250</v>
      </c>
      <c r="K2038" s="31">
        <f t="shared" si="14"/>
        <v>687.5</v>
      </c>
      <c r="L2038" s="31">
        <f t="shared" si="15"/>
        <v>206.25</v>
      </c>
      <c r="M2038" s="32">
        <v>0.3</v>
      </c>
      <c r="O2038" s="37"/>
      <c r="P2038" s="35"/>
      <c r="Q2038" s="33"/>
      <c r="R2038" s="34"/>
    </row>
    <row r="2039" spans="1:18" ht="15.75" customHeight="1" x14ac:dyDescent="0.2">
      <c r="A2039" s="22"/>
      <c r="B2039" s="27" t="s">
        <v>34</v>
      </c>
      <c r="C2039" s="27">
        <v>1128299</v>
      </c>
      <c r="D2039" s="28">
        <v>44277</v>
      </c>
      <c r="E2039" s="27" t="s">
        <v>35</v>
      </c>
      <c r="F2039" s="27" t="s">
        <v>87</v>
      </c>
      <c r="G2039" s="27" t="s">
        <v>88</v>
      </c>
      <c r="H2039" s="27" t="s">
        <v>29</v>
      </c>
      <c r="I2039" s="29">
        <v>0.5</v>
      </c>
      <c r="J2039" s="30">
        <v>3250</v>
      </c>
      <c r="K2039" s="31">
        <f t="shared" si="14"/>
        <v>1625</v>
      </c>
      <c r="L2039" s="31">
        <f t="shared" si="15"/>
        <v>406.25</v>
      </c>
      <c r="M2039" s="32">
        <v>0.25</v>
      </c>
      <c r="O2039" s="37"/>
      <c r="P2039" s="35"/>
      <c r="Q2039" s="33"/>
      <c r="R2039" s="34"/>
    </row>
    <row r="2040" spans="1:18" ht="15.75" customHeight="1" x14ac:dyDescent="0.2">
      <c r="A2040" s="22"/>
      <c r="B2040" s="27" t="s">
        <v>34</v>
      </c>
      <c r="C2040" s="27">
        <v>1128299</v>
      </c>
      <c r="D2040" s="28">
        <v>44309</v>
      </c>
      <c r="E2040" s="27" t="s">
        <v>35</v>
      </c>
      <c r="F2040" s="27" t="s">
        <v>87</v>
      </c>
      <c r="G2040" s="27" t="s">
        <v>88</v>
      </c>
      <c r="H2040" s="27" t="s">
        <v>24</v>
      </c>
      <c r="I2040" s="29">
        <v>0.5</v>
      </c>
      <c r="J2040" s="30">
        <v>5000</v>
      </c>
      <c r="K2040" s="31">
        <f t="shared" si="14"/>
        <v>2500</v>
      </c>
      <c r="L2040" s="31">
        <f t="shared" si="15"/>
        <v>875</v>
      </c>
      <c r="M2040" s="32">
        <v>0.35</v>
      </c>
      <c r="O2040" s="37"/>
      <c r="P2040" s="35"/>
      <c r="Q2040" s="33"/>
      <c r="R2040" s="34"/>
    </row>
    <row r="2041" spans="1:18" ht="15.75" customHeight="1" x14ac:dyDescent="0.2">
      <c r="A2041" s="22"/>
      <c r="B2041" s="27" t="s">
        <v>34</v>
      </c>
      <c r="C2041" s="27">
        <v>1128299</v>
      </c>
      <c r="D2041" s="28">
        <v>44309</v>
      </c>
      <c r="E2041" s="27" t="s">
        <v>35</v>
      </c>
      <c r="F2041" s="27" t="s">
        <v>87</v>
      </c>
      <c r="G2041" s="27" t="s">
        <v>88</v>
      </c>
      <c r="H2041" s="27" t="s">
        <v>25</v>
      </c>
      <c r="I2041" s="29">
        <v>0.55000000000000004</v>
      </c>
      <c r="J2041" s="30">
        <v>3000</v>
      </c>
      <c r="K2041" s="31">
        <f t="shared" si="14"/>
        <v>1650.0000000000002</v>
      </c>
      <c r="L2041" s="31">
        <f t="shared" si="15"/>
        <v>660.00000000000011</v>
      </c>
      <c r="M2041" s="32">
        <v>0.4</v>
      </c>
      <c r="O2041" s="37"/>
      <c r="P2041" s="35"/>
      <c r="Q2041" s="33"/>
      <c r="R2041" s="34"/>
    </row>
    <row r="2042" spans="1:18" ht="15.75" customHeight="1" x14ac:dyDescent="0.2">
      <c r="A2042" s="22"/>
      <c r="B2042" s="27" t="s">
        <v>34</v>
      </c>
      <c r="C2042" s="27">
        <v>1128299</v>
      </c>
      <c r="D2042" s="28">
        <v>44309</v>
      </c>
      <c r="E2042" s="27" t="s">
        <v>35</v>
      </c>
      <c r="F2042" s="27" t="s">
        <v>87</v>
      </c>
      <c r="G2042" s="27" t="s">
        <v>88</v>
      </c>
      <c r="H2042" s="27" t="s">
        <v>26</v>
      </c>
      <c r="I2042" s="29">
        <v>0.55000000000000004</v>
      </c>
      <c r="J2042" s="30">
        <v>3500</v>
      </c>
      <c r="K2042" s="31">
        <f t="shared" si="14"/>
        <v>1925.0000000000002</v>
      </c>
      <c r="L2042" s="31">
        <f t="shared" si="15"/>
        <v>673.75</v>
      </c>
      <c r="M2042" s="32">
        <v>0.35</v>
      </c>
      <c r="O2042" s="37"/>
      <c r="P2042" s="35"/>
      <c r="Q2042" s="33"/>
      <c r="R2042" s="34"/>
    </row>
    <row r="2043" spans="1:18" ht="15.75" customHeight="1" x14ac:dyDescent="0.2">
      <c r="A2043" s="22"/>
      <c r="B2043" s="27" t="s">
        <v>34</v>
      </c>
      <c r="C2043" s="27">
        <v>1128299</v>
      </c>
      <c r="D2043" s="28">
        <v>44309</v>
      </c>
      <c r="E2043" s="27" t="s">
        <v>35</v>
      </c>
      <c r="F2043" s="27" t="s">
        <v>87</v>
      </c>
      <c r="G2043" s="27" t="s">
        <v>88</v>
      </c>
      <c r="H2043" s="27" t="s">
        <v>27</v>
      </c>
      <c r="I2043" s="29">
        <v>0.5</v>
      </c>
      <c r="J2043" s="30">
        <v>2500</v>
      </c>
      <c r="K2043" s="31">
        <f t="shared" si="14"/>
        <v>1250</v>
      </c>
      <c r="L2043" s="31">
        <f t="shared" si="15"/>
        <v>437.5</v>
      </c>
      <c r="M2043" s="32">
        <v>0.35</v>
      </c>
      <c r="O2043" s="37"/>
      <c r="P2043" s="35"/>
      <c r="Q2043" s="33"/>
      <c r="R2043" s="34"/>
    </row>
    <row r="2044" spans="1:18" ht="15.75" customHeight="1" x14ac:dyDescent="0.2">
      <c r="A2044" s="22"/>
      <c r="B2044" s="27" t="s">
        <v>34</v>
      </c>
      <c r="C2044" s="27">
        <v>1128299</v>
      </c>
      <c r="D2044" s="28">
        <v>44309</v>
      </c>
      <c r="E2044" s="27" t="s">
        <v>35</v>
      </c>
      <c r="F2044" s="27" t="s">
        <v>87</v>
      </c>
      <c r="G2044" s="27" t="s">
        <v>88</v>
      </c>
      <c r="H2044" s="27" t="s">
        <v>28</v>
      </c>
      <c r="I2044" s="29">
        <v>0.55000000000000004</v>
      </c>
      <c r="J2044" s="30">
        <v>1500</v>
      </c>
      <c r="K2044" s="31">
        <f t="shared" si="14"/>
        <v>825.00000000000011</v>
      </c>
      <c r="L2044" s="31">
        <f t="shared" si="15"/>
        <v>247.50000000000003</v>
      </c>
      <c r="M2044" s="32">
        <v>0.3</v>
      </c>
      <c r="O2044" s="37"/>
      <c r="P2044" s="35"/>
      <c r="Q2044" s="33"/>
      <c r="R2044" s="34"/>
    </row>
    <row r="2045" spans="1:18" ht="15.75" customHeight="1" x14ac:dyDescent="0.2">
      <c r="A2045" s="22"/>
      <c r="B2045" s="27" t="s">
        <v>34</v>
      </c>
      <c r="C2045" s="27">
        <v>1128299</v>
      </c>
      <c r="D2045" s="28">
        <v>44309</v>
      </c>
      <c r="E2045" s="27" t="s">
        <v>35</v>
      </c>
      <c r="F2045" s="27" t="s">
        <v>87</v>
      </c>
      <c r="G2045" s="27" t="s">
        <v>88</v>
      </c>
      <c r="H2045" s="27" t="s">
        <v>29</v>
      </c>
      <c r="I2045" s="29">
        <v>0.70000000000000007</v>
      </c>
      <c r="J2045" s="30">
        <v>3250</v>
      </c>
      <c r="K2045" s="31">
        <f t="shared" si="14"/>
        <v>2275</v>
      </c>
      <c r="L2045" s="31">
        <f t="shared" si="15"/>
        <v>568.75</v>
      </c>
      <c r="M2045" s="32">
        <v>0.25</v>
      </c>
      <c r="O2045" s="37"/>
      <c r="P2045" s="35"/>
      <c r="Q2045" s="33"/>
      <c r="R2045" s="34"/>
    </row>
    <row r="2046" spans="1:18" ht="15.75" customHeight="1" x14ac:dyDescent="0.2">
      <c r="A2046" s="22"/>
      <c r="B2046" s="27" t="s">
        <v>34</v>
      </c>
      <c r="C2046" s="27">
        <v>1128299</v>
      </c>
      <c r="D2046" s="28">
        <v>44340</v>
      </c>
      <c r="E2046" s="27" t="s">
        <v>35</v>
      </c>
      <c r="F2046" s="27" t="s">
        <v>87</v>
      </c>
      <c r="G2046" s="27" t="s">
        <v>88</v>
      </c>
      <c r="H2046" s="27" t="s">
        <v>24</v>
      </c>
      <c r="I2046" s="29">
        <v>0.5</v>
      </c>
      <c r="J2046" s="30">
        <v>5250</v>
      </c>
      <c r="K2046" s="31">
        <f t="shared" ref="K2046:K2300" si="16">I2046*J2046</f>
        <v>2625</v>
      </c>
      <c r="L2046" s="31">
        <f t="shared" ref="L2046:L2300" si="17">K2046*M2046</f>
        <v>918.74999999999989</v>
      </c>
      <c r="M2046" s="32">
        <v>0.35</v>
      </c>
      <c r="O2046" s="37"/>
      <c r="P2046" s="35"/>
      <c r="Q2046" s="33"/>
      <c r="R2046" s="34"/>
    </row>
    <row r="2047" spans="1:18" ht="15.75" customHeight="1" x14ac:dyDescent="0.2">
      <c r="A2047" s="22"/>
      <c r="B2047" s="27" t="s">
        <v>34</v>
      </c>
      <c r="C2047" s="27">
        <v>1128299</v>
      </c>
      <c r="D2047" s="28">
        <v>44340</v>
      </c>
      <c r="E2047" s="27" t="s">
        <v>35</v>
      </c>
      <c r="F2047" s="27" t="s">
        <v>87</v>
      </c>
      <c r="G2047" s="27" t="s">
        <v>88</v>
      </c>
      <c r="H2047" s="27" t="s">
        <v>25</v>
      </c>
      <c r="I2047" s="29">
        <v>0.55000000000000004</v>
      </c>
      <c r="J2047" s="30">
        <v>3750</v>
      </c>
      <c r="K2047" s="31">
        <f t="shared" si="16"/>
        <v>2062.5</v>
      </c>
      <c r="L2047" s="31">
        <f t="shared" si="17"/>
        <v>825</v>
      </c>
      <c r="M2047" s="32">
        <v>0.4</v>
      </c>
      <c r="O2047" s="37"/>
      <c r="P2047" s="35"/>
      <c r="Q2047" s="33"/>
      <c r="R2047" s="34"/>
    </row>
    <row r="2048" spans="1:18" ht="15.75" customHeight="1" x14ac:dyDescent="0.2">
      <c r="A2048" s="22"/>
      <c r="B2048" s="27" t="s">
        <v>34</v>
      </c>
      <c r="C2048" s="27">
        <v>1128299</v>
      </c>
      <c r="D2048" s="28">
        <v>44340</v>
      </c>
      <c r="E2048" s="27" t="s">
        <v>35</v>
      </c>
      <c r="F2048" s="27" t="s">
        <v>87</v>
      </c>
      <c r="G2048" s="27" t="s">
        <v>88</v>
      </c>
      <c r="H2048" s="27" t="s">
        <v>26</v>
      </c>
      <c r="I2048" s="29">
        <v>0.55000000000000004</v>
      </c>
      <c r="J2048" s="30">
        <v>4000</v>
      </c>
      <c r="K2048" s="31">
        <f t="shared" si="16"/>
        <v>2200</v>
      </c>
      <c r="L2048" s="31">
        <f t="shared" si="17"/>
        <v>770</v>
      </c>
      <c r="M2048" s="32">
        <v>0.35</v>
      </c>
      <c r="O2048" s="37"/>
      <c r="P2048" s="35"/>
      <c r="Q2048" s="33"/>
      <c r="R2048" s="34"/>
    </row>
    <row r="2049" spans="1:18" ht="15.75" customHeight="1" x14ac:dyDescent="0.2">
      <c r="A2049" s="22"/>
      <c r="B2049" s="27" t="s">
        <v>34</v>
      </c>
      <c r="C2049" s="27">
        <v>1128299</v>
      </c>
      <c r="D2049" s="28">
        <v>44340</v>
      </c>
      <c r="E2049" s="27" t="s">
        <v>35</v>
      </c>
      <c r="F2049" s="27" t="s">
        <v>87</v>
      </c>
      <c r="G2049" s="27" t="s">
        <v>88</v>
      </c>
      <c r="H2049" s="27" t="s">
        <v>27</v>
      </c>
      <c r="I2049" s="29">
        <v>0.5</v>
      </c>
      <c r="J2049" s="30">
        <v>3000</v>
      </c>
      <c r="K2049" s="31">
        <f t="shared" si="16"/>
        <v>1500</v>
      </c>
      <c r="L2049" s="31">
        <f t="shared" si="17"/>
        <v>525</v>
      </c>
      <c r="M2049" s="32">
        <v>0.35</v>
      </c>
      <c r="O2049" s="37"/>
      <c r="P2049" s="35"/>
      <c r="Q2049" s="33"/>
      <c r="R2049" s="34"/>
    </row>
    <row r="2050" spans="1:18" ht="15.75" customHeight="1" x14ac:dyDescent="0.2">
      <c r="A2050" s="22"/>
      <c r="B2050" s="27" t="s">
        <v>34</v>
      </c>
      <c r="C2050" s="27">
        <v>1128299</v>
      </c>
      <c r="D2050" s="28">
        <v>44340</v>
      </c>
      <c r="E2050" s="27" t="s">
        <v>35</v>
      </c>
      <c r="F2050" s="27" t="s">
        <v>87</v>
      </c>
      <c r="G2050" s="27" t="s">
        <v>88</v>
      </c>
      <c r="H2050" s="27" t="s">
        <v>28</v>
      </c>
      <c r="I2050" s="29">
        <v>0.55000000000000004</v>
      </c>
      <c r="J2050" s="30">
        <v>2000</v>
      </c>
      <c r="K2050" s="31">
        <f t="shared" si="16"/>
        <v>1100</v>
      </c>
      <c r="L2050" s="31">
        <f t="shared" si="17"/>
        <v>330</v>
      </c>
      <c r="M2050" s="32">
        <v>0.3</v>
      </c>
      <c r="O2050" s="37"/>
      <c r="P2050" s="35"/>
      <c r="Q2050" s="33"/>
      <c r="R2050" s="34"/>
    </row>
    <row r="2051" spans="1:18" ht="15.75" customHeight="1" x14ac:dyDescent="0.2">
      <c r="A2051" s="22"/>
      <c r="B2051" s="27" t="s">
        <v>34</v>
      </c>
      <c r="C2051" s="27">
        <v>1128299</v>
      </c>
      <c r="D2051" s="28">
        <v>44340</v>
      </c>
      <c r="E2051" s="27" t="s">
        <v>35</v>
      </c>
      <c r="F2051" s="27" t="s">
        <v>87</v>
      </c>
      <c r="G2051" s="27" t="s">
        <v>88</v>
      </c>
      <c r="H2051" s="27" t="s">
        <v>29</v>
      </c>
      <c r="I2051" s="29">
        <v>0.70000000000000007</v>
      </c>
      <c r="J2051" s="30">
        <v>3750</v>
      </c>
      <c r="K2051" s="31">
        <f t="shared" si="16"/>
        <v>2625.0000000000005</v>
      </c>
      <c r="L2051" s="31">
        <f t="shared" si="17"/>
        <v>656.25000000000011</v>
      </c>
      <c r="M2051" s="32">
        <v>0.25</v>
      </c>
      <c r="O2051" s="37"/>
      <c r="P2051" s="35"/>
      <c r="Q2051" s="33"/>
      <c r="R2051" s="34"/>
    </row>
    <row r="2052" spans="1:18" ht="15.75" customHeight="1" x14ac:dyDescent="0.2">
      <c r="A2052" s="22"/>
      <c r="B2052" s="27" t="s">
        <v>34</v>
      </c>
      <c r="C2052" s="27">
        <v>1128299</v>
      </c>
      <c r="D2052" s="28">
        <v>44370</v>
      </c>
      <c r="E2052" s="27" t="s">
        <v>35</v>
      </c>
      <c r="F2052" s="27" t="s">
        <v>87</v>
      </c>
      <c r="G2052" s="27" t="s">
        <v>88</v>
      </c>
      <c r="H2052" s="27" t="s">
        <v>24</v>
      </c>
      <c r="I2052" s="29">
        <v>0.5</v>
      </c>
      <c r="J2052" s="30">
        <v>6250</v>
      </c>
      <c r="K2052" s="31">
        <f t="shared" si="16"/>
        <v>3125</v>
      </c>
      <c r="L2052" s="31">
        <f t="shared" si="17"/>
        <v>1093.75</v>
      </c>
      <c r="M2052" s="32">
        <v>0.35</v>
      </c>
      <c r="O2052" s="37"/>
      <c r="P2052" s="35"/>
      <c r="Q2052" s="33"/>
      <c r="R2052" s="34"/>
    </row>
    <row r="2053" spans="1:18" ht="15.75" customHeight="1" x14ac:dyDescent="0.2">
      <c r="A2053" s="22"/>
      <c r="B2053" s="27" t="s">
        <v>34</v>
      </c>
      <c r="C2053" s="27">
        <v>1128299</v>
      </c>
      <c r="D2053" s="28">
        <v>44370</v>
      </c>
      <c r="E2053" s="27" t="s">
        <v>35</v>
      </c>
      <c r="F2053" s="27" t="s">
        <v>87</v>
      </c>
      <c r="G2053" s="27" t="s">
        <v>88</v>
      </c>
      <c r="H2053" s="27" t="s">
        <v>25</v>
      </c>
      <c r="I2053" s="29">
        <v>0.55000000000000004</v>
      </c>
      <c r="J2053" s="30">
        <v>4750</v>
      </c>
      <c r="K2053" s="31">
        <f t="shared" si="16"/>
        <v>2612.5</v>
      </c>
      <c r="L2053" s="31">
        <f t="shared" si="17"/>
        <v>1045</v>
      </c>
      <c r="M2053" s="32">
        <v>0.4</v>
      </c>
      <c r="O2053" s="37"/>
      <c r="P2053" s="35"/>
      <c r="Q2053" s="33"/>
      <c r="R2053" s="34"/>
    </row>
    <row r="2054" spans="1:18" ht="15.75" customHeight="1" x14ac:dyDescent="0.2">
      <c r="A2054" s="22"/>
      <c r="B2054" s="27" t="s">
        <v>34</v>
      </c>
      <c r="C2054" s="27">
        <v>1128299</v>
      </c>
      <c r="D2054" s="28">
        <v>44370</v>
      </c>
      <c r="E2054" s="27" t="s">
        <v>35</v>
      </c>
      <c r="F2054" s="27" t="s">
        <v>87</v>
      </c>
      <c r="G2054" s="27" t="s">
        <v>88</v>
      </c>
      <c r="H2054" s="27" t="s">
        <v>26</v>
      </c>
      <c r="I2054" s="29">
        <v>0.55000000000000004</v>
      </c>
      <c r="J2054" s="30">
        <v>4750</v>
      </c>
      <c r="K2054" s="31">
        <f t="shared" si="16"/>
        <v>2612.5</v>
      </c>
      <c r="L2054" s="31">
        <f t="shared" si="17"/>
        <v>914.37499999999989</v>
      </c>
      <c r="M2054" s="32">
        <v>0.35</v>
      </c>
      <c r="O2054" s="37"/>
      <c r="P2054" s="35"/>
      <c r="Q2054" s="33"/>
      <c r="R2054" s="34"/>
    </row>
    <row r="2055" spans="1:18" ht="15.75" customHeight="1" x14ac:dyDescent="0.2">
      <c r="A2055" s="22"/>
      <c r="B2055" s="27" t="s">
        <v>34</v>
      </c>
      <c r="C2055" s="27">
        <v>1128299</v>
      </c>
      <c r="D2055" s="28">
        <v>44370</v>
      </c>
      <c r="E2055" s="27" t="s">
        <v>35</v>
      </c>
      <c r="F2055" s="27" t="s">
        <v>87</v>
      </c>
      <c r="G2055" s="27" t="s">
        <v>88</v>
      </c>
      <c r="H2055" s="27" t="s">
        <v>27</v>
      </c>
      <c r="I2055" s="29">
        <v>0.5</v>
      </c>
      <c r="J2055" s="30">
        <v>3500</v>
      </c>
      <c r="K2055" s="31">
        <f t="shared" si="16"/>
        <v>1750</v>
      </c>
      <c r="L2055" s="31">
        <f t="shared" si="17"/>
        <v>612.5</v>
      </c>
      <c r="M2055" s="32">
        <v>0.35</v>
      </c>
      <c r="O2055" s="37"/>
      <c r="P2055" s="35"/>
      <c r="Q2055" s="33"/>
      <c r="R2055" s="34"/>
    </row>
    <row r="2056" spans="1:18" ht="15.75" customHeight="1" x14ac:dyDescent="0.2">
      <c r="A2056" s="22"/>
      <c r="B2056" s="27" t="s">
        <v>34</v>
      </c>
      <c r="C2056" s="27">
        <v>1128299</v>
      </c>
      <c r="D2056" s="28">
        <v>44370</v>
      </c>
      <c r="E2056" s="27" t="s">
        <v>35</v>
      </c>
      <c r="F2056" s="27" t="s">
        <v>87</v>
      </c>
      <c r="G2056" s="27" t="s">
        <v>88</v>
      </c>
      <c r="H2056" s="27" t="s">
        <v>28</v>
      </c>
      <c r="I2056" s="29">
        <v>0.55000000000000004</v>
      </c>
      <c r="J2056" s="30">
        <v>2250</v>
      </c>
      <c r="K2056" s="31">
        <f t="shared" si="16"/>
        <v>1237.5</v>
      </c>
      <c r="L2056" s="31">
        <f t="shared" si="17"/>
        <v>371.25</v>
      </c>
      <c r="M2056" s="32">
        <v>0.3</v>
      </c>
      <c r="O2056" s="37"/>
      <c r="P2056" s="35"/>
      <c r="Q2056" s="33"/>
      <c r="R2056" s="34"/>
    </row>
    <row r="2057" spans="1:18" ht="15.75" customHeight="1" x14ac:dyDescent="0.2">
      <c r="A2057" s="22"/>
      <c r="B2057" s="27" t="s">
        <v>34</v>
      </c>
      <c r="C2057" s="27">
        <v>1128299</v>
      </c>
      <c r="D2057" s="28">
        <v>44370</v>
      </c>
      <c r="E2057" s="27" t="s">
        <v>35</v>
      </c>
      <c r="F2057" s="27" t="s">
        <v>87</v>
      </c>
      <c r="G2057" s="27" t="s">
        <v>88</v>
      </c>
      <c r="H2057" s="27" t="s">
        <v>29</v>
      </c>
      <c r="I2057" s="29">
        <v>0.70000000000000007</v>
      </c>
      <c r="J2057" s="30">
        <v>5250</v>
      </c>
      <c r="K2057" s="31">
        <f t="shared" si="16"/>
        <v>3675.0000000000005</v>
      </c>
      <c r="L2057" s="31">
        <f t="shared" si="17"/>
        <v>918.75000000000011</v>
      </c>
      <c r="M2057" s="32">
        <v>0.25</v>
      </c>
      <c r="O2057" s="37"/>
      <c r="P2057" s="35"/>
      <c r="Q2057" s="33"/>
      <c r="R2057" s="34"/>
    </row>
    <row r="2058" spans="1:18" ht="15.75" customHeight="1" x14ac:dyDescent="0.2">
      <c r="A2058" s="22"/>
      <c r="B2058" s="27" t="s">
        <v>34</v>
      </c>
      <c r="C2058" s="27">
        <v>1128299</v>
      </c>
      <c r="D2058" s="28">
        <v>44399</v>
      </c>
      <c r="E2058" s="27" t="s">
        <v>35</v>
      </c>
      <c r="F2058" s="27" t="s">
        <v>87</v>
      </c>
      <c r="G2058" s="27" t="s">
        <v>88</v>
      </c>
      <c r="H2058" s="27" t="s">
        <v>24</v>
      </c>
      <c r="I2058" s="29">
        <v>0.5</v>
      </c>
      <c r="J2058" s="30">
        <v>6750</v>
      </c>
      <c r="K2058" s="31">
        <f t="shared" si="16"/>
        <v>3375</v>
      </c>
      <c r="L2058" s="31">
        <f t="shared" si="17"/>
        <v>1181.25</v>
      </c>
      <c r="M2058" s="32">
        <v>0.35</v>
      </c>
      <c r="O2058" s="37"/>
      <c r="P2058" s="35"/>
      <c r="Q2058" s="33"/>
      <c r="R2058" s="34"/>
    </row>
    <row r="2059" spans="1:18" ht="15.75" customHeight="1" x14ac:dyDescent="0.2">
      <c r="A2059" s="22"/>
      <c r="B2059" s="27" t="s">
        <v>34</v>
      </c>
      <c r="C2059" s="27">
        <v>1128299</v>
      </c>
      <c r="D2059" s="28">
        <v>44399</v>
      </c>
      <c r="E2059" s="27" t="s">
        <v>35</v>
      </c>
      <c r="F2059" s="27" t="s">
        <v>87</v>
      </c>
      <c r="G2059" s="27" t="s">
        <v>88</v>
      </c>
      <c r="H2059" s="27" t="s">
        <v>25</v>
      </c>
      <c r="I2059" s="29">
        <v>0.55000000000000004</v>
      </c>
      <c r="J2059" s="30">
        <v>5250</v>
      </c>
      <c r="K2059" s="31">
        <f t="shared" si="16"/>
        <v>2887.5000000000005</v>
      </c>
      <c r="L2059" s="31">
        <f t="shared" si="17"/>
        <v>1155.0000000000002</v>
      </c>
      <c r="M2059" s="32">
        <v>0.4</v>
      </c>
      <c r="O2059" s="37"/>
      <c r="P2059" s="35"/>
      <c r="Q2059" s="33"/>
      <c r="R2059" s="34"/>
    </row>
    <row r="2060" spans="1:18" ht="15.75" customHeight="1" x14ac:dyDescent="0.2">
      <c r="A2060" s="22"/>
      <c r="B2060" s="27" t="s">
        <v>34</v>
      </c>
      <c r="C2060" s="27">
        <v>1128299</v>
      </c>
      <c r="D2060" s="28">
        <v>44399</v>
      </c>
      <c r="E2060" s="27" t="s">
        <v>35</v>
      </c>
      <c r="F2060" s="27" t="s">
        <v>87</v>
      </c>
      <c r="G2060" s="27" t="s">
        <v>88</v>
      </c>
      <c r="H2060" s="27" t="s">
        <v>26</v>
      </c>
      <c r="I2060" s="29">
        <v>0.55000000000000004</v>
      </c>
      <c r="J2060" s="30">
        <v>4750</v>
      </c>
      <c r="K2060" s="31">
        <f t="shared" si="16"/>
        <v>2612.5</v>
      </c>
      <c r="L2060" s="31">
        <f t="shared" si="17"/>
        <v>914.37499999999989</v>
      </c>
      <c r="M2060" s="32">
        <v>0.35</v>
      </c>
      <c r="O2060" s="37"/>
      <c r="P2060" s="35"/>
      <c r="Q2060" s="33"/>
      <c r="R2060" s="34"/>
    </row>
    <row r="2061" spans="1:18" ht="15.75" customHeight="1" x14ac:dyDescent="0.2">
      <c r="A2061" s="22"/>
      <c r="B2061" s="27" t="s">
        <v>34</v>
      </c>
      <c r="C2061" s="27">
        <v>1128299</v>
      </c>
      <c r="D2061" s="28">
        <v>44399</v>
      </c>
      <c r="E2061" s="27" t="s">
        <v>35</v>
      </c>
      <c r="F2061" s="27" t="s">
        <v>87</v>
      </c>
      <c r="G2061" s="27" t="s">
        <v>88</v>
      </c>
      <c r="H2061" s="27" t="s">
        <v>27</v>
      </c>
      <c r="I2061" s="29">
        <v>0.5</v>
      </c>
      <c r="J2061" s="30">
        <v>3750</v>
      </c>
      <c r="K2061" s="31">
        <f t="shared" si="16"/>
        <v>1875</v>
      </c>
      <c r="L2061" s="31">
        <f t="shared" si="17"/>
        <v>656.25</v>
      </c>
      <c r="M2061" s="32">
        <v>0.35</v>
      </c>
      <c r="O2061" s="37"/>
      <c r="P2061" s="35"/>
      <c r="Q2061" s="33"/>
      <c r="R2061" s="34"/>
    </row>
    <row r="2062" spans="1:18" ht="15.75" customHeight="1" x14ac:dyDescent="0.2">
      <c r="A2062" s="22"/>
      <c r="B2062" s="27" t="s">
        <v>34</v>
      </c>
      <c r="C2062" s="27">
        <v>1128299</v>
      </c>
      <c r="D2062" s="28">
        <v>44399</v>
      </c>
      <c r="E2062" s="27" t="s">
        <v>35</v>
      </c>
      <c r="F2062" s="27" t="s">
        <v>87</v>
      </c>
      <c r="G2062" s="27" t="s">
        <v>88</v>
      </c>
      <c r="H2062" s="27" t="s">
        <v>28</v>
      </c>
      <c r="I2062" s="29">
        <v>0.55000000000000004</v>
      </c>
      <c r="J2062" s="30">
        <v>4250</v>
      </c>
      <c r="K2062" s="31">
        <f t="shared" si="16"/>
        <v>2337.5</v>
      </c>
      <c r="L2062" s="31">
        <f t="shared" si="17"/>
        <v>701.25</v>
      </c>
      <c r="M2062" s="32">
        <v>0.3</v>
      </c>
      <c r="O2062" s="37"/>
      <c r="P2062" s="35"/>
      <c r="Q2062" s="33"/>
      <c r="R2062" s="34"/>
    </row>
    <row r="2063" spans="1:18" ht="15.75" customHeight="1" x14ac:dyDescent="0.2">
      <c r="A2063" s="22"/>
      <c r="B2063" s="27" t="s">
        <v>34</v>
      </c>
      <c r="C2063" s="27">
        <v>1128299</v>
      </c>
      <c r="D2063" s="28">
        <v>44399</v>
      </c>
      <c r="E2063" s="27" t="s">
        <v>35</v>
      </c>
      <c r="F2063" s="27" t="s">
        <v>87</v>
      </c>
      <c r="G2063" s="27" t="s">
        <v>88</v>
      </c>
      <c r="H2063" s="27" t="s">
        <v>29</v>
      </c>
      <c r="I2063" s="29">
        <v>0.70000000000000007</v>
      </c>
      <c r="J2063" s="30">
        <v>4250</v>
      </c>
      <c r="K2063" s="31">
        <f t="shared" si="16"/>
        <v>2975.0000000000005</v>
      </c>
      <c r="L2063" s="31">
        <f t="shared" si="17"/>
        <v>743.75000000000011</v>
      </c>
      <c r="M2063" s="32">
        <v>0.25</v>
      </c>
      <c r="O2063" s="37"/>
      <c r="P2063" s="35"/>
      <c r="Q2063" s="33"/>
      <c r="R2063" s="34"/>
    </row>
    <row r="2064" spans="1:18" ht="15.75" customHeight="1" x14ac:dyDescent="0.2">
      <c r="A2064" s="22"/>
      <c r="B2064" s="27" t="s">
        <v>34</v>
      </c>
      <c r="C2064" s="27">
        <v>1128299</v>
      </c>
      <c r="D2064" s="28">
        <v>44431</v>
      </c>
      <c r="E2064" s="27" t="s">
        <v>35</v>
      </c>
      <c r="F2064" s="27" t="s">
        <v>87</v>
      </c>
      <c r="G2064" s="27" t="s">
        <v>88</v>
      </c>
      <c r="H2064" s="27" t="s">
        <v>24</v>
      </c>
      <c r="I2064" s="29">
        <v>0.55000000000000004</v>
      </c>
      <c r="J2064" s="30">
        <v>6250</v>
      </c>
      <c r="K2064" s="31">
        <f t="shared" si="16"/>
        <v>3437.5000000000005</v>
      </c>
      <c r="L2064" s="31">
        <f t="shared" si="17"/>
        <v>1203.125</v>
      </c>
      <c r="M2064" s="32">
        <v>0.35</v>
      </c>
      <c r="O2064" s="37"/>
      <c r="P2064" s="35"/>
      <c r="Q2064" s="33"/>
      <c r="R2064" s="34"/>
    </row>
    <row r="2065" spans="1:18" ht="15.75" customHeight="1" x14ac:dyDescent="0.2">
      <c r="A2065" s="22"/>
      <c r="B2065" s="27" t="s">
        <v>34</v>
      </c>
      <c r="C2065" s="27">
        <v>1128299</v>
      </c>
      <c r="D2065" s="28">
        <v>44431</v>
      </c>
      <c r="E2065" s="27" t="s">
        <v>35</v>
      </c>
      <c r="F2065" s="27" t="s">
        <v>87</v>
      </c>
      <c r="G2065" s="27" t="s">
        <v>88</v>
      </c>
      <c r="H2065" s="27" t="s">
        <v>25</v>
      </c>
      <c r="I2065" s="29">
        <v>0.60000000000000009</v>
      </c>
      <c r="J2065" s="30">
        <v>5750</v>
      </c>
      <c r="K2065" s="31">
        <f t="shared" si="16"/>
        <v>3450.0000000000005</v>
      </c>
      <c r="L2065" s="31">
        <f t="shared" si="17"/>
        <v>1380.0000000000002</v>
      </c>
      <c r="M2065" s="32">
        <v>0.4</v>
      </c>
      <c r="O2065" s="37"/>
      <c r="P2065" s="35"/>
      <c r="Q2065" s="33"/>
      <c r="R2065" s="34"/>
    </row>
    <row r="2066" spans="1:18" ht="15.75" customHeight="1" x14ac:dyDescent="0.2">
      <c r="A2066" s="22"/>
      <c r="B2066" s="27" t="s">
        <v>34</v>
      </c>
      <c r="C2066" s="27">
        <v>1128299</v>
      </c>
      <c r="D2066" s="28">
        <v>44431</v>
      </c>
      <c r="E2066" s="27" t="s">
        <v>35</v>
      </c>
      <c r="F2066" s="27" t="s">
        <v>87</v>
      </c>
      <c r="G2066" s="27" t="s">
        <v>88</v>
      </c>
      <c r="H2066" s="27" t="s">
        <v>26</v>
      </c>
      <c r="I2066" s="29">
        <v>0.55000000000000004</v>
      </c>
      <c r="J2066" s="30">
        <v>4500</v>
      </c>
      <c r="K2066" s="31">
        <f t="shared" si="16"/>
        <v>2475</v>
      </c>
      <c r="L2066" s="31">
        <f t="shared" si="17"/>
        <v>866.25</v>
      </c>
      <c r="M2066" s="32">
        <v>0.35</v>
      </c>
      <c r="O2066" s="37"/>
      <c r="P2066" s="35"/>
      <c r="Q2066" s="33"/>
      <c r="R2066" s="34"/>
    </row>
    <row r="2067" spans="1:18" ht="15.75" customHeight="1" x14ac:dyDescent="0.2">
      <c r="A2067" s="22"/>
      <c r="B2067" s="27" t="s">
        <v>34</v>
      </c>
      <c r="C2067" s="27">
        <v>1128299</v>
      </c>
      <c r="D2067" s="28">
        <v>44431</v>
      </c>
      <c r="E2067" s="27" t="s">
        <v>35</v>
      </c>
      <c r="F2067" s="27" t="s">
        <v>87</v>
      </c>
      <c r="G2067" s="27" t="s">
        <v>88</v>
      </c>
      <c r="H2067" s="27" t="s">
        <v>27</v>
      </c>
      <c r="I2067" s="29">
        <v>0.55000000000000004</v>
      </c>
      <c r="J2067" s="30">
        <v>4000</v>
      </c>
      <c r="K2067" s="31">
        <f t="shared" si="16"/>
        <v>2200</v>
      </c>
      <c r="L2067" s="31">
        <f t="shared" si="17"/>
        <v>770</v>
      </c>
      <c r="M2067" s="32">
        <v>0.35</v>
      </c>
      <c r="O2067" s="37"/>
      <c r="P2067" s="35"/>
      <c r="Q2067" s="33"/>
      <c r="R2067" s="34"/>
    </row>
    <row r="2068" spans="1:18" ht="15.75" customHeight="1" x14ac:dyDescent="0.2">
      <c r="A2068" s="22"/>
      <c r="B2068" s="27" t="s">
        <v>34</v>
      </c>
      <c r="C2068" s="27">
        <v>1128299</v>
      </c>
      <c r="D2068" s="28">
        <v>44431</v>
      </c>
      <c r="E2068" s="27" t="s">
        <v>35</v>
      </c>
      <c r="F2068" s="27" t="s">
        <v>87</v>
      </c>
      <c r="G2068" s="27" t="s">
        <v>88</v>
      </c>
      <c r="H2068" s="27" t="s">
        <v>28</v>
      </c>
      <c r="I2068" s="29">
        <v>0.65</v>
      </c>
      <c r="J2068" s="30">
        <v>4000</v>
      </c>
      <c r="K2068" s="31">
        <f t="shared" si="16"/>
        <v>2600</v>
      </c>
      <c r="L2068" s="31">
        <f t="shared" si="17"/>
        <v>780</v>
      </c>
      <c r="M2068" s="32">
        <v>0.3</v>
      </c>
      <c r="O2068" s="37"/>
      <c r="P2068" s="35"/>
      <c r="Q2068" s="33"/>
      <c r="R2068" s="34"/>
    </row>
    <row r="2069" spans="1:18" ht="15.75" customHeight="1" x14ac:dyDescent="0.2">
      <c r="A2069" s="22"/>
      <c r="B2069" s="27" t="s">
        <v>34</v>
      </c>
      <c r="C2069" s="27">
        <v>1128299</v>
      </c>
      <c r="D2069" s="28">
        <v>44431</v>
      </c>
      <c r="E2069" s="27" t="s">
        <v>35</v>
      </c>
      <c r="F2069" s="27" t="s">
        <v>87</v>
      </c>
      <c r="G2069" s="27" t="s">
        <v>88</v>
      </c>
      <c r="H2069" s="27" t="s">
        <v>29</v>
      </c>
      <c r="I2069" s="29">
        <v>0.70000000000000007</v>
      </c>
      <c r="J2069" s="30">
        <v>3750</v>
      </c>
      <c r="K2069" s="31">
        <f t="shared" si="16"/>
        <v>2625.0000000000005</v>
      </c>
      <c r="L2069" s="31">
        <f t="shared" si="17"/>
        <v>656.25000000000011</v>
      </c>
      <c r="M2069" s="32">
        <v>0.25</v>
      </c>
      <c r="O2069" s="37"/>
      <c r="P2069" s="35"/>
      <c r="Q2069" s="33"/>
      <c r="R2069" s="34"/>
    </row>
    <row r="2070" spans="1:18" ht="15.75" customHeight="1" x14ac:dyDescent="0.2">
      <c r="A2070" s="22"/>
      <c r="B2070" s="27" t="s">
        <v>34</v>
      </c>
      <c r="C2070" s="27">
        <v>1128299</v>
      </c>
      <c r="D2070" s="28">
        <v>44463</v>
      </c>
      <c r="E2070" s="27" t="s">
        <v>35</v>
      </c>
      <c r="F2070" s="27" t="s">
        <v>87</v>
      </c>
      <c r="G2070" s="27" t="s">
        <v>88</v>
      </c>
      <c r="H2070" s="27" t="s">
        <v>24</v>
      </c>
      <c r="I2070" s="29">
        <v>0.45000000000000007</v>
      </c>
      <c r="J2070" s="30">
        <v>5750</v>
      </c>
      <c r="K2070" s="31">
        <f t="shared" si="16"/>
        <v>2587.5000000000005</v>
      </c>
      <c r="L2070" s="31">
        <f t="shared" si="17"/>
        <v>905.62500000000011</v>
      </c>
      <c r="M2070" s="32">
        <v>0.35</v>
      </c>
      <c r="O2070" s="37"/>
      <c r="P2070" s="35"/>
      <c r="Q2070" s="33"/>
      <c r="R2070" s="34"/>
    </row>
    <row r="2071" spans="1:18" ht="15.75" customHeight="1" x14ac:dyDescent="0.2">
      <c r="A2071" s="22"/>
      <c r="B2071" s="27" t="s">
        <v>34</v>
      </c>
      <c r="C2071" s="27">
        <v>1128299</v>
      </c>
      <c r="D2071" s="28">
        <v>44463</v>
      </c>
      <c r="E2071" s="27" t="s">
        <v>35</v>
      </c>
      <c r="F2071" s="27" t="s">
        <v>87</v>
      </c>
      <c r="G2071" s="27" t="s">
        <v>88</v>
      </c>
      <c r="H2071" s="27" t="s">
        <v>25</v>
      </c>
      <c r="I2071" s="29">
        <v>0.50000000000000011</v>
      </c>
      <c r="J2071" s="30">
        <v>5750</v>
      </c>
      <c r="K2071" s="31">
        <f t="shared" si="16"/>
        <v>2875.0000000000005</v>
      </c>
      <c r="L2071" s="31">
        <f t="shared" si="17"/>
        <v>1150.0000000000002</v>
      </c>
      <c r="M2071" s="32">
        <v>0.4</v>
      </c>
      <c r="O2071" s="37"/>
      <c r="P2071" s="35"/>
      <c r="Q2071" s="33"/>
      <c r="R2071" s="34"/>
    </row>
    <row r="2072" spans="1:18" ht="15.75" customHeight="1" x14ac:dyDescent="0.2">
      <c r="A2072" s="22"/>
      <c r="B2072" s="27" t="s">
        <v>34</v>
      </c>
      <c r="C2072" s="27">
        <v>1128299</v>
      </c>
      <c r="D2072" s="28">
        <v>44463</v>
      </c>
      <c r="E2072" s="27" t="s">
        <v>35</v>
      </c>
      <c r="F2072" s="27" t="s">
        <v>87</v>
      </c>
      <c r="G2072" s="27" t="s">
        <v>88</v>
      </c>
      <c r="H2072" s="27" t="s">
        <v>26</v>
      </c>
      <c r="I2072" s="29">
        <v>0.45000000000000007</v>
      </c>
      <c r="J2072" s="30">
        <v>4250</v>
      </c>
      <c r="K2072" s="31">
        <f t="shared" si="16"/>
        <v>1912.5000000000002</v>
      </c>
      <c r="L2072" s="31">
        <f t="shared" si="17"/>
        <v>669.375</v>
      </c>
      <c r="M2072" s="32">
        <v>0.35</v>
      </c>
      <c r="O2072" s="37"/>
      <c r="P2072" s="35"/>
      <c r="Q2072" s="33"/>
      <c r="R2072" s="34"/>
    </row>
    <row r="2073" spans="1:18" ht="15.75" customHeight="1" x14ac:dyDescent="0.2">
      <c r="A2073" s="22"/>
      <c r="B2073" s="27" t="s">
        <v>34</v>
      </c>
      <c r="C2073" s="27">
        <v>1128299</v>
      </c>
      <c r="D2073" s="28">
        <v>44463</v>
      </c>
      <c r="E2073" s="27" t="s">
        <v>35</v>
      </c>
      <c r="F2073" s="27" t="s">
        <v>87</v>
      </c>
      <c r="G2073" s="27" t="s">
        <v>88</v>
      </c>
      <c r="H2073" s="27" t="s">
        <v>27</v>
      </c>
      <c r="I2073" s="29">
        <v>0.45000000000000007</v>
      </c>
      <c r="J2073" s="30">
        <v>3750</v>
      </c>
      <c r="K2073" s="31">
        <f t="shared" si="16"/>
        <v>1687.5000000000002</v>
      </c>
      <c r="L2073" s="31">
        <f t="shared" si="17"/>
        <v>590.625</v>
      </c>
      <c r="M2073" s="32">
        <v>0.35</v>
      </c>
      <c r="O2073" s="37"/>
      <c r="P2073" s="35"/>
      <c r="Q2073" s="33"/>
      <c r="R2073" s="34"/>
    </row>
    <row r="2074" spans="1:18" ht="15.75" customHeight="1" x14ac:dyDescent="0.2">
      <c r="A2074" s="22"/>
      <c r="B2074" s="27" t="s">
        <v>34</v>
      </c>
      <c r="C2074" s="27">
        <v>1128299</v>
      </c>
      <c r="D2074" s="28">
        <v>44463</v>
      </c>
      <c r="E2074" s="27" t="s">
        <v>35</v>
      </c>
      <c r="F2074" s="27" t="s">
        <v>87</v>
      </c>
      <c r="G2074" s="27" t="s">
        <v>88</v>
      </c>
      <c r="H2074" s="27" t="s">
        <v>28</v>
      </c>
      <c r="I2074" s="29">
        <v>0.55000000000000004</v>
      </c>
      <c r="J2074" s="30">
        <v>3750</v>
      </c>
      <c r="K2074" s="31">
        <f t="shared" si="16"/>
        <v>2062.5</v>
      </c>
      <c r="L2074" s="31">
        <f t="shared" si="17"/>
        <v>618.75</v>
      </c>
      <c r="M2074" s="32">
        <v>0.3</v>
      </c>
      <c r="O2074" s="37"/>
      <c r="P2074" s="35"/>
      <c r="Q2074" s="33"/>
      <c r="R2074" s="34"/>
    </row>
    <row r="2075" spans="1:18" ht="15.75" customHeight="1" x14ac:dyDescent="0.2">
      <c r="A2075" s="22"/>
      <c r="B2075" s="27" t="s">
        <v>34</v>
      </c>
      <c r="C2075" s="27">
        <v>1128299</v>
      </c>
      <c r="D2075" s="28">
        <v>44463</v>
      </c>
      <c r="E2075" s="27" t="s">
        <v>35</v>
      </c>
      <c r="F2075" s="27" t="s">
        <v>87</v>
      </c>
      <c r="G2075" s="27" t="s">
        <v>88</v>
      </c>
      <c r="H2075" s="27" t="s">
        <v>29</v>
      </c>
      <c r="I2075" s="29">
        <v>0.60000000000000009</v>
      </c>
      <c r="J2075" s="30">
        <v>4250</v>
      </c>
      <c r="K2075" s="31">
        <f t="shared" si="16"/>
        <v>2550.0000000000005</v>
      </c>
      <c r="L2075" s="31">
        <f t="shared" si="17"/>
        <v>637.50000000000011</v>
      </c>
      <c r="M2075" s="32">
        <v>0.25</v>
      </c>
      <c r="O2075" s="37"/>
      <c r="P2075" s="35"/>
      <c r="Q2075" s="33"/>
      <c r="R2075" s="34"/>
    </row>
    <row r="2076" spans="1:18" ht="15.75" customHeight="1" x14ac:dyDescent="0.2">
      <c r="A2076" s="22"/>
      <c r="B2076" s="27" t="s">
        <v>34</v>
      </c>
      <c r="C2076" s="27">
        <v>1128299</v>
      </c>
      <c r="D2076" s="28">
        <v>44492</v>
      </c>
      <c r="E2076" s="27" t="s">
        <v>35</v>
      </c>
      <c r="F2076" s="27" t="s">
        <v>87</v>
      </c>
      <c r="G2076" s="27" t="s">
        <v>88</v>
      </c>
      <c r="H2076" s="27" t="s">
        <v>24</v>
      </c>
      <c r="I2076" s="29">
        <v>0.45000000000000007</v>
      </c>
      <c r="J2076" s="30">
        <v>5000</v>
      </c>
      <c r="K2076" s="31">
        <f t="shared" si="16"/>
        <v>2250.0000000000005</v>
      </c>
      <c r="L2076" s="31">
        <f t="shared" si="17"/>
        <v>787.50000000000011</v>
      </c>
      <c r="M2076" s="32">
        <v>0.35</v>
      </c>
      <c r="O2076" s="37"/>
      <c r="P2076" s="35"/>
      <c r="Q2076" s="33"/>
      <c r="R2076" s="34"/>
    </row>
    <row r="2077" spans="1:18" ht="15.75" customHeight="1" x14ac:dyDescent="0.2">
      <c r="A2077" s="22"/>
      <c r="B2077" s="27" t="s">
        <v>34</v>
      </c>
      <c r="C2077" s="27">
        <v>1128299</v>
      </c>
      <c r="D2077" s="28">
        <v>44492</v>
      </c>
      <c r="E2077" s="27" t="s">
        <v>35</v>
      </c>
      <c r="F2077" s="27" t="s">
        <v>87</v>
      </c>
      <c r="G2077" s="27" t="s">
        <v>88</v>
      </c>
      <c r="H2077" s="27" t="s">
        <v>25</v>
      </c>
      <c r="I2077" s="29">
        <v>0.50000000000000011</v>
      </c>
      <c r="J2077" s="30">
        <v>5000</v>
      </c>
      <c r="K2077" s="31">
        <f t="shared" si="16"/>
        <v>2500.0000000000005</v>
      </c>
      <c r="L2077" s="31">
        <f t="shared" si="17"/>
        <v>1000.0000000000002</v>
      </c>
      <c r="M2077" s="32">
        <v>0.4</v>
      </c>
      <c r="O2077" s="37"/>
      <c r="P2077" s="35"/>
      <c r="Q2077" s="33"/>
      <c r="R2077" s="34"/>
    </row>
    <row r="2078" spans="1:18" ht="15.75" customHeight="1" x14ac:dyDescent="0.2">
      <c r="A2078" s="22"/>
      <c r="B2078" s="27" t="s">
        <v>34</v>
      </c>
      <c r="C2078" s="27">
        <v>1128299</v>
      </c>
      <c r="D2078" s="28">
        <v>44492</v>
      </c>
      <c r="E2078" s="27" t="s">
        <v>35</v>
      </c>
      <c r="F2078" s="27" t="s">
        <v>87</v>
      </c>
      <c r="G2078" s="27" t="s">
        <v>88</v>
      </c>
      <c r="H2078" s="27" t="s">
        <v>26</v>
      </c>
      <c r="I2078" s="29">
        <v>0.45000000000000007</v>
      </c>
      <c r="J2078" s="30">
        <v>3250</v>
      </c>
      <c r="K2078" s="31">
        <f t="shared" si="16"/>
        <v>1462.5000000000002</v>
      </c>
      <c r="L2078" s="31">
        <f t="shared" si="17"/>
        <v>511.87500000000006</v>
      </c>
      <c r="M2078" s="32">
        <v>0.35</v>
      </c>
      <c r="O2078" s="37"/>
      <c r="P2078" s="35"/>
      <c r="Q2078" s="33"/>
      <c r="R2078" s="34"/>
    </row>
    <row r="2079" spans="1:18" ht="15.75" customHeight="1" x14ac:dyDescent="0.2">
      <c r="A2079" s="22"/>
      <c r="B2079" s="27" t="s">
        <v>34</v>
      </c>
      <c r="C2079" s="27">
        <v>1128299</v>
      </c>
      <c r="D2079" s="28">
        <v>44492</v>
      </c>
      <c r="E2079" s="27" t="s">
        <v>35</v>
      </c>
      <c r="F2079" s="27" t="s">
        <v>87</v>
      </c>
      <c r="G2079" s="27" t="s">
        <v>88</v>
      </c>
      <c r="H2079" s="27" t="s">
        <v>27</v>
      </c>
      <c r="I2079" s="29">
        <v>0.45000000000000007</v>
      </c>
      <c r="J2079" s="30">
        <v>3000</v>
      </c>
      <c r="K2079" s="31">
        <f t="shared" si="16"/>
        <v>1350.0000000000002</v>
      </c>
      <c r="L2079" s="31">
        <f t="shared" si="17"/>
        <v>472.50000000000006</v>
      </c>
      <c r="M2079" s="32">
        <v>0.35</v>
      </c>
      <c r="O2079" s="37"/>
      <c r="P2079" s="35"/>
      <c r="Q2079" s="33"/>
      <c r="R2079" s="34"/>
    </row>
    <row r="2080" spans="1:18" ht="15.75" customHeight="1" x14ac:dyDescent="0.2">
      <c r="A2080" s="22"/>
      <c r="B2080" s="27" t="s">
        <v>34</v>
      </c>
      <c r="C2080" s="27">
        <v>1128299</v>
      </c>
      <c r="D2080" s="28">
        <v>44492</v>
      </c>
      <c r="E2080" s="27" t="s">
        <v>35</v>
      </c>
      <c r="F2080" s="27" t="s">
        <v>87</v>
      </c>
      <c r="G2080" s="27" t="s">
        <v>88</v>
      </c>
      <c r="H2080" s="27" t="s">
        <v>28</v>
      </c>
      <c r="I2080" s="29">
        <v>0.55000000000000004</v>
      </c>
      <c r="J2080" s="30">
        <v>2750</v>
      </c>
      <c r="K2080" s="31">
        <f t="shared" si="16"/>
        <v>1512.5000000000002</v>
      </c>
      <c r="L2080" s="31">
        <f t="shared" si="17"/>
        <v>453.75000000000006</v>
      </c>
      <c r="M2080" s="32">
        <v>0.3</v>
      </c>
      <c r="O2080" s="37"/>
      <c r="P2080" s="35"/>
      <c r="Q2080" s="33"/>
      <c r="R2080" s="34"/>
    </row>
    <row r="2081" spans="1:18" ht="15.75" customHeight="1" x14ac:dyDescent="0.2">
      <c r="A2081" s="22"/>
      <c r="B2081" s="27" t="s">
        <v>34</v>
      </c>
      <c r="C2081" s="27">
        <v>1128299</v>
      </c>
      <c r="D2081" s="28">
        <v>44492</v>
      </c>
      <c r="E2081" s="27" t="s">
        <v>35</v>
      </c>
      <c r="F2081" s="27" t="s">
        <v>87</v>
      </c>
      <c r="G2081" s="27" t="s">
        <v>88</v>
      </c>
      <c r="H2081" s="27" t="s">
        <v>29</v>
      </c>
      <c r="I2081" s="29">
        <v>0.60000000000000009</v>
      </c>
      <c r="J2081" s="30">
        <v>3250</v>
      </c>
      <c r="K2081" s="31">
        <f t="shared" si="16"/>
        <v>1950.0000000000002</v>
      </c>
      <c r="L2081" s="31">
        <f t="shared" si="17"/>
        <v>487.50000000000006</v>
      </c>
      <c r="M2081" s="32">
        <v>0.25</v>
      </c>
      <c r="O2081" s="37"/>
      <c r="P2081" s="35"/>
      <c r="Q2081" s="33"/>
      <c r="R2081" s="34"/>
    </row>
    <row r="2082" spans="1:18" ht="15.75" customHeight="1" x14ac:dyDescent="0.2">
      <c r="A2082" s="22"/>
      <c r="B2082" s="27" t="s">
        <v>34</v>
      </c>
      <c r="C2082" s="27">
        <v>1128299</v>
      </c>
      <c r="D2082" s="28">
        <v>44523</v>
      </c>
      <c r="E2082" s="27" t="s">
        <v>35</v>
      </c>
      <c r="F2082" s="27" t="s">
        <v>87</v>
      </c>
      <c r="G2082" s="27" t="s">
        <v>88</v>
      </c>
      <c r="H2082" s="27" t="s">
        <v>24</v>
      </c>
      <c r="I2082" s="29">
        <v>0.45000000000000007</v>
      </c>
      <c r="J2082" s="30">
        <v>5000</v>
      </c>
      <c r="K2082" s="31">
        <f t="shared" si="16"/>
        <v>2250.0000000000005</v>
      </c>
      <c r="L2082" s="31">
        <f t="shared" si="17"/>
        <v>787.50000000000011</v>
      </c>
      <c r="M2082" s="32">
        <v>0.35</v>
      </c>
      <c r="O2082" s="37"/>
      <c r="P2082" s="35"/>
      <c r="Q2082" s="33"/>
      <c r="R2082" s="34"/>
    </row>
    <row r="2083" spans="1:18" ht="15.75" customHeight="1" x14ac:dyDescent="0.2">
      <c r="A2083" s="22"/>
      <c r="B2083" s="27" t="s">
        <v>34</v>
      </c>
      <c r="C2083" s="27">
        <v>1128299</v>
      </c>
      <c r="D2083" s="28">
        <v>44523</v>
      </c>
      <c r="E2083" s="27" t="s">
        <v>35</v>
      </c>
      <c r="F2083" s="27" t="s">
        <v>87</v>
      </c>
      <c r="G2083" s="27" t="s">
        <v>88</v>
      </c>
      <c r="H2083" s="27" t="s">
        <v>25</v>
      </c>
      <c r="I2083" s="29">
        <v>0.50000000000000011</v>
      </c>
      <c r="J2083" s="30">
        <v>5250</v>
      </c>
      <c r="K2083" s="31">
        <f t="shared" si="16"/>
        <v>2625.0000000000005</v>
      </c>
      <c r="L2083" s="31">
        <f t="shared" si="17"/>
        <v>1050.0000000000002</v>
      </c>
      <c r="M2083" s="32">
        <v>0.4</v>
      </c>
      <c r="O2083" s="37"/>
      <c r="P2083" s="35"/>
      <c r="Q2083" s="33"/>
      <c r="R2083" s="34"/>
    </row>
    <row r="2084" spans="1:18" ht="15.75" customHeight="1" x14ac:dyDescent="0.2">
      <c r="A2084" s="22"/>
      <c r="B2084" s="27" t="s">
        <v>34</v>
      </c>
      <c r="C2084" s="27">
        <v>1128299</v>
      </c>
      <c r="D2084" s="28">
        <v>44523</v>
      </c>
      <c r="E2084" s="27" t="s">
        <v>35</v>
      </c>
      <c r="F2084" s="27" t="s">
        <v>87</v>
      </c>
      <c r="G2084" s="27" t="s">
        <v>88</v>
      </c>
      <c r="H2084" s="27" t="s">
        <v>26</v>
      </c>
      <c r="I2084" s="29">
        <v>0.45000000000000007</v>
      </c>
      <c r="J2084" s="30">
        <v>3750</v>
      </c>
      <c r="K2084" s="31">
        <f t="shared" si="16"/>
        <v>1687.5000000000002</v>
      </c>
      <c r="L2084" s="31">
        <f t="shared" si="17"/>
        <v>590.625</v>
      </c>
      <c r="M2084" s="32">
        <v>0.35</v>
      </c>
      <c r="O2084" s="37"/>
      <c r="P2084" s="35"/>
      <c r="Q2084" s="33"/>
      <c r="R2084" s="34"/>
    </row>
    <row r="2085" spans="1:18" ht="15.75" customHeight="1" x14ac:dyDescent="0.2">
      <c r="A2085" s="22"/>
      <c r="B2085" s="27" t="s">
        <v>34</v>
      </c>
      <c r="C2085" s="27">
        <v>1128299</v>
      </c>
      <c r="D2085" s="28">
        <v>44523</v>
      </c>
      <c r="E2085" s="27" t="s">
        <v>35</v>
      </c>
      <c r="F2085" s="27" t="s">
        <v>87</v>
      </c>
      <c r="G2085" s="27" t="s">
        <v>88</v>
      </c>
      <c r="H2085" s="27" t="s">
        <v>27</v>
      </c>
      <c r="I2085" s="29">
        <v>0.45000000000000007</v>
      </c>
      <c r="J2085" s="30">
        <v>3500</v>
      </c>
      <c r="K2085" s="31">
        <f t="shared" si="16"/>
        <v>1575.0000000000002</v>
      </c>
      <c r="L2085" s="31">
        <f t="shared" si="17"/>
        <v>551.25</v>
      </c>
      <c r="M2085" s="32">
        <v>0.35</v>
      </c>
      <c r="O2085" s="37"/>
      <c r="P2085" s="35"/>
      <c r="Q2085" s="33"/>
      <c r="R2085" s="34"/>
    </row>
    <row r="2086" spans="1:18" ht="15.75" customHeight="1" x14ac:dyDescent="0.2">
      <c r="A2086" s="22"/>
      <c r="B2086" s="27" t="s">
        <v>34</v>
      </c>
      <c r="C2086" s="27">
        <v>1128299</v>
      </c>
      <c r="D2086" s="28">
        <v>44523</v>
      </c>
      <c r="E2086" s="27" t="s">
        <v>35</v>
      </c>
      <c r="F2086" s="27" t="s">
        <v>87</v>
      </c>
      <c r="G2086" s="27" t="s">
        <v>88</v>
      </c>
      <c r="H2086" s="27" t="s">
        <v>28</v>
      </c>
      <c r="I2086" s="29">
        <v>0.55000000000000004</v>
      </c>
      <c r="J2086" s="30">
        <v>3000</v>
      </c>
      <c r="K2086" s="31">
        <f t="shared" si="16"/>
        <v>1650.0000000000002</v>
      </c>
      <c r="L2086" s="31">
        <f t="shared" si="17"/>
        <v>495.00000000000006</v>
      </c>
      <c r="M2086" s="32">
        <v>0.3</v>
      </c>
      <c r="O2086" s="37"/>
      <c r="P2086" s="35"/>
      <c r="Q2086" s="33"/>
      <c r="R2086" s="34"/>
    </row>
    <row r="2087" spans="1:18" ht="15.75" customHeight="1" x14ac:dyDescent="0.2">
      <c r="A2087" s="22"/>
      <c r="B2087" s="27" t="s">
        <v>34</v>
      </c>
      <c r="C2087" s="27">
        <v>1128299</v>
      </c>
      <c r="D2087" s="28">
        <v>44523</v>
      </c>
      <c r="E2087" s="27" t="s">
        <v>35</v>
      </c>
      <c r="F2087" s="27" t="s">
        <v>87</v>
      </c>
      <c r="G2087" s="27" t="s">
        <v>88</v>
      </c>
      <c r="H2087" s="27" t="s">
        <v>29</v>
      </c>
      <c r="I2087" s="29">
        <v>0.60000000000000009</v>
      </c>
      <c r="J2087" s="30">
        <v>4250</v>
      </c>
      <c r="K2087" s="31">
        <f t="shared" si="16"/>
        <v>2550.0000000000005</v>
      </c>
      <c r="L2087" s="31">
        <f t="shared" si="17"/>
        <v>637.50000000000011</v>
      </c>
      <c r="M2087" s="32">
        <v>0.25</v>
      </c>
      <c r="O2087" s="37"/>
      <c r="P2087" s="35"/>
      <c r="Q2087" s="33"/>
      <c r="R2087" s="34"/>
    </row>
    <row r="2088" spans="1:18" ht="15.75" customHeight="1" x14ac:dyDescent="0.2">
      <c r="A2088" s="22"/>
      <c r="B2088" s="27" t="s">
        <v>34</v>
      </c>
      <c r="C2088" s="27">
        <v>1128299</v>
      </c>
      <c r="D2088" s="28">
        <v>44552</v>
      </c>
      <c r="E2088" s="27" t="s">
        <v>35</v>
      </c>
      <c r="F2088" s="27" t="s">
        <v>87</v>
      </c>
      <c r="G2088" s="27" t="s">
        <v>88</v>
      </c>
      <c r="H2088" s="27" t="s">
        <v>24</v>
      </c>
      <c r="I2088" s="29">
        <v>0.45000000000000007</v>
      </c>
      <c r="J2088" s="30">
        <v>6250</v>
      </c>
      <c r="K2088" s="31">
        <f t="shared" si="16"/>
        <v>2812.5000000000005</v>
      </c>
      <c r="L2088" s="31">
        <f t="shared" si="17"/>
        <v>984.37500000000011</v>
      </c>
      <c r="M2088" s="32">
        <v>0.35</v>
      </c>
      <c r="O2088" s="37"/>
      <c r="P2088" s="35"/>
      <c r="Q2088" s="33"/>
      <c r="R2088" s="34"/>
    </row>
    <row r="2089" spans="1:18" ht="15.75" customHeight="1" x14ac:dyDescent="0.2">
      <c r="A2089" s="22"/>
      <c r="B2089" s="27" t="s">
        <v>34</v>
      </c>
      <c r="C2089" s="27">
        <v>1128299</v>
      </c>
      <c r="D2089" s="28">
        <v>44552</v>
      </c>
      <c r="E2089" s="27" t="s">
        <v>35</v>
      </c>
      <c r="F2089" s="27" t="s">
        <v>87</v>
      </c>
      <c r="G2089" s="27" t="s">
        <v>88</v>
      </c>
      <c r="H2089" s="27" t="s">
        <v>25</v>
      </c>
      <c r="I2089" s="29">
        <v>0.50000000000000011</v>
      </c>
      <c r="J2089" s="30">
        <v>6250</v>
      </c>
      <c r="K2089" s="31">
        <f t="shared" si="16"/>
        <v>3125.0000000000009</v>
      </c>
      <c r="L2089" s="31">
        <f t="shared" si="17"/>
        <v>1250.0000000000005</v>
      </c>
      <c r="M2089" s="32">
        <v>0.4</v>
      </c>
      <c r="O2089" s="37"/>
      <c r="P2089" s="35"/>
      <c r="Q2089" s="33"/>
      <c r="R2089" s="34"/>
    </row>
    <row r="2090" spans="1:18" ht="15.75" customHeight="1" x14ac:dyDescent="0.2">
      <c r="A2090" s="22"/>
      <c r="B2090" s="27" t="s">
        <v>34</v>
      </c>
      <c r="C2090" s="27">
        <v>1128299</v>
      </c>
      <c r="D2090" s="28">
        <v>44552</v>
      </c>
      <c r="E2090" s="27" t="s">
        <v>35</v>
      </c>
      <c r="F2090" s="27" t="s">
        <v>87</v>
      </c>
      <c r="G2090" s="27" t="s">
        <v>88</v>
      </c>
      <c r="H2090" s="27" t="s">
        <v>26</v>
      </c>
      <c r="I2090" s="29">
        <v>0.45000000000000007</v>
      </c>
      <c r="J2090" s="30">
        <v>4250</v>
      </c>
      <c r="K2090" s="31">
        <f t="shared" si="16"/>
        <v>1912.5000000000002</v>
      </c>
      <c r="L2090" s="31">
        <f t="shared" si="17"/>
        <v>669.375</v>
      </c>
      <c r="M2090" s="32">
        <v>0.35</v>
      </c>
      <c r="O2090" s="37"/>
      <c r="P2090" s="35"/>
      <c r="Q2090" s="33"/>
      <c r="R2090" s="34"/>
    </row>
    <row r="2091" spans="1:18" ht="15.75" customHeight="1" x14ac:dyDescent="0.2">
      <c r="A2091" s="22"/>
      <c r="B2091" s="27" t="s">
        <v>34</v>
      </c>
      <c r="C2091" s="27">
        <v>1128299</v>
      </c>
      <c r="D2091" s="28">
        <v>44552</v>
      </c>
      <c r="E2091" s="27" t="s">
        <v>35</v>
      </c>
      <c r="F2091" s="27" t="s">
        <v>87</v>
      </c>
      <c r="G2091" s="27" t="s">
        <v>88</v>
      </c>
      <c r="H2091" s="27" t="s">
        <v>27</v>
      </c>
      <c r="I2091" s="29">
        <v>0.45000000000000007</v>
      </c>
      <c r="J2091" s="30">
        <v>4250</v>
      </c>
      <c r="K2091" s="31">
        <f t="shared" si="16"/>
        <v>1912.5000000000002</v>
      </c>
      <c r="L2091" s="31">
        <f t="shared" si="17"/>
        <v>669.375</v>
      </c>
      <c r="M2091" s="32">
        <v>0.35</v>
      </c>
      <c r="O2091" s="37"/>
      <c r="P2091" s="35"/>
      <c r="Q2091" s="33"/>
      <c r="R2091" s="34"/>
    </row>
    <row r="2092" spans="1:18" ht="15.75" customHeight="1" x14ac:dyDescent="0.2">
      <c r="A2092" s="22"/>
      <c r="B2092" s="27" t="s">
        <v>34</v>
      </c>
      <c r="C2092" s="27">
        <v>1128299</v>
      </c>
      <c r="D2092" s="28">
        <v>44552</v>
      </c>
      <c r="E2092" s="27" t="s">
        <v>35</v>
      </c>
      <c r="F2092" s="27" t="s">
        <v>87</v>
      </c>
      <c r="G2092" s="27" t="s">
        <v>88</v>
      </c>
      <c r="H2092" s="27" t="s">
        <v>28</v>
      </c>
      <c r="I2092" s="29">
        <v>0.55000000000000004</v>
      </c>
      <c r="J2092" s="30">
        <v>3500</v>
      </c>
      <c r="K2092" s="31">
        <f t="shared" si="16"/>
        <v>1925.0000000000002</v>
      </c>
      <c r="L2092" s="31">
        <f t="shared" si="17"/>
        <v>577.5</v>
      </c>
      <c r="M2092" s="32">
        <v>0.3</v>
      </c>
      <c r="O2092" s="37"/>
      <c r="P2092" s="35"/>
      <c r="Q2092" s="33"/>
      <c r="R2092" s="34"/>
    </row>
    <row r="2093" spans="1:18" ht="15.75" customHeight="1" x14ac:dyDescent="0.2">
      <c r="A2093" s="22"/>
      <c r="B2093" s="27" t="s">
        <v>34</v>
      </c>
      <c r="C2093" s="27">
        <v>1128299</v>
      </c>
      <c r="D2093" s="28">
        <v>44552</v>
      </c>
      <c r="E2093" s="27" t="s">
        <v>35</v>
      </c>
      <c r="F2093" s="27" t="s">
        <v>87</v>
      </c>
      <c r="G2093" s="27" t="s">
        <v>88</v>
      </c>
      <c r="H2093" s="27" t="s">
        <v>29</v>
      </c>
      <c r="I2093" s="29">
        <v>0.60000000000000009</v>
      </c>
      <c r="J2093" s="30">
        <v>4500</v>
      </c>
      <c r="K2093" s="31">
        <f t="shared" si="16"/>
        <v>2700.0000000000005</v>
      </c>
      <c r="L2093" s="31">
        <f t="shared" si="17"/>
        <v>675.00000000000011</v>
      </c>
      <c r="M2093" s="32">
        <v>0.25</v>
      </c>
      <c r="O2093" s="37"/>
      <c r="P2093" s="35"/>
      <c r="Q2093" s="33"/>
      <c r="R2093" s="34"/>
    </row>
    <row r="2094" spans="1:18" ht="15.75" customHeight="1" x14ac:dyDescent="0.2">
      <c r="A2094" s="22" t="s">
        <v>46</v>
      </c>
      <c r="B2094" s="27" t="s">
        <v>34</v>
      </c>
      <c r="C2094" s="27">
        <v>1128299</v>
      </c>
      <c r="D2094" s="28">
        <v>44222</v>
      </c>
      <c r="E2094" s="27" t="s">
        <v>35</v>
      </c>
      <c r="F2094" s="27" t="s">
        <v>89</v>
      </c>
      <c r="G2094" s="27" t="s">
        <v>90</v>
      </c>
      <c r="H2094" s="27" t="s">
        <v>24</v>
      </c>
      <c r="I2094" s="29">
        <v>0.34999999999999992</v>
      </c>
      <c r="J2094" s="30">
        <v>4750</v>
      </c>
      <c r="K2094" s="31">
        <f t="shared" si="16"/>
        <v>1662.4999999999995</v>
      </c>
      <c r="L2094" s="31">
        <f t="shared" si="17"/>
        <v>581.87499999999977</v>
      </c>
      <c r="M2094" s="32">
        <v>0.35</v>
      </c>
      <c r="O2094" s="37"/>
      <c r="P2094" s="35"/>
      <c r="Q2094" s="33"/>
      <c r="R2094" s="34"/>
    </row>
    <row r="2095" spans="1:18" ht="15.75" customHeight="1" x14ac:dyDescent="0.2">
      <c r="A2095" s="22"/>
      <c r="B2095" s="27" t="s">
        <v>34</v>
      </c>
      <c r="C2095" s="27">
        <v>1128299</v>
      </c>
      <c r="D2095" s="28">
        <v>44222</v>
      </c>
      <c r="E2095" s="27" t="s">
        <v>35</v>
      </c>
      <c r="F2095" s="27" t="s">
        <v>89</v>
      </c>
      <c r="G2095" s="27" t="s">
        <v>90</v>
      </c>
      <c r="H2095" s="27" t="s">
        <v>25</v>
      </c>
      <c r="I2095" s="29">
        <v>0.45</v>
      </c>
      <c r="J2095" s="30">
        <v>4750</v>
      </c>
      <c r="K2095" s="31">
        <f t="shared" si="16"/>
        <v>2137.5</v>
      </c>
      <c r="L2095" s="31">
        <f t="shared" si="17"/>
        <v>855</v>
      </c>
      <c r="M2095" s="32">
        <v>0.4</v>
      </c>
      <c r="O2095" s="37"/>
      <c r="P2095" s="35"/>
      <c r="Q2095" s="33"/>
      <c r="R2095" s="34"/>
    </row>
    <row r="2096" spans="1:18" ht="15.75" customHeight="1" x14ac:dyDescent="0.2">
      <c r="A2096" s="22"/>
      <c r="B2096" s="27" t="s">
        <v>34</v>
      </c>
      <c r="C2096" s="27">
        <v>1128299</v>
      </c>
      <c r="D2096" s="28">
        <v>44222</v>
      </c>
      <c r="E2096" s="27" t="s">
        <v>35</v>
      </c>
      <c r="F2096" s="27" t="s">
        <v>89</v>
      </c>
      <c r="G2096" s="27" t="s">
        <v>90</v>
      </c>
      <c r="H2096" s="27" t="s">
        <v>26</v>
      </c>
      <c r="I2096" s="29">
        <v>0.45</v>
      </c>
      <c r="J2096" s="30">
        <v>4750</v>
      </c>
      <c r="K2096" s="31">
        <f t="shared" si="16"/>
        <v>2137.5</v>
      </c>
      <c r="L2096" s="31">
        <f t="shared" si="17"/>
        <v>748.125</v>
      </c>
      <c r="M2096" s="32">
        <v>0.35</v>
      </c>
      <c r="O2096" s="37"/>
      <c r="P2096" s="35"/>
      <c r="Q2096" s="33"/>
      <c r="R2096" s="34"/>
    </row>
    <row r="2097" spans="1:18" ht="15.75" customHeight="1" x14ac:dyDescent="0.2">
      <c r="A2097" s="22"/>
      <c r="B2097" s="27" t="s">
        <v>34</v>
      </c>
      <c r="C2097" s="27">
        <v>1128299</v>
      </c>
      <c r="D2097" s="28">
        <v>44222</v>
      </c>
      <c r="E2097" s="27" t="s">
        <v>35</v>
      </c>
      <c r="F2097" s="27" t="s">
        <v>89</v>
      </c>
      <c r="G2097" s="27" t="s">
        <v>90</v>
      </c>
      <c r="H2097" s="27" t="s">
        <v>27</v>
      </c>
      <c r="I2097" s="29">
        <v>0.45</v>
      </c>
      <c r="J2097" s="30">
        <v>3250</v>
      </c>
      <c r="K2097" s="31">
        <f t="shared" si="16"/>
        <v>1462.5</v>
      </c>
      <c r="L2097" s="31">
        <f t="shared" si="17"/>
        <v>511.87499999999994</v>
      </c>
      <c r="M2097" s="32">
        <v>0.35</v>
      </c>
      <c r="O2097" s="37"/>
      <c r="P2097" s="35"/>
      <c r="Q2097" s="33"/>
      <c r="R2097" s="34"/>
    </row>
    <row r="2098" spans="1:18" ht="15.75" customHeight="1" x14ac:dyDescent="0.2">
      <c r="A2098" s="22"/>
      <c r="B2098" s="27" t="s">
        <v>34</v>
      </c>
      <c r="C2098" s="27">
        <v>1128299</v>
      </c>
      <c r="D2098" s="28">
        <v>44222</v>
      </c>
      <c r="E2098" s="27" t="s">
        <v>35</v>
      </c>
      <c r="F2098" s="27" t="s">
        <v>89</v>
      </c>
      <c r="G2098" s="27" t="s">
        <v>90</v>
      </c>
      <c r="H2098" s="27" t="s">
        <v>28</v>
      </c>
      <c r="I2098" s="29">
        <v>0.50000000000000011</v>
      </c>
      <c r="J2098" s="30">
        <v>2750</v>
      </c>
      <c r="K2098" s="31">
        <f t="shared" si="16"/>
        <v>1375.0000000000002</v>
      </c>
      <c r="L2098" s="31">
        <f t="shared" si="17"/>
        <v>412.50000000000006</v>
      </c>
      <c r="M2098" s="32">
        <v>0.3</v>
      </c>
      <c r="O2098" s="37"/>
      <c r="P2098" s="35"/>
      <c r="Q2098" s="33"/>
      <c r="R2098" s="34"/>
    </row>
    <row r="2099" spans="1:18" ht="15.75" customHeight="1" x14ac:dyDescent="0.2">
      <c r="A2099" s="22"/>
      <c r="B2099" s="27" t="s">
        <v>34</v>
      </c>
      <c r="C2099" s="27">
        <v>1128299</v>
      </c>
      <c r="D2099" s="28">
        <v>44222</v>
      </c>
      <c r="E2099" s="27" t="s">
        <v>35</v>
      </c>
      <c r="F2099" s="27" t="s">
        <v>89</v>
      </c>
      <c r="G2099" s="27" t="s">
        <v>90</v>
      </c>
      <c r="H2099" s="27" t="s">
        <v>29</v>
      </c>
      <c r="I2099" s="29">
        <v>0.45</v>
      </c>
      <c r="J2099" s="30">
        <v>4750</v>
      </c>
      <c r="K2099" s="31">
        <f t="shared" si="16"/>
        <v>2137.5</v>
      </c>
      <c r="L2099" s="31">
        <f t="shared" si="17"/>
        <v>534.375</v>
      </c>
      <c r="M2099" s="32">
        <v>0.25</v>
      </c>
      <c r="O2099" s="37"/>
      <c r="P2099" s="35"/>
      <c r="Q2099" s="33"/>
      <c r="R2099" s="34"/>
    </row>
    <row r="2100" spans="1:18" ht="15.75" customHeight="1" x14ac:dyDescent="0.2">
      <c r="A2100" s="22"/>
      <c r="B2100" s="27" t="s">
        <v>34</v>
      </c>
      <c r="C2100" s="27">
        <v>1128299</v>
      </c>
      <c r="D2100" s="28">
        <v>44253</v>
      </c>
      <c r="E2100" s="27" t="s">
        <v>35</v>
      </c>
      <c r="F2100" s="27" t="s">
        <v>89</v>
      </c>
      <c r="G2100" s="27" t="s">
        <v>90</v>
      </c>
      <c r="H2100" s="27" t="s">
        <v>24</v>
      </c>
      <c r="I2100" s="29">
        <v>0.34999999999999992</v>
      </c>
      <c r="J2100" s="30">
        <v>5250</v>
      </c>
      <c r="K2100" s="31">
        <f t="shared" si="16"/>
        <v>1837.4999999999995</v>
      </c>
      <c r="L2100" s="31">
        <f t="shared" si="17"/>
        <v>643.12499999999977</v>
      </c>
      <c r="M2100" s="32">
        <v>0.35</v>
      </c>
      <c r="O2100" s="37"/>
      <c r="P2100" s="35"/>
      <c r="Q2100" s="33"/>
      <c r="R2100" s="34"/>
    </row>
    <row r="2101" spans="1:18" ht="15.75" customHeight="1" x14ac:dyDescent="0.2">
      <c r="A2101" s="22"/>
      <c r="B2101" s="27" t="s">
        <v>34</v>
      </c>
      <c r="C2101" s="27">
        <v>1128299</v>
      </c>
      <c r="D2101" s="28">
        <v>44253</v>
      </c>
      <c r="E2101" s="27" t="s">
        <v>35</v>
      </c>
      <c r="F2101" s="27" t="s">
        <v>89</v>
      </c>
      <c r="G2101" s="27" t="s">
        <v>90</v>
      </c>
      <c r="H2101" s="27" t="s">
        <v>25</v>
      </c>
      <c r="I2101" s="29">
        <v>0.45</v>
      </c>
      <c r="J2101" s="30">
        <v>4250</v>
      </c>
      <c r="K2101" s="31">
        <f t="shared" si="16"/>
        <v>1912.5</v>
      </c>
      <c r="L2101" s="31">
        <f t="shared" si="17"/>
        <v>765</v>
      </c>
      <c r="M2101" s="32">
        <v>0.4</v>
      </c>
      <c r="O2101" s="37"/>
      <c r="P2101" s="35"/>
      <c r="Q2101" s="33"/>
      <c r="R2101" s="34"/>
    </row>
    <row r="2102" spans="1:18" ht="15.75" customHeight="1" x14ac:dyDescent="0.2">
      <c r="A2102" s="22"/>
      <c r="B2102" s="27" t="s">
        <v>34</v>
      </c>
      <c r="C2102" s="27">
        <v>1128299</v>
      </c>
      <c r="D2102" s="28">
        <v>44253</v>
      </c>
      <c r="E2102" s="27" t="s">
        <v>35</v>
      </c>
      <c r="F2102" s="27" t="s">
        <v>89</v>
      </c>
      <c r="G2102" s="27" t="s">
        <v>90</v>
      </c>
      <c r="H2102" s="27" t="s">
        <v>26</v>
      </c>
      <c r="I2102" s="29">
        <v>0.45</v>
      </c>
      <c r="J2102" s="30">
        <v>4250</v>
      </c>
      <c r="K2102" s="31">
        <f t="shared" si="16"/>
        <v>1912.5</v>
      </c>
      <c r="L2102" s="31">
        <f t="shared" si="17"/>
        <v>669.375</v>
      </c>
      <c r="M2102" s="32">
        <v>0.35</v>
      </c>
      <c r="O2102" s="37"/>
      <c r="P2102" s="35"/>
      <c r="Q2102" s="33"/>
      <c r="R2102" s="34"/>
    </row>
    <row r="2103" spans="1:18" ht="15.75" customHeight="1" x14ac:dyDescent="0.2">
      <c r="A2103" s="22"/>
      <c r="B2103" s="27" t="s">
        <v>34</v>
      </c>
      <c r="C2103" s="27">
        <v>1128299</v>
      </c>
      <c r="D2103" s="28">
        <v>44253</v>
      </c>
      <c r="E2103" s="27" t="s">
        <v>35</v>
      </c>
      <c r="F2103" s="27" t="s">
        <v>89</v>
      </c>
      <c r="G2103" s="27" t="s">
        <v>90</v>
      </c>
      <c r="H2103" s="27" t="s">
        <v>27</v>
      </c>
      <c r="I2103" s="29">
        <v>0.45</v>
      </c>
      <c r="J2103" s="30">
        <v>2750</v>
      </c>
      <c r="K2103" s="31">
        <f t="shared" si="16"/>
        <v>1237.5</v>
      </c>
      <c r="L2103" s="31">
        <f t="shared" si="17"/>
        <v>433.125</v>
      </c>
      <c r="M2103" s="32">
        <v>0.35</v>
      </c>
      <c r="O2103" s="37"/>
      <c r="P2103" s="35"/>
      <c r="Q2103" s="33"/>
      <c r="R2103" s="34"/>
    </row>
    <row r="2104" spans="1:18" ht="15.75" customHeight="1" x14ac:dyDescent="0.2">
      <c r="A2104" s="22"/>
      <c r="B2104" s="27" t="s">
        <v>34</v>
      </c>
      <c r="C2104" s="27">
        <v>1128299</v>
      </c>
      <c r="D2104" s="28">
        <v>44253</v>
      </c>
      <c r="E2104" s="27" t="s">
        <v>35</v>
      </c>
      <c r="F2104" s="27" t="s">
        <v>89</v>
      </c>
      <c r="G2104" s="27" t="s">
        <v>90</v>
      </c>
      <c r="H2104" s="27" t="s">
        <v>28</v>
      </c>
      <c r="I2104" s="29">
        <v>0.50000000000000011</v>
      </c>
      <c r="J2104" s="30">
        <v>2000</v>
      </c>
      <c r="K2104" s="31">
        <f t="shared" si="16"/>
        <v>1000.0000000000002</v>
      </c>
      <c r="L2104" s="31">
        <f t="shared" si="17"/>
        <v>300.00000000000006</v>
      </c>
      <c r="M2104" s="32">
        <v>0.3</v>
      </c>
      <c r="O2104" s="37"/>
      <c r="P2104" s="35"/>
      <c r="Q2104" s="33"/>
      <c r="R2104" s="34"/>
    </row>
    <row r="2105" spans="1:18" ht="15.75" customHeight="1" x14ac:dyDescent="0.2">
      <c r="A2105" s="22"/>
      <c r="B2105" s="27" t="s">
        <v>34</v>
      </c>
      <c r="C2105" s="27">
        <v>1128299</v>
      </c>
      <c r="D2105" s="28">
        <v>44253</v>
      </c>
      <c r="E2105" s="27" t="s">
        <v>35</v>
      </c>
      <c r="F2105" s="27" t="s">
        <v>89</v>
      </c>
      <c r="G2105" s="27" t="s">
        <v>90</v>
      </c>
      <c r="H2105" s="27" t="s">
        <v>29</v>
      </c>
      <c r="I2105" s="29">
        <v>0.45</v>
      </c>
      <c r="J2105" s="30">
        <v>4000</v>
      </c>
      <c r="K2105" s="31">
        <f t="shared" si="16"/>
        <v>1800</v>
      </c>
      <c r="L2105" s="31">
        <f t="shared" si="17"/>
        <v>450</v>
      </c>
      <c r="M2105" s="32">
        <v>0.25</v>
      </c>
      <c r="O2105" s="37"/>
      <c r="P2105" s="35"/>
      <c r="Q2105" s="33"/>
      <c r="R2105" s="34"/>
    </row>
    <row r="2106" spans="1:18" ht="15.75" customHeight="1" x14ac:dyDescent="0.2">
      <c r="A2106" s="22"/>
      <c r="B2106" s="27" t="s">
        <v>34</v>
      </c>
      <c r="C2106" s="27">
        <v>1128299</v>
      </c>
      <c r="D2106" s="28">
        <v>44280</v>
      </c>
      <c r="E2106" s="27" t="s">
        <v>35</v>
      </c>
      <c r="F2106" s="27" t="s">
        <v>89</v>
      </c>
      <c r="G2106" s="27" t="s">
        <v>90</v>
      </c>
      <c r="H2106" s="27" t="s">
        <v>24</v>
      </c>
      <c r="I2106" s="29">
        <v>0.45</v>
      </c>
      <c r="J2106" s="30">
        <v>5500</v>
      </c>
      <c r="K2106" s="31">
        <f t="shared" si="16"/>
        <v>2475</v>
      </c>
      <c r="L2106" s="31">
        <f t="shared" si="17"/>
        <v>866.25</v>
      </c>
      <c r="M2106" s="32">
        <v>0.35</v>
      </c>
      <c r="O2106" s="37"/>
      <c r="P2106" s="35"/>
      <c r="Q2106" s="33"/>
      <c r="R2106" s="34"/>
    </row>
    <row r="2107" spans="1:18" ht="15.75" customHeight="1" x14ac:dyDescent="0.2">
      <c r="A2107" s="22"/>
      <c r="B2107" s="27" t="s">
        <v>34</v>
      </c>
      <c r="C2107" s="27">
        <v>1128299</v>
      </c>
      <c r="D2107" s="28">
        <v>44280</v>
      </c>
      <c r="E2107" s="27" t="s">
        <v>35</v>
      </c>
      <c r="F2107" s="27" t="s">
        <v>89</v>
      </c>
      <c r="G2107" s="27" t="s">
        <v>90</v>
      </c>
      <c r="H2107" s="27" t="s">
        <v>25</v>
      </c>
      <c r="I2107" s="29">
        <v>0.55000000000000004</v>
      </c>
      <c r="J2107" s="30">
        <v>4000</v>
      </c>
      <c r="K2107" s="31">
        <f t="shared" si="16"/>
        <v>2200</v>
      </c>
      <c r="L2107" s="31">
        <f t="shared" si="17"/>
        <v>880</v>
      </c>
      <c r="M2107" s="32">
        <v>0.4</v>
      </c>
      <c r="O2107" s="37"/>
      <c r="P2107" s="35"/>
      <c r="Q2107" s="33"/>
      <c r="R2107" s="34"/>
    </row>
    <row r="2108" spans="1:18" ht="15.75" customHeight="1" x14ac:dyDescent="0.2">
      <c r="A2108" s="22"/>
      <c r="B2108" s="27" t="s">
        <v>34</v>
      </c>
      <c r="C2108" s="27">
        <v>1128299</v>
      </c>
      <c r="D2108" s="28">
        <v>44280</v>
      </c>
      <c r="E2108" s="27" t="s">
        <v>35</v>
      </c>
      <c r="F2108" s="27" t="s">
        <v>89</v>
      </c>
      <c r="G2108" s="27" t="s">
        <v>90</v>
      </c>
      <c r="H2108" s="27" t="s">
        <v>26</v>
      </c>
      <c r="I2108" s="29">
        <v>0.55000000000000004</v>
      </c>
      <c r="J2108" s="30">
        <v>4000</v>
      </c>
      <c r="K2108" s="31">
        <f t="shared" si="16"/>
        <v>2200</v>
      </c>
      <c r="L2108" s="31">
        <f t="shared" si="17"/>
        <v>770</v>
      </c>
      <c r="M2108" s="32">
        <v>0.35</v>
      </c>
      <c r="O2108" s="37"/>
      <c r="P2108" s="35"/>
      <c r="Q2108" s="33"/>
      <c r="R2108" s="34"/>
    </row>
    <row r="2109" spans="1:18" ht="15.75" customHeight="1" x14ac:dyDescent="0.2">
      <c r="A2109" s="22"/>
      <c r="B2109" s="27" t="s">
        <v>34</v>
      </c>
      <c r="C2109" s="27">
        <v>1128299</v>
      </c>
      <c r="D2109" s="28">
        <v>44280</v>
      </c>
      <c r="E2109" s="27" t="s">
        <v>35</v>
      </c>
      <c r="F2109" s="27" t="s">
        <v>89</v>
      </c>
      <c r="G2109" s="27" t="s">
        <v>90</v>
      </c>
      <c r="H2109" s="27" t="s">
        <v>27</v>
      </c>
      <c r="I2109" s="29">
        <v>0.55000000000000004</v>
      </c>
      <c r="J2109" s="30">
        <v>2750</v>
      </c>
      <c r="K2109" s="31">
        <f t="shared" si="16"/>
        <v>1512.5000000000002</v>
      </c>
      <c r="L2109" s="31">
        <f t="shared" si="17"/>
        <v>529.375</v>
      </c>
      <c r="M2109" s="32">
        <v>0.35</v>
      </c>
      <c r="O2109" s="37"/>
      <c r="P2109" s="35"/>
      <c r="Q2109" s="33"/>
      <c r="R2109" s="34"/>
    </row>
    <row r="2110" spans="1:18" ht="15.75" customHeight="1" x14ac:dyDescent="0.2">
      <c r="A2110" s="22"/>
      <c r="B2110" s="27" t="s">
        <v>34</v>
      </c>
      <c r="C2110" s="27">
        <v>1128299</v>
      </c>
      <c r="D2110" s="28">
        <v>44280</v>
      </c>
      <c r="E2110" s="27" t="s">
        <v>35</v>
      </c>
      <c r="F2110" s="27" t="s">
        <v>89</v>
      </c>
      <c r="G2110" s="27" t="s">
        <v>90</v>
      </c>
      <c r="H2110" s="27" t="s">
        <v>28</v>
      </c>
      <c r="I2110" s="29">
        <v>0.60000000000000009</v>
      </c>
      <c r="J2110" s="30">
        <v>1750</v>
      </c>
      <c r="K2110" s="31">
        <f t="shared" si="16"/>
        <v>1050.0000000000002</v>
      </c>
      <c r="L2110" s="31">
        <f t="shared" si="17"/>
        <v>315.00000000000006</v>
      </c>
      <c r="M2110" s="32">
        <v>0.3</v>
      </c>
      <c r="O2110" s="37"/>
      <c r="P2110" s="35"/>
      <c r="Q2110" s="33"/>
      <c r="R2110" s="34"/>
    </row>
    <row r="2111" spans="1:18" ht="15.75" customHeight="1" x14ac:dyDescent="0.2">
      <c r="A2111" s="22"/>
      <c r="B2111" s="27" t="s">
        <v>34</v>
      </c>
      <c r="C2111" s="27">
        <v>1128299</v>
      </c>
      <c r="D2111" s="28">
        <v>44280</v>
      </c>
      <c r="E2111" s="27" t="s">
        <v>35</v>
      </c>
      <c r="F2111" s="27" t="s">
        <v>89</v>
      </c>
      <c r="G2111" s="27" t="s">
        <v>90</v>
      </c>
      <c r="H2111" s="27" t="s">
        <v>29</v>
      </c>
      <c r="I2111" s="29">
        <v>0.55000000000000004</v>
      </c>
      <c r="J2111" s="30">
        <v>3750</v>
      </c>
      <c r="K2111" s="31">
        <f t="shared" si="16"/>
        <v>2062.5</v>
      </c>
      <c r="L2111" s="31">
        <f t="shared" si="17"/>
        <v>515.625</v>
      </c>
      <c r="M2111" s="32">
        <v>0.25</v>
      </c>
      <c r="O2111" s="37"/>
      <c r="P2111" s="35"/>
      <c r="Q2111" s="33"/>
      <c r="R2111" s="34"/>
    </row>
    <row r="2112" spans="1:18" ht="15.75" customHeight="1" x14ac:dyDescent="0.2">
      <c r="A2112" s="22"/>
      <c r="B2112" s="27" t="s">
        <v>34</v>
      </c>
      <c r="C2112" s="27">
        <v>1128299</v>
      </c>
      <c r="D2112" s="28">
        <v>44312</v>
      </c>
      <c r="E2112" s="27" t="s">
        <v>35</v>
      </c>
      <c r="F2112" s="27" t="s">
        <v>89</v>
      </c>
      <c r="G2112" s="27" t="s">
        <v>90</v>
      </c>
      <c r="H2112" s="27" t="s">
        <v>24</v>
      </c>
      <c r="I2112" s="29">
        <v>0.55000000000000004</v>
      </c>
      <c r="J2112" s="30">
        <v>5500</v>
      </c>
      <c r="K2112" s="31">
        <f t="shared" si="16"/>
        <v>3025.0000000000005</v>
      </c>
      <c r="L2112" s="31">
        <f t="shared" si="17"/>
        <v>1058.75</v>
      </c>
      <c r="M2112" s="32">
        <v>0.35</v>
      </c>
      <c r="O2112" s="37"/>
      <c r="P2112" s="35"/>
      <c r="Q2112" s="33"/>
      <c r="R2112" s="34"/>
    </row>
    <row r="2113" spans="1:18" ht="15.75" customHeight="1" x14ac:dyDescent="0.2">
      <c r="A2113" s="22"/>
      <c r="B2113" s="27" t="s">
        <v>34</v>
      </c>
      <c r="C2113" s="27">
        <v>1128299</v>
      </c>
      <c r="D2113" s="28">
        <v>44312</v>
      </c>
      <c r="E2113" s="27" t="s">
        <v>35</v>
      </c>
      <c r="F2113" s="27" t="s">
        <v>89</v>
      </c>
      <c r="G2113" s="27" t="s">
        <v>90</v>
      </c>
      <c r="H2113" s="27" t="s">
        <v>25</v>
      </c>
      <c r="I2113" s="29">
        <v>0.60000000000000009</v>
      </c>
      <c r="J2113" s="30">
        <v>3500</v>
      </c>
      <c r="K2113" s="31">
        <f t="shared" si="16"/>
        <v>2100.0000000000005</v>
      </c>
      <c r="L2113" s="31">
        <f t="shared" si="17"/>
        <v>840.00000000000023</v>
      </c>
      <c r="M2113" s="32">
        <v>0.4</v>
      </c>
      <c r="O2113" s="37"/>
      <c r="P2113" s="35"/>
      <c r="Q2113" s="33"/>
      <c r="R2113" s="34"/>
    </row>
    <row r="2114" spans="1:18" ht="15.75" customHeight="1" x14ac:dyDescent="0.2">
      <c r="A2114" s="22"/>
      <c r="B2114" s="27" t="s">
        <v>34</v>
      </c>
      <c r="C2114" s="27">
        <v>1128299</v>
      </c>
      <c r="D2114" s="28">
        <v>44312</v>
      </c>
      <c r="E2114" s="27" t="s">
        <v>35</v>
      </c>
      <c r="F2114" s="27" t="s">
        <v>89</v>
      </c>
      <c r="G2114" s="27" t="s">
        <v>90</v>
      </c>
      <c r="H2114" s="27" t="s">
        <v>26</v>
      </c>
      <c r="I2114" s="29">
        <v>0.60000000000000009</v>
      </c>
      <c r="J2114" s="30">
        <v>4000</v>
      </c>
      <c r="K2114" s="31">
        <f t="shared" si="16"/>
        <v>2400.0000000000005</v>
      </c>
      <c r="L2114" s="31">
        <f t="shared" si="17"/>
        <v>840.00000000000011</v>
      </c>
      <c r="M2114" s="32">
        <v>0.35</v>
      </c>
      <c r="O2114" s="37"/>
      <c r="P2114" s="35"/>
      <c r="Q2114" s="33"/>
      <c r="R2114" s="34"/>
    </row>
    <row r="2115" spans="1:18" ht="15.75" customHeight="1" x14ac:dyDescent="0.2">
      <c r="A2115" s="22"/>
      <c r="B2115" s="27" t="s">
        <v>34</v>
      </c>
      <c r="C2115" s="27">
        <v>1128299</v>
      </c>
      <c r="D2115" s="28">
        <v>44312</v>
      </c>
      <c r="E2115" s="27" t="s">
        <v>35</v>
      </c>
      <c r="F2115" s="27" t="s">
        <v>89</v>
      </c>
      <c r="G2115" s="27" t="s">
        <v>90</v>
      </c>
      <c r="H2115" s="27" t="s">
        <v>27</v>
      </c>
      <c r="I2115" s="29">
        <v>0.55000000000000004</v>
      </c>
      <c r="J2115" s="30">
        <v>3000</v>
      </c>
      <c r="K2115" s="31">
        <f t="shared" si="16"/>
        <v>1650.0000000000002</v>
      </c>
      <c r="L2115" s="31">
        <f t="shared" si="17"/>
        <v>577.5</v>
      </c>
      <c r="M2115" s="32">
        <v>0.35</v>
      </c>
      <c r="O2115" s="37"/>
      <c r="P2115" s="35"/>
      <c r="Q2115" s="33"/>
      <c r="R2115" s="34"/>
    </row>
    <row r="2116" spans="1:18" ht="15.75" customHeight="1" x14ac:dyDescent="0.2">
      <c r="A2116" s="22"/>
      <c r="B2116" s="27" t="s">
        <v>34</v>
      </c>
      <c r="C2116" s="27">
        <v>1128299</v>
      </c>
      <c r="D2116" s="28">
        <v>44312</v>
      </c>
      <c r="E2116" s="27" t="s">
        <v>35</v>
      </c>
      <c r="F2116" s="27" t="s">
        <v>89</v>
      </c>
      <c r="G2116" s="27" t="s">
        <v>90</v>
      </c>
      <c r="H2116" s="27" t="s">
        <v>28</v>
      </c>
      <c r="I2116" s="29">
        <v>0.60000000000000009</v>
      </c>
      <c r="J2116" s="30">
        <v>2000</v>
      </c>
      <c r="K2116" s="31">
        <f t="shared" si="16"/>
        <v>1200.0000000000002</v>
      </c>
      <c r="L2116" s="31">
        <f t="shared" si="17"/>
        <v>360.00000000000006</v>
      </c>
      <c r="M2116" s="32">
        <v>0.3</v>
      </c>
      <c r="O2116" s="37"/>
      <c r="P2116" s="35"/>
      <c r="Q2116" s="33"/>
      <c r="R2116" s="34"/>
    </row>
    <row r="2117" spans="1:18" ht="15.75" customHeight="1" x14ac:dyDescent="0.2">
      <c r="A2117" s="22"/>
      <c r="B2117" s="27" t="s">
        <v>34</v>
      </c>
      <c r="C2117" s="27">
        <v>1128299</v>
      </c>
      <c r="D2117" s="28">
        <v>44312</v>
      </c>
      <c r="E2117" s="27" t="s">
        <v>35</v>
      </c>
      <c r="F2117" s="27" t="s">
        <v>89</v>
      </c>
      <c r="G2117" s="27" t="s">
        <v>90</v>
      </c>
      <c r="H2117" s="27" t="s">
        <v>29</v>
      </c>
      <c r="I2117" s="29">
        <v>0.75000000000000011</v>
      </c>
      <c r="J2117" s="30">
        <v>3750</v>
      </c>
      <c r="K2117" s="31">
        <f t="shared" si="16"/>
        <v>2812.5000000000005</v>
      </c>
      <c r="L2117" s="31">
        <f t="shared" si="17"/>
        <v>703.12500000000011</v>
      </c>
      <c r="M2117" s="32">
        <v>0.25</v>
      </c>
      <c r="O2117" s="37"/>
      <c r="P2117" s="35"/>
      <c r="Q2117" s="33"/>
      <c r="R2117" s="34"/>
    </row>
    <row r="2118" spans="1:18" ht="15.75" customHeight="1" x14ac:dyDescent="0.2">
      <c r="A2118" s="22"/>
      <c r="B2118" s="27" t="s">
        <v>34</v>
      </c>
      <c r="C2118" s="27">
        <v>1128299</v>
      </c>
      <c r="D2118" s="28">
        <v>44343</v>
      </c>
      <c r="E2118" s="27" t="s">
        <v>35</v>
      </c>
      <c r="F2118" s="27" t="s">
        <v>89</v>
      </c>
      <c r="G2118" s="27" t="s">
        <v>90</v>
      </c>
      <c r="H2118" s="27" t="s">
        <v>24</v>
      </c>
      <c r="I2118" s="29">
        <v>0.55000000000000004</v>
      </c>
      <c r="J2118" s="30">
        <v>5750</v>
      </c>
      <c r="K2118" s="31">
        <f t="shared" si="16"/>
        <v>3162.5000000000005</v>
      </c>
      <c r="L2118" s="31">
        <f t="shared" si="17"/>
        <v>1106.875</v>
      </c>
      <c r="M2118" s="32">
        <v>0.35</v>
      </c>
      <c r="O2118" s="37"/>
      <c r="P2118" s="35"/>
      <c r="Q2118" s="33"/>
      <c r="R2118" s="34"/>
    </row>
    <row r="2119" spans="1:18" ht="15.75" customHeight="1" x14ac:dyDescent="0.2">
      <c r="A2119" s="22"/>
      <c r="B2119" s="27" t="s">
        <v>34</v>
      </c>
      <c r="C2119" s="27">
        <v>1128299</v>
      </c>
      <c r="D2119" s="28">
        <v>44343</v>
      </c>
      <c r="E2119" s="27" t="s">
        <v>35</v>
      </c>
      <c r="F2119" s="27" t="s">
        <v>89</v>
      </c>
      <c r="G2119" s="27" t="s">
        <v>90</v>
      </c>
      <c r="H2119" s="27" t="s">
        <v>25</v>
      </c>
      <c r="I2119" s="29">
        <v>0.60000000000000009</v>
      </c>
      <c r="J2119" s="30">
        <v>4250</v>
      </c>
      <c r="K2119" s="31">
        <f t="shared" si="16"/>
        <v>2550.0000000000005</v>
      </c>
      <c r="L2119" s="31">
        <f t="shared" si="17"/>
        <v>1020.0000000000002</v>
      </c>
      <c r="M2119" s="32">
        <v>0.4</v>
      </c>
      <c r="O2119" s="37"/>
      <c r="P2119" s="35"/>
      <c r="Q2119" s="33"/>
      <c r="R2119" s="34"/>
    </row>
    <row r="2120" spans="1:18" ht="15.75" customHeight="1" x14ac:dyDescent="0.2">
      <c r="A2120" s="22"/>
      <c r="B2120" s="27" t="s">
        <v>34</v>
      </c>
      <c r="C2120" s="27">
        <v>1128299</v>
      </c>
      <c r="D2120" s="28">
        <v>44343</v>
      </c>
      <c r="E2120" s="27" t="s">
        <v>35</v>
      </c>
      <c r="F2120" s="27" t="s">
        <v>89</v>
      </c>
      <c r="G2120" s="27" t="s">
        <v>90</v>
      </c>
      <c r="H2120" s="27" t="s">
        <v>26</v>
      </c>
      <c r="I2120" s="29">
        <v>0.60000000000000009</v>
      </c>
      <c r="J2120" s="30">
        <v>4500</v>
      </c>
      <c r="K2120" s="31">
        <f t="shared" si="16"/>
        <v>2700.0000000000005</v>
      </c>
      <c r="L2120" s="31">
        <f t="shared" si="17"/>
        <v>945.00000000000011</v>
      </c>
      <c r="M2120" s="32">
        <v>0.35</v>
      </c>
      <c r="O2120" s="37"/>
      <c r="P2120" s="35"/>
      <c r="Q2120" s="33"/>
      <c r="R2120" s="34"/>
    </row>
    <row r="2121" spans="1:18" ht="15.75" customHeight="1" x14ac:dyDescent="0.2">
      <c r="A2121" s="22"/>
      <c r="B2121" s="27" t="s">
        <v>34</v>
      </c>
      <c r="C2121" s="27">
        <v>1128299</v>
      </c>
      <c r="D2121" s="28">
        <v>44343</v>
      </c>
      <c r="E2121" s="27" t="s">
        <v>35</v>
      </c>
      <c r="F2121" s="27" t="s">
        <v>89</v>
      </c>
      <c r="G2121" s="27" t="s">
        <v>90</v>
      </c>
      <c r="H2121" s="27" t="s">
        <v>27</v>
      </c>
      <c r="I2121" s="29">
        <v>0.55000000000000004</v>
      </c>
      <c r="J2121" s="30">
        <v>3500</v>
      </c>
      <c r="K2121" s="31">
        <f t="shared" si="16"/>
        <v>1925.0000000000002</v>
      </c>
      <c r="L2121" s="31">
        <f t="shared" si="17"/>
        <v>673.75</v>
      </c>
      <c r="M2121" s="32">
        <v>0.35</v>
      </c>
      <c r="O2121" s="37"/>
      <c r="P2121" s="35"/>
      <c r="Q2121" s="33"/>
      <c r="R2121" s="34"/>
    </row>
    <row r="2122" spans="1:18" ht="15.75" customHeight="1" x14ac:dyDescent="0.2">
      <c r="A2122" s="22"/>
      <c r="B2122" s="27" t="s">
        <v>34</v>
      </c>
      <c r="C2122" s="27">
        <v>1128299</v>
      </c>
      <c r="D2122" s="28">
        <v>44343</v>
      </c>
      <c r="E2122" s="27" t="s">
        <v>35</v>
      </c>
      <c r="F2122" s="27" t="s">
        <v>89</v>
      </c>
      <c r="G2122" s="27" t="s">
        <v>90</v>
      </c>
      <c r="H2122" s="27" t="s">
        <v>28</v>
      </c>
      <c r="I2122" s="29">
        <v>0.60000000000000009</v>
      </c>
      <c r="J2122" s="30">
        <v>2500</v>
      </c>
      <c r="K2122" s="31">
        <f t="shared" si="16"/>
        <v>1500.0000000000002</v>
      </c>
      <c r="L2122" s="31">
        <f t="shared" si="17"/>
        <v>450.00000000000006</v>
      </c>
      <c r="M2122" s="32">
        <v>0.3</v>
      </c>
      <c r="O2122" s="37"/>
      <c r="P2122" s="35"/>
      <c r="Q2122" s="33"/>
      <c r="R2122" s="34"/>
    </row>
    <row r="2123" spans="1:18" ht="15.75" customHeight="1" x14ac:dyDescent="0.2">
      <c r="A2123" s="22"/>
      <c r="B2123" s="27" t="s">
        <v>34</v>
      </c>
      <c r="C2123" s="27">
        <v>1128299</v>
      </c>
      <c r="D2123" s="28">
        <v>44343</v>
      </c>
      <c r="E2123" s="27" t="s">
        <v>35</v>
      </c>
      <c r="F2123" s="27" t="s">
        <v>89</v>
      </c>
      <c r="G2123" s="27" t="s">
        <v>90</v>
      </c>
      <c r="H2123" s="27" t="s">
        <v>29</v>
      </c>
      <c r="I2123" s="29">
        <v>0.75000000000000011</v>
      </c>
      <c r="J2123" s="30">
        <v>4250</v>
      </c>
      <c r="K2123" s="31">
        <f t="shared" si="16"/>
        <v>3187.5000000000005</v>
      </c>
      <c r="L2123" s="31">
        <f t="shared" si="17"/>
        <v>796.87500000000011</v>
      </c>
      <c r="M2123" s="32">
        <v>0.25</v>
      </c>
      <c r="O2123" s="37"/>
      <c r="P2123" s="35"/>
      <c r="Q2123" s="33"/>
      <c r="R2123" s="34"/>
    </row>
    <row r="2124" spans="1:18" ht="15.75" customHeight="1" x14ac:dyDescent="0.2">
      <c r="A2124" s="22"/>
      <c r="B2124" s="27" t="s">
        <v>34</v>
      </c>
      <c r="C2124" s="27">
        <v>1128299</v>
      </c>
      <c r="D2124" s="28">
        <v>44373</v>
      </c>
      <c r="E2124" s="27" t="s">
        <v>35</v>
      </c>
      <c r="F2124" s="27" t="s">
        <v>89</v>
      </c>
      <c r="G2124" s="27" t="s">
        <v>90</v>
      </c>
      <c r="H2124" s="27" t="s">
        <v>24</v>
      </c>
      <c r="I2124" s="29">
        <v>0.55000000000000004</v>
      </c>
      <c r="J2124" s="30">
        <v>7000</v>
      </c>
      <c r="K2124" s="31">
        <f t="shared" si="16"/>
        <v>3850.0000000000005</v>
      </c>
      <c r="L2124" s="31">
        <f t="shared" si="17"/>
        <v>1347.5</v>
      </c>
      <c r="M2124" s="32">
        <v>0.35</v>
      </c>
      <c r="O2124" s="37"/>
      <c r="P2124" s="35"/>
      <c r="Q2124" s="33"/>
      <c r="R2124" s="34"/>
    </row>
    <row r="2125" spans="1:18" ht="15.75" customHeight="1" x14ac:dyDescent="0.2">
      <c r="A2125" s="22"/>
      <c r="B2125" s="27" t="s">
        <v>34</v>
      </c>
      <c r="C2125" s="27">
        <v>1128299</v>
      </c>
      <c r="D2125" s="28">
        <v>44373</v>
      </c>
      <c r="E2125" s="27" t="s">
        <v>35</v>
      </c>
      <c r="F2125" s="27" t="s">
        <v>89</v>
      </c>
      <c r="G2125" s="27" t="s">
        <v>90</v>
      </c>
      <c r="H2125" s="27" t="s">
        <v>25</v>
      </c>
      <c r="I2125" s="29">
        <v>0.60000000000000009</v>
      </c>
      <c r="J2125" s="30">
        <v>5500</v>
      </c>
      <c r="K2125" s="31">
        <f t="shared" si="16"/>
        <v>3300.0000000000005</v>
      </c>
      <c r="L2125" s="31">
        <f t="shared" si="17"/>
        <v>1320.0000000000002</v>
      </c>
      <c r="M2125" s="32">
        <v>0.4</v>
      </c>
      <c r="O2125" s="37"/>
      <c r="P2125" s="35"/>
      <c r="Q2125" s="33"/>
      <c r="R2125" s="34"/>
    </row>
    <row r="2126" spans="1:18" ht="15.75" customHeight="1" x14ac:dyDescent="0.2">
      <c r="A2126" s="22"/>
      <c r="B2126" s="27" t="s">
        <v>34</v>
      </c>
      <c r="C2126" s="27">
        <v>1128299</v>
      </c>
      <c r="D2126" s="28">
        <v>44373</v>
      </c>
      <c r="E2126" s="27" t="s">
        <v>35</v>
      </c>
      <c r="F2126" s="27" t="s">
        <v>89</v>
      </c>
      <c r="G2126" s="27" t="s">
        <v>90</v>
      </c>
      <c r="H2126" s="27" t="s">
        <v>26</v>
      </c>
      <c r="I2126" s="29">
        <v>0.60000000000000009</v>
      </c>
      <c r="J2126" s="30">
        <v>5500</v>
      </c>
      <c r="K2126" s="31">
        <f t="shared" si="16"/>
        <v>3300.0000000000005</v>
      </c>
      <c r="L2126" s="31">
        <f t="shared" si="17"/>
        <v>1155</v>
      </c>
      <c r="M2126" s="32">
        <v>0.35</v>
      </c>
      <c r="O2126" s="37"/>
      <c r="P2126" s="35"/>
      <c r="Q2126" s="33"/>
      <c r="R2126" s="34"/>
    </row>
    <row r="2127" spans="1:18" ht="15.75" customHeight="1" x14ac:dyDescent="0.2">
      <c r="A2127" s="22"/>
      <c r="B2127" s="27" t="s">
        <v>34</v>
      </c>
      <c r="C2127" s="27">
        <v>1128299</v>
      </c>
      <c r="D2127" s="28">
        <v>44373</v>
      </c>
      <c r="E2127" s="27" t="s">
        <v>35</v>
      </c>
      <c r="F2127" s="27" t="s">
        <v>89</v>
      </c>
      <c r="G2127" s="27" t="s">
        <v>90</v>
      </c>
      <c r="H2127" s="27" t="s">
        <v>27</v>
      </c>
      <c r="I2127" s="29">
        <v>0.55000000000000004</v>
      </c>
      <c r="J2127" s="30">
        <v>4250</v>
      </c>
      <c r="K2127" s="31">
        <f t="shared" si="16"/>
        <v>2337.5</v>
      </c>
      <c r="L2127" s="31">
        <f t="shared" si="17"/>
        <v>818.125</v>
      </c>
      <c r="M2127" s="32">
        <v>0.35</v>
      </c>
      <c r="O2127" s="37"/>
      <c r="P2127" s="35"/>
      <c r="Q2127" s="33"/>
      <c r="R2127" s="34"/>
    </row>
    <row r="2128" spans="1:18" ht="15.75" customHeight="1" x14ac:dyDescent="0.2">
      <c r="A2128" s="22"/>
      <c r="B2128" s="27" t="s">
        <v>34</v>
      </c>
      <c r="C2128" s="27">
        <v>1128299</v>
      </c>
      <c r="D2128" s="28">
        <v>44373</v>
      </c>
      <c r="E2128" s="27" t="s">
        <v>35</v>
      </c>
      <c r="F2128" s="27" t="s">
        <v>89</v>
      </c>
      <c r="G2128" s="27" t="s">
        <v>90</v>
      </c>
      <c r="H2128" s="27" t="s">
        <v>28</v>
      </c>
      <c r="I2128" s="29">
        <v>0.60000000000000009</v>
      </c>
      <c r="J2128" s="30">
        <v>3000</v>
      </c>
      <c r="K2128" s="31">
        <f t="shared" si="16"/>
        <v>1800.0000000000002</v>
      </c>
      <c r="L2128" s="31">
        <f t="shared" si="17"/>
        <v>540</v>
      </c>
      <c r="M2128" s="32">
        <v>0.3</v>
      </c>
      <c r="O2128" s="37"/>
      <c r="P2128" s="35"/>
      <c r="Q2128" s="33"/>
      <c r="R2128" s="34"/>
    </row>
    <row r="2129" spans="1:18" ht="15.75" customHeight="1" x14ac:dyDescent="0.2">
      <c r="A2129" s="22"/>
      <c r="B2129" s="27" t="s">
        <v>34</v>
      </c>
      <c r="C2129" s="27">
        <v>1128299</v>
      </c>
      <c r="D2129" s="28">
        <v>44373</v>
      </c>
      <c r="E2129" s="27" t="s">
        <v>35</v>
      </c>
      <c r="F2129" s="27" t="s">
        <v>89</v>
      </c>
      <c r="G2129" s="27" t="s">
        <v>90</v>
      </c>
      <c r="H2129" s="27" t="s">
        <v>29</v>
      </c>
      <c r="I2129" s="29">
        <v>0.75000000000000011</v>
      </c>
      <c r="J2129" s="30">
        <v>6000</v>
      </c>
      <c r="K2129" s="31">
        <f t="shared" si="16"/>
        <v>4500.0000000000009</v>
      </c>
      <c r="L2129" s="31">
        <f t="shared" si="17"/>
        <v>1125.0000000000002</v>
      </c>
      <c r="M2129" s="32">
        <v>0.25</v>
      </c>
      <c r="O2129" s="37"/>
      <c r="P2129" s="35"/>
      <c r="Q2129" s="33"/>
      <c r="R2129" s="34"/>
    </row>
    <row r="2130" spans="1:18" ht="15.75" customHeight="1" x14ac:dyDescent="0.2">
      <c r="A2130" s="22"/>
      <c r="B2130" s="27" t="s">
        <v>34</v>
      </c>
      <c r="C2130" s="27">
        <v>1128299</v>
      </c>
      <c r="D2130" s="28">
        <v>44402</v>
      </c>
      <c r="E2130" s="27" t="s">
        <v>35</v>
      </c>
      <c r="F2130" s="27" t="s">
        <v>89</v>
      </c>
      <c r="G2130" s="27" t="s">
        <v>90</v>
      </c>
      <c r="H2130" s="27" t="s">
        <v>24</v>
      </c>
      <c r="I2130" s="29">
        <v>0.55000000000000004</v>
      </c>
      <c r="J2130" s="30">
        <v>7500</v>
      </c>
      <c r="K2130" s="31">
        <f t="shared" si="16"/>
        <v>4125</v>
      </c>
      <c r="L2130" s="31">
        <f t="shared" si="17"/>
        <v>1443.75</v>
      </c>
      <c r="M2130" s="32">
        <v>0.35</v>
      </c>
      <c r="O2130" s="37"/>
      <c r="P2130" s="35"/>
      <c r="Q2130" s="33"/>
      <c r="R2130" s="34"/>
    </row>
    <row r="2131" spans="1:18" ht="15.75" customHeight="1" x14ac:dyDescent="0.2">
      <c r="A2131" s="22"/>
      <c r="B2131" s="27" t="s">
        <v>34</v>
      </c>
      <c r="C2131" s="27">
        <v>1128299</v>
      </c>
      <c r="D2131" s="28">
        <v>44402</v>
      </c>
      <c r="E2131" s="27" t="s">
        <v>35</v>
      </c>
      <c r="F2131" s="27" t="s">
        <v>89</v>
      </c>
      <c r="G2131" s="27" t="s">
        <v>90</v>
      </c>
      <c r="H2131" s="27" t="s">
        <v>25</v>
      </c>
      <c r="I2131" s="29">
        <v>0.60000000000000009</v>
      </c>
      <c r="J2131" s="30">
        <v>6000</v>
      </c>
      <c r="K2131" s="31">
        <f t="shared" si="16"/>
        <v>3600.0000000000005</v>
      </c>
      <c r="L2131" s="31">
        <f t="shared" si="17"/>
        <v>1440.0000000000002</v>
      </c>
      <c r="M2131" s="32">
        <v>0.4</v>
      </c>
      <c r="O2131" s="37"/>
      <c r="P2131" s="35"/>
      <c r="Q2131" s="33"/>
      <c r="R2131" s="34"/>
    </row>
    <row r="2132" spans="1:18" ht="15.75" customHeight="1" x14ac:dyDescent="0.2">
      <c r="A2132" s="22"/>
      <c r="B2132" s="27" t="s">
        <v>34</v>
      </c>
      <c r="C2132" s="27">
        <v>1128299</v>
      </c>
      <c r="D2132" s="28">
        <v>44402</v>
      </c>
      <c r="E2132" s="27" t="s">
        <v>35</v>
      </c>
      <c r="F2132" s="27" t="s">
        <v>89</v>
      </c>
      <c r="G2132" s="27" t="s">
        <v>90</v>
      </c>
      <c r="H2132" s="27" t="s">
        <v>26</v>
      </c>
      <c r="I2132" s="29">
        <v>0.60000000000000009</v>
      </c>
      <c r="J2132" s="30">
        <v>5500</v>
      </c>
      <c r="K2132" s="31">
        <f t="shared" si="16"/>
        <v>3300.0000000000005</v>
      </c>
      <c r="L2132" s="31">
        <f t="shared" si="17"/>
        <v>1155</v>
      </c>
      <c r="M2132" s="32">
        <v>0.35</v>
      </c>
      <c r="O2132" s="37"/>
      <c r="P2132" s="35"/>
      <c r="Q2132" s="33"/>
      <c r="R2132" s="34"/>
    </row>
    <row r="2133" spans="1:18" ht="15.75" customHeight="1" x14ac:dyDescent="0.2">
      <c r="A2133" s="22"/>
      <c r="B2133" s="27" t="s">
        <v>34</v>
      </c>
      <c r="C2133" s="27">
        <v>1128299</v>
      </c>
      <c r="D2133" s="28">
        <v>44402</v>
      </c>
      <c r="E2133" s="27" t="s">
        <v>35</v>
      </c>
      <c r="F2133" s="27" t="s">
        <v>89</v>
      </c>
      <c r="G2133" s="27" t="s">
        <v>90</v>
      </c>
      <c r="H2133" s="27" t="s">
        <v>27</v>
      </c>
      <c r="I2133" s="29">
        <v>0.55000000000000004</v>
      </c>
      <c r="J2133" s="30">
        <v>4500</v>
      </c>
      <c r="K2133" s="31">
        <f t="shared" si="16"/>
        <v>2475</v>
      </c>
      <c r="L2133" s="31">
        <f t="shared" si="17"/>
        <v>866.25</v>
      </c>
      <c r="M2133" s="32">
        <v>0.35</v>
      </c>
      <c r="O2133" s="37"/>
      <c r="P2133" s="35"/>
      <c r="Q2133" s="33"/>
      <c r="R2133" s="34"/>
    </row>
    <row r="2134" spans="1:18" ht="15.75" customHeight="1" x14ac:dyDescent="0.2">
      <c r="A2134" s="22"/>
      <c r="B2134" s="27" t="s">
        <v>34</v>
      </c>
      <c r="C2134" s="27">
        <v>1128299</v>
      </c>
      <c r="D2134" s="28">
        <v>44402</v>
      </c>
      <c r="E2134" s="27" t="s">
        <v>35</v>
      </c>
      <c r="F2134" s="27" t="s">
        <v>89</v>
      </c>
      <c r="G2134" s="27" t="s">
        <v>90</v>
      </c>
      <c r="H2134" s="27" t="s">
        <v>28</v>
      </c>
      <c r="I2134" s="29">
        <v>0.60000000000000009</v>
      </c>
      <c r="J2134" s="30">
        <v>5000</v>
      </c>
      <c r="K2134" s="31">
        <f t="shared" si="16"/>
        <v>3000.0000000000005</v>
      </c>
      <c r="L2134" s="31">
        <f t="shared" si="17"/>
        <v>900.00000000000011</v>
      </c>
      <c r="M2134" s="32">
        <v>0.3</v>
      </c>
      <c r="O2134" s="37"/>
      <c r="P2134" s="35"/>
      <c r="Q2134" s="33"/>
      <c r="R2134" s="34"/>
    </row>
    <row r="2135" spans="1:18" ht="15.75" customHeight="1" x14ac:dyDescent="0.2">
      <c r="A2135" s="22"/>
      <c r="B2135" s="27" t="s">
        <v>34</v>
      </c>
      <c r="C2135" s="27">
        <v>1128299</v>
      </c>
      <c r="D2135" s="28">
        <v>44402</v>
      </c>
      <c r="E2135" s="27" t="s">
        <v>35</v>
      </c>
      <c r="F2135" s="27" t="s">
        <v>89</v>
      </c>
      <c r="G2135" s="27" t="s">
        <v>90</v>
      </c>
      <c r="H2135" s="27" t="s">
        <v>29</v>
      </c>
      <c r="I2135" s="29">
        <v>0.75000000000000011</v>
      </c>
      <c r="J2135" s="30">
        <v>5000</v>
      </c>
      <c r="K2135" s="31">
        <f t="shared" si="16"/>
        <v>3750.0000000000005</v>
      </c>
      <c r="L2135" s="31">
        <f t="shared" si="17"/>
        <v>937.50000000000011</v>
      </c>
      <c r="M2135" s="32">
        <v>0.25</v>
      </c>
      <c r="O2135" s="37"/>
      <c r="P2135" s="35"/>
      <c r="Q2135" s="33"/>
      <c r="R2135" s="34"/>
    </row>
    <row r="2136" spans="1:18" ht="15.75" customHeight="1" x14ac:dyDescent="0.2">
      <c r="A2136" s="22"/>
      <c r="B2136" s="27" t="s">
        <v>34</v>
      </c>
      <c r="C2136" s="27">
        <v>1128299</v>
      </c>
      <c r="D2136" s="28">
        <v>44434</v>
      </c>
      <c r="E2136" s="27" t="s">
        <v>35</v>
      </c>
      <c r="F2136" s="27" t="s">
        <v>89</v>
      </c>
      <c r="G2136" s="27" t="s">
        <v>90</v>
      </c>
      <c r="H2136" s="27" t="s">
        <v>24</v>
      </c>
      <c r="I2136" s="29">
        <v>0.60000000000000009</v>
      </c>
      <c r="J2136" s="30">
        <v>7000</v>
      </c>
      <c r="K2136" s="31">
        <f t="shared" si="16"/>
        <v>4200.0000000000009</v>
      </c>
      <c r="L2136" s="31">
        <f t="shared" si="17"/>
        <v>1470.0000000000002</v>
      </c>
      <c r="M2136" s="32">
        <v>0.35</v>
      </c>
      <c r="O2136" s="37"/>
      <c r="P2136" s="35"/>
      <c r="Q2136" s="33"/>
      <c r="R2136" s="34"/>
    </row>
    <row r="2137" spans="1:18" ht="15.75" customHeight="1" x14ac:dyDescent="0.2">
      <c r="A2137" s="22"/>
      <c r="B2137" s="27" t="s">
        <v>34</v>
      </c>
      <c r="C2137" s="27">
        <v>1128299</v>
      </c>
      <c r="D2137" s="28">
        <v>44434</v>
      </c>
      <c r="E2137" s="27" t="s">
        <v>35</v>
      </c>
      <c r="F2137" s="27" t="s">
        <v>89</v>
      </c>
      <c r="G2137" s="27" t="s">
        <v>90</v>
      </c>
      <c r="H2137" s="27" t="s">
        <v>25</v>
      </c>
      <c r="I2137" s="29">
        <v>0.65000000000000013</v>
      </c>
      <c r="J2137" s="30">
        <v>6500</v>
      </c>
      <c r="K2137" s="31">
        <f t="shared" si="16"/>
        <v>4225.0000000000009</v>
      </c>
      <c r="L2137" s="31">
        <f t="shared" si="17"/>
        <v>1690.0000000000005</v>
      </c>
      <c r="M2137" s="32">
        <v>0.4</v>
      </c>
      <c r="O2137" s="37"/>
      <c r="P2137" s="35"/>
      <c r="Q2137" s="33"/>
      <c r="R2137" s="34"/>
    </row>
    <row r="2138" spans="1:18" ht="15.75" customHeight="1" x14ac:dyDescent="0.2">
      <c r="A2138" s="22"/>
      <c r="B2138" s="27" t="s">
        <v>34</v>
      </c>
      <c r="C2138" s="27">
        <v>1128299</v>
      </c>
      <c r="D2138" s="28">
        <v>44434</v>
      </c>
      <c r="E2138" s="27" t="s">
        <v>35</v>
      </c>
      <c r="F2138" s="27" t="s">
        <v>89</v>
      </c>
      <c r="G2138" s="27" t="s">
        <v>90</v>
      </c>
      <c r="H2138" s="27" t="s">
        <v>26</v>
      </c>
      <c r="I2138" s="29">
        <v>0.60000000000000009</v>
      </c>
      <c r="J2138" s="30">
        <v>5250</v>
      </c>
      <c r="K2138" s="31">
        <f t="shared" si="16"/>
        <v>3150.0000000000005</v>
      </c>
      <c r="L2138" s="31">
        <f t="shared" si="17"/>
        <v>1102.5</v>
      </c>
      <c r="M2138" s="32">
        <v>0.35</v>
      </c>
      <c r="O2138" s="37"/>
      <c r="P2138" s="35"/>
      <c r="Q2138" s="33"/>
      <c r="R2138" s="34"/>
    </row>
    <row r="2139" spans="1:18" ht="15.75" customHeight="1" x14ac:dyDescent="0.2">
      <c r="A2139" s="22"/>
      <c r="B2139" s="27" t="s">
        <v>34</v>
      </c>
      <c r="C2139" s="27">
        <v>1128299</v>
      </c>
      <c r="D2139" s="28">
        <v>44434</v>
      </c>
      <c r="E2139" s="27" t="s">
        <v>35</v>
      </c>
      <c r="F2139" s="27" t="s">
        <v>89</v>
      </c>
      <c r="G2139" s="27" t="s">
        <v>90</v>
      </c>
      <c r="H2139" s="27" t="s">
        <v>27</v>
      </c>
      <c r="I2139" s="29">
        <v>0.60000000000000009</v>
      </c>
      <c r="J2139" s="30">
        <v>4750</v>
      </c>
      <c r="K2139" s="31">
        <f t="shared" si="16"/>
        <v>2850.0000000000005</v>
      </c>
      <c r="L2139" s="31">
        <f t="shared" si="17"/>
        <v>997.50000000000011</v>
      </c>
      <c r="M2139" s="32">
        <v>0.35</v>
      </c>
      <c r="O2139" s="37"/>
      <c r="P2139" s="35"/>
      <c r="Q2139" s="33"/>
      <c r="R2139" s="34"/>
    </row>
    <row r="2140" spans="1:18" ht="15.75" customHeight="1" x14ac:dyDescent="0.2">
      <c r="A2140" s="22"/>
      <c r="B2140" s="27" t="s">
        <v>34</v>
      </c>
      <c r="C2140" s="27">
        <v>1128299</v>
      </c>
      <c r="D2140" s="28">
        <v>44434</v>
      </c>
      <c r="E2140" s="27" t="s">
        <v>35</v>
      </c>
      <c r="F2140" s="27" t="s">
        <v>89</v>
      </c>
      <c r="G2140" s="27" t="s">
        <v>90</v>
      </c>
      <c r="H2140" s="27" t="s">
        <v>28</v>
      </c>
      <c r="I2140" s="29">
        <v>0.70000000000000007</v>
      </c>
      <c r="J2140" s="30">
        <v>4750</v>
      </c>
      <c r="K2140" s="31">
        <f t="shared" si="16"/>
        <v>3325.0000000000005</v>
      </c>
      <c r="L2140" s="31">
        <f t="shared" si="17"/>
        <v>997.50000000000011</v>
      </c>
      <c r="M2140" s="32">
        <v>0.3</v>
      </c>
      <c r="O2140" s="37"/>
      <c r="P2140" s="35"/>
      <c r="Q2140" s="33"/>
      <c r="R2140" s="34"/>
    </row>
    <row r="2141" spans="1:18" ht="15.75" customHeight="1" x14ac:dyDescent="0.2">
      <c r="A2141" s="22"/>
      <c r="B2141" s="27" t="s">
        <v>34</v>
      </c>
      <c r="C2141" s="27">
        <v>1128299</v>
      </c>
      <c r="D2141" s="28">
        <v>44434</v>
      </c>
      <c r="E2141" s="27" t="s">
        <v>35</v>
      </c>
      <c r="F2141" s="27" t="s">
        <v>89</v>
      </c>
      <c r="G2141" s="27" t="s">
        <v>90</v>
      </c>
      <c r="H2141" s="27" t="s">
        <v>29</v>
      </c>
      <c r="I2141" s="29">
        <v>0.75000000000000011</v>
      </c>
      <c r="J2141" s="30">
        <v>4500</v>
      </c>
      <c r="K2141" s="31">
        <f t="shared" si="16"/>
        <v>3375.0000000000005</v>
      </c>
      <c r="L2141" s="31">
        <f t="shared" si="17"/>
        <v>843.75000000000011</v>
      </c>
      <c r="M2141" s="32">
        <v>0.25</v>
      </c>
      <c r="O2141" s="37"/>
      <c r="P2141" s="35"/>
      <c r="Q2141" s="33"/>
      <c r="R2141" s="34"/>
    </row>
    <row r="2142" spans="1:18" ht="15.75" customHeight="1" x14ac:dyDescent="0.2">
      <c r="A2142" s="22"/>
      <c r="B2142" s="27" t="s">
        <v>34</v>
      </c>
      <c r="C2142" s="27">
        <v>1128299</v>
      </c>
      <c r="D2142" s="28">
        <v>44466</v>
      </c>
      <c r="E2142" s="27" t="s">
        <v>35</v>
      </c>
      <c r="F2142" s="27" t="s">
        <v>89</v>
      </c>
      <c r="G2142" s="27" t="s">
        <v>90</v>
      </c>
      <c r="H2142" s="27" t="s">
        <v>24</v>
      </c>
      <c r="I2142" s="29">
        <v>0.50000000000000011</v>
      </c>
      <c r="J2142" s="30">
        <v>6250</v>
      </c>
      <c r="K2142" s="31">
        <f t="shared" si="16"/>
        <v>3125.0000000000009</v>
      </c>
      <c r="L2142" s="31">
        <f t="shared" si="17"/>
        <v>1093.7500000000002</v>
      </c>
      <c r="M2142" s="32">
        <v>0.35</v>
      </c>
      <c r="O2142" s="37"/>
      <c r="P2142" s="35"/>
      <c r="Q2142" s="33"/>
      <c r="R2142" s="34"/>
    </row>
    <row r="2143" spans="1:18" ht="15.75" customHeight="1" x14ac:dyDescent="0.2">
      <c r="A2143" s="22"/>
      <c r="B2143" s="27" t="s">
        <v>34</v>
      </c>
      <c r="C2143" s="27">
        <v>1128299</v>
      </c>
      <c r="D2143" s="28">
        <v>44466</v>
      </c>
      <c r="E2143" s="27" t="s">
        <v>35</v>
      </c>
      <c r="F2143" s="27" t="s">
        <v>89</v>
      </c>
      <c r="G2143" s="27" t="s">
        <v>90</v>
      </c>
      <c r="H2143" s="27" t="s">
        <v>25</v>
      </c>
      <c r="I2143" s="29">
        <v>0.55000000000000016</v>
      </c>
      <c r="J2143" s="30">
        <v>6250</v>
      </c>
      <c r="K2143" s="31">
        <f t="shared" si="16"/>
        <v>3437.5000000000009</v>
      </c>
      <c r="L2143" s="31">
        <f t="shared" si="17"/>
        <v>1375.0000000000005</v>
      </c>
      <c r="M2143" s="32">
        <v>0.4</v>
      </c>
      <c r="O2143" s="37"/>
      <c r="P2143" s="35"/>
      <c r="Q2143" s="33"/>
      <c r="R2143" s="34"/>
    </row>
    <row r="2144" spans="1:18" ht="15.75" customHeight="1" x14ac:dyDescent="0.2">
      <c r="A2144" s="22"/>
      <c r="B2144" s="27" t="s">
        <v>34</v>
      </c>
      <c r="C2144" s="27">
        <v>1128299</v>
      </c>
      <c r="D2144" s="28">
        <v>44466</v>
      </c>
      <c r="E2144" s="27" t="s">
        <v>35</v>
      </c>
      <c r="F2144" s="27" t="s">
        <v>89</v>
      </c>
      <c r="G2144" s="27" t="s">
        <v>90</v>
      </c>
      <c r="H2144" s="27" t="s">
        <v>26</v>
      </c>
      <c r="I2144" s="29">
        <v>0.50000000000000011</v>
      </c>
      <c r="J2144" s="30">
        <v>4750</v>
      </c>
      <c r="K2144" s="31">
        <f t="shared" si="16"/>
        <v>2375.0000000000005</v>
      </c>
      <c r="L2144" s="31">
        <f t="shared" si="17"/>
        <v>831.25000000000011</v>
      </c>
      <c r="M2144" s="32">
        <v>0.35</v>
      </c>
      <c r="O2144" s="37"/>
      <c r="P2144" s="35"/>
      <c r="Q2144" s="33"/>
      <c r="R2144" s="34"/>
    </row>
    <row r="2145" spans="1:18" ht="15.75" customHeight="1" x14ac:dyDescent="0.2">
      <c r="A2145" s="22"/>
      <c r="B2145" s="27" t="s">
        <v>34</v>
      </c>
      <c r="C2145" s="27">
        <v>1128299</v>
      </c>
      <c r="D2145" s="28">
        <v>44466</v>
      </c>
      <c r="E2145" s="27" t="s">
        <v>35</v>
      </c>
      <c r="F2145" s="27" t="s">
        <v>89</v>
      </c>
      <c r="G2145" s="27" t="s">
        <v>90</v>
      </c>
      <c r="H2145" s="27" t="s">
        <v>27</v>
      </c>
      <c r="I2145" s="29">
        <v>0.50000000000000011</v>
      </c>
      <c r="J2145" s="30">
        <v>4250</v>
      </c>
      <c r="K2145" s="31">
        <f t="shared" si="16"/>
        <v>2125.0000000000005</v>
      </c>
      <c r="L2145" s="31">
        <f t="shared" si="17"/>
        <v>743.75000000000011</v>
      </c>
      <c r="M2145" s="32">
        <v>0.35</v>
      </c>
      <c r="O2145" s="37"/>
      <c r="P2145" s="35"/>
      <c r="Q2145" s="33"/>
      <c r="R2145" s="34"/>
    </row>
    <row r="2146" spans="1:18" ht="15.75" customHeight="1" x14ac:dyDescent="0.2">
      <c r="A2146" s="22"/>
      <c r="B2146" s="27" t="s">
        <v>34</v>
      </c>
      <c r="C2146" s="27">
        <v>1128299</v>
      </c>
      <c r="D2146" s="28">
        <v>44466</v>
      </c>
      <c r="E2146" s="27" t="s">
        <v>35</v>
      </c>
      <c r="F2146" s="27" t="s">
        <v>89</v>
      </c>
      <c r="G2146" s="27" t="s">
        <v>90</v>
      </c>
      <c r="H2146" s="27" t="s">
        <v>28</v>
      </c>
      <c r="I2146" s="29">
        <v>0.60000000000000009</v>
      </c>
      <c r="J2146" s="30">
        <v>4250</v>
      </c>
      <c r="K2146" s="31">
        <f t="shared" si="16"/>
        <v>2550.0000000000005</v>
      </c>
      <c r="L2146" s="31">
        <f t="shared" si="17"/>
        <v>765.00000000000011</v>
      </c>
      <c r="M2146" s="32">
        <v>0.3</v>
      </c>
      <c r="O2146" s="37"/>
      <c r="P2146" s="35"/>
      <c r="Q2146" s="33"/>
      <c r="R2146" s="34"/>
    </row>
    <row r="2147" spans="1:18" ht="15.75" customHeight="1" x14ac:dyDescent="0.2">
      <c r="A2147" s="22"/>
      <c r="B2147" s="27" t="s">
        <v>34</v>
      </c>
      <c r="C2147" s="27">
        <v>1128299</v>
      </c>
      <c r="D2147" s="28">
        <v>44466</v>
      </c>
      <c r="E2147" s="27" t="s">
        <v>35</v>
      </c>
      <c r="F2147" s="27" t="s">
        <v>89</v>
      </c>
      <c r="G2147" s="27" t="s">
        <v>90</v>
      </c>
      <c r="H2147" s="27" t="s">
        <v>29</v>
      </c>
      <c r="I2147" s="29">
        <v>0.65000000000000013</v>
      </c>
      <c r="J2147" s="30">
        <v>4750</v>
      </c>
      <c r="K2147" s="31">
        <f t="shared" si="16"/>
        <v>3087.5000000000005</v>
      </c>
      <c r="L2147" s="31">
        <f t="shared" si="17"/>
        <v>771.87500000000011</v>
      </c>
      <c r="M2147" s="32">
        <v>0.25</v>
      </c>
      <c r="O2147" s="37"/>
      <c r="P2147" s="35"/>
      <c r="Q2147" s="33"/>
      <c r="R2147" s="34"/>
    </row>
    <row r="2148" spans="1:18" ht="15.75" customHeight="1" x14ac:dyDescent="0.2">
      <c r="A2148" s="22"/>
      <c r="B2148" s="27" t="s">
        <v>34</v>
      </c>
      <c r="C2148" s="27">
        <v>1128299</v>
      </c>
      <c r="D2148" s="28">
        <v>44495</v>
      </c>
      <c r="E2148" s="27" t="s">
        <v>35</v>
      </c>
      <c r="F2148" s="27" t="s">
        <v>89</v>
      </c>
      <c r="G2148" s="27" t="s">
        <v>90</v>
      </c>
      <c r="H2148" s="27" t="s">
        <v>24</v>
      </c>
      <c r="I2148" s="29">
        <v>0.50000000000000011</v>
      </c>
      <c r="J2148" s="30">
        <v>5500</v>
      </c>
      <c r="K2148" s="31">
        <f t="shared" si="16"/>
        <v>2750.0000000000005</v>
      </c>
      <c r="L2148" s="31">
        <f t="shared" si="17"/>
        <v>962.50000000000011</v>
      </c>
      <c r="M2148" s="32">
        <v>0.35</v>
      </c>
      <c r="O2148" s="37"/>
      <c r="P2148" s="35"/>
      <c r="Q2148" s="33"/>
      <c r="R2148" s="34"/>
    </row>
    <row r="2149" spans="1:18" ht="15.75" customHeight="1" x14ac:dyDescent="0.2">
      <c r="A2149" s="22"/>
      <c r="B2149" s="27" t="s">
        <v>34</v>
      </c>
      <c r="C2149" s="27">
        <v>1128299</v>
      </c>
      <c r="D2149" s="28">
        <v>44495</v>
      </c>
      <c r="E2149" s="27" t="s">
        <v>35</v>
      </c>
      <c r="F2149" s="27" t="s">
        <v>89</v>
      </c>
      <c r="G2149" s="27" t="s">
        <v>90</v>
      </c>
      <c r="H2149" s="27" t="s">
        <v>25</v>
      </c>
      <c r="I2149" s="29">
        <v>0.55000000000000016</v>
      </c>
      <c r="J2149" s="30">
        <v>5500</v>
      </c>
      <c r="K2149" s="31">
        <f t="shared" si="16"/>
        <v>3025.0000000000009</v>
      </c>
      <c r="L2149" s="31">
        <f t="shared" si="17"/>
        <v>1210.0000000000005</v>
      </c>
      <c r="M2149" s="32">
        <v>0.4</v>
      </c>
      <c r="O2149" s="37"/>
      <c r="P2149" s="35"/>
      <c r="Q2149" s="33"/>
      <c r="R2149" s="34"/>
    </row>
    <row r="2150" spans="1:18" ht="15.75" customHeight="1" x14ac:dyDescent="0.2">
      <c r="A2150" s="22"/>
      <c r="B2150" s="27" t="s">
        <v>34</v>
      </c>
      <c r="C2150" s="27">
        <v>1128299</v>
      </c>
      <c r="D2150" s="28">
        <v>44495</v>
      </c>
      <c r="E2150" s="27" t="s">
        <v>35</v>
      </c>
      <c r="F2150" s="27" t="s">
        <v>89</v>
      </c>
      <c r="G2150" s="27" t="s">
        <v>90</v>
      </c>
      <c r="H2150" s="27" t="s">
        <v>26</v>
      </c>
      <c r="I2150" s="29">
        <v>0.50000000000000011</v>
      </c>
      <c r="J2150" s="30">
        <v>3750</v>
      </c>
      <c r="K2150" s="31">
        <f t="shared" si="16"/>
        <v>1875.0000000000005</v>
      </c>
      <c r="L2150" s="31">
        <f t="shared" si="17"/>
        <v>656.25000000000011</v>
      </c>
      <c r="M2150" s="32">
        <v>0.35</v>
      </c>
      <c r="O2150" s="37"/>
      <c r="P2150" s="35"/>
      <c r="Q2150" s="33"/>
      <c r="R2150" s="34"/>
    </row>
    <row r="2151" spans="1:18" ht="15.75" customHeight="1" x14ac:dyDescent="0.2">
      <c r="A2151" s="22"/>
      <c r="B2151" s="27" t="s">
        <v>34</v>
      </c>
      <c r="C2151" s="27">
        <v>1128299</v>
      </c>
      <c r="D2151" s="28">
        <v>44495</v>
      </c>
      <c r="E2151" s="27" t="s">
        <v>35</v>
      </c>
      <c r="F2151" s="27" t="s">
        <v>89</v>
      </c>
      <c r="G2151" s="27" t="s">
        <v>90</v>
      </c>
      <c r="H2151" s="27" t="s">
        <v>27</v>
      </c>
      <c r="I2151" s="29">
        <v>0.50000000000000011</v>
      </c>
      <c r="J2151" s="30">
        <v>3500</v>
      </c>
      <c r="K2151" s="31">
        <f t="shared" si="16"/>
        <v>1750.0000000000005</v>
      </c>
      <c r="L2151" s="31">
        <f t="shared" si="17"/>
        <v>612.50000000000011</v>
      </c>
      <c r="M2151" s="32">
        <v>0.35</v>
      </c>
      <c r="O2151" s="37"/>
      <c r="P2151" s="35"/>
      <c r="Q2151" s="33"/>
      <c r="R2151" s="34"/>
    </row>
    <row r="2152" spans="1:18" ht="15.75" customHeight="1" x14ac:dyDescent="0.2">
      <c r="A2152" s="22"/>
      <c r="B2152" s="27" t="s">
        <v>34</v>
      </c>
      <c r="C2152" s="27">
        <v>1128299</v>
      </c>
      <c r="D2152" s="28">
        <v>44495</v>
      </c>
      <c r="E2152" s="27" t="s">
        <v>35</v>
      </c>
      <c r="F2152" s="27" t="s">
        <v>89</v>
      </c>
      <c r="G2152" s="27" t="s">
        <v>90</v>
      </c>
      <c r="H2152" s="27" t="s">
        <v>28</v>
      </c>
      <c r="I2152" s="29">
        <v>0.60000000000000009</v>
      </c>
      <c r="J2152" s="30">
        <v>3250</v>
      </c>
      <c r="K2152" s="31">
        <f t="shared" si="16"/>
        <v>1950.0000000000002</v>
      </c>
      <c r="L2152" s="31">
        <f t="shared" si="17"/>
        <v>585</v>
      </c>
      <c r="M2152" s="32">
        <v>0.3</v>
      </c>
      <c r="O2152" s="37"/>
      <c r="P2152" s="35"/>
      <c r="Q2152" s="33"/>
      <c r="R2152" s="34"/>
    </row>
    <row r="2153" spans="1:18" ht="15.75" customHeight="1" x14ac:dyDescent="0.2">
      <c r="A2153" s="22"/>
      <c r="B2153" s="27" t="s">
        <v>34</v>
      </c>
      <c r="C2153" s="27">
        <v>1128299</v>
      </c>
      <c r="D2153" s="28">
        <v>44495</v>
      </c>
      <c r="E2153" s="27" t="s">
        <v>35</v>
      </c>
      <c r="F2153" s="27" t="s">
        <v>89</v>
      </c>
      <c r="G2153" s="27" t="s">
        <v>90</v>
      </c>
      <c r="H2153" s="27" t="s">
        <v>29</v>
      </c>
      <c r="I2153" s="29">
        <v>0.75000000000000011</v>
      </c>
      <c r="J2153" s="30">
        <v>3750</v>
      </c>
      <c r="K2153" s="31">
        <f t="shared" si="16"/>
        <v>2812.5000000000005</v>
      </c>
      <c r="L2153" s="31">
        <f t="shared" si="17"/>
        <v>703.12500000000011</v>
      </c>
      <c r="M2153" s="32">
        <v>0.25</v>
      </c>
      <c r="O2153" s="37"/>
      <c r="P2153" s="35"/>
      <c r="Q2153" s="33"/>
      <c r="R2153" s="34"/>
    </row>
    <row r="2154" spans="1:18" ht="15.75" customHeight="1" x14ac:dyDescent="0.2">
      <c r="A2154" s="22"/>
      <c r="B2154" s="27" t="s">
        <v>34</v>
      </c>
      <c r="C2154" s="27">
        <v>1128299</v>
      </c>
      <c r="D2154" s="28">
        <v>44526</v>
      </c>
      <c r="E2154" s="27" t="s">
        <v>35</v>
      </c>
      <c r="F2154" s="27" t="s">
        <v>89</v>
      </c>
      <c r="G2154" s="27" t="s">
        <v>90</v>
      </c>
      <c r="H2154" s="27" t="s">
        <v>24</v>
      </c>
      <c r="I2154" s="29">
        <v>0.60000000000000009</v>
      </c>
      <c r="J2154" s="30">
        <v>5500</v>
      </c>
      <c r="K2154" s="31">
        <f t="shared" si="16"/>
        <v>3300.0000000000005</v>
      </c>
      <c r="L2154" s="31">
        <f t="shared" si="17"/>
        <v>1155</v>
      </c>
      <c r="M2154" s="32">
        <v>0.35</v>
      </c>
      <c r="O2154" s="37"/>
      <c r="P2154" s="35"/>
      <c r="Q2154" s="33"/>
      <c r="R2154" s="34"/>
    </row>
    <row r="2155" spans="1:18" ht="15.75" customHeight="1" x14ac:dyDescent="0.2">
      <c r="A2155" s="22"/>
      <c r="B2155" s="27" t="s">
        <v>34</v>
      </c>
      <c r="C2155" s="27">
        <v>1128299</v>
      </c>
      <c r="D2155" s="28">
        <v>44526</v>
      </c>
      <c r="E2155" s="27" t="s">
        <v>35</v>
      </c>
      <c r="F2155" s="27" t="s">
        <v>89</v>
      </c>
      <c r="G2155" s="27" t="s">
        <v>90</v>
      </c>
      <c r="H2155" s="27" t="s">
        <v>25</v>
      </c>
      <c r="I2155" s="29">
        <v>0.65000000000000013</v>
      </c>
      <c r="J2155" s="30">
        <v>6000</v>
      </c>
      <c r="K2155" s="31">
        <f t="shared" si="16"/>
        <v>3900.0000000000009</v>
      </c>
      <c r="L2155" s="31">
        <f t="shared" si="17"/>
        <v>1560.0000000000005</v>
      </c>
      <c r="M2155" s="32">
        <v>0.4</v>
      </c>
      <c r="O2155" s="37"/>
      <c r="P2155" s="35"/>
      <c r="Q2155" s="33"/>
      <c r="R2155" s="34"/>
    </row>
    <row r="2156" spans="1:18" ht="15.75" customHeight="1" x14ac:dyDescent="0.2">
      <c r="A2156" s="22"/>
      <c r="B2156" s="27" t="s">
        <v>34</v>
      </c>
      <c r="C2156" s="27">
        <v>1128299</v>
      </c>
      <c r="D2156" s="28">
        <v>44526</v>
      </c>
      <c r="E2156" s="27" t="s">
        <v>35</v>
      </c>
      <c r="F2156" s="27" t="s">
        <v>89</v>
      </c>
      <c r="G2156" s="27" t="s">
        <v>90</v>
      </c>
      <c r="H2156" s="27" t="s">
        <v>26</v>
      </c>
      <c r="I2156" s="29">
        <v>0.60000000000000009</v>
      </c>
      <c r="J2156" s="30">
        <v>4500</v>
      </c>
      <c r="K2156" s="31">
        <f t="shared" si="16"/>
        <v>2700.0000000000005</v>
      </c>
      <c r="L2156" s="31">
        <f t="shared" si="17"/>
        <v>945.00000000000011</v>
      </c>
      <c r="M2156" s="32">
        <v>0.35</v>
      </c>
      <c r="O2156" s="37"/>
      <c r="P2156" s="35"/>
      <c r="Q2156" s="33"/>
      <c r="R2156" s="34"/>
    </row>
    <row r="2157" spans="1:18" ht="15.75" customHeight="1" x14ac:dyDescent="0.2">
      <c r="A2157" s="22"/>
      <c r="B2157" s="27" t="s">
        <v>34</v>
      </c>
      <c r="C2157" s="27">
        <v>1128299</v>
      </c>
      <c r="D2157" s="28">
        <v>44526</v>
      </c>
      <c r="E2157" s="27" t="s">
        <v>35</v>
      </c>
      <c r="F2157" s="27" t="s">
        <v>89</v>
      </c>
      <c r="G2157" s="27" t="s">
        <v>90</v>
      </c>
      <c r="H2157" s="27" t="s">
        <v>27</v>
      </c>
      <c r="I2157" s="29">
        <v>0.60000000000000009</v>
      </c>
      <c r="J2157" s="30">
        <v>4250</v>
      </c>
      <c r="K2157" s="31">
        <f t="shared" si="16"/>
        <v>2550.0000000000005</v>
      </c>
      <c r="L2157" s="31">
        <f t="shared" si="17"/>
        <v>892.50000000000011</v>
      </c>
      <c r="M2157" s="32">
        <v>0.35</v>
      </c>
      <c r="O2157" s="37"/>
      <c r="P2157" s="35"/>
      <c r="Q2157" s="33"/>
      <c r="R2157" s="34"/>
    </row>
    <row r="2158" spans="1:18" ht="15.75" customHeight="1" x14ac:dyDescent="0.2">
      <c r="A2158" s="22"/>
      <c r="B2158" s="27" t="s">
        <v>34</v>
      </c>
      <c r="C2158" s="27">
        <v>1128299</v>
      </c>
      <c r="D2158" s="28">
        <v>44526</v>
      </c>
      <c r="E2158" s="27" t="s">
        <v>35</v>
      </c>
      <c r="F2158" s="27" t="s">
        <v>89</v>
      </c>
      <c r="G2158" s="27" t="s">
        <v>90</v>
      </c>
      <c r="H2158" s="27" t="s">
        <v>28</v>
      </c>
      <c r="I2158" s="29">
        <v>0.70000000000000007</v>
      </c>
      <c r="J2158" s="30">
        <v>3750</v>
      </c>
      <c r="K2158" s="31">
        <f t="shared" si="16"/>
        <v>2625.0000000000005</v>
      </c>
      <c r="L2158" s="31">
        <f t="shared" si="17"/>
        <v>787.50000000000011</v>
      </c>
      <c r="M2158" s="32">
        <v>0.3</v>
      </c>
      <c r="O2158" s="37"/>
      <c r="P2158" s="35"/>
      <c r="Q2158" s="33"/>
      <c r="R2158" s="34"/>
    </row>
    <row r="2159" spans="1:18" ht="15.75" customHeight="1" x14ac:dyDescent="0.2">
      <c r="A2159" s="22"/>
      <c r="B2159" s="27" t="s">
        <v>34</v>
      </c>
      <c r="C2159" s="27">
        <v>1128299</v>
      </c>
      <c r="D2159" s="28">
        <v>44526</v>
      </c>
      <c r="E2159" s="27" t="s">
        <v>35</v>
      </c>
      <c r="F2159" s="27" t="s">
        <v>89</v>
      </c>
      <c r="G2159" s="27" t="s">
        <v>90</v>
      </c>
      <c r="H2159" s="27" t="s">
        <v>29</v>
      </c>
      <c r="I2159" s="29">
        <v>0.75000000000000011</v>
      </c>
      <c r="J2159" s="30">
        <v>5000</v>
      </c>
      <c r="K2159" s="31">
        <f t="shared" si="16"/>
        <v>3750.0000000000005</v>
      </c>
      <c r="L2159" s="31">
        <f t="shared" si="17"/>
        <v>937.50000000000011</v>
      </c>
      <c r="M2159" s="32">
        <v>0.25</v>
      </c>
      <c r="O2159" s="37"/>
      <c r="P2159" s="35"/>
      <c r="Q2159" s="33"/>
      <c r="R2159" s="34"/>
    </row>
    <row r="2160" spans="1:18" ht="15.75" customHeight="1" x14ac:dyDescent="0.2">
      <c r="A2160" s="22"/>
      <c r="B2160" s="27" t="s">
        <v>34</v>
      </c>
      <c r="C2160" s="27">
        <v>1128299</v>
      </c>
      <c r="D2160" s="28">
        <v>44555</v>
      </c>
      <c r="E2160" s="27" t="s">
        <v>35</v>
      </c>
      <c r="F2160" s="27" t="s">
        <v>89</v>
      </c>
      <c r="G2160" s="27" t="s">
        <v>90</v>
      </c>
      <c r="H2160" s="27" t="s">
        <v>24</v>
      </c>
      <c r="I2160" s="29">
        <v>0.60000000000000009</v>
      </c>
      <c r="J2160" s="30">
        <v>7000</v>
      </c>
      <c r="K2160" s="31">
        <f t="shared" si="16"/>
        <v>4200.0000000000009</v>
      </c>
      <c r="L2160" s="31">
        <f t="shared" si="17"/>
        <v>1470.0000000000002</v>
      </c>
      <c r="M2160" s="32">
        <v>0.35</v>
      </c>
      <c r="O2160" s="37"/>
      <c r="P2160" s="35"/>
      <c r="Q2160" s="33"/>
      <c r="R2160" s="34"/>
    </row>
    <row r="2161" spans="1:18" ht="15.75" customHeight="1" x14ac:dyDescent="0.2">
      <c r="A2161" s="22"/>
      <c r="B2161" s="27" t="s">
        <v>34</v>
      </c>
      <c r="C2161" s="27">
        <v>1128299</v>
      </c>
      <c r="D2161" s="28">
        <v>44555</v>
      </c>
      <c r="E2161" s="27" t="s">
        <v>35</v>
      </c>
      <c r="F2161" s="27" t="s">
        <v>89</v>
      </c>
      <c r="G2161" s="27" t="s">
        <v>90</v>
      </c>
      <c r="H2161" s="27" t="s">
        <v>25</v>
      </c>
      <c r="I2161" s="29">
        <v>0.65000000000000013</v>
      </c>
      <c r="J2161" s="30">
        <v>7000</v>
      </c>
      <c r="K2161" s="31">
        <f t="shared" si="16"/>
        <v>4550.0000000000009</v>
      </c>
      <c r="L2161" s="31">
        <f t="shared" si="17"/>
        <v>1820.0000000000005</v>
      </c>
      <c r="M2161" s="32">
        <v>0.4</v>
      </c>
      <c r="O2161" s="37"/>
      <c r="P2161" s="35"/>
      <c r="Q2161" s="33"/>
      <c r="R2161" s="34"/>
    </row>
    <row r="2162" spans="1:18" ht="15.75" customHeight="1" x14ac:dyDescent="0.2">
      <c r="A2162" s="22"/>
      <c r="B2162" s="27" t="s">
        <v>34</v>
      </c>
      <c r="C2162" s="27">
        <v>1128299</v>
      </c>
      <c r="D2162" s="28">
        <v>44555</v>
      </c>
      <c r="E2162" s="27" t="s">
        <v>35</v>
      </c>
      <c r="F2162" s="27" t="s">
        <v>89</v>
      </c>
      <c r="G2162" s="27" t="s">
        <v>90</v>
      </c>
      <c r="H2162" s="27" t="s">
        <v>26</v>
      </c>
      <c r="I2162" s="29">
        <v>0.60000000000000009</v>
      </c>
      <c r="J2162" s="30">
        <v>5000</v>
      </c>
      <c r="K2162" s="31">
        <f t="shared" si="16"/>
        <v>3000.0000000000005</v>
      </c>
      <c r="L2162" s="31">
        <f t="shared" si="17"/>
        <v>1050</v>
      </c>
      <c r="M2162" s="32">
        <v>0.35</v>
      </c>
      <c r="O2162" s="37"/>
      <c r="P2162" s="35"/>
      <c r="Q2162" s="33"/>
      <c r="R2162" s="34"/>
    </row>
    <row r="2163" spans="1:18" ht="15.75" customHeight="1" x14ac:dyDescent="0.2">
      <c r="A2163" s="22"/>
      <c r="B2163" s="27" t="s">
        <v>34</v>
      </c>
      <c r="C2163" s="27">
        <v>1128299</v>
      </c>
      <c r="D2163" s="28">
        <v>44555</v>
      </c>
      <c r="E2163" s="27" t="s">
        <v>35</v>
      </c>
      <c r="F2163" s="27" t="s">
        <v>89</v>
      </c>
      <c r="G2163" s="27" t="s">
        <v>90</v>
      </c>
      <c r="H2163" s="27" t="s">
        <v>27</v>
      </c>
      <c r="I2163" s="29">
        <v>0.60000000000000009</v>
      </c>
      <c r="J2163" s="30">
        <v>5000</v>
      </c>
      <c r="K2163" s="31">
        <f t="shared" si="16"/>
        <v>3000.0000000000005</v>
      </c>
      <c r="L2163" s="31">
        <f t="shared" si="17"/>
        <v>1050</v>
      </c>
      <c r="M2163" s="32">
        <v>0.35</v>
      </c>
      <c r="O2163" s="37"/>
      <c r="P2163" s="35"/>
      <c r="Q2163" s="33"/>
      <c r="R2163" s="34"/>
    </row>
    <row r="2164" spans="1:18" ht="15.75" customHeight="1" x14ac:dyDescent="0.2">
      <c r="A2164" s="22"/>
      <c r="B2164" s="27" t="s">
        <v>34</v>
      </c>
      <c r="C2164" s="27">
        <v>1128299</v>
      </c>
      <c r="D2164" s="28">
        <v>44555</v>
      </c>
      <c r="E2164" s="27" t="s">
        <v>35</v>
      </c>
      <c r="F2164" s="27" t="s">
        <v>89</v>
      </c>
      <c r="G2164" s="27" t="s">
        <v>90</v>
      </c>
      <c r="H2164" s="27" t="s">
        <v>28</v>
      </c>
      <c r="I2164" s="29">
        <v>0.70000000000000007</v>
      </c>
      <c r="J2164" s="30">
        <v>4250</v>
      </c>
      <c r="K2164" s="31">
        <f t="shared" si="16"/>
        <v>2975.0000000000005</v>
      </c>
      <c r="L2164" s="31">
        <f t="shared" si="17"/>
        <v>892.50000000000011</v>
      </c>
      <c r="M2164" s="32">
        <v>0.3</v>
      </c>
      <c r="O2164" s="37"/>
      <c r="P2164" s="35"/>
      <c r="Q2164" s="33"/>
      <c r="R2164" s="34"/>
    </row>
    <row r="2165" spans="1:18" ht="15.75" customHeight="1" x14ac:dyDescent="0.2">
      <c r="A2165" s="22"/>
      <c r="B2165" s="27" t="s">
        <v>34</v>
      </c>
      <c r="C2165" s="27">
        <v>1128299</v>
      </c>
      <c r="D2165" s="28">
        <v>44555</v>
      </c>
      <c r="E2165" s="27" t="s">
        <v>35</v>
      </c>
      <c r="F2165" s="27" t="s">
        <v>89</v>
      </c>
      <c r="G2165" s="27" t="s">
        <v>90</v>
      </c>
      <c r="H2165" s="27" t="s">
        <v>29</v>
      </c>
      <c r="I2165" s="29">
        <v>0.75000000000000011</v>
      </c>
      <c r="J2165" s="30">
        <v>5250</v>
      </c>
      <c r="K2165" s="31">
        <f t="shared" si="16"/>
        <v>3937.5000000000005</v>
      </c>
      <c r="L2165" s="31">
        <f t="shared" si="17"/>
        <v>984.37500000000011</v>
      </c>
      <c r="M2165" s="32">
        <v>0.25</v>
      </c>
      <c r="O2165" s="37"/>
      <c r="P2165" s="35"/>
      <c r="Q2165" s="33"/>
      <c r="R2165" s="34"/>
    </row>
    <row r="2166" spans="1:18" ht="15.75" customHeight="1" x14ac:dyDescent="0.2">
      <c r="A2166" s="22" t="s">
        <v>46</v>
      </c>
      <c r="B2166" s="27" t="s">
        <v>34</v>
      </c>
      <c r="C2166" s="27">
        <v>1128299</v>
      </c>
      <c r="D2166" s="28">
        <v>44209</v>
      </c>
      <c r="E2166" s="27" t="s">
        <v>35</v>
      </c>
      <c r="F2166" s="27" t="s">
        <v>91</v>
      </c>
      <c r="G2166" s="27" t="s">
        <v>92</v>
      </c>
      <c r="H2166" s="27" t="s">
        <v>24</v>
      </c>
      <c r="I2166" s="29">
        <v>0.29999999999999993</v>
      </c>
      <c r="J2166" s="30">
        <v>4500</v>
      </c>
      <c r="K2166" s="31">
        <f t="shared" si="16"/>
        <v>1349.9999999999998</v>
      </c>
      <c r="L2166" s="31">
        <f t="shared" si="17"/>
        <v>539.99999999999989</v>
      </c>
      <c r="M2166" s="32">
        <v>0.4</v>
      </c>
      <c r="O2166" s="37"/>
      <c r="P2166" s="35"/>
      <c r="Q2166" s="33"/>
      <c r="R2166" s="34"/>
    </row>
    <row r="2167" spans="1:18" ht="15.75" customHeight="1" x14ac:dyDescent="0.2">
      <c r="A2167" s="22"/>
      <c r="B2167" s="27" t="s">
        <v>34</v>
      </c>
      <c r="C2167" s="27">
        <v>1128299</v>
      </c>
      <c r="D2167" s="28">
        <v>44209</v>
      </c>
      <c r="E2167" s="27" t="s">
        <v>35</v>
      </c>
      <c r="F2167" s="27" t="s">
        <v>91</v>
      </c>
      <c r="G2167" s="27" t="s">
        <v>92</v>
      </c>
      <c r="H2167" s="27" t="s">
        <v>25</v>
      </c>
      <c r="I2167" s="29">
        <v>0.4</v>
      </c>
      <c r="J2167" s="30">
        <v>4500</v>
      </c>
      <c r="K2167" s="31">
        <f t="shared" si="16"/>
        <v>1800</v>
      </c>
      <c r="L2167" s="31">
        <f t="shared" si="17"/>
        <v>720</v>
      </c>
      <c r="M2167" s="32">
        <v>0.4</v>
      </c>
      <c r="O2167" s="37"/>
      <c r="P2167" s="35"/>
      <c r="Q2167" s="33"/>
      <c r="R2167" s="34"/>
    </row>
    <row r="2168" spans="1:18" ht="15.75" customHeight="1" x14ac:dyDescent="0.2">
      <c r="A2168" s="22"/>
      <c r="B2168" s="27" t="s">
        <v>34</v>
      </c>
      <c r="C2168" s="27">
        <v>1128299</v>
      </c>
      <c r="D2168" s="28">
        <v>44209</v>
      </c>
      <c r="E2168" s="27" t="s">
        <v>35</v>
      </c>
      <c r="F2168" s="27" t="s">
        <v>91</v>
      </c>
      <c r="G2168" s="27" t="s">
        <v>92</v>
      </c>
      <c r="H2168" s="27" t="s">
        <v>26</v>
      </c>
      <c r="I2168" s="29">
        <v>0.4</v>
      </c>
      <c r="J2168" s="30">
        <v>4500</v>
      </c>
      <c r="K2168" s="31">
        <f t="shared" si="16"/>
        <v>1800</v>
      </c>
      <c r="L2168" s="31">
        <f t="shared" si="17"/>
        <v>630</v>
      </c>
      <c r="M2168" s="32">
        <v>0.35</v>
      </c>
      <c r="O2168" s="37"/>
      <c r="P2168" s="35"/>
      <c r="Q2168" s="33"/>
      <c r="R2168" s="34"/>
    </row>
    <row r="2169" spans="1:18" ht="15.75" customHeight="1" x14ac:dyDescent="0.2">
      <c r="A2169" s="22"/>
      <c r="B2169" s="27" t="s">
        <v>34</v>
      </c>
      <c r="C2169" s="27">
        <v>1128299</v>
      </c>
      <c r="D2169" s="28">
        <v>44209</v>
      </c>
      <c r="E2169" s="27" t="s">
        <v>35</v>
      </c>
      <c r="F2169" s="27" t="s">
        <v>91</v>
      </c>
      <c r="G2169" s="27" t="s">
        <v>92</v>
      </c>
      <c r="H2169" s="27" t="s">
        <v>27</v>
      </c>
      <c r="I2169" s="29">
        <v>0.4</v>
      </c>
      <c r="J2169" s="30">
        <v>3000</v>
      </c>
      <c r="K2169" s="31">
        <f t="shared" si="16"/>
        <v>1200</v>
      </c>
      <c r="L2169" s="31">
        <f t="shared" si="17"/>
        <v>480</v>
      </c>
      <c r="M2169" s="32">
        <v>0.4</v>
      </c>
      <c r="O2169" s="37"/>
      <c r="P2169" s="35"/>
      <c r="Q2169" s="33"/>
      <c r="R2169" s="34"/>
    </row>
    <row r="2170" spans="1:18" ht="15.75" customHeight="1" x14ac:dyDescent="0.2">
      <c r="A2170" s="22"/>
      <c r="B2170" s="27" t="s">
        <v>34</v>
      </c>
      <c r="C2170" s="27">
        <v>1128299</v>
      </c>
      <c r="D2170" s="28">
        <v>44209</v>
      </c>
      <c r="E2170" s="27" t="s">
        <v>35</v>
      </c>
      <c r="F2170" s="27" t="s">
        <v>91</v>
      </c>
      <c r="G2170" s="27" t="s">
        <v>92</v>
      </c>
      <c r="H2170" s="27" t="s">
        <v>28</v>
      </c>
      <c r="I2170" s="29">
        <v>0.45000000000000012</v>
      </c>
      <c r="J2170" s="30">
        <v>2500</v>
      </c>
      <c r="K2170" s="31">
        <f t="shared" si="16"/>
        <v>1125.0000000000002</v>
      </c>
      <c r="L2170" s="31">
        <f t="shared" si="17"/>
        <v>393.75000000000006</v>
      </c>
      <c r="M2170" s="32">
        <v>0.35</v>
      </c>
      <c r="O2170" s="37"/>
      <c r="P2170" s="35"/>
      <c r="Q2170" s="33"/>
      <c r="R2170" s="34"/>
    </row>
    <row r="2171" spans="1:18" ht="15.75" customHeight="1" x14ac:dyDescent="0.2">
      <c r="A2171" s="22"/>
      <c r="B2171" s="27" t="s">
        <v>34</v>
      </c>
      <c r="C2171" s="27">
        <v>1128299</v>
      </c>
      <c r="D2171" s="28">
        <v>44209</v>
      </c>
      <c r="E2171" s="27" t="s">
        <v>35</v>
      </c>
      <c r="F2171" s="27" t="s">
        <v>91</v>
      </c>
      <c r="G2171" s="27" t="s">
        <v>92</v>
      </c>
      <c r="H2171" s="27" t="s">
        <v>29</v>
      </c>
      <c r="I2171" s="29">
        <v>0.4</v>
      </c>
      <c r="J2171" s="30">
        <v>4500</v>
      </c>
      <c r="K2171" s="31">
        <f t="shared" si="16"/>
        <v>1800</v>
      </c>
      <c r="L2171" s="31">
        <f t="shared" si="17"/>
        <v>450</v>
      </c>
      <c r="M2171" s="32">
        <v>0.25</v>
      </c>
      <c r="O2171" s="37"/>
      <c r="P2171" s="35"/>
      <c r="Q2171" s="33"/>
      <c r="R2171" s="34"/>
    </row>
    <row r="2172" spans="1:18" ht="15.75" customHeight="1" x14ac:dyDescent="0.2">
      <c r="A2172" s="22"/>
      <c r="B2172" s="27" t="s">
        <v>34</v>
      </c>
      <c r="C2172" s="27">
        <v>1128299</v>
      </c>
      <c r="D2172" s="28">
        <v>44240</v>
      </c>
      <c r="E2172" s="27" t="s">
        <v>35</v>
      </c>
      <c r="F2172" s="27" t="s">
        <v>91</v>
      </c>
      <c r="G2172" s="27" t="s">
        <v>92</v>
      </c>
      <c r="H2172" s="27" t="s">
        <v>24</v>
      </c>
      <c r="I2172" s="29">
        <v>0.29999999999999993</v>
      </c>
      <c r="J2172" s="30">
        <v>5000</v>
      </c>
      <c r="K2172" s="31">
        <f t="shared" si="16"/>
        <v>1499.9999999999998</v>
      </c>
      <c r="L2172" s="31">
        <f t="shared" si="17"/>
        <v>599.99999999999989</v>
      </c>
      <c r="M2172" s="32">
        <v>0.4</v>
      </c>
      <c r="O2172" s="37"/>
      <c r="P2172" s="35"/>
      <c r="Q2172" s="33"/>
      <c r="R2172" s="34"/>
    </row>
    <row r="2173" spans="1:18" ht="15.75" customHeight="1" x14ac:dyDescent="0.2">
      <c r="A2173" s="22"/>
      <c r="B2173" s="27" t="s">
        <v>34</v>
      </c>
      <c r="C2173" s="27">
        <v>1128299</v>
      </c>
      <c r="D2173" s="28">
        <v>44240</v>
      </c>
      <c r="E2173" s="27" t="s">
        <v>35</v>
      </c>
      <c r="F2173" s="27" t="s">
        <v>91</v>
      </c>
      <c r="G2173" s="27" t="s">
        <v>92</v>
      </c>
      <c r="H2173" s="27" t="s">
        <v>25</v>
      </c>
      <c r="I2173" s="29">
        <v>0.4</v>
      </c>
      <c r="J2173" s="30">
        <v>4000</v>
      </c>
      <c r="K2173" s="31">
        <f t="shared" si="16"/>
        <v>1600</v>
      </c>
      <c r="L2173" s="31">
        <f t="shared" si="17"/>
        <v>640</v>
      </c>
      <c r="M2173" s="32">
        <v>0.4</v>
      </c>
      <c r="O2173" s="37"/>
      <c r="P2173" s="35"/>
      <c r="Q2173" s="33"/>
      <c r="R2173" s="34"/>
    </row>
    <row r="2174" spans="1:18" ht="15.75" customHeight="1" x14ac:dyDescent="0.2">
      <c r="A2174" s="22"/>
      <c r="B2174" s="27" t="s">
        <v>34</v>
      </c>
      <c r="C2174" s="27">
        <v>1128299</v>
      </c>
      <c r="D2174" s="28">
        <v>44240</v>
      </c>
      <c r="E2174" s="27" t="s">
        <v>35</v>
      </c>
      <c r="F2174" s="27" t="s">
        <v>91</v>
      </c>
      <c r="G2174" s="27" t="s">
        <v>92</v>
      </c>
      <c r="H2174" s="27" t="s">
        <v>26</v>
      </c>
      <c r="I2174" s="29">
        <v>0.4</v>
      </c>
      <c r="J2174" s="30">
        <v>4000</v>
      </c>
      <c r="K2174" s="31">
        <f t="shared" si="16"/>
        <v>1600</v>
      </c>
      <c r="L2174" s="31">
        <f t="shared" si="17"/>
        <v>560</v>
      </c>
      <c r="M2174" s="32">
        <v>0.35</v>
      </c>
      <c r="O2174" s="37"/>
      <c r="P2174" s="35"/>
      <c r="Q2174" s="33"/>
      <c r="R2174" s="34"/>
    </row>
    <row r="2175" spans="1:18" ht="15.75" customHeight="1" x14ac:dyDescent="0.2">
      <c r="A2175" s="22"/>
      <c r="B2175" s="27" t="s">
        <v>34</v>
      </c>
      <c r="C2175" s="27">
        <v>1128299</v>
      </c>
      <c r="D2175" s="28">
        <v>44240</v>
      </c>
      <c r="E2175" s="27" t="s">
        <v>35</v>
      </c>
      <c r="F2175" s="27" t="s">
        <v>91</v>
      </c>
      <c r="G2175" s="27" t="s">
        <v>92</v>
      </c>
      <c r="H2175" s="27" t="s">
        <v>27</v>
      </c>
      <c r="I2175" s="29">
        <v>0.4</v>
      </c>
      <c r="J2175" s="30">
        <v>2500</v>
      </c>
      <c r="K2175" s="31">
        <f t="shared" si="16"/>
        <v>1000</v>
      </c>
      <c r="L2175" s="31">
        <f t="shared" si="17"/>
        <v>400</v>
      </c>
      <c r="M2175" s="32">
        <v>0.4</v>
      </c>
      <c r="O2175" s="37"/>
      <c r="P2175" s="35"/>
      <c r="Q2175" s="33"/>
      <c r="R2175" s="34"/>
    </row>
    <row r="2176" spans="1:18" ht="15.75" customHeight="1" x14ac:dyDescent="0.2">
      <c r="A2176" s="22"/>
      <c r="B2176" s="27" t="s">
        <v>34</v>
      </c>
      <c r="C2176" s="27">
        <v>1128299</v>
      </c>
      <c r="D2176" s="28">
        <v>44240</v>
      </c>
      <c r="E2176" s="27" t="s">
        <v>35</v>
      </c>
      <c r="F2176" s="27" t="s">
        <v>91</v>
      </c>
      <c r="G2176" s="27" t="s">
        <v>92</v>
      </c>
      <c r="H2176" s="27" t="s">
        <v>28</v>
      </c>
      <c r="I2176" s="29">
        <v>0.45000000000000012</v>
      </c>
      <c r="J2176" s="30">
        <v>1750</v>
      </c>
      <c r="K2176" s="31">
        <f t="shared" si="16"/>
        <v>787.50000000000023</v>
      </c>
      <c r="L2176" s="31">
        <f t="shared" si="17"/>
        <v>275.62500000000006</v>
      </c>
      <c r="M2176" s="32">
        <v>0.35</v>
      </c>
      <c r="O2176" s="37"/>
      <c r="P2176" s="35"/>
      <c r="Q2176" s="33"/>
      <c r="R2176" s="34"/>
    </row>
    <row r="2177" spans="1:18" ht="15.75" customHeight="1" x14ac:dyDescent="0.2">
      <c r="A2177" s="22"/>
      <c r="B2177" s="27" t="s">
        <v>34</v>
      </c>
      <c r="C2177" s="27">
        <v>1128299</v>
      </c>
      <c r="D2177" s="28">
        <v>44240</v>
      </c>
      <c r="E2177" s="27" t="s">
        <v>35</v>
      </c>
      <c r="F2177" s="27" t="s">
        <v>91</v>
      </c>
      <c r="G2177" s="27" t="s">
        <v>92</v>
      </c>
      <c r="H2177" s="27" t="s">
        <v>29</v>
      </c>
      <c r="I2177" s="29">
        <v>0.4</v>
      </c>
      <c r="J2177" s="30">
        <v>3750</v>
      </c>
      <c r="K2177" s="31">
        <f t="shared" si="16"/>
        <v>1500</v>
      </c>
      <c r="L2177" s="31">
        <f t="shared" si="17"/>
        <v>375</v>
      </c>
      <c r="M2177" s="32">
        <v>0.25</v>
      </c>
      <c r="O2177" s="37"/>
      <c r="P2177" s="35"/>
      <c r="Q2177" s="33"/>
      <c r="R2177" s="34"/>
    </row>
    <row r="2178" spans="1:18" ht="15.75" customHeight="1" x14ac:dyDescent="0.2">
      <c r="A2178" s="22"/>
      <c r="B2178" s="27" t="s">
        <v>34</v>
      </c>
      <c r="C2178" s="27">
        <v>1128299</v>
      </c>
      <c r="D2178" s="28">
        <v>44267</v>
      </c>
      <c r="E2178" s="27" t="s">
        <v>35</v>
      </c>
      <c r="F2178" s="27" t="s">
        <v>91</v>
      </c>
      <c r="G2178" s="27" t="s">
        <v>92</v>
      </c>
      <c r="H2178" s="27" t="s">
        <v>24</v>
      </c>
      <c r="I2178" s="29">
        <v>0.4</v>
      </c>
      <c r="J2178" s="30">
        <v>5250</v>
      </c>
      <c r="K2178" s="31">
        <f t="shared" si="16"/>
        <v>2100</v>
      </c>
      <c r="L2178" s="31">
        <f t="shared" si="17"/>
        <v>840</v>
      </c>
      <c r="M2178" s="32">
        <v>0.4</v>
      </c>
      <c r="O2178" s="37"/>
      <c r="P2178" s="35"/>
      <c r="Q2178" s="33"/>
      <c r="R2178" s="34"/>
    </row>
    <row r="2179" spans="1:18" ht="15.75" customHeight="1" x14ac:dyDescent="0.2">
      <c r="A2179" s="22"/>
      <c r="B2179" s="27" t="s">
        <v>34</v>
      </c>
      <c r="C2179" s="27">
        <v>1128299</v>
      </c>
      <c r="D2179" s="28">
        <v>44267</v>
      </c>
      <c r="E2179" s="27" t="s">
        <v>35</v>
      </c>
      <c r="F2179" s="27" t="s">
        <v>91</v>
      </c>
      <c r="G2179" s="27" t="s">
        <v>92</v>
      </c>
      <c r="H2179" s="27" t="s">
        <v>25</v>
      </c>
      <c r="I2179" s="29">
        <v>0.5</v>
      </c>
      <c r="J2179" s="30">
        <v>3750</v>
      </c>
      <c r="K2179" s="31">
        <f t="shared" si="16"/>
        <v>1875</v>
      </c>
      <c r="L2179" s="31">
        <f t="shared" si="17"/>
        <v>750</v>
      </c>
      <c r="M2179" s="32">
        <v>0.4</v>
      </c>
      <c r="O2179" s="37"/>
      <c r="P2179" s="35"/>
      <c r="Q2179" s="33"/>
      <c r="R2179" s="34"/>
    </row>
    <row r="2180" spans="1:18" ht="15.75" customHeight="1" x14ac:dyDescent="0.2">
      <c r="A2180" s="22"/>
      <c r="B2180" s="27" t="s">
        <v>34</v>
      </c>
      <c r="C2180" s="27">
        <v>1128299</v>
      </c>
      <c r="D2180" s="28">
        <v>44267</v>
      </c>
      <c r="E2180" s="27" t="s">
        <v>35</v>
      </c>
      <c r="F2180" s="27" t="s">
        <v>91</v>
      </c>
      <c r="G2180" s="27" t="s">
        <v>92</v>
      </c>
      <c r="H2180" s="27" t="s">
        <v>26</v>
      </c>
      <c r="I2180" s="29">
        <v>0.5</v>
      </c>
      <c r="J2180" s="30">
        <v>3750</v>
      </c>
      <c r="K2180" s="31">
        <f t="shared" si="16"/>
        <v>1875</v>
      </c>
      <c r="L2180" s="31">
        <f t="shared" si="17"/>
        <v>656.25</v>
      </c>
      <c r="M2180" s="32">
        <v>0.35</v>
      </c>
      <c r="O2180" s="37"/>
      <c r="P2180" s="35"/>
      <c r="Q2180" s="33"/>
      <c r="R2180" s="34"/>
    </row>
    <row r="2181" spans="1:18" ht="15.75" customHeight="1" x14ac:dyDescent="0.2">
      <c r="A2181" s="22"/>
      <c r="B2181" s="27" t="s">
        <v>34</v>
      </c>
      <c r="C2181" s="27">
        <v>1128299</v>
      </c>
      <c r="D2181" s="28">
        <v>44267</v>
      </c>
      <c r="E2181" s="27" t="s">
        <v>35</v>
      </c>
      <c r="F2181" s="27" t="s">
        <v>91</v>
      </c>
      <c r="G2181" s="27" t="s">
        <v>92</v>
      </c>
      <c r="H2181" s="27" t="s">
        <v>27</v>
      </c>
      <c r="I2181" s="29">
        <v>0.5</v>
      </c>
      <c r="J2181" s="30">
        <v>2500</v>
      </c>
      <c r="K2181" s="31">
        <f t="shared" si="16"/>
        <v>1250</v>
      </c>
      <c r="L2181" s="31">
        <f t="shared" si="17"/>
        <v>500</v>
      </c>
      <c r="M2181" s="32">
        <v>0.4</v>
      </c>
      <c r="O2181" s="37"/>
      <c r="P2181" s="35"/>
      <c r="Q2181" s="33"/>
      <c r="R2181" s="34"/>
    </row>
    <row r="2182" spans="1:18" ht="15.75" customHeight="1" x14ac:dyDescent="0.2">
      <c r="A2182" s="22"/>
      <c r="B2182" s="27" t="s">
        <v>34</v>
      </c>
      <c r="C2182" s="27">
        <v>1128299</v>
      </c>
      <c r="D2182" s="28">
        <v>44267</v>
      </c>
      <c r="E2182" s="27" t="s">
        <v>35</v>
      </c>
      <c r="F2182" s="27" t="s">
        <v>91</v>
      </c>
      <c r="G2182" s="27" t="s">
        <v>92</v>
      </c>
      <c r="H2182" s="27" t="s">
        <v>28</v>
      </c>
      <c r="I2182" s="29">
        <v>0.55000000000000004</v>
      </c>
      <c r="J2182" s="30">
        <v>1500</v>
      </c>
      <c r="K2182" s="31">
        <f t="shared" si="16"/>
        <v>825.00000000000011</v>
      </c>
      <c r="L2182" s="31">
        <f t="shared" si="17"/>
        <v>288.75</v>
      </c>
      <c r="M2182" s="32">
        <v>0.35</v>
      </c>
      <c r="O2182" s="37"/>
      <c r="P2182" s="35"/>
      <c r="Q2182" s="33"/>
      <c r="R2182" s="34"/>
    </row>
    <row r="2183" spans="1:18" ht="15.75" customHeight="1" x14ac:dyDescent="0.2">
      <c r="A2183" s="22"/>
      <c r="B2183" s="27" t="s">
        <v>34</v>
      </c>
      <c r="C2183" s="27">
        <v>1128299</v>
      </c>
      <c r="D2183" s="28">
        <v>44267</v>
      </c>
      <c r="E2183" s="27" t="s">
        <v>35</v>
      </c>
      <c r="F2183" s="27" t="s">
        <v>91</v>
      </c>
      <c r="G2183" s="27" t="s">
        <v>92</v>
      </c>
      <c r="H2183" s="27" t="s">
        <v>29</v>
      </c>
      <c r="I2183" s="29">
        <v>0.5</v>
      </c>
      <c r="J2183" s="30">
        <v>3500</v>
      </c>
      <c r="K2183" s="31">
        <f t="shared" si="16"/>
        <v>1750</v>
      </c>
      <c r="L2183" s="31">
        <f t="shared" si="17"/>
        <v>437.5</v>
      </c>
      <c r="M2183" s="32">
        <v>0.25</v>
      </c>
      <c r="O2183" s="37"/>
      <c r="P2183" s="35"/>
      <c r="Q2183" s="33"/>
      <c r="R2183" s="34"/>
    </row>
    <row r="2184" spans="1:18" ht="15.75" customHeight="1" x14ac:dyDescent="0.2">
      <c r="A2184" s="22"/>
      <c r="B2184" s="27" t="s">
        <v>34</v>
      </c>
      <c r="C2184" s="27">
        <v>1128299</v>
      </c>
      <c r="D2184" s="28">
        <v>44299</v>
      </c>
      <c r="E2184" s="27" t="s">
        <v>35</v>
      </c>
      <c r="F2184" s="27" t="s">
        <v>91</v>
      </c>
      <c r="G2184" s="27" t="s">
        <v>92</v>
      </c>
      <c r="H2184" s="27" t="s">
        <v>24</v>
      </c>
      <c r="I2184" s="29">
        <v>0.5</v>
      </c>
      <c r="J2184" s="30">
        <v>5250</v>
      </c>
      <c r="K2184" s="31">
        <f t="shared" si="16"/>
        <v>2625</v>
      </c>
      <c r="L2184" s="31">
        <f t="shared" si="17"/>
        <v>1050</v>
      </c>
      <c r="M2184" s="32">
        <v>0.4</v>
      </c>
      <c r="O2184" s="37"/>
      <c r="P2184" s="35"/>
      <c r="Q2184" s="33"/>
      <c r="R2184" s="34"/>
    </row>
    <row r="2185" spans="1:18" ht="15.75" customHeight="1" x14ac:dyDescent="0.2">
      <c r="A2185" s="22"/>
      <c r="B2185" s="27" t="s">
        <v>34</v>
      </c>
      <c r="C2185" s="27">
        <v>1128299</v>
      </c>
      <c r="D2185" s="28">
        <v>44299</v>
      </c>
      <c r="E2185" s="27" t="s">
        <v>35</v>
      </c>
      <c r="F2185" s="27" t="s">
        <v>91</v>
      </c>
      <c r="G2185" s="27" t="s">
        <v>92</v>
      </c>
      <c r="H2185" s="27" t="s">
        <v>25</v>
      </c>
      <c r="I2185" s="29">
        <v>0.55000000000000004</v>
      </c>
      <c r="J2185" s="30">
        <v>3250</v>
      </c>
      <c r="K2185" s="31">
        <f t="shared" si="16"/>
        <v>1787.5000000000002</v>
      </c>
      <c r="L2185" s="31">
        <f t="shared" si="17"/>
        <v>715.00000000000011</v>
      </c>
      <c r="M2185" s="32">
        <v>0.4</v>
      </c>
      <c r="O2185" s="37"/>
      <c r="P2185" s="35"/>
      <c r="Q2185" s="33"/>
      <c r="R2185" s="34"/>
    </row>
    <row r="2186" spans="1:18" ht="15.75" customHeight="1" x14ac:dyDescent="0.2">
      <c r="A2186" s="22"/>
      <c r="B2186" s="27" t="s">
        <v>34</v>
      </c>
      <c r="C2186" s="27">
        <v>1128299</v>
      </c>
      <c r="D2186" s="28">
        <v>44299</v>
      </c>
      <c r="E2186" s="27" t="s">
        <v>35</v>
      </c>
      <c r="F2186" s="27" t="s">
        <v>91</v>
      </c>
      <c r="G2186" s="27" t="s">
        <v>92</v>
      </c>
      <c r="H2186" s="27" t="s">
        <v>26</v>
      </c>
      <c r="I2186" s="29">
        <v>0.55000000000000004</v>
      </c>
      <c r="J2186" s="30">
        <v>3750</v>
      </c>
      <c r="K2186" s="31">
        <f t="shared" si="16"/>
        <v>2062.5</v>
      </c>
      <c r="L2186" s="31">
        <f t="shared" si="17"/>
        <v>721.875</v>
      </c>
      <c r="M2186" s="32">
        <v>0.35</v>
      </c>
      <c r="O2186" s="37"/>
      <c r="P2186" s="35"/>
      <c r="Q2186" s="33"/>
      <c r="R2186" s="34"/>
    </row>
    <row r="2187" spans="1:18" ht="15.75" customHeight="1" x14ac:dyDescent="0.2">
      <c r="A2187" s="22"/>
      <c r="B2187" s="27" t="s">
        <v>34</v>
      </c>
      <c r="C2187" s="27">
        <v>1128299</v>
      </c>
      <c r="D2187" s="28">
        <v>44299</v>
      </c>
      <c r="E2187" s="27" t="s">
        <v>35</v>
      </c>
      <c r="F2187" s="27" t="s">
        <v>91</v>
      </c>
      <c r="G2187" s="27" t="s">
        <v>92</v>
      </c>
      <c r="H2187" s="27" t="s">
        <v>27</v>
      </c>
      <c r="I2187" s="29">
        <v>0.5</v>
      </c>
      <c r="J2187" s="30">
        <v>2750</v>
      </c>
      <c r="K2187" s="31">
        <f t="shared" si="16"/>
        <v>1375</v>
      </c>
      <c r="L2187" s="31">
        <f t="shared" si="17"/>
        <v>550</v>
      </c>
      <c r="M2187" s="32">
        <v>0.4</v>
      </c>
      <c r="O2187" s="37"/>
      <c r="P2187" s="35"/>
      <c r="Q2187" s="33"/>
      <c r="R2187" s="34"/>
    </row>
    <row r="2188" spans="1:18" ht="15.75" customHeight="1" x14ac:dyDescent="0.2">
      <c r="A2188" s="22"/>
      <c r="B2188" s="27" t="s">
        <v>34</v>
      </c>
      <c r="C2188" s="27">
        <v>1128299</v>
      </c>
      <c r="D2188" s="28">
        <v>44299</v>
      </c>
      <c r="E2188" s="27" t="s">
        <v>35</v>
      </c>
      <c r="F2188" s="27" t="s">
        <v>91</v>
      </c>
      <c r="G2188" s="27" t="s">
        <v>92</v>
      </c>
      <c r="H2188" s="27" t="s">
        <v>28</v>
      </c>
      <c r="I2188" s="29">
        <v>0.55000000000000004</v>
      </c>
      <c r="J2188" s="30">
        <v>1750</v>
      </c>
      <c r="K2188" s="31">
        <f t="shared" si="16"/>
        <v>962.50000000000011</v>
      </c>
      <c r="L2188" s="31">
        <f t="shared" si="17"/>
        <v>336.875</v>
      </c>
      <c r="M2188" s="32">
        <v>0.35</v>
      </c>
      <c r="O2188" s="37"/>
      <c r="P2188" s="35"/>
      <c r="Q2188" s="33"/>
      <c r="R2188" s="34"/>
    </row>
    <row r="2189" spans="1:18" ht="15.75" customHeight="1" x14ac:dyDescent="0.2">
      <c r="A2189" s="22"/>
      <c r="B2189" s="27" t="s">
        <v>34</v>
      </c>
      <c r="C2189" s="27">
        <v>1128299</v>
      </c>
      <c r="D2189" s="28">
        <v>44299</v>
      </c>
      <c r="E2189" s="27" t="s">
        <v>35</v>
      </c>
      <c r="F2189" s="27" t="s">
        <v>91</v>
      </c>
      <c r="G2189" s="27" t="s">
        <v>92</v>
      </c>
      <c r="H2189" s="27" t="s">
        <v>29</v>
      </c>
      <c r="I2189" s="29">
        <v>0.70000000000000007</v>
      </c>
      <c r="J2189" s="30">
        <v>3500</v>
      </c>
      <c r="K2189" s="31">
        <f t="shared" si="16"/>
        <v>2450.0000000000005</v>
      </c>
      <c r="L2189" s="31">
        <f t="shared" si="17"/>
        <v>612.50000000000011</v>
      </c>
      <c r="M2189" s="32">
        <v>0.25</v>
      </c>
      <c r="O2189" s="37"/>
      <c r="P2189" s="35"/>
      <c r="Q2189" s="33"/>
      <c r="R2189" s="34"/>
    </row>
    <row r="2190" spans="1:18" ht="15.75" customHeight="1" x14ac:dyDescent="0.2">
      <c r="A2190" s="22"/>
      <c r="B2190" s="27" t="s">
        <v>34</v>
      </c>
      <c r="C2190" s="27">
        <v>1128299</v>
      </c>
      <c r="D2190" s="28">
        <v>44330</v>
      </c>
      <c r="E2190" s="27" t="s">
        <v>35</v>
      </c>
      <c r="F2190" s="27" t="s">
        <v>91</v>
      </c>
      <c r="G2190" s="27" t="s">
        <v>92</v>
      </c>
      <c r="H2190" s="27" t="s">
        <v>24</v>
      </c>
      <c r="I2190" s="29">
        <v>0.5</v>
      </c>
      <c r="J2190" s="30">
        <v>5500</v>
      </c>
      <c r="K2190" s="31">
        <f t="shared" si="16"/>
        <v>2750</v>
      </c>
      <c r="L2190" s="31">
        <f t="shared" si="17"/>
        <v>1100</v>
      </c>
      <c r="M2190" s="32">
        <v>0.4</v>
      </c>
      <c r="O2190" s="37"/>
      <c r="P2190" s="35"/>
      <c r="Q2190" s="33"/>
      <c r="R2190" s="34"/>
    </row>
    <row r="2191" spans="1:18" ht="15.75" customHeight="1" x14ac:dyDescent="0.2">
      <c r="A2191" s="22"/>
      <c r="B2191" s="27" t="s">
        <v>34</v>
      </c>
      <c r="C2191" s="27">
        <v>1128299</v>
      </c>
      <c r="D2191" s="28">
        <v>44330</v>
      </c>
      <c r="E2191" s="27" t="s">
        <v>35</v>
      </c>
      <c r="F2191" s="27" t="s">
        <v>91</v>
      </c>
      <c r="G2191" s="27" t="s">
        <v>92</v>
      </c>
      <c r="H2191" s="27" t="s">
        <v>25</v>
      </c>
      <c r="I2191" s="29">
        <v>0.55000000000000004</v>
      </c>
      <c r="J2191" s="30">
        <v>4000</v>
      </c>
      <c r="K2191" s="31">
        <f t="shared" si="16"/>
        <v>2200</v>
      </c>
      <c r="L2191" s="31">
        <f t="shared" si="17"/>
        <v>880</v>
      </c>
      <c r="M2191" s="32">
        <v>0.4</v>
      </c>
      <c r="O2191" s="37"/>
      <c r="P2191" s="35"/>
      <c r="Q2191" s="33"/>
      <c r="R2191" s="34"/>
    </row>
    <row r="2192" spans="1:18" ht="15.75" customHeight="1" x14ac:dyDescent="0.2">
      <c r="A2192" s="22"/>
      <c r="B2192" s="27" t="s">
        <v>34</v>
      </c>
      <c r="C2192" s="27">
        <v>1128299</v>
      </c>
      <c r="D2192" s="28">
        <v>44330</v>
      </c>
      <c r="E2192" s="27" t="s">
        <v>35</v>
      </c>
      <c r="F2192" s="27" t="s">
        <v>91</v>
      </c>
      <c r="G2192" s="27" t="s">
        <v>92</v>
      </c>
      <c r="H2192" s="27" t="s">
        <v>26</v>
      </c>
      <c r="I2192" s="29">
        <v>0.55000000000000004</v>
      </c>
      <c r="J2192" s="30">
        <v>4250</v>
      </c>
      <c r="K2192" s="31">
        <f t="shared" si="16"/>
        <v>2337.5</v>
      </c>
      <c r="L2192" s="31">
        <f t="shared" si="17"/>
        <v>818.125</v>
      </c>
      <c r="M2192" s="32">
        <v>0.35</v>
      </c>
      <c r="O2192" s="37"/>
      <c r="P2192" s="35"/>
      <c r="Q2192" s="33"/>
      <c r="R2192" s="34"/>
    </row>
    <row r="2193" spans="1:18" ht="15.75" customHeight="1" x14ac:dyDescent="0.2">
      <c r="A2193" s="22"/>
      <c r="B2193" s="27" t="s">
        <v>34</v>
      </c>
      <c r="C2193" s="27">
        <v>1128299</v>
      </c>
      <c r="D2193" s="28">
        <v>44330</v>
      </c>
      <c r="E2193" s="27" t="s">
        <v>35</v>
      </c>
      <c r="F2193" s="27" t="s">
        <v>91</v>
      </c>
      <c r="G2193" s="27" t="s">
        <v>92</v>
      </c>
      <c r="H2193" s="27" t="s">
        <v>27</v>
      </c>
      <c r="I2193" s="29">
        <v>0.5</v>
      </c>
      <c r="J2193" s="30">
        <v>3250</v>
      </c>
      <c r="K2193" s="31">
        <f t="shared" si="16"/>
        <v>1625</v>
      </c>
      <c r="L2193" s="31">
        <f t="shared" si="17"/>
        <v>650</v>
      </c>
      <c r="M2193" s="32">
        <v>0.4</v>
      </c>
      <c r="O2193" s="37"/>
      <c r="P2193" s="35"/>
      <c r="Q2193" s="33"/>
      <c r="R2193" s="34"/>
    </row>
    <row r="2194" spans="1:18" ht="15.75" customHeight="1" x14ac:dyDescent="0.2">
      <c r="A2194" s="22"/>
      <c r="B2194" s="27" t="s">
        <v>34</v>
      </c>
      <c r="C2194" s="27">
        <v>1128299</v>
      </c>
      <c r="D2194" s="28">
        <v>44330</v>
      </c>
      <c r="E2194" s="27" t="s">
        <v>35</v>
      </c>
      <c r="F2194" s="27" t="s">
        <v>91</v>
      </c>
      <c r="G2194" s="27" t="s">
        <v>92</v>
      </c>
      <c r="H2194" s="27" t="s">
        <v>28</v>
      </c>
      <c r="I2194" s="29">
        <v>0.55000000000000004</v>
      </c>
      <c r="J2194" s="30">
        <v>2250</v>
      </c>
      <c r="K2194" s="31">
        <f t="shared" si="16"/>
        <v>1237.5</v>
      </c>
      <c r="L2194" s="31">
        <f t="shared" si="17"/>
        <v>433.125</v>
      </c>
      <c r="M2194" s="32">
        <v>0.35</v>
      </c>
      <c r="O2194" s="37"/>
      <c r="P2194" s="35"/>
      <c r="Q2194" s="33"/>
      <c r="R2194" s="34"/>
    </row>
    <row r="2195" spans="1:18" ht="15.75" customHeight="1" x14ac:dyDescent="0.2">
      <c r="A2195" s="22"/>
      <c r="B2195" s="27" t="s">
        <v>34</v>
      </c>
      <c r="C2195" s="27">
        <v>1128299</v>
      </c>
      <c r="D2195" s="28">
        <v>44330</v>
      </c>
      <c r="E2195" s="27" t="s">
        <v>35</v>
      </c>
      <c r="F2195" s="27" t="s">
        <v>91</v>
      </c>
      <c r="G2195" s="27" t="s">
        <v>92</v>
      </c>
      <c r="H2195" s="27" t="s">
        <v>29</v>
      </c>
      <c r="I2195" s="29">
        <v>0.70000000000000007</v>
      </c>
      <c r="J2195" s="30">
        <v>4000</v>
      </c>
      <c r="K2195" s="31">
        <f t="shared" si="16"/>
        <v>2800.0000000000005</v>
      </c>
      <c r="L2195" s="31">
        <f t="shared" si="17"/>
        <v>700.00000000000011</v>
      </c>
      <c r="M2195" s="32">
        <v>0.25</v>
      </c>
      <c r="O2195" s="37"/>
      <c r="P2195" s="35"/>
      <c r="Q2195" s="33"/>
      <c r="R2195" s="34"/>
    </row>
    <row r="2196" spans="1:18" ht="15.75" customHeight="1" x14ac:dyDescent="0.2">
      <c r="A2196" s="22"/>
      <c r="B2196" s="27" t="s">
        <v>34</v>
      </c>
      <c r="C2196" s="27">
        <v>1128299</v>
      </c>
      <c r="D2196" s="28">
        <v>44360</v>
      </c>
      <c r="E2196" s="27" t="s">
        <v>35</v>
      </c>
      <c r="F2196" s="27" t="s">
        <v>91</v>
      </c>
      <c r="G2196" s="27" t="s">
        <v>92</v>
      </c>
      <c r="H2196" s="27" t="s">
        <v>24</v>
      </c>
      <c r="I2196" s="29">
        <v>0.5</v>
      </c>
      <c r="J2196" s="30">
        <v>6750</v>
      </c>
      <c r="K2196" s="31">
        <f t="shared" si="16"/>
        <v>3375</v>
      </c>
      <c r="L2196" s="31">
        <f t="shared" si="17"/>
        <v>1350</v>
      </c>
      <c r="M2196" s="32">
        <v>0.4</v>
      </c>
      <c r="O2196" s="37"/>
      <c r="P2196" s="35"/>
      <c r="Q2196" s="33"/>
      <c r="R2196" s="34"/>
    </row>
    <row r="2197" spans="1:18" ht="15.75" customHeight="1" x14ac:dyDescent="0.2">
      <c r="A2197" s="22"/>
      <c r="B2197" s="27" t="s">
        <v>34</v>
      </c>
      <c r="C2197" s="27">
        <v>1128299</v>
      </c>
      <c r="D2197" s="28">
        <v>44360</v>
      </c>
      <c r="E2197" s="27" t="s">
        <v>35</v>
      </c>
      <c r="F2197" s="27" t="s">
        <v>91</v>
      </c>
      <c r="G2197" s="27" t="s">
        <v>92</v>
      </c>
      <c r="H2197" s="27" t="s">
        <v>25</v>
      </c>
      <c r="I2197" s="29">
        <v>0.55000000000000004</v>
      </c>
      <c r="J2197" s="30">
        <v>5250</v>
      </c>
      <c r="K2197" s="31">
        <f t="shared" si="16"/>
        <v>2887.5000000000005</v>
      </c>
      <c r="L2197" s="31">
        <f t="shared" si="17"/>
        <v>1155.0000000000002</v>
      </c>
      <c r="M2197" s="32">
        <v>0.4</v>
      </c>
      <c r="O2197" s="37"/>
      <c r="P2197" s="35"/>
      <c r="Q2197" s="33"/>
      <c r="R2197" s="34"/>
    </row>
    <row r="2198" spans="1:18" ht="15.75" customHeight="1" x14ac:dyDescent="0.2">
      <c r="A2198" s="22"/>
      <c r="B2198" s="27" t="s">
        <v>34</v>
      </c>
      <c r="C2198" s="27">
        <v>1128299</v>
      </c>
      <c r="D2198" s="28">
        <v>44360</v>
      </c>
      <c r="E2198" s="27" t="s">
        <v>35</v>
      </c>
      <c r="F2198" s="27" t="s">
        <v>91</v>
      </c>
      <c r="G2198" s="27" t="s">
        <v>92</v>
      </c>
      <c r="H2198" s="27" t="s">
        <v>26</v>
      </c>
      <c r="I2198" s="29">
        <v>0.55000000000000004</v>
      </c>
      <c r="J2198" s="30">
        <v>5250</v>
      </c>
      <c r="K2198" s="31">
        <f t="shared" si="16"/>
        <v>2887.5000000000005</v>
      </c>
      <c r="L2198" s="31">
        <f t="shared" si="17"/>
        <v>1010.6250000000001</v>
      </c>
      <c r="M2198" s="32">
        <v>0.35</v>
      </c>
      <c r="O2198" s="37"/>
      <c r="P2198" s="35"/>
      <c r="Q2198" s="33"/>
      <c r="R2198" s="34"/>
    </row>
    <row r="2199" spans="1:18" ht="15.75" customHeight="1" x14ac:dyDescent="0.2">
      <c r="A2199" s="22"/>
      <c r="B2199" s="27" t="s">
        <v>34</v>
      </c>
      <c r="C2199" s="27">
        <v>1128299</v>
      </c>
      <c r="D2199" s="28">
        <v>44360</v>
      </c>
      <c r="E2199" s="27" t="s">
        <v>35</v>
      </c>
      <c r="F2199" s="27" t="s">
        <v>91</v>
      </c>
      <c r="G2199" s="27" t="s">
        <v>92</v>
      </c>
      <c r="H2199" s="27" t="s">
        <v>27</v>
      </c>
      <c r="I2199" s="29">
        <v>0.5</v>
      </c>
      <c r="J2199" s="30">
        <v>4000</v>
      </c>
      <c r="K2199" s="31">
        <f t="shared" si="16"/>
        <v>2000</v>
      </c>
      <c r="L2199" s="31">
        <f t="shared" si="17"/>
        <v>800</v>
      </c>
      <c r="M2199" s="32">
        <v>0.4</v>
      </c>
      <c r="O2199" s="37"/>
      <c r="P2199" s="35"/>
      <c r="Q2199" s="33"/>
      <c r="R2199" s="34"/>
    </row>
    <row r="2200" spans="1:18" ht="15.75" customHeight="1" x14ac:dyDescent="0.2">
      <c r="A2200" s="22"/>
      <c r="B2200" s="27" t="s">
        <v>34</v>
      </c>
      <c r="C2200" s="27">
        <v>1128299</v>
      </c>
      <c r="D2200" s="28">
        <v>44360</v>
      </c>
      <c r="E2200" s="27" t="s">
        <v>35</v>
      </c>
      <c r="F2200" s="27" t="s">
        <v>91</v>
      </c>
      <c r="G2200" s="27" t="s">
        <v>92</v>
      </c>
      <c r="H2200" s="27" t="s">
        <v>28</v>
      </c>
      <c r="I2200" s="29">
        <v>0.55000000000000004</v>
      </c>
      <c r="J2200" s="30">
        <v>2750</v>
      </c>
      <c r="K2200" s="31">
        <f t="shared" si="16"/>
        <v>1512.5000000000002</v>
      </c>
      <c r="L2200" s="31">
        <f t="shared" si="17"/>
        <v>529.375</v>
      </c>
      <c r="M2200" s="32">
        <v>0.35</v>
      </c>
      <c r="O2200" s="37"/>
      <c r="P2200" s="35"/>
      <c r="Q2200" s="33"/>
      <c r="R2200" s="34"/>
    </row>
    <row r="2201" spans="1:18" ht="15.75" customHeight="1" x14ac:dyDescent="0.2">
      <c r="A2201" s="22"/>
      <c r="B2201" s="27" t="s">
        <v>34</v>
      </c>
      <c r="C2201" s="27">
        <v>1128299</v>
      </c>
      <c r="D2201" s="28">
        <v>44360</v>
      </c>
      <c r="E2201" s="27" t="s">
        <v>35</v>
      </c>
      <c r="F2201" s="27" t="s">
        <v>91</v>
      </c>
      <c r="G2201" s="27" t="s">
        <v>92</v>
      </c>
      <c r="H2201" s="27" t="s">
        <v>29</v>
      </c>
      <c r="I2201" s="29">
        <v>0.70000000000000007</v>
      </c>
      <c r="J2201" s="30">
        <v>5750</v>
      </c>
      <c r="K2201" s="31">
        <f t="shared" si="16"/>
        <v>4025.0000000000005</v>
      </c>
      <c r="L2201" s="31">
        <f t="shared" si="17"/>
        <v>1006.2500000000001</v>
      </c>
      <c r="M2201" s="32">
        <v>0.25</v>
      </c>
      <c r="O2201" s="37"/>
      <c r="P2201" s="35"/>
      <c r="Q2201" s="33"/>
      <c r="R2201" s="34"/>
    </row>
    <row r="2202" spans="1:18" ht="15.75" customHeight="1" x14ac:dyDescent="0.2">
      <c r="A2202" s="22"/>
      <c r="B2202" s="27" t="s">
        <v>34</v>
      </c>
      <c r="C2202" s="27">
        <v>1128299</v>
      </c>
      <c r="D2202" s="28">
        <v>44389</v>
      </c>
      <c r="E2202" s="27" t="s">
        <v>35</v>
      </c>
      <c r="F2202" s="27" t="s">
        <v>91</v>
      </c>
      <c r="G2202" s="27" t="s">
        <v>92</v>
      </c>
      <c r="H2202" s="27" t="s">
        <v>24</v>
      </c>
      <c r="I2202" s="29">
        <v>0.5</v>
      </c>
      <c r="J2202" s="30">
        <v>7250</v>
      </c>
      <c r="K2202" s="31">
        <f t="shared" si="16"/>
        <v>3625</v>
      </c>
      <c r="L2202" s="31">
        <f t="shared" si="17"/>
        <v>1450</v>
      </c>
      <c r="M2202" s="32">
        <v>0.4</v>
      </c>
      <c r="O2202" s="37"/>
      <c r="P2202" s="35"/>
      <c r="Q2202" s="33"/>
      <c r="R2202" s="34"/>
    </row>
    <row r="2203" spans="1:18" ht="15.75" customHeight="1" x14ac:dyDescent="0.2">
      <c r="A2203" s="22"/>
      <c r="B2203" s="27" t="s">
        <v>34</v>
      </c>
      <c r="C2203" s="27">
        <v>1128299</v>
      </c>
      <c r="D2203" s="28">
        <v>44389</v>
      </c>
      <c r="E2203" s="27" t="s">
        <v>35</v>
      </c>
      <c r="F2203" s="27" t="s">
        <v>91</v>
      </c>
      <c r="G2203" s="27" t="s">
        <v>92</v>
      </c>
      <c r="H2203" s="27" t="s">
        <v>25</v>
      </c>
      <c r="I2203" s="29">
        <v>0.55000000000000004</v>
      </c>
      <c r="J2203" s="30">
        <v>5750</v>
      </c>
      <c r="K2203" s="31">
        <f t="shared" si="16"/>
        <v>3162.5000000000005</v>
      </c>
      <c r="L2203" s="31">
        <f t="shared" si="17"/>
        <v>1265.0000000000002</v>
      </c>
      <c r="M2203" s="32">
        <v>0.4</v>
      </c>
      <c r="O2203" s="37"/>
      <c r="P2203" s="35"/>
      <c r="Q2203" s="33"/>
      <c r="R2203" s="34"/>
    </row>
    <row r="2204" spans="1:18" ht="15.75" customHeight="1" x14ac:dyDescent="0.2">
      <c r="A2204" s="22"/>
      <c r="B2204" s="27" t="s">
        <v>34</v>
      </c>
      <c r="C2204" s="27">
        <v>1128299</v>
      </c>
      <c r="D2204" s="28">
        <v>44389</v>
      </c>
      <c r="E2204" s="27" t="s">
        <v>35</v>
      </c>
      <c r="F2204" s="27" t="s">
        <v>91</v>
      </c>
      <c r="G2204" s="27" t="s">
        <v>92</v>
      </c>
      <c r="H2204" s="27" t="s">
        <v>26</v>
      </c>
      <c r="I2204" s="29">
        <v>0.55000000000000004</v>
      </c>
      <c r="J2204" s="30">
        <v>5250</v>
      </c>
      <c r="K2204" s="31">
        <f t="shared" si="16"/>
        <v>2887.5000000000005</v>
      </c>
      <c r="L2204" s="31">
        <f t="shared" si="17"/>
        <v>1010.6250000000001</v>
      </c>
      <c r="M2204" s="32">
        <v>0.35</v>
      </c>
      <c r="O2204" s="37"/>
      <c r="P2204" s="35"/>
      <c r="Q2204" s="33"/>
      <c r="R2204" s="34"/>
    </row>
    <row r="2205" spans="1:18" ht="15.75" customHeight="1" x14ac:dyDescent="0.2">
      <c r="A2205" s="22"/>
      <c r="B2205" s="27" t="s">
        <v>34</v>
      </c>
      <c r="C2205" s="27">
        <v>1128299</v>
      </c>
      <c r="D2205" s="28">
        <v>44389</v>
      </c>
      <c r="E2205" s="27" t="s">
        <v>35</v>
      </c>
      <c r="F2205" s="27" t="s">
        <v>91</v>
      </c>
      <c r="G2205" s="27" t="s">
        <v>92</v>
      </c>
      <c r="H2205" s="27" t="s">
        <v>27</v>
      </c>
      <c r="I2205" s="29">
        <v>0.5</v>
      </c>
      <c r="J2205" s="30">
        <v>4250</v>
      </c>
      <c r="K2205" s="31">
        <f t="shared" si="16"/>
        <v>2125</v>
      </c>
      <c r="L2205" s="31">
        <f t="shared" si="17"/>
        <v>850</v>
      </c>
      <c r="M2205" s="32">
        <v>0.4</v>
      </c>
      <c r="O2205" s="37"/>
      <c r="P2205" s="35"/>
      <c r="Q2205" s="33"/>
      <c r="R2205" s="34"/>
    </row>
    <row r="2206" spans="1:18" ht="15.75" customHeight="1" x14ac:dyDescent="0.2">
      <c r="A2206" s="22"/>
      <c r="B2206" s="27" t="s">
        <v>34</v>
      </c>
      <c r="C2206" s="27">
        <v>1128299</v>
      </c>
      <c r="D2206" s="28">
        <v>44389</v>
      </c>
      <c r="E2206" s="27" t="s">
        <v>35</v>
      </c>
      <c r="F2206" s="27" t="s">
        <v>91</v>
      </c>
      <c r="G2206" s="27" t="s">
        <v>92</v>
      </c>
      <c r="H2206" s="27" t="s">
        <v>28</v>
      </c>
      <c r="I2206" s="29">
        <v>0.55000000000000004</v>
      </c>
      <c r="J2206" s="30">
        <v>4750</v>
      </c>
      <c r="K2206" s="31">
        <f t="shared" si="16"/>
        <v>2612.5</v>
      </c>
      <c r="L2206" s="31">
        <f t="shared" si="17"/>
        <v>914.37499999999989</v>
      </c>
      <c r="M2206" s="32">
        <v>0.35</v>
      </c>
      <c r="O2206" s="37"/>
      <c r="P2206" s="35"/>
      <c r="Q2206" s="33"/>
      <c r="R2206" s="34"/>
    </row>
    <row r="2207" spans="1:18" ht="15.75" customHeight="1" x14ac:dyDescent="0.2">
      <c r="A2207" s="22"/>
      <c r="B2207" s="27" t="s">
        <v>34</v>
      </c>
      <c r="C2207" s="27">
        <v>1128299</v>
      </c>
      <c r="D2207" s="28">
        <v>44389</v>
      </c>
      <c r="E2207" s="27" t="s">
        <v>35</v>
      </c>
      <c r="F2207" s="27" t="s">
        <v>91</v>
      </c>
      <c r="G2207" s="27" t="s">
        <v>92</v>
      </c>
      <c r="H2207" s="27" t="s">
        <v>29</v>
      </c>
      <c r="I2207" s="29">
        <v>0.70000000000000007</v>
      </c>
      <c r="J2207" s="30">
        <v>4750</v>
      </c>
      <c r="K2207" s="31">
        <f t="shared" si="16"/>
        <v>3325.0000000000005</v>
      </c>
      <c r="L2207" s="31">
        <f t="shared" si="17"/>
        <v>831.25000000000011</v>
      </c>
      <c r="M2207" s="32">
        <v>0.25</v>
      </c>
      <c r="O2207" s="37"/>
      <c r="P2207" s="35"/>
      <c r="Q2207" s="33"/>
      <c r="R2207" s="34"/>
    </row>
    <row r="2208" spans="1:18" ht="15.75" customHeight="1" x14ac:dyDescent="0.2">
      <c r="A2208" s="22"/>
      <c r="B2208" s="27" t="s">
        <v>34</v>
      </c>
      <c r="C2208" s="27">
        <v>1128299</v>
      </c>
      <c r="D2208" s="28">
        <v>44421</v>
      </c>
      <c r="E2208" s="27" t="s">
        <v>35</v>
      </c>
      <c r="F2208" s="27" t="s">
        <v>91</v>
      </c>
      <c r="G2208" s="27" t="s">
        <v>92</v>
      </c>
      <c r="H2208" s="27" t="s">
        <v>24</v>
      </c>
      <c r="I2208" s="29">
        <v>0.55000000000000004</v>
      </c>
      <c r="J2208" s="30">
        <v>6750</v>
      </c>
      <c r="K2208" s="31">
        <f t="shared" si="16"/>
        <v>3712.5000000000005</v>
      </c>
      <c r="L2208" s="31">
        <f t="shared" si="17"/>
        <v>1485.0000000000002</v>
      </c>
      <c r="M2208" s="32">
        <v>0.4</v>
      </c>
      <c r="O2208" s="37"/>
      <c r="P2208" s="35"/>
      <c r="Q2208" s="33"/>
      <c r="R2208" s="34"/>
    </row>
    <row r="2209" spans="1:18" ht="15.75" customHeight="1" x14ac:dyDescent="0.2">
      <c r="A2209" s="22"/>
      <c r="B2209" s="27" t="s">
        <v>34</v>
      </c>
      <c r="C2209" s="27">
        <v>1128299</v>
      </c>
      <c r="D2209" s="28">
        <v>44421</v>
      </c>
      <c r="E2209" s="27" t="s">
        <v>35</v>
      </c>
      <c r="F2209" s="27" t="s">
        <v>91</v>
      </c>
      <c r="G2209" s="27" t="s">
        <v>92</v>
      </c>
      <c r="H2209" s="27" t="s">
        <v>25</v>
      </c>
      <c r="I2209" s="29">
        <v>0.60000000000000009</v>
      </c>
      <c r="J2209" s="30">
        <v>6250</v>
      </c>
      <c r="K2209" s="31">
        <f t="shared" si="16"/>
        <v>3750.0000000000005</v>
      </c>
      <c r="L2209" s="31">
        <f t="shared" si="17"/>
        <v>1500.0000000000002</v>
      </c>
      <c r="M2209" s="32">
        <v>0.4</v>
      </c>
      <c r="O2209" s="37"/>
      <c r="P2209" s="35"/>
      <c r="Q2209" s="33"/>
      <c r="R2209" s="34"/>
    </row>
    <row r="2210" spans="1:18" ht="15.75" customHeight="1" x14ac:dyDescent="0.2">
      <c r="A2210" s="22"/>
      <c r="B2210" s="27" t="s">
        <v>34</v>
      </c>
      <c r="C2210" s="27">
        <v>1128299</v>
      </c>
      <c r="D2210" s="28">
        <v>44421</v>
      </c>
      <c r="E2210" s="27" t="s">
        <v>35</v>
      </c>
      <c r="F2210" s="27" t="s">
        <v>91</v>
      </c>
      <c r="G2210" s="27" t="s">
        <v>92</v>
      </c>
      <c r="H2210" s="27" t="s">
        <v>26</v>
      </c>
      <c r="I2210" s="29">
        <v>0.55000000000000004</v>
      </c>
      <c r="J2210" s="30">
        <v>5000</v>
      </c>
      <c r="K2210" s="31">
        <f t="shared" si="16"/>
        <v>2750</v>
      </c>
      <c r="L2210" s="31">
        <f t="shared" si="17"/>
        <v>962.49999999999989</v>
      </c>
      <c r="M2210" s="32">
        <v>0.35</v>
      </c>
      <c r="O2210" s="37"/>
      <c r="P2210" s="35"/>
      <c r="Q2210" s="33"/>
      <c r="R2210" s="34"/>
    </row>
    <row r="2211" spans="1:18" ht="15.75" customHeight="1" x14ac:dyDescent="0.2">
      <c r="A2211" s="22"/>
      <c r="B2211" s="27" t="s">
        <v>34</v>
      </c>
      <c r="C2211" s="27">
        <v>1128299</v>
      </c>
      <c r="D2211" s="28">
        <v>44421</v>
      </c>
      <c r="E2211" s="27" t="s">
        <v>35</v>
      </c>
      <c r="F2211" s="27" t="s">
        <v>91</v>
      </c>
      <c r="G2211" s="27" t="s">
        <v>92</v>
      </c>
      <c r="H2211" s="27" t="s">
        <v>27</v>
      </c>
      <c r="I2211" s="29">
        <v>0.55000000000000004</v>
      </c>
      <c r="J2211" s="30">
        <v>4500</v>
      </c>
      <c r="K2211" s="31">
        <f t="shared" si="16"/>
        <v>2475</v>
      </c>
      <c r="L2211" s="31">
        <f t="shared" si="17"/>
        <v>990</v>
      </c>
      <c r="M2211" s="32">
        <v>0.4</v>
      </c>
      <c r="O2211" s="37"/>
      <c r="P2211" s="35"/>
      <c r="Q2211" s="33"/>
      <c r="R2211" s="34"/>
    </row>
    <row r="2212" spans="1:18" ht="15.75" customHeight="1" x14ac:dyDescent="0.2">
      <c r="A2212" s="22"/>
      <c r="B2212" s="27" t="s">
        <v>34</v>
      </c>
      <c r="C2212" s="27">
        <v>1128299</v>
      </c>
      <c r="D2212" s="28">
        <v>44421</v>
      </c>
      <c r="E2212" s="27" t="s">
        <v>35</v>
      </c>
      <c r="F2212" s="27" t="s">
        <v>91</v>
      </c>
      <c r="G2212" s="27" t="s">
        <v>92</v>
      </c>
      <c r="H2212" s="27" t="s">
        <v>28</v>
      </c>
      <c r="I2212" s="29">
        <v>0.65</v>
      </c>
      <c r="J2212" s="30">
        <v>4500</v>
      </c>
      <c r="K2212" s="31">
        <f t="shared" si="16"/>
        <v>2925</v>
      </c>
      <c r="L2212" s="31">
        <f t="shared" si="17"/>
        <v>1023.7499999999999</v>
      </c>
      <c r="M2212" s="32">
        <v>0.35</v>
      </c>
      <c r="O2212" s="37"/>
      <c r="P2212" s="35"/>
      <c r="Q2212" s="33"/>
      <c r="R2212" s="34"/>
    </row>
    <row r="2213" spans="1:18" ht="15.75" customHeight="1" x14ac:dyDescent="0.2">
      <c r="A2213" s="22"/>
      <c r="B2213" s="27" t="s">
        <v>34</v>
      </c>
      <c r="C2213" s="27">
        <v>1128299</v>
      </c>
      <c r="D2213" s="28">
        <v>44421</v>
      </c>
      <c r="E2213" s="27" t="s">
        <v>35</v>
      </c>
      <c r="F2213" s="27" t="s">
        <v>91</v>
      </c>
      <c r="G2213" s="27" t="s">
        <v>92</v>
      </c>
      <c r="H2213" s="27" t="s">
        <v>29</v>
      </c>
      <c r="I2213" s="29">
        <v>0.70000000000000007</v>
      </c>
      <c r="J2213" s="30">
        <v>4250</v>
      </c>
      <c r="K2213" s="31">
        <f t="shared" si="16"/>
        <v>2975.0000000000005</v>
      </c>
      <c r="L2213" s="31">
        <f t="shared" si="17"/>
        <v>743.75000000000011</v>
      </c>
      <c r="M2213" s="32">
        <v>0.25</v>
      </c>
      <c r="O2213" s="37"/>
      <c r="P2213" s="35"/>
      <c r="Q2213" s="33"/>
      <c r="R2213" s="34"/>
    </row>
    <row r="2214" spans="1:18" ht="15.75" customHeight="1" x14ac:dyDescent="0.2">
      <c r="A2214" s="22"/>
      <c r="B2214" s="27" t="s">
        <v>34</v>
      </c>
      <c r="C2214" s="27">
        <v>1128299</v>
      </c>
      <c r="D2214" s="28">
        <v>44453</v>
      </c>
      <c r="E2214" s="27" t="s">
        <v>35</v>
      </c>
      <c r="F2214" s="27" t="s">
        <v>91</v>
      </c>
      <c r="G2214" s="27" t="s">
        <v>92</v>
      </c>
      <c r="H2214" s="27" t="s">
        <v>24</v>
      </c>
      <c r="I2214" s="29">
        <v>0.45000000000000012</v>
      </c>
      <c r="J2214" s="30">
        <v>6000</v>
      </c>
      <c r="K2214" s="31">
        <f t="shared" si="16"/>
        <v>2700.0000000000009</v>
      </c>
      <c r="L2214" s="31">
        <f t="shared" si="17"/>
        <v>1080.0000000000005</v>
      </c>
      <c r="M2214" s="32">
        <v>0.4</v>
      </c>
      <c r="O2214" s="37"/>
      <c r="P2214" s="35"/>
      <c r="Q2214" s="33"/>
      <c r="R2214" s="34"/>
    </row>
    <row r="2215" spans="1:18" ht="15.75" customHeight="1" x14ac:dyDescent="0.2">
      <c r="A2215" s="22"/>
      <c r="B2215" s="27" t="s">
        <v>34</v>
      </c>
      <c r="C2215" s="27">
        <v>1128299</v>
      </c>
      <c r="D2215" s="28">
        <v>44453</v>
      </c>
      <c r="E2215" s="27" t="s">
        <v>35</v>
      </c>
      <c r="F2215" s="27" t="s">
        <v>91</v>
      </c>
      <c r="G2215" s="27" t="s">
        <v>92</v>
      </c>
      <c r="H2215" s="27" t="s">
        <v>25</v>
      </c>
      <c r="I2215" s="29">
        <v>0.50000000000000011</v>
      </c>
      <c r="J2215" s="30">
        <v>6000</v>
      </c>
      <c r="K2215" s="31">
        <f t="shared" si="16"/>
        <v>3000.0000000000005</v>
      </c>
      <c r="L2215" s="31">
        <f t="shared" si="17"/>
        <v>1200.0000000000002</v>
      </c>
      <c r="M2215" s="32">
        <v>0.4</v>
      </c>
      <c r="O2215" s="37"/>
      <c r="P2215" s="35"/>
      <c r="Q2215" s="33"/>
      <c r="R2215" s="34"/>
    </row>
    <row r="2216" spans="1:18" ht="15.75" customHeight="1" x14ac:dyDescent="0.2">
      <c r="A2216" s="22"/>
      <c r="B2216" s="27" t="s">
        <v>34</v>
      </c>
      <c r="C2216" s="27">
        <v>1128299</v>
      </c>
      <c r="D2216" s="28">
        <v>44453</v>
      </c>
      <c r="E2216" s="27" t="s">
        <v>35</v>
      </c>
      <c r="F2216" s="27" t="s">
        <v>91</v>
      </c>
      <c r="G2216" s="27" t="s">
        <v>92</v>
      </c>
      <c r="H2216" s="27" t="s">
        <v>26</v>
      </c>
      <c r="I2216" s="29">
        <v>0.45000000000000012</v>
      </c>
      <c r="J2216" s="30">
        <v>4500</v>
      </c>
      <c r="K2216" s="31">
        <f t="shared" si="16"/>
        <v>2025.0000000000005</v>
      </c>
      <c r="L2216" s="31">
        <f t="shared" si="17"/>
        <v>708.75000000000011</v>
      </c>
      <c r="M2216" s="32">
        <v>0.35</v>
      </c>
      <c r="O2216" s="37"/>
      <c r="P2216" s="35"/>
      <c r="Q2216" s="33"/>
      <c r="R2216" s="34"/>
    </row>
    <row r="2217" spans="1:18" ht="15.75" customHeight="1" x14ac:dyDescent="0.2">
      <c r="A2217" s="22"/>
      <c r="B2217" s="27" t="s">
        <v>34</v>
      </c>
      <c r="C2217" s="27">
        <v>1128299</v>
      </c>
      <c r="D2217" s="28">
        <v>44453</v>
      </c>
      <c r="E2217" s="27" t="s">
        <v>35</v>
      </c>
      <c r="F2217" s="27" t="s">
        <v>91</v>
      </c>
      <c r="G2217" s="27" t="s">
        <v>92</v>
      </c>
      <c r="H2217" s="27" t="s">
        <v>27</v>
      </c>
      <c r="I2217" s="29">
        <v>0.45000000000000012</v>
      </c>
      <c r="J2217" s="30">
        <v>4000</v>
      </c>
      <c r="K2217" s="31">
        <f t="shared" si="16"/>
        <v>1800.0000000000005</v>
      </c>
      <c r="L2217" s="31">
        <f t="shared" si="17"/>
        <v>720.00000000000023</v>
      </c>
      <c r="M2217" s="32">
        <v>0.4</v>
      </c>
      <c r="O2217" s="37"/>
      <c r="P2217" s="35"/>
      <c r="Q2217" s="33"/>
      <c r="R2217" s="34"/>
    </row>
    <row r="2218" spans="1:18" ht="15.75" customHeight="1" x14ac:dyDescent="0.2">
      <c r="A2218" s="22"/>
      <c r="B2218" s="27" t="s">
        <v>34</v>
      </c>
      <c r="C2218" s="27">
        <v>1128299</v>
      </c>
      <c r="D2218" s="28">
        <v>44453</v>
      </c>
      <c r="E2218" s="27" t="s">
        <v>35</v>
      </c>
      <c r="F2218" s="27" t="s">
        <v>91</v>
      </c>
      <c r="G2218" s="27" t="s">
        <v>92</v>
      </c>
      <c r="H2218" s="27" t="s">
        <v>28</v>
      </c>
      <c r="I2218" s="29">
        <v>0.55000000000000004</v>
      </c>
      <c r="J2218" s="30">
        <v>4000</v>
      </c>
      <c r="K2218" s="31">
        <f t="shared" si="16"/>
        <v>2200</v>
      </c>
      <c r="L2218" s="31">
        <f t="shared" si="17"/>
        <v>770</v>
      </c>
      <c r="M2218" s="32">
        <v>0.35</v>
      </c>
      <c r="O2218" s="37"/>
      <c r="P2218" s="35"/>
      <c r="Q2218" s="33"/>
      <c r="R2218" s="34"/>
    </row>
    <row r="2219" spans="1:18" ht="15.75" customHeight="1" x14ac:dyDescent="0.2">
      <c r="A2219" s="22"/>
      <c r="B2219" s="27" t="s">
        <v>34</v>
      </c>
      <c r="C2219" s="27">
        <v>1128299</v>
      </c>
      <c r="D2219" s="28">
        <v>44453</v>
      </c>
      <c r="E2219" s="27" t="s">
        <v>35</v>
      </c>
      <c r="F2219" s="27" t="s">
        <v>91</v>
      </c>
      <c r="G2219" s="27" t="s">
        <v>92</v>
      </c>
      <c r="H2219" s="27" t="s">
        <v>29</v>
      </c>
      <c r="I2219" s="29">
        <v>0.60000000000000009</v>
      </c>
      <c r="J2219" s="30">
        <v>4500</v>
      </c>
      <c r="K2219" s="31">
        <f t="shared" si="16"/>
        <v>2700.0000000000005</v>
      </c>
      <c r="L2219" s="31">
        <f t="shared" si="17"/>
        <v>675.00000000000011</v>
      </c>
      <c r="M2219" s="32">
        <v>0.25</v>
      </c>
      <c r="O2219" s="37"/>
      <c r="P2219" s="35"/>
      <c r="Q2219" s="33"/>
      <c r="R2219" s="34"/>
    </row>
    <row r="2220" spans="1:18" ht="15.75" customHeight="1" x14ac:dyDescent="0.2">
      <c r="A2220" s="22"/>
      <c r="B2220" s="27" t="s">
        <v>34</v>
      </c>
      <c r="C2220" s="27">
        <v>1128299</v>
      </c>
      <c r="D2220" s="28">
        <v>44482</v>
      </c>
      <c r="E2220" s="27" t="s">
        <v>35</v>
      </c>
      <c r="F2220" s="27" t="s">
        <v>91</v>
      </c>
      <c r="G2220" s="27" t="s">
        <v>92</v>
      </c>
      <c r="H2220" s="27" t="s">
        <v>24</v>
      </c>
      <c r="I2220" s="29">
        <v>0.45000000000000012</v>
      </c>
      <c r="J2220" s="30">
        <v>5250</v>
      </c>
      <c r="K2220" s="31">
        <f t="shared" si="16"/>
        <v>2362.5000000000005</v>
      </c>
      <c r="L2220" s="31">
        <f t="shared" si="17"/>
        <v>945.00000000000023</v>
      </c>
      <c r="M2220" s="32">
        <v>0.4</v>
      </c>
      <c r="O2220" s="37"/>
      <c r="P2220" s="35"/>
      <c r="Q2220" s="33"/>
      <c r="R2220" s="34"/>
    </row>
    <row r="2221" spans="1:18" ht="15.75" customHeight="1" x14ac:dyDescent="0.2">
      <c r="A2221" s="22"/>
      <c r="B2221" s="27" t="s">
        <v>34</v>
      </c>
      <c r="C2221" s="27">
        <v>1128299</v>
      </c>
      <c r="D2221" s="28">
        <v>44482</v>
      </c>
      <c r="E2221" s="27" t="s">
        <v>35</v>
      </c>
      <c r="F2221" s="27" t="s">
        <v>91</v>
      </c>
      <c r="G2221" s="27" t="s">
        <v>92</v>
      </c>
      <c r="H2221" s="27" t="s">
        <v>25</v>
      </c>
      <c r="I2221" s="29">
        <v>0.50000000000000011</v>
      </c>
      <c r="J2221" s="30">
        <v>5250</v>
      </c>
      <c r="K2221" s="31">
        <f t="shared" si="16"/>
        <v>2625.0000000000005</v>
      </c>
      <c r="L2221" s="31">
        <f t="shared" si="17"/>
        <v>1050.0000000000002</v>
      </c>
      <c r="M2221" s="32">
        <v>0.4</v>
      </c>
      <c r="O2221" s="37"/>
      <c r="P2221" s="35"/>
      <c r="Q2221" s="33"/>
      <c r="R2221" s="34"/>
    </row>
    <row r="2222" spans="1:18" ht="15.75" customHeight="1" x14ac:dyDescent="0.2">
      <c r="A2222" s="22"/>
      <c r="B2222" s="27" t="s">
        <v>34</v>
      </c>
      <c r="C2222" s="27">
        <v>1128299</v>
      </c>
      <c r="D2222" s="28">
        <v>44482</v>
      </c>
      <c r="E2222" s="27" t="s">
        <v>35</v>
      </c>
      <c r="F2222" s="27" t="s">
        <v>91</v>
      </c>
      <c r="G2222" s="27" t="s">
        <v>92</v>
      </c>
      <c r="H2222" s="27" t="s">
        <v>26</v>
      </c>
      <c r="I2222" s="29">
        <v>0.45000000000000012</v>
      </c>
      <c r="J2222" s="30">
        <v>3500</v>
      </c>
      <c r="K2222" s="31">
        <f t="shared" si="16"/>
        <v>1575.0000000000005</v>
      </c>
      <c r="L2222" s="31">
        <f t="shared" si="17"/>
        <v>551.25000000000011</v>
      </c>
      <c r="M2222" s="32">
        <v>0.35</v>
      </c>
      <c r="O2222" s="37"/>
      <c r="P2222" s="35"/>
      <c r="Q2222" s="33"/>
      <c r="R2222" s="34"/>
    </row>
    <row r="2223" spans="1:18" ht="15.75" customHeight="1" x14ac:dyDescent="0.2">
      <c r="A2223" s="22"/>
      <c r="B2223" s="27" t="s">
        <v>34</v>
      </c>
      <c r="C2223" s="27">
        <v>1128299</v>
      </c>
      <c r="D2223" s="28">
        <v>44482</v>
      </c>
      <c r="E2223" s="27" t="s">
        <v>35</v>
      </c>
      <c r="F2223" s="27" t="s">
        <v>91</v>
      </c>
      <c r="G2223" s="27" t="s">
        <v>92</v>
      </c>
      <c r="H2223" s="27" t="s">
        <v>27</v>
      </c>
      <c r="I2223" s="29">
        <v>0.45000000000000012</v>
      </c>
      <c r="J2223" s="30">
        <v>3250</v>
      </c>
      <c r="K2223" s="31">
        <f t="shared" si="16"/>
        <v>1462.5000000000005</v>
      </c>
      <c r="L2223" s="31">
        <f t="shared" si="17"/>
        <v>585.00000000000023</v>
      </c>
      <c r="M2223" s="32">
        <v>0.4</v>
      </c>
      <c r="O2223" s="37"/>
      <c r="P2223" s="35"/>
      <c r="Q2223" s="33"/>
      <c r="R2223" s="34"/>
    </row>
    <row r="2224" spans="1:18" ht="15.75" customHeight="1" x14ac:dyDescent="0.2">
      <c r="A2224" s="22"/>
      <c r="B2224" s="27" t="s">
        <v>34</v>
      </c>
      <c r="C2224" s="27">
        <v>1128299</v>
      </c>
      <c r="D2224" s="28">
        <v>44482</v>
      </c>
      <c r="E2224" s="27" t="s">
        <v>35</v>
      </c>
      <c r="F2224" s="27" t="s">
        <v>91</v>
      </c>
      <c r="G2224" s="27" t="s">
        <v>92</v>
      </c>
      <c r="H2224" s="27" t="s">
        <v>28</v>
      </c>
      <c r="I2224" s="29">
        <v>0.55000000000000004</v>
      </c>
      <c r="J2224" s="30">
        <v>3000</v>
      </c>
      <c r="K2224" s="31">
        <f t="shared" si="16"/>
        <v>1650.0000000000002</v>
      </c>
      <c r="L2224" s="31">
        <f t="shared" si="17"/>
        <v>577.5</v>
      </c>
      <c r="M2224" s="32">
        <v>0.35</v>
      </c>
      <c r="O2224" s="37"/>
      <c r="P2224" s="35"/>
      <c r="Q2224" s="33"/>
      <c r="R2224" s="34"/>
    </row>
    <row r="2225" spans="1:18" ht="15.75" customHeight="1" x14ac:dyDescent="0.2">
      <c r="A2225" s="22"/>
      <c r="B2225" s="27" t="s">
        <v>34</v>
      </c>
      <c r="C2225" s="27">
        <v>1128299</v>
      </c>
      <c r="D2225" s="28">
        <v>44482</v>
      </c>
      <c r="E2225" s="27" t="s">
        <v>35</v>
      </c>
      <c r="F2225" s="27" t="s">
        <v>91</v>
      </c>
      <c r="G2225" s="27" t="s">
        <v>92</v>
      </c>
      <c r="H2225" s="27" t="s">
        <v>29</v>
      </c>
      <c r="I2225" s="29">
        <v>0.70000000000000007</v>
      </c>
      <c r="J2225" s="30">
        <v>3500</v>
      </c>
      <c r="K2225" s="31">
        <f t="shared" si="16"/>
        <v>2450.0000000000005</v>
      </c>
      <c r="L2225" s="31">
        <f t="shared" si="17"/>
        <v>612.50000000000011</v>
      </c>
      <c r="M2225" s="32">
        <v>0.25</v>
      </c>
      <c r="O2225" s="37"/>
      <c r="P2225" s="35"/>
      <c r="Q2225" s="33"/>
      <c r="R2225" s="34"/>
    </row>
    <row r="2226" spans="1:18" ht="15.75" customHeight="1" x14ac:dyDescent="0.2">
      <c r="A2226" s="22"/>
      <c r="B2226" s="27" t="s">
        <v>34</v>
      </c>
      <c r="C2226" s="27">
        <v>1128299</v>
      </c>
      <c r="D2226" s="28">
        <v>44513</v>
      </c>
      <c r="E2226" s="27" t="s">
        <v>35</v>
      </c>
      <c r="F2226" s="27" t="s">
        <v>91</v>
      </c>
      <c r="G2226" s="27" t="s">
        <v>92</v>
      </c>
      <c r="H2226" s="27" t="s">
        <v>24</v>
      </c>
      <c r="I2226" s="29">
        <v>0.55000000000000004</v>
      </c>
      <c r="J2226" s="30">
        <v>5250</v>
      </c>
      <c r="K2226" s="31">
        <f t="shared" si="16"/>
        <v>2887.5000000000005</v>
      </c>
      <c r="L2226" s="31">
        <f t="shared" si="17"/>
        <v>1155.0000000000002</v>
      </c>
      <c r="M2226" s="32">
        <v>0.4</v>
      </c>
      <c r="O2226" s="37"/>
      <c r="P2226" s="35"/>
      <c r="Q2226" s="33"/>
      <c r="R2226" s="34"/>
    </row>
    <row r="2227" spans="1:18" ht="15.75" customHeight="1" x14ac:dyDescent="0.2">
      <c r="A2227" s="22"/>
      <c r="B2227" s="27" t="s">
        <v>34</v>
      </c>
      <c r="C2227" s="27">
        <v>1128299</v>
      </c>
      <c r="D2227" s="28">
        <v>44513</v>
      </c>
      <c r="E2227" s="27" t="s">
        <v>35</v>
      </c>
      <c r="F2227" s="27" t="s">
        <v>91</v>
      </c>
      <c r="G2227" s="27" t="s">
        <v>92</v>
      </c>
      <c r="H2227" s="27" t="s">
        <v>25</v>
      </c>
      <c r="I2227" s="29">
        <v>0.60000000000000009</v>
      </c>
      <c r="J2227" s="30">
        <v>5750</v>
      </c>
      <c r="K2227" s="31">
        <f t="shared" si="16"/>
        <v>3450.0000000000005</v>
      </c>
      <c r="L2227" s="31">
        <f t="shared" si="17"/>
        <v>1380.0000000000002</v>
      </c>
      <c r="M2227" s="32">
        <v>0.4</v>
      </c>
      <c r="O2227" s="37"/>
      <c r="P2227" s="35"/>
      <c r="Q2227" s="33"/>
      <c r="R2227" s="34"/>
    </row>
    <row r="2228" spans="1:18" ht="15.75" customHeight="1" x14ac:dyDescent="0.2">
      <c r="A2228" s="22"/>
      <c r="B2228" s="27" t="s">
        <v>34</v>
      </c>
      <c r="C2228" s="27">
        <v>1128299</v>
      </c>
      <c r="D2228" s="28">
        <v>44513</v>
      </c>
      <c r="E2228" s="27" t="s">
        <v>35</v>
      </c>
      <c r="F2228" s="27" t="s">
        <v>91</v>
      </c>
      <c r="G2228" s="27" t="s">
        <v>92</v>
      </c>
      <c r="H2228" s="27" t="s">
        <v>26</v>
      </c>
      <c r="I2228" s="29">
        <v>0.55000000000000004</v>
      </c>
      <c r="J2228" s="30">
        <v>4250</v>
      </c>
      <c r="K2228" s="31">
        <f t="shared" si="16"/>
        <v>2337.5</v>
      </c>
      <c r="L2228" s="31">
        <f t="shared" si="17"/>
        <v>818.125</v>
      </c>
      <c r="M2228" s="32">
        <v>0.35</v>
      </c>
      <c r="O2228" s="37"/>
      <c r="P2228" s="35"/>
      <c r="Q2228" s="33"/>
      <c r="R2228" s="34"/>
    </row>
    <row r="2229" spans="1:18" ht="15.75" customHeight="1" x14ac:dyDescent="0.2">
      <c r="A2229" s="22"/>
      <c r="B2229" s="27" t="s">
        <v>34</v>
      </c>
      <c r="C2229" s="27">
        <v>1128299</v>
      </c>
      <c r="D2229" s="28">
        <v>44513</v>
      </c>
      <c r="E2229" s="27" t="s">
        <v>35</v>
      </c>
      <c r="F2229" s="27" t="s">
        <v>91</v>
      </c>
      <c r="G2229" s="27" t="s">
        <v>92</v>
      </c>
      <c r="H2229" s="27" t="s">
        <v>27</v>
      </c>
      <c r="I2229" s="29">
        <v>0.55000000000000004</v>
      </c>
      <c r="J2229" s="30">
        <v>4000</v>
      </c>
      <c r="K2229" s="31">
        <f t="shared" si="16"/>
        <v>2200</v>
      </c>
      <c r="L2229" s="31">
        <f t="shared" si="17"/>
        <v>880</v>
      </c>
      <c r="M2229" s="32">
        <v>0.4</v>
      </c>
      <c r="O2229" s="37"/>
      <c r="P2229" s="35"/>
      <c r="Q2229" s="33"/>
      <c r="R2229" s="34"/>
    </row>
    <row r="2230" spans="1:18" ht="15.75" customHeight="1" x14ac:dyDescent="0.2">
      <c r="A2230" s="22"/>
      <c r="B2230" s="27" t="s">
        <v>34</v>
      </c>
      <c r="C2230" s="27">
        <v>1128299</v>
      </c>
      <c r="D2230" s="28">
        <v>44513</v>
      </c>
      <c r="E2230" s="27" t="s">
        <v>35</v>
      </c>
      <c r="F2230" s="27" t="s">
        <v>91</v>
      </c>
      <c r="G2230" s="27" t="s">
        <v>92</v>
      </c>
      <c r="H2230" s="27" t="s">
        <v>28</v>
      </c>
      <c r="I2230" s="29">
        <v>0.65</v>
      </c>
      <c r="J2230" s="30">
        <v>3500</v>
      </c>
      <c r="K2230" s="31">
        <f t="shared" si="16"/>
        <v>2275</v>
      </c>
      <c r="L2230" s="31">
        <f t="shared" si="17"/>
        <v>796.25</v>
      </c>
      <c r="M2230" s="32">
        <v>0.35</v>
      </c>
      <c r="O2230" s="37"/>
      <c r="P2230" s="35"/>
      <c r="Q2230" s="33"/>
      <c r="R2230" s="34"/>
    </row>
    <row r="2231" spans="1:18" ht="15.75" customHeight="1" x14ac:dyDescent="0.2">
      <c r="A2231" s="22"/>
      <c r="B2231" s="27" t="s">
        <v>34</v>
      </c>
      <c r="C2231" s="27">
        <v>1128299</v>
      </c>
      <c r="D2231" s="28">
        <v>44513</v>
      </c>
      <c r="E2231" s="27" t="s">
        <v>35</v>
      </c>
      <c r="F2231" s="27" t="s">
        <v>91</v>
      </c>
      <c r="G2231" s="27" t="s">
        <v>92</v>
      </c>
      <c r="H2231" s="27" t="s">
        <v>29</v>
      </c>
      <c r="I2231" s="29">
        <v>0.70000000000000007</v>
      </c>
      <c r="J2231" s="30">
        <v>4750</v>
      </c>
      <c r="K2231" s="31">
        <f t="shared" si="16"/>
        <v>3325.0000000000005</v>
      </c>
      <c r="L2231" s="31">
        <f t="shared" si="17"/>
        <v>831.25000000000011</v>
      </c>
      <c r="M2231" s="32">
        <v>0.25</v>
      </c>
      <c r="O2231" s="37"/>
      <c r="P2231" s="35"/>
      <c r="Q2231" s="33"/>
      <c r="R2231" s="34"/>
    </row>
    <row r="2232" spans="1:18" ht="15.75" customHeight="1" x14ac:dyDescent="0.2">
      <c r="A2232" s="22"/>
      <c r="B2232" s="27" t="s">
        <v>34</v>
      </c>
      <c r="C2232" s="27">
        <v>1128299</v>
      </c>
      <c r="D2232" s="28">
        <v>44542</v>
      </c>
      <c r="E2232" s="27" t="s">
        <v>35</v>
      </c>
      <c r="F2232" s="27" t="s">
        <v>91</v>
      </c>
      <c r="G2232" s="27" t="s">
        <v>92</v>
      </c>
      <c r="H2232" s="27" t="s">
        <v>24</v>
      </c>
      <c r="I2232" s="29">
        <v>0.55000000000000004</v>
      </c>
      <c r="J2232" s="30">
        <v>6750</v>
      </c>
      <c r="K2232" s="31">
        <f t="shared" si="16"/>
        <v>3712.5000000000005</v>
      </c>
      <c r="L2232" s="31">
        <f t="shared" si="17"/>
        <v>1485.0000000000002</v>
      </c>
      <c r="M2232" s="32">
        <v>0.4</v>
      </c>
      <c r="O2232" s="37"/>
      <c r="P2232" s="35"/>
      <c r="Q2232" s="33"/>
      <c r="R2232" s="34"/>
    </row>
    <row r="2233" spans="1:18" ht="15.75" customHeight="1" x14ac:dyDescent="0.2">
      <c r="A2233" s="22"/>
      <c r="B2233" s="27" t="s">
        <v>34</v>
      </c>
      <c r="C2233" s="27">
        <v>1128299</v>
      </c>
      <c r="D2233" s="28">
        <v>44542</v>
      </c>
      <c r="E2233" s="27" t="s">
        <v>35</v>
      </c>
      <c r="F2233" s="27" t="s">
        <v>91</v>
      </c>
      <c r="G2233" s="27" t="s">
        <v>92</v>
      </c>
      <c r="H2233" s="27" t="s">
        <v>25</v>
      </c>
      <c r="I2233" s="29">
        <v>0.60000000000000009</v>
      </c>
      <c r="J2233" s="30">
        <v>6750</v>
      </c>
      <c r="K2233" s="31">
        <f t="shared" si="16"/>
        <v>4050.0000000000005</v>
      </c>
      <c r="L2233" s="31">
        <f t="shared" si="17"/>
        <v>1620.0000000000002</v>
      </c>
      <c r="M2233" s="32">
        <v>0.4</v>
      </c>
      <c r="O2233" s="37"/>
      <c r="P2233" s="35"/>
      <c r="Q2233" s="33"/>
      <c r="R2233" s="34"/>
    </row>
    <row r="2234" spans="1:18" ht="15.75" customHeight="1" x14ac:dyDescent="0.2">
      <c r="A2234" s="22"/>
      <c r="B2234" s="27" t="s">
        <v>34</v>
      </c>
      <c r="C2234" s="27">
        <v>1128299</v>
      </c>
      <c r="D2234" s="28">
        <v>44542</v>
      </c>
      <c r="E2234" s="27" t="s">
        <v>35</v>
      </c>
      <c r="F2234" s="27" t="s">
        <v>91</v>
      </c>
      <c r="G2234" s="27" t="s">
        <v>92</v>
      </c>
      <c r="H2234" s="27" t="s">
        <v>26</v>
      </c>
      <c r="I2234" s="29">
        <v>0.55000000000000004</v>
      </c>
      <c r="J2234" s="30">
        <v>4750</v>
      </c>
      <c r="K2234" s="31">
        <f t="shared" si="16"/>
        <v>2612.5</v>
      </c>
      <c r="L2234" s="31">
        <f t="shared" si="17"/>
        <v>914.37499999999989</v>
      </c>
      <c r="M2234" s="32">
        <v>0.35</v>
      </c>
      <c r="O2234" s="37"/>
      <c r="P2234" s="35"/>
      <c r="Q2234" s="33"/>
      <c r="R2234" s="34"/>
    </row>
    <row r="2235" spans="1:18" ht="15.75" customHeight="1" x14ac:dyDescent="0.2">
      <c r="A2235" s="22"/>
      <c r="B2235" s="27" t="s">
        <v>34</v>
      </c>
      <c r="C2235" s="27">
        <v>1128299</v>
      </c>
      <c r="D2235" s="28">
        <v>44542</v>
      </c>
      <c r="E2235" s="27" t="s">
        <v>35</v>
      </c>
      <c r="F2235" s="27" t="s">
        <v>91</v>
      </c>
      <c r="G2235" s="27" t="s">
        <v>92</v>
      </c>
      <c r="H2235" s="27" t="s">
        <v>27</v>
      </c>
      <c r="I2235" s="29">
        <v>0.55000000000000004</v>
      </c>
      <c r="J2235" s="30">
        <v>4750</v>
      </c>
      <c r="K2235" s="31">
        <f t="shared" si="16"/>
        <v>2612.5</v>
      </c>
      <c r="L2235" s="31">
        <f t="shared" si="17"/>
        <v>1045</v>
      </c>
      <c r="M2235" s="32">
        <v>0.4</v>
      </c>
      <c r="O2235" s="37"/>
      <c r="P2235" s="35"/>
      <c r="Q2235" s="33"/>
      <c r="R2235" s="34"/>
    </row>
    <row r="2236" spans="1:18" ht="15.75" customHeight="1" x14ac:dyDescent="0.2">
      <c r="A2236" s="22"/>
      <c r="B2236" s="27" t="s">
        <v>34</v>
      </c>
      <c r="C2236" s="27">
        <v>1128299</v>
      </c>
      <c r="D2236" s="28">
        <v>44542</v>
      </c>
      <c r="E2236" s="27" t="s">
        <v>35</v>
      </c>
      <c r="F2236" s="27" t="s">
        <v>91</v>
      </c>
      <c r="G2236" s="27" t="s">
        <v>92</v>
      </c>
      <c r="H2236" s="27" t="s">
        <v>28</v>
      </c>
      <c r="I2236" s="29">
        <v>0.65</v>
      </c>
      <c r="J2236" s="30">
        <v>4000</v>
      </c>
      <c r="K2236" s="31">
        <f t="shared" si="16"/>
        <v>2600</v>
      </c>
      <c r="L2236" s="31">
        <f t="shared" si="17"/>
        <v>909.99999999999989</v>
      </c>
      <c r="M2236" s="32">
        <v>0.35</v>
      </c>
      <c r="O2236" s="37"/>
      <c r="P2236" s="35"/>
      <c r="Q2236" s="33"/>
      <c r="R2236" s="34"/>
    </row>
    <row r="2237" spans="1:18" ht="15.75" customHeight="1" x14ac:dyDescent="0.2">
      <c r="A2237" s="22"/>
      <c r="B2237" s="27" t="s">
        <v>34</v>
      </c>
      <c r="C2237" s="27">
        <v>1128299</v>
      </c>
      <c r="D2237" s="28">
        <v>44542</v>
      </c>
      <c r="E2237" s="27" t="s">
        <v>35</v>
      </c>
      <c r="F2237" s="27" t="s">
        <v>91</v>
      </c>
      <c r="G2237" s="27" t="s">
        <v>92</v>
      </c>
      <c r="H2237" s="27" t="s">
        <v>29</v>
      </c>
      <c r="I2237" s="29">
        <v>0.70000000000000007</v>
      </c>
      <c r="J2237" s="30">
        <v>5000</v>
      </c>
      <c r="K2237" s="31">
        <f t="shared" si="16"/>
        <v>3500.0000000000005</v>
      </c>
      <c r="L2237" s="31">
        <f t="shared" si="17"/>
        <v>875.00000000000011</v>
      </c>
      <c r="M2237" s="32">
        <v>0.25</v>
      </c>
      <c r="O2237" s="37"/>
      <c r="P2237" s="35"/>
      <c r="Q2237" s="33"/>
      <c r="R2237" s="34"/>
    </row>
    <row r="2238" spans="1:18" ht="15.75" customHeight="1" x14ac:dyDescent="0.2">
      <c r="A2238" s="22" t="s">
        <v>46</v>
      </c>
      <c r="B2238" s="27" t="s">
        <v>21</v>
      </c>
      <c r="C2238" s="27">
        <v>1185732</v>
      </c>
      <c r="D2238" s="28">
        <v>44205</v>
      </c>
      <c r="E2238" s="27" t="s">
        <v>53</v>
      </c>
      <c r="F2238" s="27" t="s">
        <v>93</v>
      </c>
      <c r="G2238" s="27" t="s">
        <v>94</v>
      </c>
      <c r="H2238" s="27" t="s">
        <v>24</v>
      </c>
      <c r="I2238" s="29">
        <v>0.4</v>
      </c>
      <c r="J2238" s="30">
        <v>10250</v>
      </c>
      <c r="K2238" s="31">
        <f t="shared" si="16"/>
        <v>4100</v>
      </c>
      <c r="L2238" s="31">
        <f t="shared" si="17"/>
        <v>1845</v>
      </c>
      <c r="M2238" s="32">
        <v>0.45</v>
      </c>
      <c r="O2238" s="37"/>
      <c r="P2238" s="35"/>
      <c r="Q2238" s="33"/>
      <c r="R2238" s="34"/>
    </row>
    <row r="2239" spans="1:18" ht="15.75" customHeight="1" x14ac:dyDescent="0.2">
      <c r="A2239" s="22"/>
      <c r="B2239" s="27" t="s">
        <v>21</v>
      </c>
      <c r="C2239" s="27">
        <v>1185732</v>
      </c>
      <c r="D2239" s="28">
        <v>44205</v>
      </c>
      <c r="E2239" s="27" t="s">
        <v>53</v>
      </c>
      <c r="F2239" s="27" t="s">
        <v>93</v>
      </c>
      <c r="G2239" s="27" t="s">
        <v>94</v>
      </c>
      <c r="H2239" s="27" t="s">
        <v>25</v>
      </c>
      <c r="I2239" s="29">
        <v>0.4</v>
      </c>
      <c r="J2239" s="30">
        <v>8250</v>
      </c>
      <c r="K2239" s="31">
        <f t="shared" si="16"/>
        <v>3300</v>
      </c>
      <c r="L2239" s="31">
        <f t="shared" si="17"/>
        <v>1155</v>
      </c>
      <c r="M2239" s="32">
        <v>0.35</v>
      </c>
      <c r="O2239" s="37"/>
      <c r="P2239" s="35"/>
      <c r="Q2239" s="33"/>
      <c r="R2239" s="34"/>
    </row>
    <row r="2240" spans="1:18" ht="15.75" customHeight="1" x14ac:dyDescent="0.2">
      <c r="A2240" s="22"/>
      <c r="B2240" s="27" t="s">
        <v>21</v>
      </c>
      <c r="C2240" s="27">
        <v>1185732</v>
      </c>
      <c r="D2240" s="28">
        <v>44205</v>
      </c>
      <c r="E2240" s="27" t="s">
        <v>53</v>
      </c>
      <c r="F2240" s="27" t="s">
        <v>93</v>
      </c>
      <c r="G2240" s="27" t="s">
        <v>94</v>
      </c>
      <c r="H2240" s="27" t="s">
        <v>26</v>
      </c>
      <c r="I2240" s="29">
        <v>0.30000000000000004</v>
      </c>
      <c r="J2240" s="30">
        <v>8250</v>
      </c>
      <c r="K2240" s="31">
        <f t="shared" si="16"/>
        <v>2475.0000000000005</v>
      </c>
      <c r="L2240" s="31">
        <f t="shared" si="17"/>
        <v>618.75000000000011</v>
      </c>
      <c r="M2240" s="32">
        <v>0.25</v>
      </c>
      <c r="O2240" s="37"/>
      <c r="P2240" s="35"/>
      <c r="Q2240" s="33"/>
      <c r="R2240" s="34"/>
    </row>
    <row r="2241" spans="1:18" ht="15.75" customHeight="1" x14ac:dyDescent="0.2">
      <c r="A2241" s="22"/>
      <c r="B2241" s="27" t="s">
        <v>21</v>
      </c>
      <c r="C2241" s="27">
        <v>1185732</v>
      </c>
      <c r="D2241" s="28">
        <v>44205</v>
      </c>
      <c r="E2241" s="27" t="s">
        <v>53</v>
      </c>
      <c r="F2241" s="27" t="s">
        <v>93</v>
      </c>
      <c r="G2241" s="27" t="s">
        <v>94</v>
      </c>
      <c r="H2241" s="27" t="s">
        <v>27</v>
      </c>
      <c r="I2241" s="29">
        <v>0.35</v>
      </c>
      <c r="J2241" s="30">
        <v>6750</v>
      </c>
      <c r="K2241" s="31">
        <f t="shared" si="16"/>
        <v>2362.5</v>
      </c>
      <c r="L2241" s="31">
        <f t="shared" si="17"/>
        <v>708.75</v>
      </c>
      <c r="M2241" s="32">
        <v>0.3</v>
      </c>
      <c r="O2241" s="37"/>
      <c r="P2241" s="35"/>
      <c r="Q2241" s="33"/>
      <c r="R2241" s="34"/>
    </row>
    <row r="2242" spans="1:18" ht="15.75" customHeight="1" x14ac:dyDescent="0.2">
      <c r="A2242" s="22"/>
      <c r="B2242" s="27" t="s">
        <v>21</v>
      </c>
      <c r="C2242" s="27">
        <v>1185732</v>
      </c>
      <c r="D2242" s="28">
        <v>44205</v>
      </c>
      <c r="E2242" s="27" t="s">
        <v>53</v>
      </c>
      <c r="F2242" s="27" t="s">
        <v>93</v>
      </c>
      <c r="G2242" s="27" t="s">
        <v>94</v>
      </c>
      <c r="H2242" s="27" t="s">
        <v>28</v>
      </c>
      <c r="I2242" s="29">
        <v>0.5</v>
      </c>
      <c r="J2242" s="30">
        <v>7250</v>
      </c>
      <c r="K2242" s="31">
        <f t="shared" si="16"/>
        <v>3625</v>
      </c>
      <c r="L2242" s="31">
        <f t="shared" si="17"/>
        <v>1268.75</v>
      </c>
      <c r="M2242" s="32">
        <v>0.35</v>
      </c>
      <c r="O2242" s="37"/>
      <c r="P2242" s="35"/>
      <c r="Q2242" s="33"/>
      <c r="R2242" s="34"/>
    </row>
    <row r="2243" spans="1:18" ht="15.75" customHeight="1" x14ac:dyDescent="0.2">
      <c r="A2243" s="22"/>
      <c r="B2243" s="27" t="s">
        <v>21</v>
      </c>
      <c r="C2243" s="27">
        <v>1185732</v>
      </c>
      <c r="D2243" s="28">
        <v>44205</v>
      </c>
      <c r="E2243" s="27" t="s">
        <v>53</v>
      </c>
      <c r="F2243" s="27" t="s">
        <v>93</v>
      </c>
      <c r="G2243" s="27" t="s">
        <v>94</v>
      </c>
      <c r="H2243" s="27" t="s">
        <v>29</v>
      </c>
      <c r="I2243" s="29">
        <v>0.4</v>
      </c>
      <c r="J2243" s="30">
        <v>8250</v>
      </c>
      <c r="K2243" s="31">
        <f t="shared" si="16"/>
        <v>3300</v>
      </c>
      <c r="L2243" s="31">
        <f t="shared" si="17"/>
        <v>1650</v>
      </c>
      <c r="M2243" s="32">
        <v>0.5</v>
      </c>
      <c r="O2243" s="37"/>
      <c r="P2243" s="35"/>
      <c r="Q2243" s="33"/>
      <c r="R2243" s="34"/>
    </row>
    <row r="2244" spans="1:18" ht="15.75" customHeight="1" x14ac:dyDescent="0.2">
      <c r="A2244" s="22"/>
      <c r="B2244" s="27" t="s">
        <v>21</v>
      </c>
      <c r="C2244" s="27">
        <v>1185732</v>
      </c>
      <c r="D2244" s="28">
        <v>44234</v>
      </c>
      <c r="E2244" s="27" t="s">
        <v>53</v>
      </c>
      <c r="F2244" s="27" t="s">
        <v>93</v>
      </c>
      <c r="G2244" s="27" t="s">
        <v>94</v>
      </c>
      <c r="H2244" s="27" t="s">
        <v>24</v>
      </c>
      <c r="I2244" s="29">
        <v>0.4</v>
      </c>
      <c r="J2244" s="30">
        <v>10750</v>
      </c>
      <c r="K2244" s="31">
        <f t="shared" si="16"/>
        <v>4300</v>
      </c>
      <c r="L2244" s="31">
        <f t="shared" si="17"/>
        <v>1935</v>
      </c>
      <c r="M2244" s="32">
        <v>0.45</v>
      </c>
      <c r="O2244" s="37"/>
      <c r="P2244" s="35"/>
      <c r="Q2244" s="33"/>
      <c r="R2244" s="34"/>
    </row>
    <row r="2245" spans="1:18" ht="15.75" customHeight="1" x14ac:dyDescent="0.2">
      <c r="A2245" s="22"/>
      <c r="B2245" s="27" t="s">
        <v>21</v>
      </c>
      <c r="C2245" s="27">
        <v>1185732</v>
      </c>
      <c r="D2245" s="28">
        <v>44234</v>
      </c>
      <c r="E2245" s="27" t="s">
        <v>53</v>
      </c>
      <c r="F2245" s="27" t="s">
        <v>93</v>
      </c>
      <c r="G2245" s="27" t="s">
        <v>94</v>
      </c>
      <c r="H2245" s="27" t="s">
        <v>25</v>
      </c>
      <c r="I2245" s="29">
        <v>0.4</v>
      </c>
      <c r="J2245" s="30">
        <v>7250</v>
      </c>
      <c r="K2245" s="31">
        <f t="shared" si="16"/>
        <v>2900</v>
      </c>
      <c r="L2245" s="31">
        <f t="shared" si="17"/>
        <v>1014.9999999999999</v>
      </c>
      <c r="M2245" s="32">
        <v>0.35</v>
      </c>
      <c r="O2245" s="37"/>
      <c r="P2245" s="35"/>
      <c r="Q2245" s="33"/>
      <c r="R2245" s="34"/>
    </row>
    <row r="2246" spans="1:18" ht="15.75" customHeight="1" x14ac:dyDescent="0.2">
      <c r="A2246" s="22"/>
      <c r="B2246" s="27" t="s">
        <v>21</v>
      </c>
      <c r="C2246" s="27">
        <v>1185732</v>
      </c>
      <c r="D2246" s="28">
        <v>44234</v>
      </c>
      <c r="E2246" s="27" t="s">
        <v>53</v>
      </c>
      <c r="F2246" s="27" t="s">
        <v>93</v>
      </c>
      <c r="G2246" s="27" t="s">
        <v>94</v>
      </c>
      <c r="H2246" s="27" t="s">
        <v>26</v>
      </c>
      <c r="I2246" s="29">
        <v>0.30000000000000004</v>
      </c>
      <c r="J2246" s="30">
        <v>7750</v>
      </c>
      <c r="K2246" s="31">
        <f t="shared" si="16"/>
        <v>2325.0000000000005</v>
      </c>
      <c r="L2246" s="31">
        <f t="shared" si="17"/>
        <v>581.25000000000011</v>
      </c>
      <c r="M2246" s="32">
        <v>0.25</v>
      </c>
      <c r="O2246" s="37"/>
      <c r="P2246" s="35"/>
      <c r="Q2246" s="33"/>
      <c r="R2246" s="34"/>
    </row>
    <row r="2247" spans="1:18" ht="15.75" customHeight="1" x14ac:dyDescent="0.2">
      <c r="A2247" s="22"/>
      <c r="B2247" s="27" t="s">
        <v>21</v>
      </c>
      <c r="C2247" s="27">
        <v>1185732</v>
      </c>
      <c r="D2247" s="28">
        <v>44234</v>
      </c>
      <c r="E2247" s="27" t="s">
        <v>53</v>
      </c>
      <c r="F2247" s="27" t="s">
        <v>93</v>
      </c>
      <c r="G2247" s="27" t="s">
        <v>94</v>
      </c>
      <c r="H2247" s="27" t="s">
        <v>27</v>
      </c>
      <c r="I2247" s="29">
        <v>0.35</v>
      </c>
      <c r="J2247" s="30">
        <v>6250</v>
      </c>
      <c r="K2247" s="31">
        <f t="shared" si="16"/>
        <v>2187.5</v>
      </c>
      <c r="L2247" s="31">
        <f t="shared" si="17"/>
        <v>656.25</v>
      </c>
      <c r="M2247" s="32">
        <v>0.3</v>
      </c>
      <c r="O2247" s="37"/>
      <c r="P2247" s="35"/>
      <c r="Q2247" s="33"/>
      <c r="R2247" s="34"/>
    </row>
    <row r="2248" spans="1:18" ht="15.75" customHeight="1" x14ac:dyDescent="0.2">
      <c r="A2248" s="22"/>
      <c r="B2248" s="27" t="s">
        <v>21</v>
      </c>
      <c r="C2248" s="27">
        <v>1185732</v>
      </c>
      <c r="D2248" s="28">
        <v>44234</v>
      </c>
      <c r="E2248" s="27" t="s">
        <v>53</v>
      </c>
      <c r="F2248" s="27" t="s">
        <v>93</v>
      </c>
      <c r="G2248" s="27" t="s">
        <v>94</v>
      </c>
      <c r="H2248" s="27" t="s">
        <v>28</v>
      </c>
      <c r="I2248" s="29">
        <v>0.5</v>
      </c>
      <c r="J2248" s="30">
        <v>7000</v>
      </c>
      <c r="K2248" s="31">
        <f t="shared" si="16"/>
        <v>3500</v>
      </c>
      <c r="L2248" s="31">
        <f t="shared" si="17"/>
        <v>1225</v>
      </c>
      <c r="M2248" s="32">
        <v>0.35</v>
      </c>
      <c r="O2248" s="37"/>
      <c r="P2248" s="35"/>
      <c r="Q2248" s="33"/>
      <c r="R2248" s="34"/>
    </row>
    <row r="2249" spans="1:18" ht="15.75" customHeight="1" x14ac:dyDescent="0.2">
      <c r="A2249" s="22"/>
      <c r="B2249" s="27" t="s">
        <v>21</v>
      </c>
      <c r="C2249" s="27">
        <v>1185732</v>
      </c>
      <c r="D2249" s="28">
        <v>44234</v>
      </c>
      <c r="E2249" s="27" t="s">
        <v>53</v>
      </c>
      <c r="F2249" s="27" t="s">
        <v>93</v>
      </c>
      <c r="G2249" s="27" t="s">
        <v>94</v>
      </c>
      <c r="H2249" s="27" t="s">
        <v>29</v>
      </c>
      <c r="I2249" s="29">
        <v>0.35</v>
      </c>
      <c r="J2249" s="30">
        <v>8000</v>
      </c>
      <c r="K2249" s="31">
        <f t="shared" si="16"/>
        <v>2800</v>
      </c>
      <c r="L2249" s="31">
        <f t="shared" si="17"/>
        <v>1400</v>
      </c>
      <c r="M2249" s="32">
        <v>0.5</v>
      </c>
      <c r="O2249" s="37"/>
      <c r="P2249" s="35"/>
      <c r="Q2249" s="33"/>
      <c r="R2249" s="34"/>
    </row>
    <row r="2250" spans="1:18" ht="15.75" customHeight="1" x14ac:dyDescent="0.2">
      <c r="A2250" s="22"/>
      <c r="B2250" s="27" t="s">
        <v>21</v>
      </c>
      <c r="C2250" s="27">
        <v>1185732</v>
      </c>
      <c r="D2250" s="28">
        <v>44260</v>
      </c>
      <c r="E2250" s="27" t="s">
        <v>53</v>
      </c>
      <c r="F2250" s="27" t="s">
        <v>93</v>
      </c>
      <c r="G2250" s="27" t="s">
        <v>94</v>
      </c>
      <c r="H2250" s="27" t="s">
        <v>24</v>
      </c>
      <c r="I2250" s="29">
        <v>0.35</v>
      </c>
      <c r="J2250" s="30">
        <v>10200</v>
      </c>
      <c r="K2250" s="31">
        <f t="shared" si="16"/>
        <v>3570</v>
      </c>
      <c r="L2250" s="31">
        <f t="shared" si="17"/>
        <v>1606.5</v>
      </c>
      <c r="M2250" s="32">
        <v>0.45</v>
      </c>
      <c r="O2250" s="37"/>
      <c r="P2250" s="35"/>
      <c r="Q2250" s="33"/>
      <c r="R2250" s="34"/>
    </row>
    <row r="2251" spans="1:18" ht="15.75" customHeight="1" x14ac:dyDescent="0.2">
      <c r="A2251" s="22"/>
      <c r="B2251" s="27" t="s">
        <v>21</v>
      </c>
      <c r="C2251" s="27">
        <v>1185732</v>
      </c>
      <c r="D2251" s="28">
        <v>44260</v>
      </c>
      <c r="E2251" s="27" t="s">
        <v>53</v>
      </c>
      <c r="F2251" s="27" t="s">
        <v>93</v>
      </c>
      <c r="G2251" s="27" t="s">
        <v>94</v>
      </c>
      <c r="H2251" s="27" t="s">
        <v>25</v>
      </c>
      <c r="I2251" s="29">
        <v>0.35</v>
      </c>
      <c r="J2251" s="30">
        <v>7000</v>
      </c>
      <c r="K2251" s="31">
        <f t="shared" si="16"/>
        <v>2450</v>
      </c>
      <c r="L2251" s="31">
        <f t="shared" si="17"/>
        <v>857.5</v>
      </c>
      <c r="M2251" s="32">
        <v>0.35</v>
      </c>
      <c r="O2251" s="37"/>
      <c r="P2251" s="35"/>
      <c r="Q2251" s="33"/>
      <c r="R2251" s="34"/>
    </row>
    <row r="2252" spans="1:18" ht="15.75" customHeight="1" x14ac:dyDescent="0.2">
      <c r="A2252" s="22"/>
      <c r="B2252" s="27" t="s">
        <v>21</v>
      </c>
      <c r="C2252" s="27">
        <v>1185732</v>
      </c>
      <c r="D2252" s="28">
        <v>44260</v>
      </c>
      <c r="E2252" s="27" t="s">
        <v>53</v>
      </c>
      <c r="F2252" s="27" t="s">
        <v>93</v>
      </c>
      <c r="G2252" s="27" t="s">
        <v>94</v>
      </c>
      <c r="H2252" s="27" t="s">
        <v>26</v>
      </c>
      <c r="I2252" s="29">
        <v>0.25</v>
      </c>
      <c r="J2252" s="30">
        <v>7250</v>
      </c>
      <c r="K2252" s="31">
        <f t="shared" si="16"/>
        <v>1812.5</v>
      </c>
      <c r="L2252" s="31">
        <f t="shared" si="17"/>
        <v>453.125</v>
      </c>
      <c r="M2252" s="32">
        <v>0.25</v>
      </c>
      <c r="O2252" s="37"/>
      <c r="P2252" s="35"/>
      <c r="Q2252" s="33"/>
      <c r="R2252" s="34"/>
    </row>
    <row r="2253" spans="1:18" ht="15.75" customHeight="1" x14ac:dyDescent="0.2">
      <c r="A2253" s="22"/>
      <c r="B2253" s="27" t="s">
        <v>21</v>
      </c>
      <c r="C2253" s="27">
        <v>1185732</v>
      </c>
      <c r="D2253" s="28">
        <v>44260</v>
      </c>
      <c r="E2253" s="27" t="s">
        <v>53</v>
      </c>
      <c r="F2253" s="27" t="s">
        <v>93</v>
      </c>
      <c r="G2253" s="27" t="s">
        <v>94</v>
      </c>
      <c r="H2253" s="27" t="s">
        <v>27</v>
      </c>
      <c r="I2253" s="29">
        <v>0.29999999999999993</v>
      </c>
      <c r="J2253" s="30">
        <v>5750</v>
      </c>
      <c r="K2253" s="31">
        <f t="shared" si="16"/>
        <v>1724.9999999999995</v>
      </c>
      <c r="L2253" s="31">
        <f t="shared" si="17"/>
        <v>517.49999999999989</v>
      </c>
      <c r="M2253" s="32">
        <v>0.3</v>
      </c>
      <c r="O2253" s="37"/>
      <c r="P2253" s="35"/>
      <c r="Q2253" s="33"/>
      <c r="R2253" s="34"/>
    </row>
    <row r="2254" spans="1:18" ht="15.75" customHeight="1" x14ac:dyDescent="0.2">
      <c r="A2254" s="22"/>
      <c r="B2254" s="27" t="s">
        <v>21</v>
      </c>
      <c r="C2254" s="27">
        <v>1185732</v>
      </c>
      <c r="D2254" s="28">
        <v>44260</v>
      </c>
      <c r="E2254" s="27" t="s">
        <v>53</v>
      </c>
      <c r="F2254" s="27" t="s">
        <v>93</v>
      </c>
      <c r="G2254" s="27" t="s">
        <v>94</v>
      </c>
      <c r="H2254" s="27" t="s">
        <v>28</v>
      </c>
      <c r="I2254" s="29">
        <v>0.45000000000000007</v>
      </c>
      <c r="J2254" s="30">
        <v>6250</v>
      </c>
      <c r="K2254" s="31">
        <f t="shared" si="16"/>
        <v>2812.5000000000005</v>
      </c>
      <c r="L2254" s="31">
        <f t="shared" si="17"/>
        <v>984.37500000000011</v>
      </c>
      <c r="M2254" s="32">
        <v>0.35</v>
      </c>
      <c r="O2254" s="37"/>
      <c r="P2254" s="35"/>
      <c r="Q2254" s="33"/>
      <c r="R2254" s="34"/>
    </row>
    <row r="2255" spans="1:18" ht="15.75" customHeight="1" x14ac:dyDescent="0.2">
      <c r="A2255" s="22"/>
      <c r="B2255" s="27" t="s">
        <v>21</v>
      </c>
      <c r="C2255" s="27">
        <v>1185732</v>
      </c>
      <c r="D2255" s="28">
        <v>44260</v>
      </c>
      <c r="E2255" s="27" t="s">
        <v>53</v>
      </c>
      <c r="F2255" s="27" t="s">
        <v>93</v>
      </c>
      <c r="G2255" s="27" t="s">
        <v>94</v>
      </c>
      <c r="H2255" s="27" t="s">
        <v>29</v>
      </c>
      <c r="I2255" s="29">
        <v>0.35</v>
      </c>
      <c r="J2255" s="30">
        <v>7250</v>
      </c>
      <c r="K2255" s="31">
        <f t="shared" si="16"/>
        <v>2537.5</v>
      </c>
      <c r="L2255" s="31">
        <f t="shared" si="17"/>
        <v>1268.75</v>
      </c>
      <c r="M2255" s="32">
        <v>0.5</v>
      </c>
      <c r="O2255" s="37"/>
      <c r="P2255" s="35"/>
      <c r="Q2255" s="33"/>
      <c r="R2255" s="34"/>
    </row>
    <row r="2256" spans="1:18" ht="15.75" customHeight="1" x14ac:dyDescent="0.2">
      <c r="A2256" s="22"/>
      <c r="B2256" s="27" t="s">
        <v>21</v>
      </c>
      <c r="C2256" s="27">
        <v>1185732</v>
      </c>
      <c r="D2256" s="28">
        <v>44292</v>
      </c>
      <c r="E2256" s="27" t="s">
        <v>53</v>
      </c>
      <c r="F2256" s="27" t="s">
        <v>93</v>
      </c>
      <c r="G2256" s="27" t="s">
        <v>94</v>
      </c>
      <c r="H2256" s="27" t="s">
        <v>24</v>
      </c>
      <c r="I2256" s="29">
        <v>0.35</v>
      </c>
      <c r="J2256" s="30">
        <v>9750</v>
      </c>
      <c r="K2256" s="31">
        <f t="shared" si="16"/>
        <v>3412.5</v>
      </c>
      <c r="L2256" s="31">
        <f t="shared" si="17"/>
        <v>1535.625</v>
      </c>
      <c r="M2256" s="32">
        <v>0.45</v>
      </c>
      <c r="O2256" s="37"/>
      <c r="P2256" s="35"/>
      <c r="Q2256" s="33"/>
      <c r="R2256" s="34"/>
    </row>
    <row r="2257" spans="1:18" ht="15.75" customHeight="1" x14ac:dyDescent="0.2">
      <c r="A2257" s="22"/>
      <c r="B2257" s="27" t="s">
        <v>21</v>
      </c>
      <c r="C2257" s="27">
        <v>1185732</v>
      </c>
      <c r="D2257" s="28">
        <v>44292</v>
      </c>
      <c r="E2257" s="27" t="s">
        <v>53</v>
      </c>
      <c r="F2257" s="27" t="s">
        <v>93</v>
      </c>
      <c r="G2257" s="27" t="s">
        <v>94</v>
      </c>
      <c r="H2257" s="27" t="s">
        <v>25</v>
      </c>
      <c r="I2257" s="29">
        <v>0.35</v>
      </c>
      <c r="J2257" s="30">
        <v>6750</v>
      </c>
      <c r="K2257" s="31">
        <f t="shared" si="16"/>
        <v>2362.5</v>
      </c>
      <c r="L2257" s="31">
        <f t="shared" si="17"/>
        <v>826.875</v>
      </c>
      <c r="M2257" s="32">
        <v>0.35</v>
      </c>
      <c r="O2257" s="37"/>
      <c r="P2257" s="35"/>
      <c r="Q2257" s="33"/>
      <c r="R2257" s="34"/>
    </row>
    <row r="2258" spans="1:18" ht="15.75" customHeight="1" x14ac:dyDescent="0.2">
      <c r="A2258" s="22"/>
      <c r="B2258" s="27" t="s">
        <v>21</v>
      </c>
      <c r="C2258" s="27">
        <v>1185732</v>
      </c>
      <c r="D2258" s="28">
        <v>44292</v>
      </c>
      <c r="E2258" s="27" t="s">
        <v>53</v>
      </c>
      <c r="F2258" s="27" t="s">
        <v>93</v>
      </c>
      <c r="G2258" s="27" t="s">
        <v>94</v>
      </c>
      <c r="H2258" s="27" t="s">
        <v>26</v>
      </c>
      <c r="I2258" s="29">
        <v>0.25</v>
      </c>
      <c r="J2258" s="30">
        <v>6750</v>
      </c>
      <c r="K2258" s="31">
        <f t="shared" si="16"/>
        <v>1687.5</v>
      </c>
      <c r="L2258" s="31">
        <f t="shared" si="17"/>
        <v>421.875</v>
      </c>
      <c r="M2258" s="32">
        <v>0.25</v>
      </c>
      <c r="O2258" s="37"/>
      <c r="P2258" s="35"/>
      <c r="Q2258" s="33"/>
      <c r="R2258" s="34"/>
    </row>
    <row r="2259" spans="1:18" ht="15.75" customHeight="1" x14ac:dyDescent="0.2">
      <c r="A2259" s="22"/>
      <c r="B2259" s="27" t="s">
        <v>21</v>
      </c>
      <c r="C2259" s="27">
        <v>1185732</v>
      </c>
      <c r="D2259" s="28">
        <v>44292</v>
      </c>
      <c r="E2259" s="27" t="s">
        <v>53</v>
      </c>
      <c r="F2259" s="27" t="s">
        <v>93</v>
      </c>
      <c r="G2259" s="27" t="s">
        <v>94</v>
      </c>
      <c r="H2259" s="27" t="s">
        <v>27</v>
      </c>
      <c r="I2259" s="29">
        <v>0.29999999999999993</v>
      </c>
      <c r="J2259" s="30">
        <v>6000</v>
      </c>
      <c r="K2259" s="31">
        <f t="shared" si="16"/>
        <v>1799.9999999999995</v>
      </c>
      <c r="L2259" s="31">
        <f t="shared" si="17"/>
        <v>539.99999999999989</v>
      </c>
      <c r="M2259" s="32">
        <v>0.3</v>
      </c>
      <c r="O2259" s="37"/>
      <c r="P2259" s="35"/>
      <c r="Q2259" s="33"/>
      <c r="R2259" s="34"/>
    </row>
    <row r="2260" spans="1:18" ht="15.75" customHeight="1" x14ac:dyDescent="0.2">
      <c r="A2260" s="22"/>
      <c r="B2260" s="27" t="s">
        <v>21</v>
      </c>
      <c r="C2260" s="27">
        <v>1185732</v>
      </c>
      <c r="D2260" s="28">
        <v>44292</v>
      </c>
      <c r="E2260" s="27" t="s">
        <v>53</v>
      </c>
      <c r="F2260" s="27" t="s">
        <v>93</v>
      </c>
      <c r="G2260" s="27" t="s">
        <v>94</v>
      </c>
      <c r="H2260" s="27" t="s">
        <v>28</v>
      </c>
      <c r="I2260" s="29">
        <v>0.5</v>
      </c>
      <c r="J2260" s="30">
        <v>6250</v>
      </c>
      <c r="K2260" s="31">
        <f t="shared" si="16"/>
        <v>3125</v>
      </c>
      <c r="L2260" s="31">
        <f t="shared" si="17"/>
        <v>1093.75</v>
      </c>
      <c r="M2260" s="32">
        <v>0.35</v>
      </c>
      <c r="O2260" s="37"/>
      <c r="P2260" s="35"/>
      <c r="Q2260" s="33"/>
      <c r="R2260" s="34"/>
    </row>
    <row r="2261" spans="1:18" ht="15.75" customHeight="1" x14ac:dyDescent="0.2">
      <c r="A2261" s="22"/>
      <c r="B2261" s="27" t="s">
        <v>21</v>
      </c>
      <c r="C2261" s="27">
        <v>1185732</v>
      </c>
      <c r="D2261" s="28">
        <v>44292</v>
      </c>
      <c r="E2261" s="27" t="s">
        <v>53</v>
      </c>
      <c r="F2261" s="27" t="s">
        <v>93</v>
      </c>
      <c r="G2261" s="27" t="s">
        <v>94</v>
      </c>
      <c r="H2261" s="27" t="s">
        <v>29</v>
      </c>
      <c r="I2261" s="29">
        <v>0.4</v>
      </c>
      <c r="J2261" s="30">
        <v>7750</v>
      </c>
      <c r="K2261" s="31">
        <f t="shared" si="16"/>
        <v>3100</v>
      </c>
      <c r="L2261" s="31">
        <f t="shared" si="17"/>
        <v>1550</v>
      </c>
      <c r="M2261" s="32">
        <v>0.5</v>
      </c>
      <c r="O2261" s="37"/>
      <c r="P2261" s="35"/>
      <c r="Q2261" s="33"/>
      <c r="R2261" s="34"/>
    </row>
    <row r="2262" spans="1:18" ht="15.75" customHeight="1" x14ac:dyDescent="0.2">
      <c r="A2262" s="22"/>
      <c r="B2262" s="27" t="s">
        <v>21</v>
      </c>
      <c r="C2262" s="27">
        <v>1185732</v>
      </c>
      <c r="D2262" s="28">
        <v>44321</v>
      </c>
      <c r="E2262" s="27" t="s">
        <v>53</v>
      </c>
      <c r="F2262" s="27" t="s">
        <v>93</v>
      </c>
      <c r="G2262" s="27" t="s">
        <v>94</v>
      </c>
      <c r="H2262" s="27" t="s">
        <v>24</v>
      </c>
      <c r="I2262" s="29">
        <v>0.5</v>
      </c>
      <c r="J2262" s="30">
        <v>10450</v>
      </c>
      <c r="K2262" s="31">
        <f t="shared" si="16"/>
        <v>5225</v>
      </c>
      <c r="L2262" s="31">
        <f t="shared" si="17"/>
        <v>2351.25</v>
      </c>
      <c r="M2262" s="32">
        <v>0.45</v>
      </c>
      <c r="O2262" s="37"/>
      <c r="P2262" s="35"/>
      <c r="Q2262" s="33"/>
      <c r="R2262" s="34"/>
    </row>
    <row r="2263" spans="1:18" ht="15.75" customHeight="1" x14ac:dyDescent="0.2">
      <c r="A2263" s="22"/>
      <c r="B2263" s="27" t="s">
        <v>21</v>
      </c>
      <c r="C2263" s="27">
        <v>1185732</v>
      </c>
      <c r="D2263" s="28">
        <v>44321</v>
      </c>
      <c r="E2263" s="27" t="s">
        <v>53</v>
      </c>
      <c r="F2263" s="27" t="s">
        <v>93</v>
      </c>
      <c r="G2263" s="27" t="s">
        <v>94</v>
      </c>
      <c r="H2263" s="27" t="s">
        <v>25</v>
      </c>
      <c r="I2263" s="29">
        <v>0.5</v>
      </c>
      <c r="J2263" s="30">
        <v>7500</v>
      </c>
      <c r="K2263" s="31">
        <f t="shared" si="16"/>
        <v>3750</v>
      </c>
      <c r="L2263" s="31">
        <f t="shared" si="17"/>
        <v>1312.5</v>
      </c>
      <c r="M2263" s="32">
        <v>0.35</v>
      </c>
      <c r="O2263" s="37"/>
      <c r="P2263" s="35"/>
      <c r="Q2263" s="33"/>
      <c r="R2263" s="34"/>
    </row>
    <row r="2264" spans="1:18" ht="15.75" customHeight="1" x14ac:dyDescent="0.2">
      <c r="A2264" s="22"/>
      <c r="B2264" s="27" t="s">
        <v>21</v>
      </c>
      <c r="C2264" s="27">
        <v>1185732</v>
      </c>
      <c r="D2264" s="28">
        <v>44321</v>
      </c>
      <c r="E2264" s="27" t="s">
        <v>53</v>
      </c>
      <c r="F2264" s="27" t="s">
        <v>93</v>
      </c>
      <c r="G2264" s="27" t="s">
        <v>94</v>
      </c>
      <c r="H2264" s="27" t="s">
        <v>26</v>
      </c>
      <c r="I2264" s="29">
        <v>0.45</v>
      </c>
      <c r="J2264" s="30">
        <v>7250</v>
      </c>
      <c r="K2264" s="31">
        <f t="shared" si="16"/>
        <v>3262.5</v>
      </c>
      <c r="L2264" s="31">
        <f t="shared" si="17"/>
        <v>815.625</v>
      </c>
      <c r="M2264" s="32">
        <v>0.25</v>
      </c>
      <c r="O2264" s="37"/>
      <c r="P2264" s="35"/>
      <c r="Q2264" s="33"/>
      <c r="R2264" s="34"/>
    </row>
    <row r="2265" spans="1:18" ht="15.75" customHeight="1" x14ac:dyDescent="0.2">
      <c r="A2265" s="22"/>
      <c r="B2265" s="27" t="s">
        <v>21</v>
      </c>
      <c r="C2265" s="27">
        <v>1185732</v>
      </c>
      <c r="D2265" s="28">
        <v>44321</v>
      </c>
      <c r="E2265" s="27" t="s">
        <v>53</v>
      </c>
      <c r="F2265" s="27" t="s">
        <v>93</v>
      </c>
      <c r="G2265" s="27" t="s">
        <v>94</v>
      </c>
      <c r="H2265" s="27" t="s">
        <v>27</v>
      </c>
      <c r="I2265" s="29">
        <v>0.45</v>
      </c>
      <c r="J2265" s="30">
        <v>6750</v>
      </c>
      <c r="K2265" s="31">
        <f t="shared" si="16"/>
        <v>3037.5</v>
      </c>
      <c r="L2265" s="31">
        <f t="shared" si="17"/>
        <v>911.25</v>
      </c>
      <c r="M2265" s="32">
        <v>0.3</v>
      </c>
      <c r="O2265" s="37"/>
      <c r="P2265" s="35"/>
      <c r="Q2265" s="33"/>
      <c r="R2265" s="34"/>
    </row>
    <row r="2266" spans="1:18" ht="15.75" customHeight="1" x14ac:dyDescent="0.2">
      <c r="A2266" s="22"/>
      <c r="B2266" s="27" t="s">
        <v>21</v>
      </c>
      <c r="C2266" s="27">
        <v>1185732</v>
      </c>
      <c r="D2266" s="28">
        <v>44321</v>
      </c>
      <c r="E2266" s="27" t="s">
        <v>53</v>
      </c>
      <c r="F2266" s="27" t="s">
        <v>93</v>
      </c>
      <c r="G2266" s="27" t="s">
        <v>94</v>
      </c>
      <c r="H2266" s="27" t="s">
        <v>28</v>
      </c>
      <c r="I2266" s="29">
        <v>0.54999999999999993</v>
      </c>
      <c r="J2266" s="30">
        <v>7000</v>
      </c>
      <c r="K2266" s="31">
        <f t="shared" si="16"/>
        <v>3849.9999999999995</v>
      </c>
      <c r="L2266" s="31">
        <f t="shared" si="17"/>
        <v>1347.4999999999998</v>
      </c>
      <c r="M2266" s="32">
        <v>0.35</v>
      </c>
      <c r="O2266" s="37"/>
      <c r="P2266" s="35"/>
      <c r="Q2266" s="33"/>
      <c r="R2266" s="34"/>
    </row>
    <row r="2267" spans="1:18" ht="15.75" customHeight="1" x14ac:dyDescent="0.2">
      <c r="A2267" s="22"/>
      <c r="B2267" s="27" t="s">
        <v>21</v>
      </c>
      <c r="C2267" s="27">
        <v>1185732</v>
      </c>
      <c r="D2267" s="28">
        <v>44321</v>
      </c>
      <c r="E2267" s="27" t="s">
        <v>53</v>
      </c>
      <c r="F2267" s="27" t="s">
        <v>93</v>
      </c>
      <c r="G2267" s="27" t="s">
        <v>94</v>
      </c>
      <c r="H2267" s="27" t="s">
        <v>29</v>
      </c>
      <c r="I2267" s="29">
        <v>0.6</v>
      </c>
      <c r="J2267" s="30">
        <v>8000</v>
      </c>
      <c r="K2267" s="31">
        <f t="shared" si="16"/>
        <v>4800</v>
      </c>
      <c r="L2267" s="31">
        <f t="shared" si="17"/>
        <v>2400</v>
      </c>
      <c r="M2267" s="32">
        <v>0.5</v>
      </c>
      <c r="O2267" s="37"/>
      <c r="P2267" s="35"/>
      <c r="Q2267" s="33"/>
      <c r="R2267" s="34"/>
    </row>
    <row r="2268" spans="1:18" ht="15.75" customHeight="1" x14ac:dyDescent="0.2">
      <c r="A2268" s="22"/>
      <c r="B2268" s="27" t="s">
        <v>21</v>
      </c>
      <c r="C2268" s="27">
        <v>1185732</v>
      </c>
      <c r="D2268" s="28">
        <v>44354</v>
      </c>
      <c r="E2268" s="27" t="s">
        <v>53</v>
      </c>
      <c r="F2268" s="27" t="s">
        <v>93</v>
      </c>
      <c r="G2268" s="27" t="s">
        <v>94</v>
      </c>
      <c r="H2268" s="27" t="s">
        <v>24</v>
      </c>
      <c r="I2268" s="29">
        <v>0.54999999999999993</v>
      </c>
      <c r="J2268" s="30">
        <v>10500</v>
      </c>
      <c r="K2268" s="31">
        <f t="shared" si="16"/>
        <v>5774.9999999999991</v>
      </c>
      <c r="L2268" s="31">
        <f t="shared" si="17"/>
        <v>2598.7499999999995</v>
      </c>
      <c r="M2268" s="32">
        <v>0.45</v>
      </c>
      <c r="O2268" s="37"/>
      <c r="P2268" s="35"/>
      <c r="Q2268" s="33"/>
      <c r="R2268" s="34"/>
    </row>
    <row r="2269" spans="1:18" ht="15.75" customHeight="1" x14ac:dyDescent="0.2">
      <c r="A2269" s="22"/>
      <c r="B2269" s="27" t="s">
        <v>21</v>
      </c>
      <c r="C2269" s="27">
        <v>1185732</v>
      </c>
      <c r="D2269" s="28">
        <v>44354</v>
      </c>
      <c r="E2269" s="27" t="s">
        <v>53</v>
      </c>
      <c r="F2269" s="27" t="s">
        <v>93</v>
      </c>
      <c r="G2269" s="27" t="s">
        <v>94</v>
      </c>
      <c r="H2269" s="27" t="s">
        <v>25</v>
      </c>
      <c r="I2269" s="29">
        <v>0.5</v>
      </c>
      <c r="J2269" s="30">
        <v>8000</v>
      </c>
      <c r="K2269" s="31">
        <f t="shared" si="16"/>
        <v>4000</v>
      </c>
      <c r="L2269" s="31">
        <f t="shared" si="17"/>
        <v>1400</v>
      </c>
      <c r="M2269" s="32">
        <v>0.35</v>
      </c>
      <c r="O2269" s="37"/>
      <c r="P2269" s="35"/>
      <c r="Q2269" s="33"/>
      <c r="R2269" s="34"/>
    </row>
    <row r="2270" spans="1:18" ht="15.75" customHeight="1" x14ac:dyDescent="0.2">
      <c r="A2270" s="22"/>
      <c r="B2270" s="27" t="s">
        <v>21</v>
      </c>
      <c r="C2270" s="27">
        <v>1185732</v>
      </c>
      <c r="D2270" s="28">
        <v>44354</v>
      </c>
      <c r="E2270" s="27" t="s">
        <v>53</v>
      </c>
      <c r="F2270" s="27" t="s">
        <v>93</v>
      </c>
      <c r="G2270" s="27" t="s">
        <v>94</v>
      </c>
      <c r="H2270" s="27" t="s">
        <v>26</v>
      </c>
      <c r="I2270" s="29">
        <v>0.5</v>
      </c>
      <c r="J2270" s="30">
        <v>7750</v>
      </c>
      <c r="K2270" s="31">
        <f t="shared" si="16"/>
        <v>3875</v>
      </c>
      <c r="L2270" s="31">
        <f t="shared" si="17"/>
        <v>968.75</v>
      </c>
      <c r="M2270" s="32">
        <v>0.25</v>
      </c>
      <c r="O2270" s="37"/>
      <c r="P2270" s="35"/>
      <c r="Q2270" s="33"/>
      <c r="R2270" s="34"/>
    </row>
    <row r="2271" spans="1:18" ht="15.75" customHeight="1" x14ac:dyDescent="0.2">
      <c r="A2271" s="22"/>
      <c r="B2271" s="27" t="s">
        <v>21</v>
      </c>
      <c r="C2271" s="27">
        <v>1185732</v>
      </c>
      <c r="D2271" s="28">
        <v>44354</v>
      </c>
      <c r="E2271" s="27" t="s">
        <v>53</v>
      </c>
      <c r="F2271" s="27" t="s">
        <v>93</v>
      </c>
      <c r="G2271" s="27" t="s">
        <v>94</v>
      </c>
      <c r="H2271" s="27" t="s">
        <v>27</v>
      </c>
      <c r="I2271" s="29">
        <v>0.5</v>
      </c>
      <c r="J2271" s="30">
        <v>7500</v>
      </c>
      <c r="K2271" s="31">
        <f t="shared" si="16"/>
        <v>3750</v>
      </c>
      <c r="L2271" s="31">
        <f t="shared" si="17"/>
        <v>1125</v>
      </c>
      <c r="M2271" s="32">
        <v>0.3</v>
      </c>
      <c r="O2271" s="37"/>
      <c r="P2271" s="35"/>
      <c r="Q2271" s="33"/>
      <c r="R2271" s="34"/>
    </row>
    <row r="2272" spans="1:18" ht="15.75" customHeight="1" x14ac:dyDescent="0.2">
      <c r="A2272" s="22"/>
      <c r="B2272" s="27" t="s">
        <v>21</v>
      </c>
      <c r="C2272" s="27">
        <v>1185732</v>
      </c>
      <c r="D2272" s="28">
        <v>44354</v>
      </c>
      <c r="E2272" s="27" t="s">
        <v>53</v>
      </c>
      <c r="F2272" s="27" t="s">
        <v>93</v>
      </c>
      <c r="G2272" s="27" t="s">
        <v>94</v>
      </c>
      <c r="H2272" s="27" t="s">
        <v>28</v>
      </c>
      <c r="I2272" s="29">
        <v>0.65</v>
      </c>
      <c r="J2272" s="30">
        <v>7500</v>
      </c>
      <c r="K2272" s="31">
        <f t="shared" si="16"/>
        <v>4875</v>
      </c>
      <c r="L2272" s="31">
        <f t="shared" si="17"/>
        <v>1706.25</v>
      </c>
      <c r="M2272" s="32">
        <v>0.35</v>
      </c>
      <c r="O2272" s="37"/>
      <c r="P2272" s="35"/>
      <c r="Q2272" s="33"/>
      <c r="R2272" s="34"/>
    </row>
    <row r="2273" spans="1:18" ht="15.75" customHeight="1" x14ac:dyDescent="0.2">
      <c r="A2273" s="22"/>
      <c r="B2273" s="27" t="s">
        <v>21</v>
      </c>
      <c r="C2273" s="27">
        <v>1185732</v>
      </c>
      <c r="D2273" s="28">
        <v>44354</v>
      </c>
      <c r="E2273" s="27" t="s">
        <v>53</v>
      </c>
      <c r="F2273" s="27" t="s">
        <v>93</v>
      </c>
      <c r="G2273" s="27" t="s">
        <v>94</v>
      </c>
      <c r="H2273" s="27" t="s">
        <v>29</v>
      </c>
      <c r="I2273" s="29">
        <v>0.70000000000000007</v>
      </c>
      <c r="J2273" s="30">
        <v>9250</v>
      </c>
      <c r="K2273" s="31">
        <f t="shared" si="16"/>
        <v>6475.0000000000009</v>
      </c>
      <c r="L2273" s="31">
        <f t="shared" si="17"/>
        <v>3237.5000000000005</v>
      </c>
      <c r="M2273" s="32">
        <v>0.5</v>
      </c>
      <c r="O2273" s="37"/>
      <c r="P2273" s="35"/>
      <c r="Q2273" s="33"/>
      <c r="R2273" s="34"/>
    </row>
    <row r="2274" spans="1:18" ht="15.75" customHeight="1" x14ac:dyDescent="0.2">
      <c r="A2274" s="22"/>
      <c r="B2274" s="27" t="s">
        <v>21</v>
      </c>
      <c r="C2274" s="27">
        <v>1185732</v>
      </c>
      <c r="D2274" s="28">
        <v>44382</v>
      </c>
      <c r="E2274" s="27" t="s">
        <v>53</v>
      </c>
      <c r="F2274" s="27" t="s">
        <v>93</v>
      </c>
      <c r="G2274" s="27" t="s">
        <v>94</v>
      </c>
      <c r="H2274" s="27" t="s">
        <v>24</v>
      </c>
      <c r="I2274" s="29">
        <v>0.65</v>
      </c>
      <c r="J2274" s="30">
        <v>11500</v>
      </c>
      <c r="K2274" s="31">
        <f t="shared" si="16"/>
        <v>7475</v>
      </c>
      <c r="L2274" s="31">
        <f t="shared" si="17"/>
        <v>3363.75</v>
      </c>
      <c r="M2274" s="32">
        <v>0.45</v>
      </c>
      <c r="O2274" s="37"/>
      <c r="P2274" s="35"/>
      <c r="Q2274" s="33"/>
      <c r="R2274" s="34"/>
    </row>
    <row r="2275" spans="1:18" ht="15.75" customHeight="1" x14ac:dyDescent="0.2">
      <c r="A2275" s="22"/>
      <c r="B2275" s="27" t="s">
        <v>21</v>
      </c>
      <c r="C2275" s="27">
        <v>1185732</v>
      </c>
      <c r="D2275" s="28">
        <v>44382</v>
      </c>
      <c r="E2275" s="27" t="s">
        <v>53</v>
      </c>
      <c r="F2275" s="27" t="s">
        <v>93</v>
      </c>
      <c r="G2275" s="27" t="s">
        <v>94</v>
      </c>
      <c r="H2275" s="27" t="s">
        <v>25</v>
      </c>
      <c r="I2275" s="29">
        <v>0.60000000000000009</v>
      </c>
      <c r="J2275" s="30">
        <v>9000</v>
      </c>
      <c r="K2275" s="31">
        <f t="shared" si="16"/>
        <v>5400.0000000000009</v>
      </c>
      <c r="L2275" s="31">
        <f t="shared" si="17"/>
        <v>1890.0000000000002</v>
      </c>
      <c r="M2275" s="32">
        <v>0.35</v>
      </c>
      <c r="O2275" s="37"/>
      <c r="P2275" s="35"/>
      <c r="Q2275" s="33"/>
      <c r="R2275" s="34"/>
    </row>
    <row r="2276" spans="1:18" ht="15.75" customHeight="1" x14ac:dyDescent="0.2">
      <c r="A2276" s="22"/>
      <c r="B2276" s="27" t="s">
        <v>21</v>
      </c>
      <c r="C2276" s="27">
        <v>1185732</v>
      </c>
      <c r="D2276" s="28">
        <v>44382</v>
      </c>
      <c r="E2276" s="27" t="s">
        <v>53</v>
      </c>
      <c r="F2276" s="27" t="s">
        <v>93</v>
      </c>
      <c r="G2276" s="27" t="s">
        <v>94</v>
      </c>
      <c r="H2276" s="27" t="s">
        <v>26</v>
      </c>
      <c r="I2276" s="29">
        <v>0.55000000000000004</v>
      </c>
      <c r="J2276" s="30">
        <v>8250</v>
      </c>
      <c r="K2276" s="31">
        <f t="shared" si="16"/>
        <v>4537.5</v>
      </c>
      <c r="L2276" s="31">
        <f t="shared" si="17"/>
        <v>1134.375</v>
      </c>
      <c r="M2276" s="32">
        <v>0.25</v>
      </c>
      <c r="O2276" s="37"/>
      <c r="P2276" s="35"/>
      <c r="Q2276" s="33"/>
      <c r="R2276" s="34"/>
    </row>
    <row r="2277" spans="1:18" ht="15.75" customHeight="1" x14ac:dyDescent="0.2">
      <c r="A2277" s="22"/>
      <c r="B2277" s="27" t="s">
        <v>21</v>
      </c>
      <c r="C2277" s="27">
        <v>1185732</v>
      </c>
      <c r="D2277" s="28">
        <v>44382</v>
      </c>
      <c r="E2277" s="27" t="s">
        <v>53</v>
      </c>
      <c r="F2277" s="27" t="s">
        <v>93</v>
      </c>
      <c r="G2277" s="27" t="s">
        <v>94</v>
      </c>
      <c r="H2277" s="27" t="s">
        <v>27</v>
      </c>
      <c r="I2277" s="29">
        <v>0.55000000000000004</v>
      </c>
      <c r="J2277" s="30">
        <v>7750</v>
      </c>
      <c r="K2277" s="31">
        <f t="shared" si="16"/>
        <v>4262.5</v>
      </c>
      <c r="L2277" s="31">
        <f t="shared" si="17"/>
        <v>1278.75</v>
      </c>
      <c r="M2277" s="32">
        <v>0.3</v>
      </c>
      <c r="O2277" s="37"/>
      <c r="P2277" s="35"/>
      <c r="Q2277" s="33"/>
      <c r="R2277" s="34"/>
    </row>
    <row r="2278" spans="1:18" ht="15.75" customHeight="1" x14ac:dyDescent="0.2">
      <c r="A2278" s="22"/>
      <c r="B2278" s="27" t="s">
        <v>21</v>
      </c>
      <c r="C2278" s="27">
        <v>1185732</v>
      </c>
      <c r="D2278" s="28">
        <v>44382</v>
      </c>
      <c r="E2278" s="27" t="s">
        <v>53</v>
      </c>
      <c r="F2278" s="27" t="s">
        <v>93</v>
      </c>
      <c r="G2278" s="27" t="s">
        <v>94</v>
      </c>
      <c r="H2278" s="27" t="s">
        <v>28</v>
      </c>
      <c r="I2278" s="29">
        <v>0.65</v>
      </c>
      <c r="J2278" s="30">
        <v>8000</v>
      </c>
      <c r="K2278" s="31">
        <f t="shared" si="16"/>
        <v>5200</v>
      </c>
      <c r="L2278" s="31">
        <f t="shared" si="17"/>
        <v>1819.9999999999998</v>
      </c>
      <c r="M2278" s="32">
        <v>0.35</v>
      </c>
      <c r="O2278" s="37"/>
      <c r="P2278" s="35"/>
      <c r="Q2278" s="33"/>
      <c r="R2278" s="34"/>
    </row>
    <row r="2279" spans="1:18" ht="15.75" customHeight="1" x14ac:dyDescent="0.2">
      <c r="A2279" s="22"/>
      <c r="B2279" s="27" t="s">
        <v>21</v>
      </c>
      <c r="C2279" s="27">
        <v>1185732</v>
      </c>
      <c r="D2279" s="28">
        <v>44382</v>
      </c>
      <c r="E2279" s="27" t="s">
        <v>53</v>
      </c>
      <c r="F2279" s="27" t="s">
        <v>93</v>
      </c>
      <c r="G2279" s="27" t="s">
        <v>94</v>
      </c>
      <c r="H2279" s="27" t="s">
        <v>29</v>
      </c>
      <c r="I2279" s="29">
        <v>0.70000000000000007</v>
      </c>
      <c r="J2279" s="30">
        <v>9750</v>
      </c>
      <c r="K2279" s="31">
        <f t="shared" si="16"/>
        <v>6825.0000000000009</v>
      </c>
      <c r="L2279" s="31">
        <f t="shared" si="17"/>
        <v>3412.5000000000005</v>
      </c>
      <c r="M2279" s="32">
        <v>0.5</v>
      </c>
      <c r="O2279" s="37"/>
      <c r="P2279" s="35"/>
      <c r="Q2279" s="33"/>
      <c r="R2279" s="34"/>
    </row>
    <row r="2280" spans="1:18" ht="15.75" customHeight="1" x14ac:dyDescent="0.2">
      <c r="A2280" s="22"/>
      <c r="B2280" s="27" t="s">
        <v>21</v>
      </c>
      <c r="C2280" s="27">
        <v>1185732</v>
      </c>
      <c r="D2280" s="28">
        <v>44414</v>
      </c>
      <c r="E2280" s="27" t="s">
        <v>53</v>
      </c>
      <c r="F2280" s="27" t="s">
        <v>93</v>
      </c>
      <c r="G2280" s="27" t="s">
        <v>94</v>
      </c>
      <c r="H2280" s="27" t="s">
        <v>24</v>
      </c>
      <c r="I2280" s="29">
        <v>0.65</v>
      </c>
      <c r="J2280" s="30">
        <v>11250</v>
      </c>
      <c r="K2280" s="31">
        <f t="shared" si="16"/>
        <v>7312.5</v>
      </c>
      <c r="L2280" s="31">
        <f t="shared" si="17"/>
        <v>3290.625</v>
      </c>
      <c r="M2280" s="32">
        <v>0.45</v>
      </c>
      <c r="O2280" s="37"/>
      <c r="P2280" s="35"/>
      <c r="Q2280" s="33"/>
      <c r="R2280" s="34"/>
    </row>
    <row r="2281" spans="1:18" ht="15.75" customHeight="1" x14ac:dyDescent="0.2">
      <c r="A2281" s="22"/>
      <c r="B2281" s="27" t="s">
        <v>21</v>
      </c>
      <c r="C2281" s="27">
        <v>1185732</v>
      </c>
      <c r="D2281" s="28">
        <v>44414</v>
      </c>
      <c r="E2281" s="27" t="s">
        <v>53</v>
      </c>
      <c r="F2281" s="27" t="s">
        <v>93</v>
      </c>
      <c r="G2281" s="27" t="s">
        <v>94</v>
      </c>
      <c r="H2281" s="27" t="s">
        <v>25</v>
      </c>
      <c r="I2281" s="29">
        <v>0.60000000000000009</v>
      </c>
      <c r="J2281" s="30">
        <v>9000</v>
      </c>
      <c r="K2281" s="31">
        <f t="shared" si="16"/>
        <v>5400.0000000000009</v>
      </c>
      <c r="L2281" s="31">
        <f t="shared" si="17"/>
        <v>1890.0000000000002</v>
      </c>
      <c r="M2281" s="32">
        <v>0.35</v>
      </c>
      <c r="O2281" s="37"/>
      <c r="P2281" s="35"/>
      <c r="Q2281" s="33"/>
      <c r="R2281" s="34"/>
    </row>
    <row r="2282" spans="1:18" ht="15.75" customHeight="1" x14ac:dyDescent="0.2">
      <c r="A2282" s="22"/>
      <c r="B2282" s="27" t="s">
        <v>21</v>
      </c>
      <c r="C2282" s="27">
        <v>1185732</v>
      </c>
      <c r="D2282" s="28">
        <v>44414</v>
      </c>
      <c r="E2282" s="27" t="s">
        <v>53</v>
      </c>
      <c r="F2282" s="27" t="s">
        <v>93</v>
      </c>
      <c r="G2282" s="27" t="s">
        <v>94</v>
      </c>
      <c r="H2282" s="27" t="s">
        <v>26</v>
      </c>
      <c r="I2282" s="29">
        <v>0.55000000000000004</v>
      </c>
      <c r="J2282" s="30">
        <v>8250</v>
      </c>
      <c r="K2282" s="31">
        <f t="shared" si="16"/>
        <v>4537.5</v>
      </c>
      <c r="L2282" s="31">
        <f t="shared" si="17"/>
        <v>1134.375</v>
      </c>
      <c r="M2282" s="32">
        <v>0.25</v>
      </c>
      <c r="O2282" s="37"/>
      <c r="P2282" s="35"/>
      <c r="Q2282" s="33"/>
      <c r="R2282" s="34"/>
    </row>
    <row r="2283" spans="1:18" ht="15.75" customHeight="1" x14ac:dyDescent="0.2">
      <c r="A2283" s="22"/>
      <c r="B2283" s="27" t="s">
        <v>21</v>
      </c>
      <c r="C2283" s="27">
        <v>1185732</v>
      </c>
      <c r="D2283" s="28">
        <v>44414</v>
      </c>
      <c r="E2283" s="27" t="s">
        <v>53</v>
      </c>
      <c r="F2283" s="27" t="s">
        <v>93</v>
      </c>
      <c r="G2283" s="27" t="s">
        <v>94</v>
      </c>
      <c r="H2283" s="27" t="s">
        <v>27</v>
      </c>
      <c r="I2283" s="29">
        <v>0.45</v>
      </c>
      <c r="J2283" s="30">
        <v>7750</v>
      </c>
      <c r="K2283" s="31">
        <f t="shared" si="16"/>
        <v>3487.5</v>
      </c>
      <c r="L2283" s="31">
        <f t="shared" si="17"/>
        <v>1046.25</v>
      </c>
      <c r="M2283" s="32">
        <v>0.3</v>
      </c>
      <c r="O2283" s="37"/>
      <c r="P2283" s="35"/>
      <c r="Q2283" s="33"/>
      <c r="R2283" s="34"/>
    </row>
    <row r="2284" spans="1:18" ht="15.75" customHeight="1" x14ac:dyDescent="0.2">
      <c r="A2284" s="22"/>
      <c r="B2284" s="27" t="s">
        <v>21</v>
      </c>
      <c r="C2284" s="27">
        <v>1185732</v>
      </c>
      <c r="D2284" s="28">
        <v>44414</v>
      </c>
      <c r="E2284" s="27" t="s">
        <v>53</v>
      </c>
      <c r="F2284" s="27" t="s">
        <v>93</v>
      </c>
      <c r="G2284" s="27" t="s">
        <v>94</v>
      </c>
      <c r="H2284" s="27" t="s">
        <v>28</v>
      </c>
      <c r="I2284" s="29">
        <v>0.55000000000000004</v>
      </c>
      <c r="J2284" s="30">
        <v>7500</v>
      </c>
      <c r="K2284" s="31">
        <f t="shared" si="16"/>
        <v>4125</v>
      </c>
      <c r="L2284" s="31">
        <f t="shared" si="17"/>
        <v>1443.75</v>
      </c>
      <c r="M2284" s="32">
        <v>0.35</v>
      </c>
      <c r="O2284" s="37"/>
      <c r="P2284" s="35"/>
      <c r="Q2284" s="33"/>
      <c r="R2284" s="34"/>
    </row>
    <row r="2285" spans="1:18" ht="15.75" customHeight="1" x14ac:dyDescent="0.2">
      <c r="A2285" s="22"/>
      <c r="B2285" s="27" t="s">
        <v>21</v>
      </c>
      <c r="C2285" s="27">
        <v>1185732</v>
      </c>
      <c r="D2285" s="28">
        <v>44414</v>
      </c>
      <c r="E2285" s="27" t="s">
        <v>53</v>
      </c>
      <c r="F2285" s="27" t="s">
        <v>93</v>
      </c>
      <c r="G2285" s="27" t="s">
        <v>94</v>
      </c>
      <c r="H2285" s="27" t="s">
        <v>29</v>
      </c>
      <c r="I2285" s="29">
        <v>0.60000000000000009</v>
      </c>
      <c r="J2285" s="30">
        <v>9250</v>
      </c>
      <c r="K2285" s="31">
        <f t="shared" si="16"/>
        <v>5550.0000000000009</v>
      </c>
      <c r="L2285" s="31">
        <f t="shared" si="17"/>
        <v>2775.0000000000005</v>
      </c>
      <c r="M2285" s="32">
        <v>0.5</v>
      </c>
      <c r="O2285" s="37"/>
      <c r="P2285" s="35"/>
      <c r="Q2285" s="33"/>
      <c r="R2285" s="34"/>
    </row>
    <row r="2286" spans="1:18" ht="15.75" customHeight="1" x14ac:dyDescent="0.2">
      <c r="A2286" s="22"/>
      <c r="B2286" s="27" t="s">
        <v>21</v>
      </c>
      <c r="C2286" s="27">
        <v>1185732</v>
      </c>
      <c r="D2286" s="28">
        <v>44444</v>
      </c>
      <c r="E2286" s="27" t="s">
        <v>53</v>
      </c>
      <c r="F2286" s="27" t="s">
        <v>93</v>
      </c>
      <c r="G2286" s="27" t="s">
        <v>94</v>
      </c>
      <c r="H2286" s="27" t="s">
        <v>24</v>
      </c>
      <c r="I2286" s="29">
        <v>0.55000000000000004</v>
      </c>
      <c r="J2286" s="30">
        <v>10250</v>
      </c>
      <c r="K2286" s="31">
        <f t="shared" si="16"/>
        <v>5637.5000000000009</v>
      </c>
      <c r="L2286" s="31">
        <f t="shared" si="17"/>
        <v>2536.8750000000005</v>
      </c>
      <c r="M2286" s="32">
        <v>0.45</v>
      </c>
      <c r="O2286" s="37"/>
      <c r="P2286" s="35"/>
      <c r="Q2286" s="33"/>
      <c r="R2286" s="34"/>
    </row>
    <row r="2287" spans="1:18" ht="15.75" customHeight="1" x14ac:dyDescent="0.2">
      <c r="A2287" s="22"/>
      <c r="B2287" s="27" t="s">
        <v>21</v>
      </c>
      <c r="C2287" s="27">
        <v>1185732</v>
      </c>
      <c r="D2287" s="28">
        <v>44444</v>
      </c>
      <c r="E2287" s="27" t="s">
        <v>53</v>
      </c>
      <c r="F2287" s="27" t="s">
        <v>93</v>
      </c>
      <c r="G2287" s="27" t="s">
        <v>94</v>
      </c>
      <c r="H2287" s="27" t="s">
        <v>25</v>
      </c>
      <c r="I2287" s="29">
        <v>0.50000000000000011</v>
      </c>
      <c r="J2287" s="30">
        <v>8250</v>
      </c>
      <c r="K2287" s="31">
        <f t="shared" si="16"/>
        <v>4125.0000000000009</v>
      </c>
      <c r="L2287" s="31">
        <f t="shared" si="17"/>
        <v>1443.7500000000002</v>
      </c>
      <c r="M2287" s="32">
        <v>0.35</v>
      </c>
      <c r="O2287" s="37"/>
      <c r="P2287" s="35"/>
      <c r="Q2287" s="33"/>
      <c r="R2287" s="34"/>
    </row>
    <row r="2288" spans="1:18" ht="15.75" customHeight="1" x14ac:dyDescent="0.2">
      <c r="A2288" s="22"/>
      <c r="B2288" s="27" t="s">
        <v>21</v>
      </c>
      <c r="C2288" s="27">
        <v>1185732</v>
      </c>
      <c r="D2288" s="28">
        <v>44444</v>
      </c>
      <c r="E2288" s="27" t="s">
        <v>53</v>
      </c>
      <c r="F2288" s="27" t="s">
        <v>93</v>
      </c>
      <c r="G2288" s="27" t="s">
        <v>94</v>
      </c>
      <c r="H2288" s="27" t="s">
        <v>26</v>
      </c>
      <c r="I2288" s="29">
        <v>0.4</v>
      </c>
      <c r="J2288" s="30">
        <v>7250</v>
      </c>
      <c r="K2288" s="31">
        <f t="shared" si="16"/>
        <v>2900</v>
      </c>
      <c r="L2288" s="31">
        <f t="shared" si="17"/>
        <v>725</v>
      </c>
      <c r="M2288" s="32">
        <v>0.25</v>
      </c>
      <c r="O2288" s="37"/>
      <c r="P2288" s="35"/>
      <c r="Q2288" s="33"/>
      <c r="R2288" s="34"/>
    </row>
    <row r="2289" spans="1:18" ht="15.75" customHeight="1" x14ac:dyDescent="0.2">
      <c r="A2289" s="22"/>
      <c r="B2289" s="27" t="s">
        <v>21</v>
      </c>
      <c r="C2289" s="27">
        <v>1185732</v>
      </c>
      <c r="D2289" s="28">
        <v>44444</v>
      </c>
      <c r="E2289" s="27" t="s">
        <v>53</v>
      </c>
      <c r="F2289" s="27" t="s">
        <v>93</v>
      </c>
      <c r="G2289" s="27" t="s">
        <v>94</v>
      </c>
      <c r="H2289" s="27" t="s">
        <v>27</v>
      </c>
      <c r="I2289" s="29">
        <v>0.4</v>
      </c>
      <c r="J2289" s="30">
        <v>7000</v>
      </c>
      <c r="K2289" s="31">
        <f t="shared" si="16"/>
        <v>2800</v>
      </c>
      <c r="L2289" s="31">
        <f t="shared" si="17"/>
        <v>840</v>
      </c>
      <c r="M2289" s="32">
        <v>0.3</v>
      </c>
      <c r="O2289" s="37"/>
      <c r="P2289" s="35"/>
      <c r="Q2289" s="33"/>
      <c r="R2289" s="34"/>
    </row>
    <row r="2290" spans="1:18" ht="15.75" customHeight="1" x14ac:dyDescent="0.2">
      <c r="A2290" s="22"/>
      <c r="B2290" s="27" t="s">
        <v>21</v>
      </c>
      <c r="C2290" s="27">
        <v>1185732</v>
      </c>
      <c r="D2290" s="28">
        <v>44444</v>
      </c>
      <c r="E2290" s="27" t="s">
        <v>53</v>
      </c>
      <c r="F2290" s="27" t="s">
        <v>93</v>
      </c>
      <c r="G2290" s="27" t="s">
        <v>94</v>
      </c>
      <c r="H2290" s="27" t="s">
        <v>28</v>
      </c>
      <c r="I2290" s="29">
        <v>0.5</v>
      </c>
      <c r="J2290" s="30">
        <v>7000</v>
      </c>
      <c r="K2290" s="31">
        <f t="shared" si="16"/>
        <v>3500</v>
      </c>
      <c r="L2290" s="31">
        <f t="shared" si="17"/>
        <v>1225</v>
      </c>
      <c r="M2290" s="32">
        <v>0.35</v>
      </c>
      <c r="O2290" s="37"/>
      <c r="P2290" s="35"/>
      <c r="Q2290" s="33"/>
      <c r="R2290" s="34"/>
    </row>
    <row r="2291" spans="1:18" ht="15.75" customHeight="1" x14ac:dyDescent="0.2">
      <c r="A2291" s="22"/>
      <c r="B2291" s="27" t="s">
        <v>21</v>
      </c>
      <c r="C2291" s="27">
        <v>1185732</v>
      </c>
      <c r="D2291" s="28">
        <v>44444</v>
      </c>
      <c r="E2291" s="27" t="s">
        <v>53</v>
      </c>
      <c r="F2291" s="27" t="s">
        <v>93</v>
      </c>
      <c r="G2291" s="27" t="s">
        <v>94</v>
      </c>
      <c r="H2291" s="27" t="s">
        <v>29</v>
      </c>
      <c r="I2291" s="29">
        <v>0.55000000000000004</v>
      </c>
      <c r="J2291" s="30">
        <v>8000</v>
      </c>
      <c r="K2291" s="31">
        <f t="shared" si="16"/>
        <v>4400</v>
      </c>
      <c r="L2291" s="31">
        <f t="shared" si="17"/>
        <v>2200</v>
      </c>
      <c r="M2291" s="32">
        <v>0.5</v>
      </c>
      <c r="O2291" s="37"/>
      <c r="P2291" s="35"/>
      <c r="Q2291" s="33"/>
      <c r="R2291" s="34"/>
    </row>
    <row r="2292" spans="1:18" ht="15.75" customHeight="1" x14ac:dyDescent="0.2">
      <c r="A2292" s="22"/>
      <c r="B2292" s="27" t="s">
        <v>21</v>
      </c>
      <c r="C2292" s="27">
        <v>1185732</v>
      </c>
      <c r="D2292" s="28">
        <v>44476</v>
      </c>
      <c r="E2292" s="27" t="s">
        <v>53</v>
      </c>
      <c r="F2292" s="27" t="s">
        <v>93</v>
      </c>
      <c r="G2292" s="27" t="s">
        <v>94</v>
      </c>
      <c r="H2292" s="27" t="s">
        <v>24</v>
      </c>
      <c r="I2292" s="29">
        <v>0.55000000000000004</v>
      </c>
      <c r="J2292" s="30">
        <v>9750</v>
      </c>
      <c r="K2292" s="31">
        <f t="shared" si="16"/>
        <v>5362.5</v>
      </c>
      <c r="L2292" s="31">
        <f t="shared" si="17"/>
        <v>2413.125</v>
      </c>
      <c r="M2292" s="32">
        <v>0.45</v>
      </c>
      <c r="O2292" s="37"/>
      <c r="P2292" s="35"/>
      <c r="Q2292" s="33"/>
      <c r="R2292" s="34"/>
    </row>
    <row r="2293" spans="1:18" ht="15.75" customHeight="1" x14ac:dyDescent="0.2">
      <c r="A2293" s="22"/>
      <c r="B2293" s="27" t="s">
        <v>21</v>
      </c>
      <c r="C2293" s="27">
        <v>1185732</v>
      </c>
      <c r="D2293" s="28">
        <v>44476</v>
      </c>
      <c r="E2293" s="27" t="s">
        <v>53</v>
      </c>
      <c r="F2293" s="27" t="s">
        <v>93</v>
      </c>
      <c r="G2293" s="27" t="s">
        <v>94</v>
      </c>
      <c r="H2293" s="27" t="s">
        <v>25</v>
      </c>
      <c r="I2293" s="29">
        <v>0.45000000000000012</v>
      </c>
      <c r="J2293" s="30">
        <v>8000</v>
      </c>
      <c r="K2293" s="31">
        <f t="shared" si="16"/>
        <v>3600.0000000000009</v>
      </c>
      <c r="L2293" s="31">
        <f t="shared" si="17"/>
        <v>1260.0000000000002</v>
      </c>
      <c r="M2293" s="32">
        <v>0.35</v>
      </c>
      <c r="O2293" s="37"/>
      <c r="P2293" s="35"/>
      <c r="Q2293" s="33"/>
      <c r="R2293" s="34"/>
    </row>
    <row r="2294" spans="1:18" ht="15.75" customHeight="1" x14ac:dyDescent="0.2">
      <c r="A2294" s="22"/>
      <c r="B2294" s="27" t="s">
        <v>21</v>
      </c>
      <c r="C2294" s="27">
        <v>1185732</v>
      </c>
      <c r="D2294" s="28">
        <v>44476</v>
      </c>
      <c r="E2294" s="27" t="s">
        <v>53</v>
      </c>
      <c r="F2294" s="27" t="s">
        <v>93</v>
      </c>
      <c r="G2294" s="27" t="s">
        <v>94</v>
      </c>
      <c r="H2294" s="27" t="s">
        <v>26</v>
      </c>
      <c r="I2294" s="29">
        <v>0.45000000000000012</v>
      </c>
      <c r="J2294" s="30">
        <v>6750</v>
      </c>
      <c r="K2294" s="31">
        <f t="shared" si="16"/>
        <v>3037.5000000000009</v>
      </c>
      <c r="L2294" s="31">
        <f t="shared" si="17"/>
        <v>759.37500000000023</v>
      </c>
      <c r="M2294" s="32">
        <v>0.25</v>
      </c>
      <c r="O2294" s="37"/>
      <c r="P2294" s="35"/>
      <c r="Q2294" s="33"/>
      <c r="R2294" s="34"/>
    </row>
    <row r="2295" spans="1:18" ht="15.75" customHeight="1" x14ac:dyDescent="0.2">
      <c r="A2295" s="22"/>
      <c r="B2295" s="27" t="s">
        <v>21</v>
      </c>
      <c r="C2295" s="27">
        <v>1185732</v>
      </c>
      <c r="D2295" s="28">
        <v>44476</v>
      </c>
      <c r="E2295" s="27" t="s">
        <v>53</v>
      </c>
      <c r="F2295" s="27" t="s">
        <v>93</v>
      </c>
      <c r="G2295" s="27" t="s">
        <v>94</v>
      </c>
      <c r="H2295" s="27" t="s">
        <v>27</v>
      </c>
      <c r="I2295" s="29">
        <v>0.45000000000000012</v>
      </c>
      <c r="J2295" s="30">
        <v>6500</v>
      </c>
      <c r="K2295" s="31">
        <f t="shared" si="16"/>
        <v>2925.0000000000009</v>
      </c>
      <c r="L2295" s="31">
        <f t="shared" si="17"/>
        <v>877.50000000000023</v>
      </c>
      <c r="M2295" s="32">
        <v>0.3</v>
      </c>
      <c r="O2295" s="37"/>
      <c r="P2295" s="35"/>
      <c r="Q2295" s="33"/>
      <c r="R2295" s="34"/>
    </row>
    <row r="2296" spans="1:18" ht="15.75" customHeight="1" x14ac:dyDescent="0.2">
      <c r="A2296" s="22"/>
      <c r="B2296" s="27" t="s">
        <v>21</v>
      </c>
      <c r="C2296" s="27">
        <v>1185732</v>
      </c>
      <c r="D2296" s="28">
        <v>44476</v>
      </c>
      <c r="E2296" s="27" t="s">
        <v>53</v>
      </c>
      <c r="F2296" s="27" t="s">
        <v>93</v>
      </c>
      <c r="G2296" s="27" t="s">
        <v>94</v>
      </c>
      <c r="H2296" s="27" t="s">
        <v>28</v>
      </c>
      <c r="I2296" s="29">
        <v>0.55000000000000004</v>
      </c>
      <c r="J2296" s="30">
        <v>6500</v>
      </c>
      <c r="K2296" s="31">
        <f t="shared" si="16"/>
        <v>3575.0000000000005</v>
      </c>
      <c r="L2296" s="31">
        <f t="shared" si="17"/>
        <v>1251.25</v>
      </c>
      <c r="M2296" s="32">
        <v>0.35</v>
      </c>
      <c r="O2296" s="37"/>
      <c r="P2296" s="35"/>
      <c r="Q2296" s="33"/>
      <c r="R2296" s="34"/>
    </row>
    <row r="2297" spans="1:18" ht="15.75" customHeight="1" x14ac:dyDescent="0.2">
      <c r="A2297" s="22"/>
      <c r="B2297" s="27" t="s">
        <v>21</v>
      </c>
      <c r="C2297" s="27">
        <v>1185732</v>
      </c>
      <c r="D2297" s="28">
        <v>44476</v>
      </c>
      <c r="E2297" s="27" t="s">
        <v>53</v>
      </c>
      <c r="F2297" s="27" t="s">
        <v>93</v>
      </c>
      <c r="G2297" s="27" t="s">
        <v>94</v>
      </c>
      <c r="H2297" s="27" t="s">
        <v>29</v>
      </c>
      <c r="I2297" s="29">
        <v>0.6</v>
      </c>
      <c r="J2297" s="30">
        <v>7750</v>
      </c>
      <c r="K2297" s="31">
        <f t="shared" si="16"/>
        <v>4650</v>
      </c>
      <c r="L2297" s="31">
        <f t="shared" si="17"/>
        <v>2325</v>
      </c>
      <c r="M2297" s="32">
        <v>0.5</v>
      </c>
      <c r="O2297" s="37"/>
      <c r="P2297" s="35"/>
      <c r="Q2297" s="33"/>
      <c r="R2297" s="34"/>
    </row>
    <row r="2298" spans="1:18" ht="15.75" customHeight="1" x14ac:dyDescent="0.2">
      <c r="A2298" s="22"/>
      <c r="B2298" s="27" t="s">
        <v>21</v>
      </c>
      <c r="C2298" s="27">
        <v>1185732</v>
      </c>
      <c r="D2298" s="28">
        <v>44506</v>
      </c>
      <c r="E2298" s="27" t="s">
        <v>53</v>
      </c>
      <c r="F2298" s="27" t="s">
        <v>93</v>
      </c>
      <c r="G2298" s="27" t="s">
        <v>94</v>
      </c>
      <c r="H2298" s="27" t="s">
        <v>24</v>
      </c>
      <c r="I2298" s="29">
        <v>0.55000000000000004</v>
      </c>
      <c r="J2298" s="30">
        <v>9250</v>
      </c>
      <c r="K2298" s="31">
        <f t="shared" si="16"/>
        <v>5087.5</v>
      </c>
      <c r="L2298" s="31">
        <f t="shared" si="17"/>
        <v>2289.375</v>
      </c>
      <c r="M2298" s="32">
        <v>0.45</v>
      </c>
      <c r="O2298" s="37"/>
      <c r="P2298" s="35"/>
      <c r="Q2298" s="33"/>
      <c r="R2298" s="34"/>
    </row>
    <row r="2299" spans="1:18" ht="15.75" customHeight="1" x14ac:dyDescent="0.2">
      <c r="A2299" s="22"/>
      <c r="B2299" s="27" t="s">
        <v>21</v>
      </c>
      <c r="C2299" s="27">
        <v>1185732</v>
      </c>
      <c r="D2299" s="28">
        <v>44506</v>
      </c>
      <c r="E2299" s="27" t="s">
        <v>53</v>
      </c>
      <c r="F2299" s="27" t="s">
        <v>93</v>
      </c>
      <c r="G2299" s="27" t="s">
        <v>94</v>
      </c>
      <c r="H2299" s="27" t="s">
        <v>25</v>
      </c>
      <c r="I2299" s="29">
        <v>0.45000000000000012</v>
      </c>
      <c r="J2299" s="30">
        <v>7500</v>
      </c>
      <c r="K2299" s="31">
        <f t="shared" si="16"/>
        <v>3375.0000000000009</v>
      </c>
      <c r="L2299" s="31">
        <f t="shared" si="17"/>
        <v>1181.2500000000002</v>
      </c>
      <c r="M2299" s="32">
        <v>0.35</v>
      </c>
      <c r="O2299" s="37"/>
      <c r="P2299" s="35"/>
      <c r="Q2299" s="33"/>
      <c r="R2299" s="34"/>
    </row>
    <row r="2300" spans="1:18" ht="15.75" customHeight="1" x14ac:dyDescent="0.2">
      <c r="A2300" s="22"/>
      <c r="B2300" s="27" t="s">
        <v>21</v>
      </c>
      <c r="C2300" s="27">
        <v>1185732</v>
      </c>
      <c r="D2300" s="28">
        <v>44506</v>
      </c>
      <c r="E2300" s="27" t="s">
        <v>53</v>
      </c>
      <c r="F2300" s="27" t="s">
        <v>93</v>
      </c>
      <c r="G2300" s="27" t="s">
        <v>94</v>
      </c>
      <c r="H2300" s="27" t="s">
        <v>26</v>
      </c>
      <c r="I2300" s="29">
        <v>0.45000000000000012</v>
      </c>
      <c r="J2300" s="30">
        <v>6950</v>
      </c>
      <c r="K2300" s="31">
        <f t="shared" si="16"/>
        <v>3127.5000000000009</v>
      </c>
      <c r="L2300" s="31">
        <f t="shared" si="17"/>
        <v>781.87500000000023</v>
      </c>
      <c r="M2300" s="32">
        <v>0.25</v>
      </c>
      <c r="O2300" s="37"/>
      <c r="P2300" s="35"/>
      <c r="Q2300" s="33"/>
      <c r="R2300" s="34"/>
    </row>
    <row r="2301" spans="1:18" ht="15.75" customHeight="1" x14ac:dyDescent="0.2">
      <c r="A2301" s="22"/>
      <c r="B2301" s="27" t="s">
        <v>21</v>
      </c>
      <c r="C2301" s="27">
        <v>1185732</v>
      </c>
      <c r="D2301" s="28">
        <v>44506</v>
      </c>
      <c r="E2301" s="27" t="s">
        <v>53</v>
      </c>
      <c r="F2301" s="27" t="s">
        <v>93</v>
      </c>
      <c r="G2301" s="27" t="s">
        <v>94</v>
      </c>
      <c r="H2301" s="27" t="s">
        <v>27</v>
      </c>
      <c r="I2301" s="29">
        <v>0.55000000000000016</v>
      </c>
      <c r="J2301" s="30">
        <v>7500</v>
      </c>
      <c r="K2301" s="31">
        <f t="shared" ref="K2301:K2555" si="18">I2301*J2301</f>
        <v>4125.0000000000009</v>
      </c>
      <c r="L2301" s="31">
        <f t="shared" ref="L2301:L2555" si="19">K2301*M2301</f>
        <v>1237.5000000000002</v>
      </c>
      <c r="M2301" s="32">
        <v>0.3</v>
      </c>
      <c r="O2301" s="37"/>
      <c r="P2301" s="35"/>
      <c r="Q2301" s="33"/>
      <c r="R2301" s="34"/>
    </row>
    <row r="2302" spans="1:18" ht="15.75" customHeight="1" x14ac:dyDescent="0.2">
      <c r="A2302" s="22"/>
      <c r="B2302" s="27" t="s">
        <v>21</v>
      </c>
      <c r="C2302" s="27">
        <v>1185732</v>
      </c>
      <c r="D2302" s="28">
        <v>44506</v>
      </c>
      <c r="E2302" s="27" t="s">
        <v>53</v>
      </c>
      <c r="F2302" s="27" t="s">
        <v>93</v>
      </c>
      <c r="G2302" s="27" t="s">
        <v>94</v>
      </c>
      <c r="H2302" s="27" t="s">
        <v>28</v>
      </c>
      <c r="I2302" s="29">
        <v>0.70000000000000007</v>
      </c>
      <c r="J2302" s="30">
        <v>7250</v>
      </c>
      <c r="K2302" s="31">
        <f t="shared" si="18"/>
        <v>5075.0000000000009</v>
      </c>
      <c r="L2302" s="31">
        <f t="shared" si="19"/>
        <v>1776.2500000000002</v>
      </c>
      <c r="M2302" s="32">
        <v>0.35</v>
      </c>
      <c r="O2302" s="37"/>
      <c r="P2302" s="35"/>
      <c r="Q2302" s="33"/>
      <c r="R2302" s="34"/>
    </row>
    <row r="2303" spans="1:18" ht="15.75" customHeight="1" x14ac:dyDescent="0.2">
      <c r="A2303" s="22"/>
      <c r="B2303" s="27" t="s">
        <v>21</v>
      </c>
      <c r="C2303" s="27">
        <v>1185732</v>
      </c>
      <c r="D2303" s="28">
        <v>44506</v>
      </c>
      <c r="E2303" s="27" t="s">
        <v>53</v>
      </c>
      <c r="F2303" s="27" t="s">
        <v>93</v>
      </c>
      <c r="G2303" s="27" t="s">
        <v>94</v>
      </c>
      <c r="H2303" s="27" t="s">
        <v>29</v>
      </c>
      <c r="I2303" s="29">
        <v>0.75</v>
      </c>
      <c r="J2303" s="30">
        <v>8250</v>
      </c>
      <c r="K2303" s="31">
        <f t="shared" si="18"/>
        <v>6187.5</v>
      </c>
      <c r="L2303" s="31">
        <f t="shared" si="19"/>
        <v>3093.75</v>
      </c>
      <c r="M2303" s="32">
        <v>0.5</v>
      </c>
      <c r="O2303" s="37"/>
      <c r="P2303" s="35"/>
      <c r="Q2303" s="33"/>
      <c r="R2303" s="34"/>
    </row>
    <row r="2304" spans="1:18" ht="15.75" customHeight="1" x14ac:dyDescent="0.2">
      <c r="A2304" s="22"/>
      <c r="B2304" s="27" t="s">
        <v>21</v>
      </c>
      <c r="C2304" s="27">
        <v>1185732</v>
      </c>
      <c r="D2304" s="28">
        <v>44535</v>
      </c>
      <c r="E2304" s="27" t="s">
        <v>53</v>
      </c>
      <c r="F2304" s="27" t="s">
        <v>93</v>
      </c>
      <c r="G2304" s="27" t="s">
        <v>94</v>
      </c>
      <c r="H2304" s="27" t="s">
        <v>24</v>
      </c>
      <c r="I2304" s="29">
        <v>0.70000000000000007</v>
      </c>
      <c r="J2304" s="30">
        <v>10750</v>
      </c>
      <c r="K2304" s="31">
        <f t="shared" si="18"/>
        <v>7525.0000000000009</v>
      </c>
      <c r="L2304" s="31">
        <f t="shared" si="19"/>
        <v>3386.2500000000005</v>
      </c>
      <c r="M2304" s="32">
        <v>0.45</v>
      </c>
      <c r="O2304" s="37"/>
      <c r="P2304" s="35"/>
      <c r="Q2304" s="33"/>
      <c r="R2304" s="34"/>
    </row>
    <row r="2305" spans="1:18" ht="15.75" customHeight="1" x14ac:dyDescent="0.2">
      <c r="A2305" s="22"/>
      <c r="B2305" s="27" t="s">
        <v>21</v>
      </c>
      <c r="C2305" s="27">
        <v>1185732</v>
      </c>
      <c r="D2305" s="28">
        <v>44535</v>
      </c>
      <c r="E2305" s="27" t="s">
        <v>53</v>
      </c>
      <c r="F2305" s="27" t="s">
        <v>93</v>
      </c>
      <c r="G2305" s="27" t="s">
        <v>94</v>
      </c>
      <c r="H2305" s="27" t="s">
        <v>25</v>
      </c>
      <c r="I2305" s="29">
        <v>0.60000000000000009</v>
      </c>
      <c r="J2305" s="30">
        <v>8750</v>
      </c>
      <c r="K2305" s="31">
        <f t="shared" si="18"/>
        <v>5250.0000000000009</v>
      </c>
      <c r="L2305" s="31">
        <f t="shared" si="19"/>
        <v>1837.5000000000002</v>
      </c>
      <c r="M2305" s="32">
        <v>0.35</v>
      </c>
      <c r="O2305" s="37"/>
      <c r="P2305" s="35"/>
      <c r="Q2305" s="33"/>
      <c r="R2305" s="34"/>
    </row>
    <row r="2306" spans="1:18" ht="15.75" customHeight="1" x14ac:dyDescent="0.2">
      <c r="A2306" s="22"/>
      <c r="B2306" s="27" t="s">
        <v>21</v>
      </c>
      <c r="C2306" s="27">
        <v>1185732</v>
      </c>
      <c r="D2306" s="28">
        <v>44535</v>
      </c>
      <c r="E2306" s="27" t="s">
        <v>53</v>
      </c>
      <c r="F2306" s="27" t="s">
        <v>93</v>
      </c>
      <c r="G2306" s="27" t="s">
        <v>94</v>
      </c>
      <c r="H2306" s="27" t="s">
        <v>26</v>
      </c>
      <c r="I2306" s="29">
        <v>0.60000000000000009</v>
      </c>
      <c r="J2306" s="30">
        <v>8250</v>
      </c>
      <c r="K2306" s="31">
        <f t="shared" si="18"/>
        <v>4950.0000000000009</v>
      </c>
      <c r="L2306" s="31">
        <f t="shared" si="19"/>
        <v>1237.5000000000002</v>
      </c>
      <c r="M2306" s="32">
        <v>0.25</v>
      </c>
      <c r="O2306" s="37"/>
      <c r="P2306" s="35"/>
      <c r="Q2306" s="33"/>
      <c r="R2306" s="34"/>
    </row>
    <row r="2307" spans="1:18" ht="15.75" customHeight="1" x14ac:dyDescent="0.2">
      <c r="A2307" s="22"/>
      <c r="B2307" s="27" t="s">
        <v>21</v>
      </c>
      <c r="C2307" s="27">
        <v>1185732</v>
      </c>
      <c r="D2307" s="28">
        <v>44535</v>
      </c>
      <c r="E2307" s="27" t="s">
        <v>53</v>
      </c>
      <c r="F2307" s="27" t="s">
        <v>93</v>
      </c>
      <c r="G2307" s="27" t="s">
        <v>94</v>
      </c>
      <c r="H2307" s="27" t="s">
        <v>27</v>
      </c>
      <c r="I2307" s="29">
        <v>0.60000000000000009</v>
      </c>
      <c r="J2307" s="30">
        <v>7750</v>
      </c>
      <c r="K2307" s="31">
        <f t="shared" si="18"/>
        <v>4650.0000000000009</v>
      </c>
      <c r="L2307" s="31">
        <f t="shared" si="19"/>
        <v>1395.0000000000002</v>
      </c>
      <c r="M2307" s="32">
        <v>0.3</v>
      </c>
      <c r="O2307" s="37"/>
      <c r="P2307" s="35"/>
      <c r="Q2307" s="33"/>
      <c r="R2307" s="34"/>
    </row>
    <row r="2308" spans="1:18" ht="15.75" customHeight="1" x14ac:dyDescent="0.2">
      <c r="A2308" s="22"/>
      <c r="B2308" s="27" t="s">
        <v>21</v>
      </c>
      <c r="C2308" s="27">
        <v>1185732</v>
      </c>
      <c r="D2308" s="28">
        <v>44535</v>
      </c>
      <c r="E2308" s="27" t="s">
        <v>53</v>
      </c>
      <c r="F2308" s="27" t="s">
        <v>93</v>
      </c>
      <c r="G2308" s="27" t="s">
        <v>94</v>
      </c>
      <c r="H2308" s="27" t="s">
        <v>28</v>
      </c>
      <c r="I2308" s="29">
        <v>0.70000000000000007</v>
      </c>
      <c r="J2308" s="30">
        <v>7750</v>
      </c>
      <c r="K2308" s="31">
        <f t="shared" si="18"/>
        <v>5425.0000000000009</v>
      </c>
      <c r="L2308" s="31">
        <f t="shared" si="19"/>
        <v>1898.7500000000002</v>
      </c>
      <c r="M2308" s="32">
        <v>0.35</v>
      </c>
      <c r="O2308" s="37"/>
      <c r="P2308" s="35"/>
      <c r="Q2308" s="33"/>
      <c r="R2308" s="34"/>
    </row>
    <row r="2309" spans="1:18" ht="15.75" customHeight="1" x14ac:dyDescent="0.2">
      <c r="A2309" s="22"/>
      <c r="B2309" s="27" t="s">
        <v>21</v>
      </c>
      <c r="C2309" s="27">
        <v>1185732</v>
      </c>
      <c r="D2309" s="28">
        <v>44535</v>
      </c>
      <c r="E2309" s="27" t="s">
        <v>53</v>
      </c>
      <c r="F2309" s="27" t="s">
        <v>93</v>
      </c>
      <c r="G2309" s="27" t="s">
        <v>94</v>
      </c>
      <c r="H2309" s="27" t="s">
        <v>29</v>
      </c>
      <c r="I2309" s="29">
        <v>0.75</v>
      </c>
      <c r="J2309" s="30">
        <v>8750</v>
      </c>
      <c r="K2309" s="31">
        <f t="shared" si="18"/>
        <v>6562.5</v>
      </c>
      <c r="L2309" s="31">
        <f t="shared" si="19"/>
        <v>3281.25</v>
      </c>
      <c r="M2309" s="32">
        <v>0.5</v>
      </c>
      <c r="O2309" s="37"/>
      <c r="P2309" s="35"/>
      <c r="Q2309" s="33"/>
      <c r="R2309" s="34"/>
    </row>
    <row r="2310" spans="1:18" ht="15.75" customHeight="1" x14ac:dyDescent="0.2">
      <c r="A2310" s="22" t="s">
        <v>46</v>
      </c>
      <c r="B2310" s="27" t="s">
        <v>21</v>
      </c>
      <c r="C2310" s="27">
        <v>1185732</v>
      </c>
      <c r="D2310" s="28">
        <v>44202</v>
      </c>
      <c r="E2310" s="27" t="s">
        <v>53</v>
      </c>
      <c r="F2310" s="27" t="s">
        <v>95</v>
      </c>
      <c r="G2310" s="27" t="s">
        <v>96</v>
      </c>
      <c r="H2310" s="27" t="s">
        <v>24</v>
      </c>
      <c r="I2310" s="29">
        <v>0.35000000000000003</v>
      </c>
      <c r="J2310" s="30">
        <v>9250</v>
      </c>
      <c r="K2310" s="31">
        <f t="shared" si="18"/>
        <v>3237.5000000000005</v>
      </c>
      <c r="L2310" s="31">
        <f t="shared" si="19"/>
        <v>1295.0000000000002</v>
      </c>
      <c r="M2310" s="32">
        <v>0.4</v>
      </c>
      <c r="O2310" s="37"/>
      <c r="P2310" s="35"/>
      <c r="Q2310" s="33"/>
      <c r="R2310" s="34"/>
    </row>
    <row r="2311" spans="1:18" ht="15.75" customHeight="1" x14ac:dyDescent="0.2">
      <c r="A2311" s="22"/>
      <c r="B2311" s="27" t="s">
        <v>21</v>
      </c>
      <c r="C2311" s="27">
        <v>1185732</v>
      </c>
      <c r="D2311" s="28">
        <v>44202</v>
      </c>
      <c r="E2311" s="27" t="s">
        <v>53</v>
      </c>
      <c r="F2311" s="27" t="s">
        <v>95</v>
      </c>
      <c r="G2311" s="27" t="s">
        <v>96</v>
      </c>
      <c r="H2311" s="27" t="s">
        <v>25</v>
      </c>
      <c r="I2311" s="29">
        <v>0.35000000000000003</v>
      </c>
      <c r="J2311" s="30">
        <v>7250</v>
      </c>
      <c r="K2311" s="31">
        <f t="shared" si="18"/>
        <v>2537.5000000000005</v>
      </c>
      <c r="L2311" s="31">
        <f t="shared" si="19"/>
        <v>888.12500000000011</v>
      </c>
      <c r="M2311" s="32">
        <v>0.35</v>
      </c>
      <c r="O2311" s="37"/>
      <c r="P2311" s="35"/>
      <c r="Q2311" s="33"/>
      <c r="R2311" s="34"/>
    </row>
    <row r="2312" spans="1:18" ht="15.75" customHeight="1" x14ac:dyDescent="0.2">
      <c r="A2312" s="22"/>
      <c r="B2312" s="27" t="s">
        <v>21</v>
      </c>
      <c r="C2312" s="27">
        <v>1185732</v>
      </c>
      <c r="D2312" s="28">
        <v>44202</v>
      </c>
      <c r="E2312" s="27" t="s">
        <v>53</v>
      </c>
      <c r="F2312" s="27" t="s">
        <v>95</v>
      </c>
      <c r="G2312" s="27" t="s">
        <v>96</v>
      </c>
      <c r="H2312" s="27" t="s">
        <v>26</v>
      </c>
      <c r="I2312" s="29">
        <v>0.25000000000000006</v>
      </c>
      <c r="J2312" s="30">
        <v>7250</v>
      </c>
      <c r="K2312" s="31">
        <f t="shared" si="18"/>
        <v>1812.5000000000005</v>
      </c>
      <c r="L2312" s="31">
        <f t="shared" si="19"/>
        <v>725.00000000000023</v>
      </c>
      <c r="M2312" s="32">
        <v>0.4</v>
      </c>
      <c r="O2312" s="37"/>
      <c r="P2312" s="35"/>
      <c r="Q2312" s="33"/>
      <c r="R2312" s="34"/>
    </row>
    <row r="2313" spans="1:18" ht="15.75" customHeight="1" x14ac:dyDescent="0.2">
      <c r="A2313" s="22"/>
      <c r="B2313" s="27" t="s">
        <v>21</v>
      </c>
      <c r="C2313" s="27">
        <v>1185732</v>
      </c>
      <c r="D2313" s="28">
        <v>44202</v>
      </c>
      <c r="E2313" s="27" t="s">
        <v>53</v>
      </c>
      <c r="F2313" s="27" t="s">
        <v>95</v>
      </c>
      <c r="G2313" s="27" t="s">
        <v>96</v>
      </c>
      <c r="H2313" s="27" t="s">
        <v>27</v>
      </c>
      <c r="I2313" s="29">
        <v>0.3</v>
      </c>
      <c r="J2313" s="30">
        <v>5750</v>
      </c>
      <c r="K2313" s="31">
        <f t="shared" si="18"/>
        <v>1725</v>
      </c>
      <c r="L2313" s="31">
        <f t="shared" si="19"/>
        <v>690</v>
      </c>
      <c r="M2313" s="32">
        <v>0.4</v>
      </c>
      <c r="O2313" s="37"/>
      <c r="P2313" s="35"/>
      <c r="Q2313" s="33"/>
      <c r="R2313" s="34"/>
    </row>
    <row r="2314" spans="1:18" ht="15.75" customHeight="1" x14ac:dyDescent="0.2">
      <c r="A2314" s="22"/>
      <c r="B2314" s="27" t="s">
        <v>21</v>
      </c>
      <c r="C2314" s="27">
        <v>1185732</v>
      </c>
      <c r="D2314" s="28">
        <v>44202</v>
      </c>
      <c r="E2314" s="27" t="s">
        <v>53</v>
      </c>
      <c r="F2314" s="27" t="s">
        <v>95</v>
      </c>
      <c r="G2314" s="27" t="s">
        <v>96</v>
      </c>
      <c r="H2314" s="27" t="s">
        <v>28</v>
      </c>
      <c r="I2314" s="29">
        <v>0.45</v>
      </c>
      <c r="J2314" s="30">
        <v>6250</v>
      </c>
      <c r="K2314" s="31">
        <f t="shared" si="18"/>
        <v>2812.5</v>
      </c>
      <c r="L2314" s="31">
        <f t="shared" si="19"/>
        <v>984.37499999999989</v>
      </c>
      <c r="M2314" s="32">
        <v>0.35</v>
      </c>
      <c r="O2314" s="37"/>
      <c r="P2314" s="35"/>
      <c r="Q2314" s="33"/>
      <c r="R2314" s="34"/>
    </row>
    <row r="2315" spans="1:18" ht="15.75" customHeight="1" x14ac:dyDescent="0.2">
      <c r="A2315" s="22"/>
      <c r="B2315" s="27" t="s">
        <v>21</v>
      </c>
      <c r="C2315" s="27">
        <v>1185732</v>
      </c>
      <c r="D2315" s="28">
        <v>44202</v>
      </c>
      <c r="E2315" s="27" t="s">
        <v>53</v>
      </c>
      <c r="F2315" s="27" t="s">
        <v>95</v>
      </c>
      <c r="G2315" s="27" t="s">
        <v>96</v>
      </c>
      <c r="H2315" s="27" t="s">
        <v>29</v>
      </c>
      <c r="I2315" s="29">
        <v>0.35000000000000003</v>
      </c>
      <c r="J2315" s="30">
        <v>7250</v>
      </c>
      <c r="K2315" s="31">
        <f t="shared" si="18"/>
        <v>2537.5000000000005</v>
      </c>
      <c r="L2315" s="31">
        <f t="shared" si="19"/>
        <v>1268.7500000000002</v>
      </c>
      <c r="M2315" s="32">
        <v>0.5</v>
      </c>
      <c r="O2315" s="37"/>
      <c r="P2315" s="35"/>
      <c r="Q2315" s="33"/>
      <c r="R2315" s="34"/>
    </row>
    <row r="2316" spans="1:18" ht="15.75" customHeight="1" x14ac:dyDescent="0.2">
      <c r="A2316" s="22"/>
      <c r="B2316" s="27" t="s">
        <v>21</v>
      </c>
      <c r="C2316" s="27">
        <v>1185732</v>
      </c>
      <c r="D2316" s="28">
        <v>44231</v>
      </c>
      <c r="E2316" s="27" t="s">
        <v>53</v>
      </c>
      <c r="F2316" s="27" t="s">
        <v>95</v>
      </c>
      <c r="G2316" s="27" t="s">
        <v>96</v>
      </c>
      <c r="H2316" s="27" t="s">
        <v>24</v>
      </c>
      <c r="I2316" s="29">
        <v>0.35000000000000003</v>
      </c>
      <c r="J2316" s="30">
        <v>9750</v>
      </c>
      <c r="K2316" s="31">
        <f t="shared" si="18"/>
        <v>3412.5000000000005</v>
      </c>
      <c r="L2316" s="31">
        <f t="shared" si="19"/>
        <v>1365.0000000000002</v>
      </c>
      <c r="M2316" s="32">
        <v>0.4</v>
      </c>
      <c r="O2316" s="37"/>
      <c r="P2316" s="35"/>
      <c r="Q2316" s="33"/>
      <c r="R2316" s="34"/>
    </row>
    <row r="2317" spans="1:18" ht="15.75" customHeight="1" x14ac:dyDescent="0.2">
      <c r="A2317" s="22"/>
      <c r="B2317" s="27" t="s">
        <v>21</v>
      </c>
      <c r="C2317" s="27">
        <v>1185732</v>
      </c>
      <c r="D2317" s="28">
        <v>44231</v>
      </c>
      <c r="E2317" s="27" t="s">
        <v>53</v>
      </c>
      <c r="F2317" s="27" t="s">
        <v>95</v>
      </c>
      <c r="G2317" s="27" t="s">
        <v>96</v>
      </c>
      <c r="H2317" s="27" t="s">
        <v>25</v>
      </c>
      <c r="I2317" s="29">
        <v>0.35000000000000003</v>
      </c>
      <c r="J2317" s="30">
        <v>6250</v>
      </c>
      <c r="K2317" s="31">
        <f t="shared" si="18"/>
        <v>2187.5</v>
      </c>
      <c r="L2317" s="31">
        <f t="shared" si="19"/>
        <v>765.625</v>
      </c>
      <c r="M2317" s="32">
        <v>0.35</v>
      </c>
      <c r="O2317" s="37"/>
      <c r="P2317" s="35"/>
      <c r="Q2317" s="33"/>
      <c r="R2317" s="34"/>
    </row>
    <row r="2318" spans="1:18" ht="15.75" customHeight="1" x14ac:dyDescent="0.2">
      <c r="A2318" s="22"/>
      <c r="B2318" s="27" t="s">
        <v>21</v>
      </c>
      <c r="C2318" s="27">
        <v>1185732</v>
      </c>
      <c r="D2318" s="28">
        <v>44231</v>
      </c>
      <c r="E2318" s="27" t="s">
        <v>53</v>
      </c>
      <c r="F2318" s="27" t="s">
        <v>95</v>
      </c>
      <c r="G2318" s="27" t="s">
        <v>96</v>
      </c>
      <c r="H2318" s="27" t="s">
        <v>26</v>
      </c>
      <c r="I2318" s="29">
        <v>0.25000000000000006</v>
      </c>
      <c r="J2318" s="30">
        <v>6750</v>
      </c>
      <c r="K2318" s="31">
        <f t="shared" si="18"/>
        <v>1687.5000000000005</v>
      </c>
      <c r="L2318" s="31">
        <f t="shared" si="19"/>
        <v>675.00000000000023</v>
      </c>
      <c r="M2318" s="32">
        <v>0.4</v>
      </c>
      <c r="O2318" s="37"/>
      <c r="P2318" s="35"/>
      <c r="Q2318" s="33"/>
      <c r="R2318" s="34"/>
    </row>
    <row r="2319" spans="1:18" ht="15.75" customHeight="1" x14ac:dyDescent="0.2">
      <c r="A2319" s="22"/>
      <c r="B2319" s="27" t="s">
        <v>21</v>
      </c>
      <c r="C2319" s="27">
        <v>1185732</v>
      </c>
      <c r="D2319" s="28">
        <v>44231</v>
      </c>
      <c r="E2319" s="27" t="s">
        <v>53</v>
      </c>
      <c r="F2319" s="27" t="s">
        <v>95</v>
      </c>
      <c r="G2319" s="27" t="s">
        <v>96</v>
      </c>
      <c r="H2319" s="27" t="s">
        <v>27</v>
      </c>
      <c r="I2319" s="29">
        <v>0.3</v>
      </c>
      <c r="J2319" s="30">
        <v>5250</v>
      </c>
      <c r="K2319" s="31">
        <f t="shared" si="18"/>
        <v>1575</v>
      </c>
      <c r="L2319" s="31">
        <f t="shared" si="19"/>
        <v>630</v>
      </c>
      <c r="M2319" s="32">
        <v>0.4</v>
      </c>
      <c r="O2319" s="37"/>
      <c r="P2319" s="35"/>
      <c r="Q2319" s="33"/>
      <c r="R2319" s="34"/>
    </row>
    <row r="2320" spans="1:18" ht="15.75" customHeight="1" x14ac:dyDescent="0.2">
      <c r="A2320" s="22"/>
      <c r="B2320" s="27" t="s">
        <v>21</v>
      </c>
      <c r="C2320" s="27">
        <v>1185732</v>
      </c>
      <c r="D2320" s="28">
        <v>44231</v>
      </c>
      <c r="E2320" s="27" t="s">
        <v>53</v>
      </c>
      <c r="F2320" s="27" t="s">
        <v>95</v>
      </c>
      <c r="G2320" s="27" t="s">
        <v>96</v>
      </c>
      <c r="H2320" s="27" t="s">
        <v>28</v>
      </c>
      <c r="I2320" s="29">
        <v>0.45</v>
      </c>
      <c r="J2320" s="30">
        <v>6000</v>
      </c>
      <c r="K2320" s="31">
        <f t="shared" si="18"/>
        <v>2700</v>
      </c>
      <c r="L2320" s="31">
        <f t="shared" si="19"/>
        <v>944.99999999999989</v>
      </c>
      <c r="M2320" s="32">
        <v>0.35</v>
      </c>
      <c r="O2320" s="37"/>
      <c r="P2320" s="35"/>
      <c r="Q2320" s="33"/>
      <c r="R2320" s="34"/>
    </row>
    <row r="2321" spans="1:18" ht="15.75" customHeight="1" x14ac:dyDescent="0.2">
      <c r="A2321" s="22"/>
      <c r="B2321" s="27" t="s">
        <v>21</v>
      </c>
      <c r="C2321" s="27">
        <v>1185732</v>
      </c>
      <c r="D2321" s="28">
        <v>44231</v>
      </c>
      <c r="E2321" s="27" t="s">
        <v>53</v>
      </c>
      <c r="F2321" s="27" t="s">
        <v>95</v>
      </c>
      <c r="G2321" s="27" t="s">
        <v>96</v>
      </c>
      <c r="H2321" s="27" t="s">
        <v>29</v>
      </c>
      <c r="I2321" s="29">
        <v>0.3</v>
      </c>
      <c r="J2321" s="30">
        <v>7000</v>
      </c>
      <c r="K2321" s="31">
        <f t="shared" si="18"/>
        <v>2100</v>
      </c>
      <c r="L2321" s="31">
        <f t="shared" si="19"/>
        <v>1050</v>
      </c>
      <c r="M2321" s="32">
        <v>0.5</v>
      </c>
      <c r="O2321" s="37"/>
      <c r="P2321" s="35"/>
      <c r="Q2321" s="33"/>
      <c r="R2321" s="34"/>
    </row>
    <row r="2322" spans="1:18" ht="15.75" customHeight="1" x14ac:dyDescent="0.2">
      <c r="A2322" s="22"/>
      <c r="B2322" s="27" t="s">
        <v>21</v>
      </c>
      <c r="C2322" s="27">
        <v>1185732</v>
      </c>
      <c r="D2322" s="28">
        <v>44257</v>
      </c>
      <c r="E2322" s="27" t="s">
        <v>53</v>
      </c>
      <c r="F2322" s="27" t="s">
        <v>95</v>
      </c>
      <c r="G2322" s="27" t="s">
        <v>96</v>
      </c>
      <c r="H2322" s="27" t="s">
        <v>24</v>
      </c>
      <c r="I2322" s="29">
        <v>0.3</v>
      </c>
      <c r="J2322" s="30">
        <v>9200</v>
      </c>
      <c r="K2322" s="31">
        <f t="shared" si="18"/>
        <v>2760</v>
      </c>
      <c r="L2322" s="31">
        <f t="shared" si="19"/>
        <v>1104</v>
      </c>
      <c r="M2322" s="32">
        <v>0.4</v>
      </c>
      <c r="O2322" s="37"/>
      <c r="P2322" s="35"/>
      <c r="Q2322" s="33"/>
      <c r="R2322" s="34"/>
    </row>
    <row r="2323" spans="1:18" ht="15.75" customHeight="1" x14ac:dyDescent="0.2">
      <c r="A2323" s="22"/>
      <c r="B2323" s="27" t="s">
        <v>21</v>
      </c>
      <c r="C2323" s="27">
        <v>1185732</v>
      </c>
      <c r="D2323" s="28">
        <v>44257</v>
      </c>
      <c r="E2323" s="27" t="s">
        <v>53</v>
      </c>
      <c r="F2323" s="27" t="s">
        <v>95</v>
      </c>
      <c r="G2323" s="27" t="s">
        <v>96</v>
      </c>
      <c r="H2323" s="27" t="s">
        <v>25</v>
      </c>
      <c r="I2323" s="29">
        <v>0.3</v>
      </c>
      <c r="J2323" s="30">
        <v>6000</v>
      </c>
      <c r="K2323" s="31">
        <f t="shared" si="18"/>
        <v>1800</v>
      </c>
      <c r="L2323" s="31">
        <f t="shared" si="19"/>
        <v>630</v>
      </c>
      <c r="M2323" s="32">
        <v>0.35</v>
      </c>
      <c r="O2323" s="37"/>
      <c r="P2323" s="35"/>
      <c r="Q2323" s="33"/>
      <c r="R2323" s="34"/>
    </row>
    <row r="2324" spans="1:18" ht="15.75" customHeight="1" x14ac:dyDescent="0.2">
      <c r="A2324" s="22"/>
      <c r="B2324" s="27" t="s">
        <v>21</v>
      </c>
      <c r="C2324" s="27">
        <v>1185732</v>
      </c>
      <c r="D2324" s="28">
        <v>44257</v>
      </c>
      <c r="E2324" s="27" t="s">
        <v>53</v>
      </c>
      <c r="F2324" s="27" t="s">
        <v>95</v>
      </c>
      <c r="G2324" s="27" t="s">
        <v>96</v>
      </c>
      <c r="H2324" s="27" t="s">
        <v>26</v>
      </c>
      <c r="I2324" s="29">
        <v>0.2</v>
      </c>
      <c r="J2324" s="30">
        <v>6250</v>
      </c>
      <c r="K2324" s="31">
        <f t="shared" si="18"/>
        <v>1250</v>
      </c>
      <c r="L2324" s="31">
        <f t="shared" si="19"/>
        <v>500</v>
      </c>
      <c r="M2324" s="32">
        <v>0.4</v>
      </c>
      <c r="O2324" s="37"/>
      <c r="P2324" s="35"/>
      <c r="Q2324" s="33"/>
      <c r="R2324" s="34"/>
    </row>
    <row r="2325" spans="1:18" ht="15.75" customHeight="1" x14ac:dyDescent="0.2">
      <c r="A2325" s="22"/>
      <c r="B2325" s="27" t="s">
        <v>21</v>
      </c>
      <c r="C2325" s="27">
        <v>1185732</v>
      </c>
      <c r="D2325" s="28">
        <v>44257</v>
      </c>
      <c r="E2325" s="27" t="s">
        <v>53</v>
      </c>
      <c r="F2325" s="27" t="s">
        <v>95</v>
      </c>
      <c r="G2325" s="27" t="s">
        <v>96</v>
      </c>
      <c r="H2325" s="27" t="s">
        <v>27</v>
      </c>
      <c r="I2325" s="29">
        <v>0.24999999999999994</v>
      </c>
      <c r="J2325" s="30">
        <v>4750</v>
      </c>
      <c r="K2325" s="31">
        <f t="shared" si="18"/>
        <v>1187.4999999999998</v>
      </c>
      <c r="L2325" s="31">
        <f t="shared" si="19"/>
        <v>474.99999999999994</v>
      </c>
      <c r="M2325" s="32">
        <v>0.4</v>
      </c>
      <c r="O2325" s="37"/>
      <c r="P2325" s="35"/>
      <c r="Q2325" s="33"/>
      <c r="R2325" s="34"/>
    </row>
    <row r="2326" spans="1:18" ht="15.75" customHeight="1" x14ac:dyDescent="0.2">
      <c r="A2326" s="22"/>
      <c r="B2326" s="27" t="s">
        <v>21</v>
      </c>
      <c r="C2326" s="27">
        <v>1185732</v>
      </c>
      <c r="D2326" s="28">
        <v>44257</v>
      </c>
      <c r="E2326" s="27" t="s">
        <v>53</v>
      </c>
      <c r="F2326" s="27" t="s">
        <v>95</v>
      </c>
      <c r="G2326" s="27" t="s">
        <v>96</v>
      </c>
      <c r="H2326" s="27" t="s">
        <v>28</v>
      </c>
      <c r="I2326" s="29">
        <v>0.40000000000000008</v>
      </c>
      <c r="J2326" s="30">
        <v>5250</v>
      </c>
      <c r="K2326" s="31">
        <f t="shared" si="18"/>
        <v>2100.0000000000005</v>
      </c>
      <c r="L2326" s="31">
        <f t="shared" si="19"/>
        <v>735.00000000000011</v>
      </c>
      <c r="M2326" s="32">
        <v>0.35</v>
      </c>
      <c r="O2326" s="37"/>
      <c r="P2326" s="35"/>
      <c r="Q2326" s="33"/>
      <c r="R2326" s="34"/>
    </row>
    <row r="2327" spans="1:18" ht="15.75" customHeight="1" x14ac:dyDescent="0.2">
      <c r="A2327" s="22"/>
      <c r="B2327" s="27" t="s">
        <v>21</v>
      </c>
      <c r="C2327" s="27">
        <v>1185732</v>
      </c>
      <c r="D2327" s="28">
        <v>44257</v>
      </c>
      <c r="E2327" s="27" t="s">
        <v>53</v>
      </c>
      <c r="F2327" s="27" t="s">
        <v>95</v>
      </c>
      <c r="G2327" s="27" t="s">
        <v>96</v>
      </c>
      <c r="H2327" s="27" t="s">
        <v>29</v>
      </c>
      <c r="I2327" s="29">
        <v>0.3</v>
      </c>
      <c r="J2327" s="30">
        <v>6250</v>
      </c>
      <c r="K2327" s="31">
        <f t="shared" si="18"/>
        <v>1875</v>
      </c>
      <c r="L2327" s="31">
        <f t="shared" si="19"/>
        <v>937.5</v>
      </c>
      <c r="M2327" s="32">
        <v>0.5</v>
      </c>
      <c r="O2327" s="37"/>
      <c r="P2327" s="35"/>
      <c r="Q2327" s="33"/>
      <c r="R2327" s="34"/>
    </row>
    <row r="2328" spans="1:18" ht="15.75" customHeight="1" x14ac:dyDescent="0.2">
      <c r="A2328" s="22"/>
      <c r="B2328" s="27" t="s">
        <v>21</v>
      </c>
      <c r="C2328" s="27">
        <v>1185732</v>
      </c>
      <c r="D2328" s="28">
        <v>44289</v>
      </c>
      <c r="E2328" s="27" t="s">
        <v>53</v>
      </c>
      <c r="F2328" s="27" t="s">
        <v>95</v>
      </c>
      <c r="G2328" s="27" t="s">
        <v>96</v>
      </c>
      <c r="H2328" s="27" t="s">
        <v>24</v>
      </c>
      <c r="I2328" s="29">
        <v>0.3</v>
      </c>
      <c r="J2328" s="30">
        <v>8750</v>
      </c>
      <c r="K2328" s="31">
        <f t="shared" si="18"/>
        <v>2625</v>
      </c>
      <c r="L2328" s="31">
        <f t="shared" si="19"/>
        <v>1050</v>
      </c>
      <c r="M2328" s="32">
        <v>0.4</v>
      </c>
      <c r="O2328" s="37"/>
      <c r="P2328" s="35"/>
      <c r="Q2328" s="33"/>
      <c r="R2328" s="34"/>
    </row>
    <row r="2329" spans="1:18" ht="15.75" customHeight="1" x14ac:dyDescent="0.2">
      <c r="A2329" s="22"/>
      <c r="B2329" s="27" t="s">
        <v>21</v>
      </c>
      <c r="C2329" s="27">
        <v>1185732</v>
      </c>
      <c r="D2329" s="28">
        <v>44289</v>
      </c>
      <c r="E2329" s="27" t="s">
        <v>53</v>
      </c>
      <c r="F2329" s="27" t="s">
        <v>95</v>
      </c>
      <c r="G2329" s="27" t="s">
        <v>96</v>
      </c>
      <c r="H2329" s="27" t="s">
        <v>25</v>
      </c>
      <c r="I2329" s="29">
        <v>0.3</v>
      </c>
      <c r="J2329" s="30">
        <v>5750</v>
      </c>
      <c r="K2329" s="31">
        <f t="shared" si="18"/>
        <v>1725</v>
      </c>
      <c r="L2329" s="31">
        <f t="shared" si="19"/>
        <v>603.75</v>
      </c>
      <c r="M2329" s="32">
        <v>0.35</v>
      </c>
      <c r="O2329" s="37"/>
      <c r="P2329" s="35"/>
      <c r="Q2329" s="33"/>
      <c r="R2329" s="34"/>
    </row>
    <row r="2330" spans="1:18" ht="15.75" customHeight="1" x14ac:dyDescent="0.2">
      <c r="A2330" s="22"/>
      <c r="B2330" s="27" t="s">
        <v>21</v>
      </c>
      <c r="C2330" s="27">
        <v>1185732</v>
      </c>
      <c r="D2330" s="28">
        <v>44289</v>
      </c>
      <c r="E2330" s="27" t="s">
        <v>53</v>
      </c>
      <c r="F2330" s="27" t="s">
        <v>95</v>
      </c>
      <c r="G2330" s="27" t="s">
        <v>96</v>
      </c>
      <c r="H2330" s="27" t="s">
        <v>26</v>
      </c>
      <c r="I2330" s="29">
        <v>0.2</v>
      </c>
      <c r="J2330" s="30">
        <v>5750</v>
      </c>
      <c r="K2330" s="31">
        <f t="shared" si="18"/>
        <v>1150</v>
      </c>
      <c r="L2330" s="31">
        <f t="shared" si="19"/>
        <v>460</v>
      </c>
      <c r="M2330" s="32">
        <v>0.4</v>
      </c>
      <c r="O2330" s="37"/>
      <c r="P2330" s="35"/>
      <c r="Q2330" s="33"/>
      <c r="R2330" s="34"/>
    </row>
    <row r="2331" spans="1:18" ht="15.75" customHeight="1" x14ac:dyDescent="0.2">
      <c r="A2331" s="22"/>
      <c r="B2331" s="27" t="s">
        <v>21</v>
      </c>
      <c r="C2331" s="27">
        <v>1185732</v>
      </c>
      <c r="D2331" s="28">
        <v>44289</v>
      </c>
      <c r="E2331" s="27" t="s">
        <v>53</v>
      </c>
      <c r="F2331" s="27" t="s">
        <v>95</v>
      </c>
      <c r="G2331" s="27" t="s">
        <v>96</v>
      </c>
      <c r="H2331" s="27" t="s">
        <v>27</v>
      </c>
      <c r="I2331" s="29">
        <v>0.24999999999999994</v>
      </c>
      <c r="J2331" s="30">
        <v>5000</v>
      </c>
      <c r="K2331" s="31">
        <f t="shared" si="18"/>
        <v>1249.9999999999998</v>
      </c>
      <c r="L2331" s="31">
        <f t="shared" si="19"/>
        <v>499.99999999999994</v>
      </c>
      <c r="M2331" s="32">
        <v>0.4</v>
      </c>
      <c r="O2331" s="37"/>
      <c r="P2331" s="35"/>
      <c r="Q2331" s="33"/>
      <c r="R2331" s="34"/>
    </row>
    <row r="2332" spans="1:18" ht="15.75" customHeight="1" x14ac:dyDescent="0.2">
      <c r="A2332" s="22"/>
      <c r="B2332" s="27" t="s">
        <v>21</v>
      </c>
      <c r="C2332" s="27">
        <v>1185732</v>
      </c>
      <c r="D2332" s="28">
        <v>44289</v>
      </c>
      <c r="E2332" s="27" t="s">
        <v>53</v>
      </c>
      <c r="F2332" s="27" t="s">
        <v>95</v>
      </c>
      <c r="G2332" s="27" t="s">
        <v>96</v>
      </c>
      <c r="H2332" s="27" t="s">
        <v>28</v>
      </c>
      <c r="I2332" s="29">
        <v>0.45</v>
      </c>
      <c r="J2332" s="30">
        <v>5250</v>
      </c>
      <c r="K2332" s="31">
        <f t="shared" si="18"/>
        <v>2362.5</v>
      </c>
      <c r="L2332" s="31">
        <f t="shared" si="19"/>
        <v>826.875</v>
      </c>
      <c r="M2332" s="32">
        <v>0.35</v>
      </c>
      <c r="O2332" s="37"/>
      <c r="P2332" s="35"/>
      <c r="Q2332" s="33"/>
      <c r="R2332" s="34"/>
    </row>
    <row r="2333" spans="1:18" ht="15.75" customHeight="1" x14ac:dyDescent="0.2">
      <c r="A2333" s="22"/>
      <c r="B2333" s="27" t="s">
        <v>21</v>
      </c>
      <c r="C2333" s="27">
        <v>1185732</v>
      </c>
      <c r="D2333" s="28">
        <v>44289</v>
      </c>
      <c r="E2333" s="27" t="s">
        <v>53</v>
      </c>
      <c r="F2333" s="27" t="s">
        <v>95</v>
      </c>
      <c r="G2333" s="27" t="s">
        <v>96</v>
      </c>
      <c r="H2333" s="27" t="s">
        <v>29</v>
      </c>
      <c r="I2333" s="29">
        <v>0.35000000000000003</v>
      </c>
      <c r="J2333" s="30">
        <v>6750</v>
      </c>
      <c r="K2333" s="31">
        <f t="shared" si="18"/>
        <v>2362.5</v>
      </c>
      <c r="L2333" s="31">
        <f t="shared" si="19"/>
        <v>1181.25</v>
      </c>
      <c r="M2333" s="32">
        <v>0.5</v>
      </c>
      <c r="O2333" s="37"/>
      <c r="P2333" s="35"/>
      <c r="Q2333" s="33"/>
      <c r="R2333" s="34"/>
    </row>
    <row r="2334" spans="1:18" ht="15.75" customHeight="1" x14ac:dyDescent="0.2">
      <c r="A2334" s="22"/>
      <c r="B2334" s="27" t="s">
        <v>21</v>
      </c>
      <c r="C2334" s="27">
        <v>1185732</v>
      </c>
      <c r="D2334" s="28">
        <v>44318</v>
      </c>
      <c r="E2334" s="27" t="s">
        <v>53</v>
      </c>
      <c r="F2334" s="27" t="s">
        <v>95</v>
      </c>
      <c r="G2334" s="27" t="s">
        <v>96</v>
      </c>
      <c r="H2334" s="27" t="s">
        <v>24</v>
      </c>
      <c r="I2334" s="29">
        <v>0.45</v>
      </c>
      <c r="J2334" s="30">
        <v>9450</v>
      </c>
      <c r="K2334" s="31">
        <f t="shared" si="18"/>
        <v>4252.5</v>
      </c>
      <c r="L2334" s="31">
        <f t="shared" si="19"/>
        <v>1701</v>
      </c>
      <c r="M2334" s="32">
        <v>0.4</v>
      </c>
      <c r="O2334" s="37"/>
      <c r="P2334" s="35"/>
      <c r="Q2334" s="33"/>
      <c r="R2334" s="34"/>
    </row>
    <row r="2335" spans="1:18" ht="15.75" customHeight="1" x14ac:dyDescent="0.2">
      <c r="A2335" s="22"/>
      <c r="B2335" s="27" t="s">
        <v>21</v>
      </c>
      <c r="C2335" s="27">
        <v>1185732</v>
      </c>
      <c r="D2335" s="28">
        <v>44318</v>
      </c>
      <c r="E2335" s="27" t="s">
        <v>53</v>
      </c>
      <c r="F2335" s="27" t="s">
        <v>95</v>
      </c>
      <c r="G2335" s="27" t="s">
        <v>96</v>
      </c>
      <c r="H2335" s="27" t="s">
        <v>25</v>
      </c>
      <c r="I2335" s="29">
        <v>0.45</v>
      </c>
      <c r="J2335" s="30">
        <v>6500</v>
      </c>
      <c r="K2335" s="31">
        <f t="shared" si="18"/>
        <v>2925</v>
      </c>
      <c r="L2335" s="31">
        <f t="shared" si="19"/>
        <v>1023.7499999999999</v>
      </c>
      <c r="M2335" s="32">
        <v>0.35</v>
      </c>
      <c r="O2335" s="37"/>
      <c r="P2335" s="35"/>
      <c r="Q2335" s="33"/>
      <c r="R2335" s="34"/>
    </row>
    <row r="2336" spans="1:18" ht="15.75" customHeight="1" x14ac:dyDescent="0.2">
      <c r="A2336" s="22"/>
      <c r="B2336" s="27" t="s">
        <v>21</v>
      </c>
      <c r="C2336" s="27">
        <v>1185732</v>
      </c>
      <c r="D2336" s="28">
        <v>44318</v>
      </c>
      <c r="E2336" s="27" t="s">
        <v>53</v>
      </c>
      <c r="F2336" s="27" t="s">
        <v>95</v>
      </c>
      <c r="G2336" s="27" t="s">
        <v>96</v>
      </c>
      <c r="H2336" s="27" t="s">
        <v>26</v>
      </c>
      <c r="I2336" s="29">
        <v>0.4</v>
      </c>
      <c r="J2336" s="30">
        <v>6250</v>
      </c>
      <c r="K2336" s="31">
        <f t="shared" si="18"/>
        <v>2500</v>
      </c>
      <c r="L2336" s="31">
        <f t="shared" si="19"/>
        <v>1000</v>
      </c>
      <c r="M2336" s="32">
        <v>0.4</v>
      </c>
      <c r="O2336" s="37"/>
      <c r="P2336" s="35"/>
      <c r="Q2336" s="33"/>
      <c r="R2336" s="34"/>
    </row>
    <row r="2337" spans="1:18" ht="15.75" customHeight="1" x14ac:dyDescent="0.2">
      <c r="A2337" s="22"/>
      <c r="B2337" s="27" t="s">
        <v>21</v>
      </c>
      <c r="C2337" s="27">
        <v>1185732</v>
      </c>
      <c r="D2337" s="28">
        <v>44318</v>
      </c>
      <c r="E2337" s="27" t="s">
        <v>53</v>
      </c>
      <c r="F2337" s="27" t="s">
        <v>95</v>
      </c>
      <c r="G2337" s="27" t="s">
        <v>96</v>
      </c>
      <c r="H2337" s="27" t="s">
        <v>27</v>
      </c>
      <c r="I2337" s="29">
        <v>0.4</v>
      </c>
      <c r="J2337" s="30">
        <v>5750</v>
      </c>
      <c r="K2337" s="31">
        <f t="shared" si="18"/>
        <v>2300</v>
      </c>
      <c r="L2337" s="31">
        <f t="shared" si="19"/>
        <v>920</v>
      </c>
      <c r="M2337" s="32">
        <v>0.4</v>
      </c>
      <c r="O2337" s="37"/>
      <c r="P2337" s="35"/>
      <c r="Q2337" s="33"/>
      <c r="R2337" s="34"/>
    </row>
    <row r="2338" spans="1:18" ht="15.75" customHeight="1" x14ac:dyDescent="0.2">
      <c r="A2338" s="22"/>
      <c r="B2338" s="27" t="s">
        <v>21</v>
      </c>
      <c r="C2338" s="27">
        <v>1185732</v>
      </c>
      <c r="D2338" s="28">
        <v>44318</v>
      </c>
      <c r="E2338" s="27" t="s">
        <v>53</v>
      </c>
      <c r="F2338" s="27" t="s">
        <v>95</v>
      </c>
      <c r="G2338" s="27" t="s">
        <v>96</v>
      </c>
      <c r="H2338" s="27" t="s">
        <v>28</v>
      </c>
      <c r="I2338" s="29">
        <v>0.49999999999999994</v>
      </c>
      <c r="J2338" s="30">
        <v>6000</v>
      </c>
      <c r="K2338" s="31">
        <f t="shared" si="18"/>
        <v>2999.9999999999995</v>
      </c>
      <c r="L2338" s="31">
        <f t="shared" si="19"/>
        <v>1049.9999999999998</v>
      </c>
      <c r="M2338" s="32">
        <v>0.35</v>
      </c>
      <c r="O2338" s="37"/>
      <c r="P2338" s="35"/>
      <c r="Q2338" s="33"/>
      <c r="R2338" s="34"/>
    </row>
    <row r="2339" spans="1:18" ht="15.75" customHeight="1" x14ac:dyDescent="0.2">
      <c r="A2339" s="22"/>
      <c r="B2339" s="27" t="s">
        <v>21</v>
      </c>
      <c r="C2339" s="27">
        <v>1185732</v>
      </c>
      <c r="D2339" s="28">
        <v>44318</v>
      </c>
      <c r="E2339" s="27" t="s">
        <v>53</v>
      </c>
      <c r="F2339" s="27" t="s">
        <v>95</v>
      </c>
      <c r="G2339" s="27" t="s">
        <v>96</v>
      </c>
      <c r="H2339" s="27" t="s">
        <v>29</v>
      </c>
      <c r="I2339" s="29">
        <v>0.54999999999999993</v>
      </c>
      <c r="J2339" s="30">
        <v>7000</v>
      </c>
      <c r="K2339" s="31">
        <f t="shared" si="18"/>
        <v>3849.9999999999995</v>
      </c>
      <c r="L2339" s="31">
        <f t="shared" si="19"/>
        <v>1924.9999999999998</v>
      </c>
      <c r="M2339" s="32">
        <v>0.5</v>
      </c>
      <c r="O2339" s="37"/>
      <c r="P2339" s="35"/>
      <c r="Q2339" s="33"/>
      <c r="R2339" s="34"/>
    </row>
    <row r="2340" spans="1:18" ht="15.75" customHeight="1" x14ac:dyDescent="0.2">
      <c r="A2340" s="22"/>
      <c r="B2340" s="27" t="s">
        <v>21</v>
      </c>
      <c r="C2340" s="27">
        <v>1185732</v>
      </c>
      <c r="D2340" s="28">
        <v>44351</v>
      </c>
      <c r="E2340" s="27" t="s">
        <v>53</v>
      </c>
      <c r="F2340" s="27" t="s">
        <v>95</v>
      </c>
      <c r="G2340" s="27" t="s">
        <v>96</v>
      </c>
      <c r="H2340" s="27" t="s">
        <v>24</v>
      </c>
      <c r="I2340" s="29">
        <v>0.49999999999999994</v>
      </c>
      <c r="J2340" s="30">
        <v>9500</v>
      </c>
      <c r="K2340" s="31">
        <f t="shared" si="18"/>
        <v>4749.9999999999991</v>
      </c>
      <c r="L2340" s="31">
        <f t="shared" si="19"/>
        <v>1899.9999999999998</v>
      </c>
      <c r="M2340" s="32">
        <v>0.4</v>
      </c>
      <c r="O2340" s="37"/>
      <c r="P2340" s="35"/>
      <c r="Q2340" s="33"/>
      <c r="R2340" s="34"/>
    </row>
    <row r="2341" spans="1:18" ht="15.75" customHeight="1" x14ac:dyDescent="0.2">
      <c r="A2341" s="22"/>
      <c r="B2341" s="27" t="s">
        <v>21</v>
      </c>
      <c r="C2341" s="27">
        <v>1185732</v>
      </c>
      <c r="D2341" s="28">
        <v>44351</v>
      </c>
      <c r="E2341" s="27" t="s">
        <v>53</v>
      </c>
      <c r="F2341" s="27" t="s">
        <v>95</v>
      </c>
      <c r="G2341" s="27" t="s">
        <v>96</v>
      </c>
      <c r="H2341" s="27" t="s">
        <v>25</v>
      </c>
      <c r="I2341" s="29">
        <v>0.45</v>
      </c>
      <c r="J2341" s="30">
        <v>7000</v>
      </c>
      <c r="K2341" s="31">
        <f t="shared" si="18"/>
        <v>3150</v>
      </c>
      <c r="L2341" s="31">
        <f t="shared" si="19"/>
        <v>1102.5</v>
      </c>
      <c r="M2341" s="32">
        <v>0.35</v>
      </c>
      <c r="O2341" s="37"/>
      <c r="P2341" s="35"/>
      <c r="Q2341" s="33"/>
      <c r="R2341" s="34"/>
    </row>
    <row r="2342" spans="1:18" ht="15.75" customHeight="1" x14ac:dyDescent="0.2">
      <c r="A2342" s="22"/>
      <c r="B2342" s="27" t="s">
        <v>21</v>
      </c>
      <c r="C2342" s="27">
        <v>1185732</v>
      </c>
      <c r="D2342" s="28">
        <v>44351</v>
      </c>
      <c r="E2342" s="27" t="s">
        <v>53</v>
      </c>
      <c r="F2342" s="27" t="s">
        <v>95</v>
      </c>
      <c r="G2342" s="27" t="s">
        <v>96</v>
      </c>
      <c r="H2342" s="27" t="s">
        <v>26</v>
      </c>
      <c r="I2342" s="29">
        <v>0.5</v>
      </c>
      <c r="J2342" s="30">
        <v>6750</v>
      </c>
      <c r="K2342" s="31">
        <f t="shared" si="18"/>
        <v>3375</v>
      </c>
      <c r="L2342" s="31">
        <f t="shared" si="19"/>
        <v>1350</v>
      </c>
      <c r="M2342" s="32">
        <v>0.4</v>
      </c>
      <c r="O2342" s="37"/>
      <c r="P2342" s="35"/>
      <c r="Q2342" s="33"/>
      <c r="R2342" s="34"/>
    </row>
    <row r="2343" spans="1:18" ht="15.75" customHeight="1" x14ac:dyDescent="0.2">
      <c r="A2343" s="22"/>
      <c r="B2343" s="27" t="s">
        <v>21</v>
      </c>
      <c r="C2343" s="27">
        <v>1185732</v>
      </c>
      <c r="D2343" s="28">
        <v>44351</v>
      </c>
      <c r="E2343" s="27" t="s">
        <v>53</v>
      </c>
      <c r="F2343" s="27" t="s">
        <v>95</v>
      </c>
      <c r="G2343" s="27" t="s">
        <v>96</v>
      </c>
      <c r="H2343" s="27" t="s">
        <v>27</v>
      </c>
      <c r="I2343" s="29">
        <v>0.5</v>
      </c>
      <c r="J2343" s="30">
        <v>6500</v>
      </c>
      <c r="K2343" s="31">
        <f t="shared" si="18"/>
        <v>3250</v>
      </c>
      <c r="L2343" s="31">
        <f t="shared" si="19"/>
        <v>1300</v>
      </c>
      <c r="M2343" s="32">
        <v>0.4</v>
      </c>
      <c r="O2343" s="37"/>
      <c r="P2343" s="35"/>
      <c r="Q2343" s="33"/>
      <c r="R2343" s="34"/>
    </row>
    <row r="2344" spans="1:18" ht="15.75" customHeight="1" x14ac:dyDescent="0.2">
      <c r="A2344" s="22"/>
      <c r="B2344" s="27" t="s">
        <v>21</v>
      </c>
      <c r="C2344" s="27">
        <v>1185732</v>
      </c>
      <c r="D2344" s="28">
        <v>44351</v>
      </c>
      <c r="E2344" s="27" t="s">
        <v>53</v>
      </c>
      <c r="F2344" s="27" t="s">
        <v>95</v>
      </c>
      <c r="G2344" s="27" t="s">
        <v>96</v>
      </c>
      <c r="H2344" s="27" t="s">
        <v>28</v>
      </c>
      <c r="I2344" s="29">
        <v>0.65</v>
      </c>
      <c r="J2344" s="30">
        <v>6500</v>
      </c>
      <c r="K2344" s="31">
        <f t="shared" si="18"/>
        <v>4225</v>
      </c>
      <c r="L2344" s="31">
        <f t="shared" si="19"/>
        <v>1478.75</v>
      </c>
      <c r="M2344" s="32">
        <v>0.35</v>
      </c>
      <c r="O2344" s="37"/>
      <c r="P2344" s="35"/>
      <c r="Q2344" s="33"/>
      <c r="R2344" s="34"/>
    </row>
    <row r="2345" spans="1:18" ht="15.75" customHeight="1" x14ac:dyDescent="0.2">
      <c r="A2345" s="22"/>
      <c r="B2345" s="27" t="s">
        <v>21</v>
      </c>
      <c r="C2345" s="27">
        <v>1185732</v>
      </c>
      <c r="D2345" s="28">
        <v>44351</v>
      </c>
      <c r="E2345" s="27" t="s">
        <v>53</v>
      </c>
      <c r="F2345" s="27" t="s">
        <v>95</v>
      </c>
      <c r="G2345" s="27" t="s">
        <v>96</v>
      </c>
      <c r="H2345" s="27" t="s">
        <v>29</v>
      </c>
      <c r="I2345" s="29">
        <v>0.70000000000000007</v>
      </c>
      <c r="J2345" s="30">
        <v>8250</v>
      </c>
      <c r="K2345" s="31">
        <f t="shared" si="18"/>
        <v>5775.0000000000009</v>
      </c>
      <c r="L2345" s="31">
        <f t="shared" si="19"/>
        <v>2887.5000000000005</v>
      </c>
      <c r="M2345" s="32">
        <v>0.5</v>
      </c>
      <c r="O2345" s="37"/>
      <c r="P2345" s="35"/>
      <c r="Q2345" s="33"/>
      <c r="R2345" s="34"/>
    </row>
    <row r="2346" spans="1:18" ht="15.75" customHeight="1" x14ac:dyDescent="0.2">
      <c r="A2346" s="22"/>
      <c r="B2346" s="27" t="s">
        <v>21</v>
      </c>
      <c r="C2346" s="27">
        <v>1185732</v>
      </c>
      <c r="D2346" s="28">
        <v>44379</v>
      </c>
      <c r="E2346" s="27" t="s">
        <v>53</v>
      </c>
      <c r="F2346" s="27" t="s">
        <v>95</v>
      </c>
      <c r="G2346" s="27" t="s">
        <v>96</v>
      </c>
      <c r="H2346" s="27" t="s">
        <v>24</v>
      </c>
      <c r="I2346" s="29">
        <v>0.65</v>
      </c>
      <c r="J2346" s="30">
        <v>10500</v>
      </c>
      <c r="K2346" s="31">
        <f t="shared" si="18"/>
        <v>6825</v>
      </c>
      <c r="L2346" s="31">
        <f t="shared" si="19"/>
        <v>2730</v>
      </c>
      <c r="M2346" s="32">
        <v>0.4</v>
      </c>
      <c r="O2346" s="37"/>
      <c r="P2346" s="35"/>
      <c r="Q2346" s="33"/>
      <c r="R2346" s="34"/>
    </row>
    <row r="2347" spans="1:18" ht="15.75" customHeight="1" x14ac:dyDescent="0.2">
      <c r="A2347" s="22"/>
      <c r="B2347" s="27" t="s">
        <v>21</v>
      </c>
      <c r="C2347" s="27">
        <v>1185732</v>
      </c>
      <c r="D2347" s="28">
        <v>44379</v>
      </c>
      <c r="E2347" s="27" t="s">
        <v>53</v>
      </c>
      <c r="F2347" s="27" t="s">
        <v>95</v>
      </c>
      <c r="G2347" s="27" t="s">
        <v>96</v>
      </c>
      <c r="H2347" s="27" t="s">
        <v>25</v>
      </c>
      <c r="I2347" s="29">
        <v>0.60000000000000009</v>
      </c>
      <c r="J2347" s="30">
        <v>8000</v>
      </c>
      <c r="K2347" s="31">
        <f t="shared" si="18"/>
        <v>4800.0000000000009</v>
      </c>
      <c r="L2347" s="31">
        <f t="shared" si="19"/>
        <v>1680.0000000000002</v>
      </c>
      <c r="M2347" s="32">
        <v>0.35</v>
      </c>
      <c r="O2347" s="37"/>
      <c r="P2347" s="35"/>
      <c r="Q2347" s="33"/>
      <c r="R2347" s="34"/>
    </row>
    <row r="2348" spans="1:18" ht="15.75" customHeight="1" x14ac:dyDescent="0.2">
      <c r="A2348" s="22"/>
      <c r="B2348" s="27" t="s">
        <v>21</v>
      </c>
      <c r="C2348" s="27">
        <v>1185732</v>
      </c>
      <c r="D2348" s="28">
        <v>44379</v>
      </c>
      <c r="E2348" s="27" t="s">
        <v>53</v>
      </c>
      <c r="F2348" s="27" t="s">
        <v>95</v>
      </c>
      <c r="G2348" s="27" t="s">
        <v>96</v>
      </c>
      <c r="H2348" s="27" t="s">
        <v>26</v>
      </c>
      <c r="I2348" s="29">
        <v>0.55000000000000004</v>
      </c>
      <c r="J2348" s="30">
        <v>7250</v>
      </c>
      <c r="K2348" s="31">
        <f t="shared" si="18"/>
        <v>3987.5000000000005</v>
      </c>
      <c r="L2348" s="31">
        <f t="shared" si="19"/>
        <v>1595.0000000000002</v>
      </c>
      <c r="M2348" s="32">
        <v>0.4</v>
      </c>
      <c r="O2348" s="37"/>
      <c r="P2348" s="35"/>
      <c r="Q2348" s="33"/>
      <c r="R2348" s="34"/>
    </row>
    <row r="2349" spans="1:18" ht="15.75" customHeight="1" x14ac:dyDescent="0.2">
      <c r="A2349" s="22"/>
      <c r="B2349" s="27" t="s">
        <v>21</v>
      </c>
      <c r="C2349" s="27">
        <v>1185732</v>
      </c>
      <c r="D2349" s="28">
        <v>44379</v>
      </c>
      <c r="E2349" s="27" t="s">
        <v>53</v>
      </c>
      <c r="F2349" s="27" t="s">
        <v>95</v>
      </c>
      <c r="G2349" s="27" t="s">
        <v>96</v>
      </c>
      <c r="H2349" s="27" t="s">
        <v>27</v>
      </c>
      <c r="I2349" s="29">
        <v>0.55000000000000004</v>
      </c>
      <c r="J2349" s="30">
        <v>6750</v>
      </c>
      <c r="K2349" s="31">
        <f t="shared" si="18"/>
        <v>3712.5000000000005</v>
      </c>
      <c r="L2349" s="31">
        <f t="shared" si="19"/>
        <v>1485.0000000000002</v>
      </c>
      <c r="M2349" s="32">
        <v>0.4</v>
      </c>
      <c r="O2349" s="37"/>
      <c r="P2349" s="35"/>
      <c r="Q2349" s="33"/>
      <c r="R2349" s="34"/>
    </row>
    <row r="2350" spans="1:18" ht="15.75" customHeight="1" x14ac:dyDescent="0.2">
      <c r="A2350" s="22"/>
      <c r="B2350" s="27" t="s">
        <v>21</v>
      </c>
      <c r="C2350" s="27">
        <v>1185732</v>
      </c>
      <c r="D2350" s="28">
        <v>44379</v>
      </c>
      <c r="E2350" s="27" t="s">
        <v>53</v>
      </c>
      <c r="F2350" s="27" t="s">
        <v>95</v>
      </c>
      <c r="G2350" s="27" t="s">
        <v>96</v>
      </c>
      <c r="H2350" s="27" t="s">
        <v>28</v>
      </c>
      <c r="I2350" s="29">
        <v>0.65</v>
      </c>
      <c r="J2350" s="30">
        <v>7000</v>
      </c>
      <c r="K2350" s="31">
        <f t="shared" si="18"/>
        <v>4550</v>
      </c>
      <c r="L2350" s="31">
        <f t="shared" si="19"/>
        <v>1592.5</v>
      </c>
      <c r="M2350" s="32">
        <v>0.35</v>
      </c>
      <c r="O2350" s="37"/>
      <c r="P2350" s="35"/>
      <c r="Q2350" s="33"/>
      <c r="R2350" s="34"/>
    </row>
    <row r="2351" spans="1:18" ht="15.75" customHeight="1" x14ac:dyDescent="0.2">
      <c r="A2351" s="22"/>
      <c r="B2351" s="27" t="s">
        <v>21</v>
      </c>
      <c r="C2351" s="27">
        <v>1185732</v>
      </c>
      <c r="D2351" s="28">
        <v>44379</v>
      </c>
      <c r="E2351" s="27" t="s">
        <v>53</v>
      </c>
      <c r="F2351" s="27" t="s">
        <v>95</v>
      </c>
      <c r="G2351" s="27" t="s">
        <v>96</v>
      </c>
      <c r="H2351" s="27" t="s">
        <v>29</v>
      </c>
      <c r="I2351" s="29">
        <v>0.70000000000000007</v>
      </c>
      <c r="J2351" s="30">
        <v>8750</v>
      </c>
      <c r="K2351" s="31">
        <f t="shared" si="18"/>
        <v>6125.0000000000009</v>
      </c>
      <c r="L2351" s="31">
        <f t="shared" si="19"/>
        <v>3062.5000000000005</v>
      </c>
      <c r="M2351" s="32">
        <v>0.5</v>
      </c>
      <c r="O2351" s="37"/>
      <c r="P2351" s="35"/>
      <c r="Q2351" s="33"/>
      <c r="R2351" s="34"/>
    </row>
    <row r="2352" spans="1:18" ht="15.75" customHeight="1" x14ac:dyDescent="0.2">
      <c r="A2352" s="22"/>
      <c r="B2352" s="27" t="s">
        <v>21</v>
      </c>
      <c r="C2352" s="27">
        <v>1185732</v>
      </c>
      <c r="D2352" s="28">
        <v>44411</v>
      </c>
      <c r="E2352" s="27" t="s">
        <v>53</v>
      </c>
      <c r="F2352" s="27" t="s">
        <v>95</v>
      </c>
      <c r="G2352" s="27" t="s">
        <v>96</v>
      </c>
      <c r="H2352" s="27" t="s">
        <v>24</v>
      </c>
      <c r="I2352" s="29">
        <v>0.65</v>
      </c>
      <c r="J2352" s="30">
        <v>10250</v>
      </c>
      <c r="K2352" s="31">
        <f t="shared" si="18"/>
        <v>6662.5</v>
      </c>
      <c r="L2352" s="31">
        <f t="shared" si="19"/>
        <v>2665</v>
      </c>
      <c r="M2352" s="32">
        <v>0.4</v>
      </c>
      <c r="O2352" s="37"/>
      <c r="P2352" s="35"/>
      <c r="Q2352" s="33"/>
      <c r="R2352" s="34"/>
    </row>
    <row r="2353" spans="1:18" ht="15.75" customHeight="1" x14ac:dyDescent="0.2">
      <c r="A2353" s="22"/>
      <c r="B2353" s="27" t="s">
        <v>21</v>
      </c>
      <c r="C2353" s="27">
        <v>1185732</v>
      </c>
      <c r="D2353" s="28">
        <v>44411</v>
      </c>
      <c r="E2353" s="27" t="s">
        <v>53</v>
      </c>
      <c r="F2353" s="27" t="s">
        <v>95</v>
      </c>
      <c r="G2353" s="27" t="s">
        <v>96</v>
      </c>
      <c r="H2353" s="27" t="s">
        <v>25</v>
      </c>
      <c r="I2353" s="29">
        <v>0.60000000000000009</v>
      </c>
      <c r="J2353" s="30">
        <v>8000</v>
      </c>
      <c r="K2353" s="31">
        <f t="shared" si="18"/>
        <v>4800.0000000000009</v>
      </c>
      <c r="L2353" s="31">
        <f t="shared" si="19"/>
        <v>1680.0000000000002</v>
      </c>
      <c r="M2353" s="32">
        <v>0.35</v>
      </c>
      <c r="O2353" s="37"/>
      <c r="P2353" s="35"/>
      <c r="Q2353" s="33"/>
      <c r="R2353" s="34"/>
    </row>
    <row r="2354" spans="1:18" ht="15.75" customHeight="1" x14ac:dyDescent="0.2">
      <c r="A2354" s="22"/>
      <c r="B2354" s="27" t="s">
        <v>21</v>
      </c>
      <c r="C2354" s="27">
        <v>1185732</v>
      </c>
      <c r="D2354" s="28">
        <v>44411</v>
      </c>
      <c r="E2354" s="27" t="s">
        <v>53</v>
      </c>
      <c r="F2354" s="27" t="s">
        <v>95</v>
      </c>
      <c r="G2354" s="27" t="s">
        <v>96</v>
      </c>
      <c r="H2354" s="27" t="s">
        <v>26</v>
      </c>
      <c r="I2354" s="29">
        <v>0.55000000000000004</v>
      </c>
      <c r="J2354" s="30">
        <v>7250</v>
      </c>
      <c r="K2354" s="31">
        <f t="shared" si="18"/>
        <v>3987.5000000000005</v>
      </c>
      <c r="L2354" s="31">
        <f t="shared" si="19"/>
        <v>1595.0000000000002</v>
      </c>
      <c r="M2354" s="32">
        <v>0.4</v>
      </c>
      <c r="O2354" s="37"/>
      <c r="P2354" s="35"/>
      <c r="Q2354" s="33"/>
      <c r="R2354" s="34"/>
    </row>
    <row r="2355" spans="1:18" ht="15.75" customHeight="1" x14ac:dyDescent="0.2">
      <c r="A2355" s="22"/>
      <c r="B2355" s="27" t="s">
        <v>21</v>
      </c>
      <c r="C2355" s="27">
        <v>1185732</v>
      </c>
      <c r="D2355" s="28">
        <v>44411</v>
      </c>
      <c r="E2355" s="27" t="s">
        <v>53</v>
      </c>
      <c r="F2355" s="27" t="s">
        <v>95</v>
      </c>
      <c r="G2355" s="27" t="s">
        <v>96</v>
      </c>
      <c r="H2355" s="27" t="s">
        <v>27</v>
      </c>
      <c r="I2355" s="29">
        <v>0.45</v>
      </c>
      <c r="J2355" s="30">
        <v>6750</v>
      </c>
      <c r="K2355" s="31">
        <f t="shared" si="18"/>
        <v>3037.5</v>
      </c>
      <c r="L2355" s="31">
        <f t="shared" si="19"/>
        <v>1215</v>
      </c>
      <c r="M2355" s="32">
        <v>0.4</v>
      </c>
      <c r="O2355" s="37"/>
      <c r="P2355" s="35"/>
      <c r="Q2355" s="33"/>
      <c r="R2355" s="34"/>
    </row>
    <row r="2356" spans="1:18" ht="15.75" customHeight="1" x14ac:dyDescent="0.2">
      <c r="A2356" s="22"/>
      <c r="B2356" s="27" t="s">
        <v>21</v>
      </c>
      <c r="C2356" s="27">
        <v>1185732</v>
      </c>
      <c r="D2356" s="28">
        <v>44411</v>
      </c>
      <c r="E2356" s="27" t="s">
        <v>53</v>
      </c>
      <c r="F2356" s="27" t="s">
        <v>95</v>
      </c>
      <c r="G2356" s="27" t="s">
        <v>96</v>
      </c>
      <c r="H2356" s="27" t="s">
        <v>28</v>
      </c>
      <c r="I2356" s="29">
        <v>0.55000000000000004</v>
      </c>
      <c r="J2356" s="30">
        <v>6500</v>
      </c>
      <c r="K2356" s="31">
        <f t="shared" si="18"/>
        <v>3575.0000000000005</v>
      </c>
      <c r="L2356" s="31">
        <f t="shared" si="19"/>
        <v>1251.25</v>
      </c>
      <c r="M2356" s="32">
        <v>0.35</v>
      </c>
      <c r="O2356" s="37"/>
      <c r="P2356" s="35"/>
      <c r="Q2356" s="33"/>
      <c r="R2356" s="34"/>
    </row>
    <row r="2357" spans="1:18" ht="15.75" customHeight="1" x14ac:dyDescent="0.2">
      <c r="A2357" s="22"/>
      <c r="B2357" s="27" t="s">
        <v>21</v>
      </c>
      <c r="C2357" s="27">
        <v>1185732</v>
      </c>
      <c r="D2357" s="28">
        <v>44411</v>
      </c>
      <c r="E2357" s="27" t="s">
        <v>53</v>
      </c>
      <c r="F2357" s="27" t="s">
        <v>95</v>
      </c>
      <c r="G2357" s="27" t="s">
        <v>96</v>
      </c>
      <c r="H2357" s="27" t="s">
        <v>29</v>
      </c>
      <c r="I2357" s="29">
        <v>0.60000000000000009</v>
      </c>
      <c r="J2357" s="30">
        <v>8250</v>
      </c>
      <c r="K2357" s="31">
        <f t="shared" si="18"/>
        <v>4950.0000000000009</v>
      </c>
      <c r="L2357" s="31">
        <f t="shared" si="19"/>
        <v>2475.0000000000005</v>
      </c>
      <c r="M2357" s="32">
        <v>0.5</v>
      </c>
      <c r="O2357" s="37"/>
      <c r="P2357" s="35"/>
      <c r="Q2357" s="33"/>
      <c r="R2357" s="34"/>
    </row>
    <row r="2358" spans="1:18" ht="15.75" customHeight="1" x14ac:dyDescent="0.2">
      <c r="A2358" s="22"/>
      <c r="B2358" s="27" t="s">
        <v>21</v>
      </c>
      <c r="C2358" s="27">
        <v>1185732</v>
      </c>
      <c r="D2358" s="28">
        <v>44441</v>
      </c>
      <c r="E2358" s="27" t="s">
        <v>53</v>
      </c>
      <c r="F2358" s="27" t="s">
        <v>95</v>
      </c>
      <c r="G2358" s="27" t="s">
        <v>96</v>
      </c>
      <c r="H2358" s="27" t="s">
        <v>24</v>
      </c>
      <c r="I2358" s="29">
        <v>0.55000000000000004</v>
      </c>
      <c r="J2358" s="30">
        <v>9250</v>
      </c>
      <c r="K2358" s="31">
        <f t="shared" si="18"/>
        <v>5087.5</v>
      </c>
      <c r="L2358" s="31">
        <f t="shared" si="19"/>
        <v>2035</v>
      </c>
      <c r="M2358" s="32">
        <v>0.4</v>
      </c>
      <c r="O2358" s="37"/>
      <c r="P2358" s="35"/>
      <c r="Q2358" s="33"/>
      <c r="R2358" s="34"/>
    </row>
    <row r="2359" spans="1:18" ht="15.75" customHeight="1" x14ac:dyDescent="0.2">
      <c r="A2359" s="22"/>
      <c r="B2359" s="27" t="s">
        <v>21</v>
      </c>
      <c r="C2359" s="27">
        <v>1185732</v>
      </c>
      <c r="D2359" s="28">
        <v>44441</v>
      </c>
      <c r="E2359" s="27" t="s">
        <v>53</v>
      </c>
      <c r="F2359" s="27" t="s">
        <v>95</v>
      </c>
      <c r="G2359" s="27" t="s">
        <v>96</v>
      </c>
      <c r="H2359" s="27" t="s">
        <v>25</v>
      </c>
      <c r="I2359" s="29">
        <v>0.50000000000000011</v>
      </c>
      <c r="J2359" s="30">
        <v>7250</v>
      </c>
      <c r="K2359" s="31">
        <f t="shared" si="18"/>
        <v>3625.0000000000009</v>
      </c>
      <c r="L2359" s="31">
        <f t="shared" si="19"/>
        <v>1268.7500000000002</v>
      </c>
      <c r="M2359" s="32">
        <v>0.35</v>
      </c>
      <c r="O2359" s="37"/>
      <c r="P2359" s="35"/>
      <c r="Q2359" s="33"/>
      <c r="R2359" s="34"/>
    </row>
    <row r="2360" spans="1:18" ht="15.75" customHeight="1" x14ac:dyDescent="0.2">
      <c r="A2360" s="22"/>
      <c r="B2360" s="27" t="s">
        <v>21</v>
      </c>
      <c r="C2360" s="27">
        <v>1185732</v>
      </c>
      <c r="D2360" s="28">
        <v>44441</v>
      </c>
      <c r="E2360" s="27" t="s">
        <v>53</v>
      </c>
      <c r="F2360" s="27" t="s">
        <v>95</v>
      </c>
      <c r="G2360" s="27" t="s">
        <v>96</v>
      </c>
      <c r="H2360" s="27" t="s">
        <v>26</v>
      </c>
      <c r="I2360" s="29">
        <v>0.30000000000000004</v>
      </c>
      <c r="J2360" s="30">
        <v>6250</v>
      </c>
      <c r="K2360" s="31">
        <f t="shared" si="18"/>
        <v>1875.0000000000002</v>
      </c>
      <c r="L2360" s="31">
        <f t="shared" si="19"/>
        <v>750.00000000000011</v>
      </c>
      <c r="M2360" s="32">
        <v>0.4</v>
      </c>
      <c r="O2360" s="37"/>
      <c r="P2360" s="35"/>
      <c r="Q2360" s="33"/>
      <c r="R2360" s="34"/>
    </row>
    <row r="2361" spans="1:18" ht="15.75" customHeight="1" x14ac:dyDescent="0.2">
      <c r="A2361" s="22"/>
      <c r="B2361" s="27" t="s">
        <v>21</v>
      </c>
      <c r="C2361" s="27">
        <v>1185732</v>
      </c>
      <c r="D2361" s="28">
        <v>44441</v>
      </c>
      <c r="E2361" s="27" t="s">
        <v>53</v>
      </c>
      <c r="F2361" s="27" t="s">
        <v>95</v>
      </c>
      <c r="G2361" s="27" t="s">
        <v>96</v>
      </c>
      <c r="H2361" s="27" t="s">
        <v>27</v>
      </c>
      <c r="I2361" s="29">
        <v>0.30000000000000004</v>
      </c>
      <c r="J2361" s="30">
        <v>6000</v>
      </c>
      <c r="K2361" s="31">
        <f t="shared" si="18"/>
        <v>1800.0000000000002</v>
      </c>
      <c r="L2361" s="31">
        <f t="shared" si="19"/>
        <v>720.00000000000011</v>
      </c>
      <c r="M2361" s="32">
        <v>0.4</v>
      </c>
      <c r="O2361" s="37"/>
      <c r="P2361" s="35"/>
      <c r="Q2361" s="33"/>
      <c r="R2361" s="34"/>
    </row>
    <row r="2362" spans="1:18" ht="15.75" customHeight="1" x14ac:dyDescent="0.2">
      <c r="A2362" s="22"/>
      <c r="B2362" s="27" t="s">
        <v>21</v>
      </c>
      <c r="C2362" s="27">
        <v>1185732</v>
      </c>
      <c r="D2362" s="28">
        <v>44441</v>
      </c>
      <c r="E2362" s="27" t="s">
        <v>53</v>
      </c>
      <c r="F2362" s="27" t="s">
        <v>95</v>
      </c>
      <c r="G2362" s="27" t="s">
        <v>96</v>
      </c>
      <c r="H2362" s="27" t="s">
        <v>28</v>
      </c>
      <c r="I2362" s="29">
        <v>0.4</v>
      </c>
      <c r="J2362" s="30">
        <v>6000</v>
      </c>
      <c r="K2362" s="31">
        <f t="shared" si="18"/>
        <v>2400</v>
      </c>
      <c r="L2362" s="31">
        <f t="shared" si="19"/>
        <v>840</v>
      </c>
      <c r="M2362" s="32">
        <v>0.35</v>
      </c>
      <c r="O2362" s="37"/>
      <c r="P2362" s="35"/>
      <c r="Q2362" s="33"/>
      <c r="R2362" s="34"/>
    </row>
    <row r="2363" spans="1:18" ht="15.75" customHeight="1" x14ac:dyDescent="0.2">
      <c r="A2363" s="22"/>
      <c r="B2363" s="27" t="s">
        <v>21</v>
      </c>
      <c r="C2363" s="27">
        <v>1185732</v>
      </c>
      <c r="D2363" s="28">
        <v>44441</v>
      </c>
      <c r="E2363" s="27" t="s">
        <v>53</v>
      </c>
      <c r="F2363" s="27" t="s">
        <v>95</v>
      </c>
      <c r="G2363" s="27" t="s">
        <v>96</v>
      </c>
      <c r="H2363" s="27" t="s">
        <v>29</v>
      </c>
      <c r="I2363" s="29">
        <v>0.45000000000000007</v>
      </c>
      <c r="J2363" s="30">
        <v>7000</v>
      </c>
      <c r="K2363" s="31">
        <f t="shared" si="18"/>
        <v>3150.0000000000005</v>
      </c>
      <c r="L2363" s="31">
        <f t="shared" si="19"/>
        <v>1575.0000000000002</v>
      </c>
      <c r="M2363" s="32">
        <v>0.5</v>
      </c>
      <c r="O2363" s="37"/>
      <c r="P2363" s="35"/>
      <c r="Q2363" s="33"/>
      <c r="R2363" s="34"/>
    </row>
    <row r="2364" spans="1:18" ht="15.75" customHeight="1" x14ac:dyDescent="0.2">
      <c r="A2364" s="22"/>
      <c r="B2364" s="27" t="s">
        <v>21</v>
      </c>
      <c r="C2364" s="27">
        <v>1185732</v>
      </c>
      <c r="D2364" s="28">
        <v>44473</v>
      </c>
      <c r="E2364" s="27" t="s">
        <v>53</v>
      </c>
      <c r="F2364" s="27" t="s">
        <v>95</v>
      </c>
      <c r="G2364" s="27" t="s">
        <v>96</v>
      </c>
      <c r="H2364" s="27" t="s">
        <v>24</v>
      </c>
      <c r="I2364" s="29">
        <v>0.45000000000000007</v>
      </c>
      <c r="J2364" s="30">
        <v>8750</v>
      </c>
      <c r="K2364" s="31">
        <f t="shared" si="18"/>
        <v>3937.5000000000005</v>
      </c>
      <c r="L2364" s="31">
        <f t="shared" si="19"/>
        <v>1575.0000000000002</v>
      </c>
      <c r="M2364" s="32">
        <v>0.4</v>
      </c>
      <c r="O2364" s="37"/>
      <c r="P2364" s="35"/>
      <c r="Q2364" s="33"/>
      <c r="R2364" s="34"/>
    </row>
    <row r="2365" spans="1:18" ht="15.75" customHeight="1" x14ac:dyDescent="0.2">
      <c r="A2365" s="22"/>
      <c r="B2365" s="27" t="s">
        <v>21</v>
      </c>
      <c r="C2365" s="27">
        <v>1185732</v>
      </c>
      <c r="D2365" s="28">
        <v>44473</v>
      </c>
      <c r="E2365" s="27" t="s">
        <v>53</v>
      </c>
      <c r="F2365" s="27" t="s">
        <v>95</v>
      </c>
      <c r="G2365" s="27" t="s">
        <v>96</v>
      </c>
      <c r="H2365" s="27" t="s">
        <v>25</v>
      </c>
      <c r="I2365" s="29">
        <v>0.35000000000000009</v>
      </c>
      <c r="J2365" s="30">
        <v>7000</v>
      </c>
      <c r="K2365" s="31">
        <f t="shared" si="18"/>
        <v>2450.0000000000005</v>
      </c>
      <c r="L2365" s="31">
        <f t="shared" si="19"/>
        <v>857.50000000000011</v>
      </c>
      <c r="M2365" s="32">
        <v>0.35</v>
      </c>
      <c r="O2365" s="37"/>
      <c r="P2365" s="35"/>
      <c r="Q2365" s="33"/>
      <c r="R2365" s="34"/>
    </row>
    <row r="2366" spans="1:18" ht="15.75" customHeight="1" x14ac:dyDescent="0.2">
      <c r="A2366" s="22"/>
      <c r="B2366" s="27" t="s">
        <v>21</v>
      </c>
      <c r="C2366" s="27">
        <v>1185732</v>
      </c>
      <c r="D2366" s="28">
        <v>44473</v>
      </c>
      <c r="E2366" s="27" t="s">
        <v>53</v>
      </c>
      <c r="F2366" s="27" t="s">
        <v>95</v>
      </c>
      <c r="G2366" s="27" t="s">
        <v>96</v>
      </c>
      <c r="H2366" s="27" t="s">
        <v>26</v>
      </c>
      <c r="I2366" s="29">
        <v>0.35000000000000009</v>
      </c>
      <c r="J2366" s="30">
        <v>5750</v>
      </c>
      <c r="K2366" s="31">
        <f t="shared" si="18"/>
        <v>2012.5000000000005</v>
      </c>
      <c r="L2366" s="31">
        <f t="shared" si="19"/>
        <v>805.00000000000023</v>
      </c>
      <c r="M2366" s="32">
        <v>0.4</v>
      </c>
      <c r="O2366" s="37"/>
      <c r="P2366" s="35"/>
      <c r="Q2366" s="33"/>
      <c r="R2366" s="34"/>
    </row>
    <row r="2367" spans="1:18" ht="15.75" customHeight="1" x14ac:dyDescent="0.2">
      <c r="A2367" s="22"/>
      <c r="B2367" s="27" t="s">
        <v>21</v>
      </c>
      <c r="C2367" s="27">
        <v>1185732</v>
      </c>
      <c r="D2367" s="28">
        <v>44473</v>
      </c>
      <c r="E2367" s="27" t="s">
        <v>53</v>
      </c>
      <c r="F2367" s="27" t="s">
        <v>95</v>
      </c>
      <c r="G2367" s="27" t="s">
        <v>96</v>
      </c>
      <c r="H2367" s="27" t="s">
        <v>27</v>
      </c>
      <c r="I2367" s="29">
        <v>0.35000000000000009</v>
      </c>
      <c r="J2367" s="30">
        <v>5500</v>
      </c>
      <c r="K2367" s="31">
        <f t="shared" si="18"/>
        <v>1925.0000000000005</v>
      </c>
      <c r="L2367" s="31">
        <f t="shared" si="19"/>
        <v>770.00000000000023</v>
      </c>
      <c r="M2367" s="32">
        <v>0.4</v>
      </c>
      <c r="O2367" s="37"/>
      <c r="P2367" s="35"/>
      <c r="Q2367" s="33"/>
      <c r="R2367" s="34"/>
    </row>
    <row r="2368" spans="1:18" ht="15.75" customHeight="1" x14ac:dyDescent="0.2">
      <c r="A2368" s="22"/>
      <c r="B2368" s="27" t="s">
        <v>21</v>
      </c>
      <c r="C2368" s="27">
        <v>1185732</v>
      </c>
      <c r="D2368" s="28">
        <v>44473</v>
      </c>
      <c r="E2368" s="27" t="s">
        <v>53</v>
      </c>
      <c r="F2368" s="27" t="s">
        <v>95</v>
      </c>
      <c r="G2368" s="27" t="s">
        <v>96</v>
      </c>
      <c r="H2368" s="27" t="s">
        <v>28</v>
      </c>
      <c r="I2368" s="29">
        <v>0.45000000000000007</v>
      </c>
      <c r="J2368" s="30">
        <v>5500</v>
      </c>
      <c r="K2368" s="31">
        <f t="shared" si="18"/>
        <v>2475.0000000000005</v>
      </c>
      <c r="L2368" s="31">
        <f t="shared" si="19"/>
        <v>866.25000000000011</v>
      </c>
      <c r="M2368" s="32">
        <v>0.35</v>
      </c>
      <c r="O2368" s="37"/>
      <c r="P2368" s="35"/>
      <c r="Q2368" s="33"/>
      <c r="R2368" s="34"/>
    </row>
    <row r="2369" spans="1:18" ht="15.75" customHeight="1" x14ac:dyDescent="0.2">
      <c r="A2369" s="22"/>
      <c r="B2369" s="27" t="s">
        <v>21</v>
      </c>
      <c r="C2369" s="27">
        <v>1185732</v>
      </c>
      <c r="D2369" s="28">
        <v>44473</v>
      </c>
      <c r="E2369" s="27" t="s">
        <v>53</v>
      </c>
      <c r="F2369" s="27" t="s">
        <v>95</v>
      </c>
      <c r="G2369" s="27" t="s">
        <v>96</v>
      </c>
      <c r="H2369" s="27" t="s">
        <v>29</v>
      </c>
      <c r="I2369" s="29">
        <v>0.5</v>
      </c>
      <c r="J2369" s="30">
        <v>6750</v>
      </c>
      <c r="K2369" s="31">
        <f t="shared" si="18"/>
        <v>3375</v>
      </c>
      <c r="L2369" s="31">
        <f t="shared" si="19"/>
        <v>1687.5</v>
      </c>
      <c r="M2369" s="32">
        <v>0.5</v>
      </c>
      <c r="O2369" s="37"/>
      <c r="P2369" s="35"/>
      <c r="Q2369" s="33"/>
      <c r="R2369" s="34"/>
    </row>
    <row r="2370" spans="1:18" ht="15.75" customHeight="1" x14ac:dyDescent="0.2">
      <c r="A2370" s="22"/>
      <c r="B2370" s="27" t="s">
        <v>21</v>
      </c>
      <c r="C2370" s="27">
        <v>1185732</v>
      </c>
      <c r="D2370" s="28">
        <v>44503</v>
      </c>
      <c r="E2370" s="27" t="s">
        <v>53</v>
      </c>
      <c r="F2370" s="27" t="s">
        <v>95</v>
      </c>
      <c r="G2370" s="27" t="s">
        <v>96</v>
      </c>
      <c r="H2370" s="27" t="s">
        <v>24</v>
      </c>
      <c r="I2370" s="29">
        <v>0.45000000000000007</v>
      </c>
      <c r="J2370" s="30">
        <v>8250</v>
      </c>
      <c r="K2370" s="31">
        <f t="shared" si="18"/>
        <v>3712.5000000000005</v>
      </c>
      <c r="L2370" s="31">
        <f t="shared" si="19"/>
        <v>1485.0000000000002</v>
      </c>
      <c r="M2370" s="32">
        <v>0.4</v>
      </c>
      <c r="O2370" s="37"/>
      <c r="P2370" s="35"/>
      <c r="Q2370" s="33"/>
      <c r="R2370" s="34"/>
    </row>
    <row r="2371" spans="1:18" ht="15.75" customHeight="1" x14ac:dyDescent="0.2">
      <c r="A2371" s="22"/>
      <c r="B2371" s="27" t="s">
        <v>21</v>
      </c>
      <c r="C2371" s="27">
        <v>1185732</v>
      </c>
      <c r="D2371" s="28">
        <v>44503</v>
      </c>
      <c r="E2371" s="27" t="s">
        <v>53</v>
      </c>
      <c r="F2371" s="27" t="s">
        <v>95</v>
      </c>
      <c r="G2371" s="27" t="s">
        <v>96</v>
      </c>
      <c r="H2371" s="27" t="s">
        <v>25</v>
      </c>
      <c r="I2371" s="29">
        <v>0.35000000000000009</v>
      </c>
      <c r="J2371" s="30">
        <v>6500</v>
      </c>
      <c r="K2371" s="31">
        <f t="shared" si="18"/>
        <v>2275.0000000000005</v>
      </c>
      <c r="L2371" s="31">
        <f t="shared" si="19"/>
        <v>796.25000000000011</v>
      </c>
      <c r="M2371" s="32">
        <v>0.35</v>
      </c>
      <c r="O2371" s="37"/>
      <c r="P2371" s="35"/>
      <c r="Q2371" s="33"/>
      <c r="R2371" s="34"/>
    </row>
    <row r="2372" spans="1:18" ht="15.75" customHeight="1" x14ac:dyDescent="0.2">
      <c r="A2372" s="22"/>
      <c r="B2372" s="27" t="s">
        <v>21</v>
      </c>
      <c r="C2372" s="27">
        <v>1185732</v>
      </c>
      <c r="D2372" s="28">
        <v>44503</v>
      </c>
      <c r="E2372" s="27" t="s">
        <v>53</v>
      </c>
      <c r="F2372" s="27" t="s">
        <v>95</v>
      </c>
      <c r="G2372" s="27" t="s">
        <v>96</v>
      </c>
      <c r="H2372" s="27" t="s">
        <v>26</v>
      </c>
      <c r="I2372" s="29">
        <v>0.40000000000000013</v>
      </c>
      <c r="J2372" s="30">
        <v>5950</v>
      </c>
      <c r="K2372" s="31">
        <f t="shared" si="18"/>
        <v>2380.0000000000009</v>
      </c>
      <c r="L2372" s="31">
        <f t="shared" si="19"/>
        <v>952.00000000000045</v>
      </c>
      <c r="M2372" s="32">
        <v>0.4</v>
      </c>
      <c r="O2372" s="37"/>
      <c r="P2372" s="35"/>
      <c r="Q2372" s="33"/>
      <c r="R2372" s="34"/>
    </row>
    <row r="2373" spans="1:18" ht="15.75" customHeight="1" x14ac:dyDescent="0.2">
      <c r="A2373" s="22"/>
      <c r="B2373" s="27" t="s">
        <v>21</v>
      </c>
      <c r="C2373" s="27">
        <v>1185732</v>
      </c>
      <c r="D2373" s="28">
        <v>44503</v>
      </c>
      <c r="E2373" s="27" t="s">
        <v>53</v>
      </c>
      <c r="F2373" s="27" t="s">
        <v>95</v>
      </c>
      <c r="G2373" s="27" t="s">
        <v>96</v>
      </c>
      <c r="H2373" s="27" t="s">
        <v>27</v>
      </c>
      <c r="I2373" s="29">
        <v>0.6000000000000002</v>
      </c>
      <c r="J2373" s="30">
        <v>6500</v>
      </c>
      <c r="K2373" s="31">
        <f t="shared" si="18"/>
        <v>3900.0000000000014</v>
      </c>
      <c r="L2373" s="31">
        <f t="shared" si="19"/>
        <v>1560.0000000000007</v>
      </c>
      <c r="M2373" s="32">
        <v>0.4</v>
      </c>
      <c r="O2373" s="37"/>
      <c r="P2373" s="35"/>
      <c r="Q2373" s="33"/>
      <c r="R2373" s="34"/>
    </row>
    <row r="2374" spans="1:18" ht="15.75" customHeight="1" x14ac:dyDescent="0.2">
      <c r="A2374" s="22"/>
      <c r="B2374" s="27" t="s">
        <v>21</v>
      </c>
      <c r="C2374" s="27">
        <v>1185732</v>
      </c>
      <c r="D2374" s="28">
        <v>44503</v>
      </c>
      <c r="E2374" s="27" t="s">
        <v>53</v>
      </c>
      <c r="F2374" s="27" t="s">
        <v>95</v>
      </c>
      <c r="G2374" s="27" t="s">
        <v>96</v>
      </c>
      <c r="H2374" s="27" t="s">
        <v>28</v>
      </c>
      <c r="I2374" s="29">
        <v>0.75000000000000011</v>
      </c>
      <c r="J2374" s="30">
        <v>6250</v>
      </c>
      <c r="K2374" s="31">
        <f t="shared" si="18"/>
        <v>4687.5000000000009</v>
      </c>
      <c r="L2374" s="31">
        <f t="shared" si="19"/>
        <v>1640.6250000000002</v>
      </c>
      <c r="M2374" s="32">
        <v>0.35</v>
      </c>
      <c r="O2374" s="37"/>
      <c r="P2374" s="35"/>
      <c r="Q2374" s="33"/>
      <c r="R2374" s="34"/>
    </row>
    <row r="2375" spans="1:18" ht="15.75" customHeight="1" x14ac:dyDescent="0.2">
      <c r="A2375" s="22"/>
      <c r="B2375" s="27" t="s">
        <v>21</v>
      </c>
      <c r="C2375" s="27">
        <v>1185732</v>
      </c>
      <c r="D2375" s="28">
        <v>44503</v>
      </c>
      <c r="E2375" s="27" t="s">
        <v>53</v>
      </c>
      <c r="F2375" s="27" t="s">
        <v>95</v>
      </c>
      <c r="G2375" s="27" t="s">
        <v>96</v>
      </c>
      <c r="H2375" s="27" t="s">
        <v>29</v>
      </c>
      <c r="I2375" s="29">
        <v>0.75</v>
      </c>
      <c r="J2375" s="30">
        <v>7250</v>
      </c>
      <c r="K2375" s="31">
        <f t="shared" si="18"/>
        <v>5437.5</v>
      </c>
      <c r="L2375" s="31">
        <f t="shared" si="19"/>
        <v>2718.75</v>
      </c>
      <c r="M2375" s="32">
        <v>0.5</v>
      </c>
      <c r="O2375" s="37"/>
      <c r="P2375" s="35"/>
      <c r="Q2375" s="33"/>
      <c r="R2375" s="34"/>
    </row>
    <row r="2376" spans="1:18" ht="15.75" customHeight="1" x14ac:dyDescent="0.2">
      <c r="A2376" s="22"/>
      <c r="B2376" s="27" t="s">
        <v>21</v>
      </c>
      <c r="C2376" s="27">
        <v>1185732</v>
      </c>
      <c r="D2376" s="28">
        <v>44532</v>
      </c>
      <c r="E2376" s="27" t="s">
        <v>53</v>
      </c>
      <c r="F2376" s="27" t="s">
        <v>95</v>
      </c>
      <c r="G2376" s="27" t="s">
        <v>96</v>
      </c>
      <c r="H2376" s="27" t="s">
        <v>24</v>
      </c>
      <c r="I2376" s="29">
        <v>0.70000000000000007</v>
      </c>
      <c r="J2376" s="30">
        <v>9750</v>
      </c>
      <c r="K2376" s="31">
        <f t="shared" si="18"/>
        <v>6825.0000000000009</v>
      </c>
      <c r="L2376" s="31">
        <f t="shared" si="19"/>
        <v>2730.0000000000005</v>
      </c>
      <c r="M2376" s="32">
        <v>0.4</v>
      </c>
      <c r="O2376" s="37"/>
      <c r="P2376" s="35"/>
      <c r="Q2376" s="33"/>
      <c r="R2376" s="34"/>
    </row>
    <row r="2377" spans="1:18" ht="15.75" customHeight="1" x14ac:dyDescent="0.2">
      <c r="A2377" s="22"/>
      <c r="B2377" s="27" t="s">
        <v>21</v>
      </c>
      <c r="C2377" s="27">
        <v>1185732</v>
      </c>
      <c r="D2377" s="28">
        <v>44532</v>
      </c>
      <c r="E2377" s="27" t="s">
        <v>53</v>
      </c>
      <c r="F2377" s="27" t="s">
        <v>95</v>
      </c>
      <c r="G2377" s="27" t="s">
        <v>96</v>
      </c>
      <c r="H2377" s="27" t="s">
        <v>25</v>
      </c>
      <c r="I2377" s="29">
        <v>0.60000000000000009</v>
      </c>
      <c r="J2377" s="30">
        <v>7750</v>
      </c>
      <c r="K2377" s="31">
        <f t="shared" si="18"/>
        <v>4650.0000000000009</v>
      </c>
      <c r="L2377" s="31">
        <f t="shared" si="19"/>
        <v>1627.5000000000002</v>
      </c>
      <c r="M2377" s="32">
        <v>0.35</v>
      </c>
      <c r="O2377" s="37"/>
      <c r="P2377" s="35"/>
      <c r="Q2377" s="33"/>
      <c r="R2377" s="34"/>
    </row>
    <row r="2378" spans="1:18" ht="15.75" customHeight="1" x14ac:dyDescent="0.2">
      <c r="A2378" s="22"/>
      <c r="B2378" s="27" t="s">
        <v>21</v>
      </c>
      <c r="C2378" s="27">
        <v>1185732</v>
      </c>
      <c r="D2378" s="28">
        <v>44532</v>
      </c>
      <c r="E2378" s="27" t="s">
        <v>53</v>
      </c>
      <c r="F2378" s="27" t="s">
        <v>95</v>
      </c>
      <c r="G2378" s="27" t="s">
        <v>96</v>
      </c>
      <c r="H2378" s="27" t="s">
        <v>26</v>
      </c>
      <c r="I2378" s="29">
        <v>0.60000000000000009</v>
      </c>
      <c r="J2378" s="30">
        <v>7250</v>
      </c>
      <c r="K2378" s="31">
        <f t="shared" si="18"/>
        <v>4350.0000000000009</v>
      </c>
      <c r="L2378" s="31">
        <f t="shared" si="19"/>
        <v>1740.0000000000005</v>
      </c>
      <c r="M2378" s="32">
        <v>0.4</v>
      </c>
      <c r="O2378" s="37"/>
      <c r="P2378" s="35"/>
      <c r="Q2378" s="33"/>
      <c r="R2378" s="34"/>
    </row>
    <row r="2379" spans="1:18" ht="15.75" customHeight="1" x14ac:dyDescent="0.2">
      <c r="A2379" s="22"/>
      <c r="B2379" s="27" t="s">
        <v>21</v>
      </c>
      <c r="C2379" s="27">
        <v>1185732</v>
      </c>
      <c r="D2379" s="28">
        <v>44532</v>
      </c>
      <c r="E2379" s="27" t="s">
        <v>53</v>
      </c>
      <c r="F2379" s="27" t="s">
        <v>95</v>
      </c>
      <c r="G2379" s="27" t="s">
        <v>96</v>
      </c>
      <c r="H2379" s="27" t="s">
        <v>27</v>
      </c>
      <c r="I2379" s="29">
        <v>0.60000000000000009</v>
      </c>
      <c r="J2379" s="30">
        <v>6750</v>
      </c>
      <c r="K2379" s="31">
        <f t="shared" si="18"/>
        <v>4050.0000000000005</v>
      </c>
      <c r="L2379" s="31">
        <f t="shared" si="19"/>
        <v>1620.0000000000002</v>
      </c>
      <c r="M2379" s="32">
        <v>0.4</v>
      </c>
      <c r="O2379" s="37"/>
      <c r="P2379" s="35"/>
      <c r="Q2379" s="33"/>
      <c r="R2379" s="34"/>
    </row>
    <row r="2380" spans="1:18" ht="15.75" customHeight="1" x14ac:dyDescent="0.2">
      <c r="A2380" s="22"/>
      <c r="B2380" s="27" t="s">
        <v>21</v>
      </c>
      <c r="C2380" s="27">
        <v>1185732</v>
      </c>
      <c r="D2380" s="28">
        <v>44532</v>
      </c>
      <c r="E2380" s="27" t="s">
        <v>53</v>
      </c>
      <c r="F2380" s="27" t="s">
        <v>95</v>
      </c>
      <c r="G2380" s="27" t="s">
        <v>96</v>
      </c>
      <c r="H2380" s="27" t="s">
        <v>28</v>
      </c>
      <c r="I2380" s="29">
        <v>0.70000000000000007</v>
      </c>
      <c r="J2380" s="30">
        <v>6750</v>
      </c>
      <c r="K2380" s="31">
        <f t="shared" si="18"/>
        <v>4725</v>
      </c>
      <c r="L2380" s="31">
        <f t="shared" si="19"/>
        <v>1653.75</v>
      </c>
      <c r="M2380" s="32">
        <v>0.35</v>
      </c>
      <c r="O2380" s="37"/>
      <c r="P2380" s="35"/>
      <c r="Q2380" s="33"/>
      <c r="R2380" s="34"/>
    </row>
    <row r="2381" spans="1:18" ht="15.75" customHeight="1" x14ac:dyDescent="0.2">
      <c r="A2381" s="22"/>
      <c r="B2381" s="27" t="s">
        <v>21</v>
      </c>
      <c r="C2381" s="27">
        <v>1185732</v>
      </c>
      <c r="D2381" s="28">
        <v>44532</v>
      </c>
      <c r="E2381" s="27" t="s">
        <v>53</v>
      </c>
      <c r="F2381" s="27" t="s">
        <v>95</v>
      </c>
      <c r="G2381" s="27" t="s">
        <v>96</v>
      </c>
      <c r="H2381" s="27" t="s">
        <v>29</v>
      </c>
      <c r="I2381" s="29">
        <v>0.75</v>
      </c>
      <c r="J2381" s="30">
        <v>7750</v>
      </c>
      <c r="K2381" s="31">
        <f t="shared" si="18"/>
        <v>5812.5</v>
      </c>
      <c r="L2381" s="31">
        <f t="shared" si="19"/>
        <v>2906.25</v>
      </c>
      <c r="M2381" s="32">
        <v>0.5</v>
      </c>
      <c r="O2381" s="37"/>
      <c r="P2381" s="35"/>
      <c r="Q2381" s="33"/>
      <c r="R2381" s="34"/>
    </row>
    <row r="2382" spans="1:18" ht="15.75" customHeight="1" x14ac:dyDescent="0.2">
      <c r="A2382" s="22" t="s">
        <v>46</v>
      </c>
      <c r="B2382" s="27" t="s">
        <v>21</v>
      </c>
      <c r="C2382" s="27">
        <v>1185732</v>
      </c>
      <c r="D2382" s="28">
        <v>44209</v>
      </c>
      <c r="E2382" s="27" t="s">
        <v>53</v>
      </c>
      <c r="F2382" s="27" t="s">
        <v>97</v>
      </c>
      <c r="G2382" s="27" t="s">
        <v>98</v>
      </c>
      <c r="H2382" s="27" t="s">
        <v>24</v>
      </c>
      <c r="I2382" s="29">
        <v>0.35000000000000003</v>
      </c>
      <c r="J2382" s="30">
        <v>7750</v>
      </c>
      <c r="K2382" s="31">
        <f t="shared" si="18"/>
        <v>2712.5000000000005</v>
      </c>
      <c r="L2382" s="31">
        <f t="shared" si="19"/>
        <v>1085.0000000000002</v>
      </c>
      <c r="M2382" s="32">
        <v>0.4</v>
      </c>
      <c r="O2382" s="37"/>
      <c r="P2382" s="35"/>
      <c r="Q2382" s="33"/>
      <c r="R2382" s="34"/>
    </row>
    <row r="2383" spans="1:18" ht="15.75" customHeight="1" x14ac:dyDescent="0.2">
      <c r="A2383" s="22"/>
      <c r="B2383" s="27" t="s">
        <v>21</v>
      </c>
      <c r="C2383" s="27">
        <v>1185732</v>
      </c>
      <c r="D2383" s="28">
        <v>44209</v>
      </c>
      <c r="E2383" s="27" t="s">
        <v>53</v>
      </c>
      <c r="F2383" s="27" t="s">
        <v>97</v>
      </c>
      <c r="G2383" s="27" t="s">
        <v>98</v>
      </c>
      <c r="H2383" s="27" t="s">
        <v>25</v>
      </c>
      <c r="I2383" s="29">
        <v>0.35000000000000003</v>
      </c>
      <c r="J2383" s="30">
        <v>5750</v>
      </c>
      <c r="K2383" s="31">
        <f t="shared" si="18"/>
        <v>2012.5000000000002</v>
      </c>
      <c r="L2383" s="31">
        <f t="shared" si="19"/>
        <v>704.375</v>
      </c>
      <c r="M2383" s="32">
        <v>0.35</v>
      </c>
      <c r="O2383" s="37"/>
      <c r="P2383" s="35"/>
      <c r="Q2383" s="33"/>
      <c r="R2383" s="34"/>
    </row>
    <row r="2384" spans="1:18" ht="15.75" customHeight="1" x14ac:dyDescent="0.2">
      <c r="A2384" s="22"/>
      <c r="B2384" s="27" t="s">
        <v>21</v>
      </c>
      <c r="C2384" s="27">
        <v>1185732</v>
      </c>
      <c r="D2384" s="28">
        <v>44209</v>
      </c>
      <c r="E2384" s="27" t="s">
        <v>53</v>
      </c>
      <c r="F2384" s="27" t="s">
        <v>97</v>
      </c>
      <c r="G2384" s="27" t="s">
        <v>98</v>
      </c>
      <c r="H2384" s="27" t="s">
        <v>26</v>
      </c>
      <c r="I2384" s="29">
        <v>0.25000000000000006</v>
      </c>
      <c r="J2384" s="30">
        <v>5750</v>
      </c>
      <c r="K2384" s="31">
        <f t="shared" si="18"/>
        <v>1437.5000000000002</v>
      </c>
      <c r="L2384" s="31">
        <f t="shared" si="19"/>
        <v>575.00000000000011</v>
      </c>
      <c r="M2384" s="32">
        <v>0.4</v>
      </c>
      <c r="O2384" s="37"/>
      <c r="P2384" s="35"/>
      <c r="Q2384" s="33"/>
      <c r="R2384" s="34"/>
    </row>
    <row r="2385" spans="1:18" ht="15.75" customHeight="1" x14ac:dyDescent="0.2">
      <c r="A2385" s="22"/>
      <c r="B2385" s="27" t="s">
        <v>21</v>
      </c>
      <c r="C2385" s="27">
        <v>1185732</v>
      </c>
      <c r="D2385" s="28">
        <v>44209</v>
      </c>
      <c r="E2385" s="27" t="s">
        <v>53</v>
      </c>
      <c r="F2385" s="27" t="s">
        <v>97</v>
      </c>
      <c r="G2385" s="27" t="s">
        <v>98</v>
      </c>
      <c r="H2385" s="27" t="s">
        <v>27</v>
      </c>
      <c r="I2385" s="29">
        <v>0.3</v>
      </c>
      <c r="J2385" s="30">
        <v>4250</v>
      </c>
      <c r="K2385" s="31">
        <f t="shared" si="18"/>
        <v>1275</v>
      </c>
      <c r="L2385" s="31">
        <f t="shared" si="19"/>
        <v>510</v>
      </c>
      <c r="M2385" s="32">
        <v>0.4</v>
      </c>
      <c r="O2385" s="37"/>
      <c r="P2385" s="35"/>
      <c r="Q2385" s="33"/>
      <c r="R2385" s="34"/>
    </row>
    <row r="2386" spans="1:18" ht="15.75" customHeight="1" x14ac:dyDescent="0.2">
      <c r="A2386" s="22"/>
      <c r="B2386" s="27" t="s">
        <v>21</v>
      </c>
      <c r="C2386" s="27">
        <v>1185732</v>
      </c>
      <c r="D2386" s="28">
        <v>44209</v>
      </c>
      <c r="E2386" s="27" t="s">
        <v>53</v>
      </c>
      <c r="F2386" s="27" t="s">
        <v>97</v>
      </c>
      <c r="G2386" s="27" t="s">
        <v>98</v>
      </c>
      <c r="H2386" s="27" t="s">
        <v>28</v>
      </c>
      <c r="I2386" s="29">
        <v>0.45</v>
      </c>
      <c r="J2386" s="30">
        <v>4750</v>
      </c>
      <c r="K2386" s="31">
        <f t="shared" si="18"/>
        <v>2137.5</v>
      </c>
      <c r="L2386" s="31">
        <f t="shared" si="19"/>
        <v>748.125</v>
      </c>
      <c r="M2386" s="32">
        <v>0.35</v>
      </c>
      <c r="O2386" s="37"/>
      <c r="P2386" s="35"/>
      <c r="Q2386" s="33"/>
      <c r="R2386" s="34"/>
    </row>
    <row r="2387" spans="1:18" ht="15.75" customHeight="1" x14ac:dyDescent="0.2">
      <c r="A2387" s="22"/>
      <c r="B2387" s="27" t="s">
        <v>21</v>
      </c>
      <c r="C2387" s="27">
        <v>1185732</v>
      </c>
      <c r="D2387" s="28">
        <v>44209</v>
      </c>
      <c r="E2387" s="27" t="s">
        <v>53</v>
      </c>
      <c r="F2387" s="27" t="s">
        <v>97</v>
      </c>
      <c r="G2387" s="27" t="s">
        <v>98</v>
      </c>
      <c r="H2387" s="27" t="s">
        <v>29</v>
      </c>
      <c r="I2387" s="29">
        <v>0.35000000000000003</v>
      </c>
      <c r="J2387" s="30">
        <v>5750</v>
      </c>
      <c r="K2387" s="31">
        <f t="shared" si="18"/>
        <v>2012.5000000000002</v>
      </c>
      <c r="L2387" s="31">
        <f t="shared" si="19"/>
        <v>1006.2500000000001</v>
      </c>
      <c r="M2387" s="32">
        <v>0.5</v>
      </c>
      <c r="O2387" s="37"/>
      <c r="P2387" s="35"/>
      <c r="Q2387" s="33"/>
      <c r="R2387" s="34"/>
    </row>
    <row r="2388" spans="1:18" ht="15.75" customHeight="1" x14ac:dyDescent="0.2">
      <c r="A2388" s="22"/>
      <c r="B2388" s="27" t="s">
        <v>21</v>
      </c>
      <c r="C2388" s="27">
        <v>1185732</v>
      </c>
      <c r="D2388" s="28">
        <v>44238</v>
      </c>
      <c r="E2388" s="27" t="s">
        <v>53</v>
      </c>
      <c r="F2388" s="27" t="s">
        <v>97</v>
      </c>
      <c r="G2388" s="27" t="s">
        <v>98</v>
      </c>
      <c r="H2388" s="27" t="s">
        <v>24</v>
      </c>
      <c r="I2388" s="29">
        <v>0.35000000000000003</v>
      </c>
      <c r="J2388" s="30">
        <v>8250</v>
      </c>
      <c r="K2388" s="31">
        <f t="shared" si="18"/>
        <v>2887.5000000000005</v>
      </c>
      <c r="L2388" s="31">
        <f t="shared" si="19"/>
        <v>1155.0000000000002</v>
      </c>
      <c r="M2388" s="32">
        <v>0.4</v>
      </c>
      <c r="O2388" s="37"/>
      <c r="P2388" s="35"/>
      <c r="Q2388" s="33"/>
      <c r="R2388" s="34"/>
    </row>
    <row r="2389" spans="1:18" ht="15.75" customHeight="1" x14ac:dyDescent="0.2">
      <c r="A2389" s="22"/>
      <c r="B2389" s="27" t="s">
        <v>21</v>
      </c>
      <c r="C2389" s="27">
        <v>1185732</v>
      </c>
      <c r="D2389" s="28">
        <v>44238</v>
      </c>
      <c r="E2389" s="27" t="s">
        <v>53</v>
      </c>
      <c r="F2389" s="27" t="s">
        <v>97</v>
      </c>
      <c r="G2389" s="27" t="s">
        <v>98</v>
      </c>
      <c r="H2389" s="27" t="s">
        <v>25</v>
      </c>
      <c r="I2389" s="29">
        <v>0.35000000000000003</v>
      </c>
      <c r="J2389" s="30">
        <v>4750</v>
      </c>
      <c r="K2389" s="31">
        <f t="shared" si="18"/>
        <v>1662.5000000000002</v>
      </c>
      <c r="L2389" s="31">
        <f t="shared" si="19"/>
        <v>581.875</v>
      </c>
      <c r="M2389" s="32">
        <v>0.35</v>
      </c>
      <c r="O2389" s="37"/>
      <c r="P2389" s="35"/>
      <c r="Q2389" s="33"/>
      <c r="R2389" s="34"/>
    </row>
    <row r="2390" spans="1:18" ht="15.75" customHeight="1" x14ac:dyDescent="0.2">
      <c r="A2390" s="22"/>
      <c r="B2390" s="27" t="s">
        <v>21</v>
      </c>
      <c r="C2390" s="27">
        <v>1185732</v>
      </c>
      <c r="D2390" s="28">
        <v>44238</v>
      </c>
      <c r="E2390" s="27" t="s">
        <v>53</v>
      </c>
      <c r="F2390" s="27" t="s">
        <v>97</v>
      </c>
      <c r="G2390" s="27" t="s">
        <v>98</v>
      </c>
      <c r="H2390" s="27" t="s">
        <v>26</v>
      </c>
      <c r="I2390" s="29">
        <v>0.25000000000000006</v>
      </c>
      <c r="J2390" s="30">
        <v>5250</v>
      </c>
      <c r="K2390" s="31">
        <f t="shared" si="18"/>
        <v>1312.5000000000002</v>
      </c>
      <c r="L2390" s="31">
        <f t="shared" si="19"/>
        <v>525.00000000000011</v>
      </c>
      <c r="M2390" s="32">
        <v>0.4</v>
      </c>
      <c r="O2390" s="37"/>
      <c r="P2390" s="35"/>
      <c r="Q2390" s="33"/>
      <c r="R2390" s="34"/>
    </row>
    <row r="2391" spans="1:18" ht="15.75" customHeight="1" x14ac:dyDescent="0.2">
      <c r="A2391" s="22"/>
      <c r="B2391" s="27" t="s">
        <v>21</v>
      </c>
      <c r="C2391" s="27">
        <v>1185732</v>
      </c>
      <c r="D2391" s="28">
        <v>44238</v>
      </c>
      <c r="E2391" s="27" t="s">
        <v>53</v>
      </c>
      <c r="F2391" s="27" t="s">
        <v>97</v>
      </c>
      <c r="G2391" s="27" t="s">
        <v>98</v>
      </c>
      <c r="H2391" s="27" t="s">
        <v>27</v>
      </c>
      <c r="I2391" s="29">
        <v>0.3</v>
      </c>
      <c r="J2391" s="30">
        <v>3750</v>
      </c>
      <c r="K2391" s="31">
        <f t="shared" si="18"/>
        <v>1125</v>
      </c>
      <c r="L2391" s="31">
        <f t="shared" si="19"/>
        <v>450</v>
      </c>
      <c r="M2391" s="32">
        <v>0.4</v>
      </c>
      <c r="O2391" s="37"/>
      <c r="P2391" s="35"/>
      <c r="Q2391" s="33"/>
      <c r="R2391" s="34"/>
    </row>
    <row r="2392" spans="1:18" ht="15.75" customHeight="1" x14ac:dyDescent="0.2">
      <c r="A2392" s="22"/>
      <c r="B2392" s="27" t="s">
        <v>21</v>
      </c>
      <c r="C2392" s="27">
        <v>1185732</v>
      </c>
      <c r="D2392" s="28">
        <v>44238</v>
      </c>
      <c r="E2392" s="27" t="s">
        <v>53</v>
      </c>
      <c r="F2392" s="27" t="s">
        <v>97</v>
      </c>
      <c r="G2392" s="27" t="s">
        <v>98</v>
      </c>
      <c r="H2392" s="27" t="s">
        <v>28</v>
      </c>
      <c r="I2392" s="29">
        <v>0.45</v>
      </c>
      <c r="J2392" s="30">
        <v>4500</v>
      </c>
      <c r="K2392" s="31">
        <f t="shared" si="18"/>
        <v>2025</v>
      </c>
      <c r="L2392" s="31">
        <f t="shared" si="19"/>
        <v>708.75</v>
      </c>
      <c r="M2392" s="32">
        <v>0.35</v>
      </c>
      <c r="O2392" s="37"/>
      <c r="P2392" s="35"/>
      <c r="Q2392" s="33"/>
      <c r="R2392" s="34"/>
    </row>
    <row r="2393" spans="1:18" ht="15.75" customHeight="1" x14ac:dyDescent="0.2">
      <c r="A2393" s="22"/>
      <c r="B2393" s="27" t="s">
        <v>21</v>
      </c>
      <c r="C2393" s="27">
        <v>1185732</v>
      </c>
      <c r="D2393" s="28">
        <v>44238</v>
      </c>
      <c r="E2393" s="27" t="s">
        <v>53</v>
      </c>
      <c r="F2393" s="27" t="s">
        <v>97</v>
      </c>
      <c r="G2393" s="27" t="s">
        <v>98</v>
      </c>
      <c r="H2393" s="27" t="s">
        <v>29</v>
      </c>
      <c r="I2393" s="29">
        <v>0.3</v>
      </c>
      <c r="J2393" s="30">
        <v>5500</v>
      </c>
      <c r="K2393" s="31">
        <f t="shared" si="18"/>
        <v>1650</v>
      </c>
      <c r="L2393" s="31">
        <f t="shared" si="19"/>
        <v>825</v>
      </c>
      <c r="M2393" s="32">
        <v>0.5</v>
      </c>
      <c r="O2393" s="37"/>
      <c r="P2393" s="35"/>
      <c r="Q2393" s="33"/>
      <c r="R2393" s="34"/>
    </row>
    <row r="2394" spans="1:18" ht="15.75" customHeight="1" x14ac:dyDescent="0.2">
      <c r="A2394" s="22"/>
      <c r="B2394" s="27" t="s">
        <v>21</v>
      </c>
      <c r="C2394" s="27">
        <v>1185732</v>
      </c>
      <c r="D2394" s="28">
        <v>44264</v>
      </c>
      <c r="E2394" s="27" t="s">
        <v>53</v>
      </c>
      <c r="F2394" s="27" t="s">
        <v>97</v>
      </c>
      <c r="G2394" s="27" t="s">
        <v>98</v>
      </c>
      <c r="H2394" s="27" t="s">
        <v>24</v>
      </c>
      <c r="I2394" s="29">
        <v>0.3</v>
      </c>
      <c r="J2394" s="30">
        <v>7700</v>
      </c>
      <c r="K2394" s="31">
        <f t="shared" si="18"/>
        <v>2310</v>
      </c>
      <c r="L2394" s="31">
        <f t="shared" si="19"/>
        <v>924</v>
      </c>
      <c r="M2394" s="32">
        <v>0.4</v>
      </c>
      <c r="O2394" s="37"/>
      <c r="P2394" s="35"/>
      <c r="Q2394" s="33"/>
      <c r="R2394" s="34"/>
    </row>
    <row r="2395" spans="1:18" ht="15.75" customHeight="1" x14ac:dyDescent="0.2">
      <c r="A2395" s="22"/>
      <c r="B2395" s="27" t="s">
        <v>21</v>
      </c>
      <c r="C2395" s="27">
        <v>1185732</v>
      </c>
      <c r="D2395" s="28">
        <v>44264</v>
      </c>
      <c r="E2395" s="27" t="s">
        <v>53</v>
      </c>
      <c r="F2395" s="27" t="s">
        <v>97</v>
      </c>
      <c r="G2395" s="27" t="s">
        <v>98</v>
      </c>
      <c r="H2395" s="27" t="s">
        <v>25</v>
      </c>
      <c r="I2395" s="29">
        <v>0.3</v>
      </c>
      <c r="J2395" s="30">
        <v>4500</v>
      </c>
      <c r="K2395" s="31">
        <f t="shared" si="18"/>
        <v>1350</v>
      </c>
      <c r="L2395" s="31">
        <f t="shared" si="19"/>
        <v>472.49999999999994</v>
      </c>
      <c r="M2395" s="32">
        <v>0.35</v>
      </c>
      <c r="O2395" s="37"/>
      <c r="P2395" s="35"/>
      <c r="Q2395" s="33"/>
      <c r="R2395" s="34"/>
    </row>
    <row r="2396" spans="1:18" ht="15.75" customHeight="1" x14ac:dyDescent="0.2">
      <c r="A2396" s="22"/>
      <c r="B2396" s="27" t="s">
        <v>21</v>
      </c>
      <c r="C2396" s="27">
        <v>1185732</v>
      </c>
      <c r="D2396" s="28">
        <v>44264</v>
      </c>
      <c r="E2396" s="27" t="s">
        <v>53</v>
      </c>
      <c r="F2396" s="27" t="s">
        <v>97</v>
      </c>
      <c r="G2396" s="27" t="s">
        <v>98</v>
      </c>
      <c r="H2396" s="27" t="s">
        <v>26</v>
      </c>
      <c r="I2396" s="29">
        <v>0.2</v>
      </c>
      <c r="J2396" s="30">
        <v>4750</v>
      </c>
      <c r="K2396" s="31">
        <f t="shared" si="18"/>
        <v>950</v>
      </c>
      <c r="L2396" s="31">
        <f t="shared" si="19"/>
        <v>380</v>
      </c>
      <c r="M2396" s="32">
        <v>0.4</v>
      </c>
      <c r="O2396" s="37"/>
      <c r="P2396" s="35"/>
      <c r="Q2396" s="33"/>
      <c r="R2396" s="34"/>
    </row>
    <row r="2397" spans="1:18" ht="15.75" customHeight="1" x14ac:dyDescent="0.2">
      <c r="A2397" s="22"/>
      <c r="B2397" s="27" t="s">
        <v>21</v>
      </c>
      <c r="C2397" s="27">
        <v>1185732</v>
      </c>
      <c r="D2397" s="28">
        <v>44264</v>
      </c>
      <c r="E2397" s="27" t="s">
        <v>53</v>
      </c>
      <c r="F2397" s="27" t="s">
        <v>97</v>
      </c>
      <c r="G2397" s="27" t="s">
        <v>98</v>
      </c>
      <c r="H2397" s="27" t="s">
        <v>27</v>
      </c>
      <c r="I2397" s="29">
        <v>0.24999999999999994</v>
      </c>
      <c r="J2397" s="30">
        <v>3250</v>
      </c>
      <c r="K2397" s="31">
        <f t="shared" si="18"/>
        <v>812.49999999999977</v>
      </c>
      <c r="L2397" s="31">
        <f t="shared" si="19"/>
        <v>324.99999999999994</v>
      </c>
      <c r="M2397" s="32">
        <v>0.4</v>
      </c>
      <c r="O2397" s="37"/>
      <c r="P2397" s="35"/>
      <c r="Q2397" s="33"/>
      <c r="R2397" s="34"/>
    </row>
    <row r="2398" spans="1:18" ht="15.75" customHeight="1" x14ac:dyDescent="0.2">
      <c r="A2398" s="22"/>
      <c r="B2398" s="27" t="s">
        <v>21</v>
      </c>
      <c r="C2398" s="27">
        <v>1185732</v>
      </c>
      <c r="D2398" s="28">
        <v>44264</v>
      </c>
      <c r="E2398" s="27" t="s">
        <v>53</v>
      </c>
      <c r="F2398" s="27" t="s">
        <v>97</v>
      </c>
      <c r="G2398" s="27" t="s">
        <v>98</v>
      </c>
      <c r="H2398" s="27" t="s">
        <v>28</v>
      </c>
      <c r="I2398" s="29">
        <v>0.40000000000000008</v>
      </c>
      <c r="J2398" s="30">
        <v>3750</v>
      </c>
      <c r="K2398" s="31">
        <f t="shared" si="18"/>
        <v>1500.0000000000002</v>
      </c>
      <c r="L2398" s="31">
        <f t="shared" si="19"/>
        <v>525</v>
      </c>
      <c r="M2398" s="32">
        <v>0.35</v>
      </c>
      <c r="O2398" s="37"/>
      <c r="P2398" s="35"/>
      <c r="Q2398" s="33"/>
      <c r="R2398" s="34"/>
    </row>
    <row r="2399" spans="1:18" ht="15.75" customHeight="1" x14ac:dyDescent="0.2">
      <c r="A2399" s="22"/>
      <c r="B2399" s="27" t="s">
        <v>21</v>
      </c>
      <c r="C2399" s="27">
        <v>1185732</v>
      </c>
      <c r="D2399" s="28">
        <v>44264</v>
      </c>
      <c r="E2399" s="27" t="s">
        <v>53</v>
      </c>
      <c r="F2399" s="27" t="s">
        <v>97</v>
      </c>
      <c r="G2399" s="27" t="s">
        <v>98</v>
      </c>
      <c r="H2399" s="27" t="s">
        <v>29</v>
      </c>
      <c r="I2399" s="29">
        <v>0.3</v>
      </c>
      <c r="J2399" s="30">
        <v>4750</v>
      </c>
      <c r="K2399" s="31">
        <f t="shared" si="18"/>
        <v>1425</v>
      </c>
      <c r="L2399" s="31">
        <f t="shared" si="19"/>
        <v>712.5</v>
      </c>
      <c r="M2399" s="32">
        <v>0.5</v>
      </c>
      <c r="O2399" s="37"/>
      <c r="P2399" s="35"/>
      <c r="Q2399" s="33"/>
      <c r="R2399" s="34"/>
    </row>
    <row r="2400" spans="1:18" ht="15.75" customHeight="1" x14ac:dyDescent="0.2">
      <c r="A2400" s="22"/>
      <c r="B2400" s="27" t="s">
        <v>21</v>
      </c>
      <c r="C2400" s="27">
        <v>1185732</v>
      </c>
      <c r="D2400" s="28">
        <v>44296</v>
      </c>
      <c r="E2400" s="27" t="s">
        <v>53</v>
      </c>
      <c r="F2400" s="27" t="s">
        <v>97</v>
      </c>
      <c r="G2400" s="27" t="s">
        <v>98</v>
      </c>
      <c r="H2400" s="27" t="s">
        <v>24</v>
      </c>
      <c r="I2400" s="29">
        <v>0.3</v>
      </c>
      <c r="J2400" s="30">
        <v>7250</v>
      </c>
      <c r="K2400" s="31">
        <f t="shared" si="18"/>
        <v>2175</v>
      </c>
      <c r="L2400" s="31">
        <f t="shared" si="19"/>
        <v>870</v>
      </c>
      <c r="M2400" s="32">
        <v>0.4</v>
      </c>
      <c r="O2400" s="37"/>
      <c r="P2400" s="35"/>
      <c r="Q2400" s="33"/>
      <c r="R2400" s="34"/>
    </row>
    <row r="2401" spans="1:18" ht="15.75" customHeight="1" x14ac:dyDescent="0.2">
      <c r="A2401" s="22"/>
      <c r="B2401" s="27" t="s">
        <v>21</v>
      </c>
      <c r="C2401" s="27">
        <v>1185732</v>
      </c>
      <c r="D2401" s="28">
        <v>44296</v>
      </c>
      <c r="E2401" s="27" t="s">
        <v>53</v>
      </c>
      <c r="F2401" s="27" t="s">
        <v>97</v>
      </c>
      <c r="G2401" s="27" t="s">
        <v>98</v>
      </c>
      <c r="H2401" s="27" t="s">
        <v>25</v>
      </c>
      <c r="I2401" s="29">
        <v>0.3</v>
      </c>
      <c r="J2401" s="30">
        <v>4250</v>
      </c>
      <c r="K2401" s="31">
        <f t="shared" si="18"/>
        <v>1275</v>
      </c>
      <c r="L2401" s="31">
        <f t="shared" si="19"/>
        <v>446.25</v>
      </c>
      <c r="M2401" s="32">
        <v>0.35</v>
      </c>
      <c r="O2401" s="37"/>
      <c r="P2401" s="35"/>
      <c r="Q2401" s="33"/>
      <c r="R2401" s="34"/>
    </row>
    <row r="2402" spans="1:18" ht="15.75" customHeight="1" x14ac:dyDescent="0.2">
      <c r="A2402" s="22"/>
      <c r="B2402" s="27" t="s">
        <v>21</v>
      </c>
      <c r="C2402" s="27">
        <v>1185732</v>
      </c>
      <c r="D2402" s="28">
        <v>44296</v>
      </c>
      <c r="E2402" s="27" t="s">
        <v>53</v>
      </c>
      <c r="F2402" s="27" t="s">
        <v>97</v>
      </c>
      <c r="G2402" s="27" t="s">
        <v>98</v>
      </c>
      <c r="H2402" s="27" t="s">
        <v>26</v>
      </c>
      <c r="I2402" s="29">
        <v>0.2</v>
      </c>
      <c r="J2402" s="30">
        <v>4250</v>
      </c>
      <c r="K2402" s="31">
        <f t="shared" si="18"/>
        <v>850</v>
      </c>
      <c r="L2402" s="31">
        <f t="shared" si="19"/>
        <v>340</v>
      </c>
      <c r="M2402" s="32">
        <v>0.4</v>
      </c>
      <c r="O2402" s="37"/>
      <c r="P2402" s="35"/>
      <c r="Q2402" s="33"/>
      <c r="R2402" s="34"/>
    </row>
    <row r="2403" spans="1:18" ht="15.75" customHeight="1" x14ac:dyDescent="0.2">
      <c r="A2403" s="22"/>
      <c r="B2403" s="27" t="s">
        <v>21</v>
      </c>
      <c r="C2403" s="27">
        <v>1185732</v>
      </c>
      <c r="D2403" s="28">
        <v>44296</v>
      </c>
      <c r="E2403" s="27" t="s">
        <v>53</v>
      </c>
      <c r="F2403" s="27" t="s">
        <v>97</v>
      </c>
      <c r="G2403" s="27" t="s">
        <v>98</v>
      </c>
      <c r="H2403" s="27" t="s">
        <v>27</v>
      </c>
      <c r="I2403" s="29">
        <v>0.24999999999999994</v>
      </c>
      <c r="J2403" s="30">
        <v>3500</v>
      </c>
      <c r="K2403" s="31">
        <f t="shared" si="18"/>
        <v>874.99999999999977</v>
      </c>
      <c r="L2403" s="31">
        <f t="shared" si="19"/>
        <v>349.99999999999994</v>
      </c>
      <c r="M2403" s="32">
        <v>0.4</v>
      </c>
      <c r="O2403" s="37"/>
      <c r="P2403" s="35"/>
      <c r="Q2403" s="33"/>
      <c r="R2403" s="34"/>
    </row>
    <row r="2404" spans="1:18" ht="15.75" customHeight="1" x14ac:dyDescent="0.2">
      <c r="A2404" s="22"/>
      <c r="B2404" s="27" t="s">
        <v>21</v>
      </c>
      <c r="C2404" s="27">
        <v>1185732</v>
      </c>
      <c r="D2404" s="28">
        <v>44296</v>
      </c>
      <c r="E2404" s="27" t="s">
        <v>53</v>
      </c>
      <c r="F2404" s="27" t="s">
        <v>97</v>
      </c>
      <c r="G2404" s="27" t="s">
        <v>98</v>
      </c>
      <c r="H2404" s="27" t="s">
        <v>28</v>
      </c>
      <c r="I2404" s="29">
        <v>0.45</v>
      </c>
      <c r="J2404" s="30">
        <v>3750</v>
      </c>
      <c r="K2404" s="31">
        <f t="shared" si="18"/>
        <v>1687.5</v>
      </c>
      <c r="L2404" s="31">
        <f t="shared" si="19"/>
        <v>590.625</v>
      </c>
      <c r="M2404" s="32">
        <v>0.35</v>
      </c>
      <c r="O2404" s="37"/>
      <c r="P2404" s="35"/>
      <c r="Q2404" s="33"/>
      <c r="R2404" s="34"/>
    </row>
    <row r="2405" spans="1:18" ht="15.75" customHeight="1" x14ac:dyDescent="0.2">
      <c r="A2405" s="22"/>
      <c r="B2405" s="27" t="s">
        <v>21</v>
      </c>
      <c r="C2405" s="27">
        <v>1185732</v>
      </c>
      <c r="D2405" s="28">
        <v>44296</v>
      </c>
      <c r="E2405" s="27" t="s">
        <v>53</v>
      </c>
      <c r="F2405" s="27" t="s">
        <v>97</v>
      </c>
      <c r="G2405" s="27" t="s">
        <v>98</v>
      </c>
      <c r="H2405" s="27" t="s">
        <v>29</v>
      </c>
      <c r="I2405" s="29">
        <v>0.35000000000000003</v>
      </c>
      <c r="J2405" s="30">
        <v>5250</v>
      </c>
      <c r="K2405" s="31">
        <f t="shared" si="18"/>
        <v>1837.5000000000002</v>
      </c>
      <c r="L2405" s="31">
        <f t="shared" si="19"/>
        <v>918.75000000000011</v>
      </c>
      <c r="M2405" s="32">
        <v>0.5</v>
      </c>
      <c r="O2405" s="37"/>
      <c r="P2405" s="35"/>
      <c r="Q2405" s="33"/>
      <c r="R2405" s="34"/>
    </row>
    <row r="2406" spans="1:18" ht="15.75" customHeight="1" x14ac:dyDescent="0.2">
      <c r="A2406" s="22"/>
      <c r="B2406" s="27" t="s">
        <v>21</v>
      </c>
      <c r="C2406" s="27">
        <v>1185732</v>
      </c>
      <c r="D2406" s="28">
        <v>44325</v>
      </c>
      <c r="E2406" s="27" t="s">
        <v>53</v>
      </c>
      <c r="F2406" s="27" t="s">
        <v>97</v>
      </c>
      <c r="G2406" s="27" t="s">
        <v>98</v>
      </c>
      <c r="H2406" s="27" t="s">
        <v>24</v>
      </c>
      <c r="I2406" s="29">
        <v>0.45</v>
      </c>
      <c r="J2406" s="30">
        <v>7950</v>
      </c>
      <c r="K2406" s="31">
        <f t="shared" si="18"/>
        <v>3577.5</v>
      </c>
      <c r="L2406" s="31">
        <f t="shared" si="19"/>
        <v>1431</v>
      </c>
      <c r="M2406" s="32">
        <v>0.4</v>
      </c>
      <c r="O2406" s="37"/>
      <c r="P2406" s="35"/>
      <c r="Q2406" s="33"/>
      <c r="R2406" s="34"/>
    </row>
    <row r="2407" spans="1:18" ht="15.75" customHeight="1" x14ac:dyDescent="0.2">
      <c r="A2407" s="22"/>
      <c r="B2407" s="27" t="s">
        <v>21</v>
      </c>
      <c r="C2407" s="27">
        <v>1185732</v>
      </c>
      <c r="D2407" s="28">
        <v>44325</v>
      </c>
      <c r="E2407" s="27" t="s">
        <v>53</v>
      </c>
      <c r="F2407" s="27" t="s">
        <v>97</v>
      </c>
      <c r="G2407" s="27" t="s">
        <v>98</v>
      </c>
      <c r="H2407" s="27" t="s">
        <v>25</v>
      </c>
      <c r="I2407" s="29">
        <v>0.45</v>
      </c>
      <c r="J2407" s="30">
        <v>5000</v>
      </c>
      <c r="K2407" s="31">
        <f t="shared" si="18"/>
        <v>2250</v>
      </c>
      <c r="L2407" s="31">
        <f t="shared" si="19"/>
        <v>787.5</v>
      </c>
      <c r="M2407" s="32">
        <v>0.35</v>
      </c>
      <c r="O2407" s="37"/>
      <c r="P2407" s="35"/>
      <c r="Q2407" s="33"/>
      <c r="R2407" s="34"/>
    </row>
    <row r="2408" spans="1:18" ht="15.75" customHeight="1" x14ac:dyDescent="0.2">
      <c r="A2408" s="22"/>
      <c r="B2408" s="27" t="s">
        <v>21</v>
      </c>
      <c r="C2408" s="27">
        <v>1185732</v>
      </c>
      <c r="D2408" s="28">
        <v>44325</v>
      </c>
      <c r="E2408" s="27" t="s">
        <v>53</v>
      </c>
      <c r="F2408" s="27" t="s">
        <v>97</v>
      </c>
      <c r="G2408" s="27" t="s">
        <v>98</v>
      </c>
      <c r="H2408" s="27" t="s">
        <v>26</v>
      </c>
      <c r="I2408" s="29">
        <v>0.4</v>
      </c>
      <c r="J2408" s="30">
        <v>4750</v>
      </c>
      <c r="K2408" s="31">
        <f t="shared" si="18"/>
        <v>1900</v>
      </c>
      <c r="L2408" s="31">
        <f t="shared" si="19"/>
        <v>760</v>
      </c>
      <c r="M2408" s="32">
        <v>0.4</v>
      </c>
      <c r="O2408" s="37"/>
      <c r="P2408" s="35"/>
      <c r="Q2408" s="33"/>
      <c r="R2408" s="34"/>
    </row>
    <row r="2409" spans="1:18" ht="15.75" customHeight="1" x14ac:dyDescent="0.2">
      <c r="A2409" s="22"/>
      <c r="B2409" s="27" t="s">
        <v>21</v>
      </c>
      <c r="C2409" s="27">
        <v>1185732</v>
      </c>
      <c r="D2409" s="28">
        <v>44325</v>
      </c>
      <c r="E2409" s="27" t="s">
        <v>53</v>
      </c>
      <c r="F2409" s="27" t="s">
        <v>97</v>
      </c>
      <c r="G2409" s="27" t="s">
        <v>98</v>
      </c>
      <c r="H2409" s="27" t="s">
        <v>27</v>
      </c>
      <c r="I2409" s="29">
        <v>0.4</v>
      </c>
      <c r="J2409" s="30">
        <v>4250</v>
      </c>
      <c r="K2409" s="31">
        <f t="shared" si="18"/>
        <v>1700</v>
      </c>
      <c r="L2409" s="31">
        <f t="shared" si="19"/>
        <v>680</v>
      </c>
      <c r="M2409" s="32">
        <v>0.4</v>
      </c>
      <c r="O2409" s="37"/>
      <c r="P2409" s="35"/>
      <c r="Q2409" s="33"/>
      <c r="R2409" s="34"/>
    </row>
    <row r="2410" spans="1:18" ht="15.75" customHeight="1" x14ac:dyDescent="0.2">
      <c r="A2410" s="22"/>
      <c r="B2410" s="27" t="s">
        <v>21</v>
      </c>
      <c r="C2410" s="27">
        <v>1185732</v>
      </c>
      <c r="D2410" s="28">
        <v>44325</v>
      </c>
      <c r="E2410" s="27" t="s">
        <v>53</v>
      </c>
      <c r="F2410" s="27" t="s">
        <v>97</v>
      </c>
      <c r="G2410" s="27" t="s">
        <v>98</v>
      </c>
      <c r="H2410" s="27" t="s">
        <v>28</v>
      </c>
      <c r="I2410" s="29">
        <v>0.49999999999999994</v>
      </c>
      <c r="J2410" s="30">
        <v>4500</v>
      </c>
      <c r="K2410" s="31">
        <f t="shared" si="18"/>
        <v>2249.9999999999995</v>
      </c>
      <c r="L2410" s="31">
        <f t="shared" si="19"/>
        <v>787.49999999999977</v>
      </c>
      <c r="M2410" s="32">
        <v>0.35</v>
      </c>
      <c r="O2410" s="37"/>
      <c r="P2410" s="35"/>
      <c r="Q2410" s="33"/>
      <c r="R2410" s="34"/>
    </row>
    <row r="2411" spans="1:18" ht="15.75" customHeight="1" x14ac:dyDescent="0.2">
      <c r="A2411" s="22"/>
      <c r="B2411" s="27" t="s">
        <v>21</v>
      </c>
      <c r="C2411" s="27">
        <v>1185732</v>
      </c>
      <c r="D2411" s="28">
        <v>44325</v>
      </c>
      <c r="E2411" s="27" t="s">
        <v>53</v>
      </c>
      <c r="F2411" s="27" t="s">
        <v>97</v>
      </c>
      <c r="G2411" s="27" t="s">
        <v>98</v>
      </c>
      <c r="H2411" s="27" t="s">
        <v>29</v>
      </c>
      <c r="I2411" s="29">
        <v>0.54999999999999993</v>
      </c>
      <c r="J2411" s="30">
        <v>5500</v>
      </c>
      <c r="K2411" s="31">
        <f t="shared" si="18"/>
        <v>3024.9999999999995</v>
      </c>
      <c r="L2411" s="31">
        <f t="shared" si="19"/>
        <v>1512.4999999999998</v>
      </c>
      <c r="M2411" s="32">
        <v>0.5</v>
      </c>
      <c r="O2411" s="37"/>
      <c r="P2411" s="35"/>
      <c r="Q2411" s="33"/>
      <c r="R2411" s="34"/>
    </row>
    <row r="2412" spans="1:18" ht="15.75" customHeight="1" x14ac:dyDescent="0.2">
      <c r="A2412" s="22"/>
      <c r="B2412" s="27" t="s">
        <v>21</v>
      </c>
      <c r="C2412" s="27">
        <v>1185732</v>
      </c>
      <c r="D2412" s="28">
        <v>44358</v>
      </c>
      <c r="E2412" s="27" t="s">
        <v>53</v>
      </c>
      <c r="F2412" s="27" t="s">
        <v>97</v>
      </c>
      <c r="G2412" s="27" t="s">
        <v>98</v>
      </c>
      <c r="H2412" s="27" t="s">
        <v>24</v>
      </c>
      <c r="I2412" s="29">
        <v>0.49999999999999994</v>
      </c>
      <c r="J2412" s="30">
        <v>8000</v>
      </c>
      <c r="K2412" s="31">
        <f t="shared" si="18"/>
        <v>3999.9999999999995</v>
      </c>
      <c r="L2412" s="31">
        <f t="shared" si="19"/>
        <v>1600</v>
      </c>
      <c r="M2412" s="32">
        <v>0.4</v>
      </c>
      <c r="O2412" s="37"/>
      <c r="P2412" s="35"/>
      <c r="Q2412" s="33"/>
      <c r="R2412" s="34"/>
    </row>
    <row r="2413" spans="1:18" ht="15.75" customHeight="1" x14ac:dyDescent="0.2">
      <c r="A2413" s="22"/>
      <c r="B2413" s="27" t="s">
        <v>21</v>
      </c>
      <c r="C2413" s="27">
        <v>1185732</v>
      </c>
      <c r="D2413" s="28">
        <v>44358</v>
      </c>
      <c r="E2413" s="27" t="s">
        <v>53</v>
      </c>
      <c r="F2413" s="27" t="s">
        <v>97</v>
      </c>
      <c r="G2413" s="27" t="s">
        <v>98</v>
      </c>
      <c r="H2413" s="27" t="s">
        <v>25</v>
      </c>
      <c r="I2413" s="29">
        <v>0.45</v>
      </c>
      <c r="J2413" s="30">
        <v>5500</v>
      </c>
      <c r="K2413" s="31">
        <f t="shared" si="18"/>
        <v>2475</v>
      </c>
      <c r="L2413" s="31">
        <f t="shared" si="19"/>
        <v>866.25</v>
      </c>
      <c r="M2413" s="32">
        <v>0.35</v>
      </c>
      <c r="O2413" s="37"/>
      <c r="P2413" s="35"/>
      <c r="Q2413" s="33"/>
      <c r="R2413" s="34"/>
    </row>
    <row r="2414" spans="1:18" ht="15.75" customHeight="1" x14ac:dyDescent="0.2">
      <c r="A2414" s="22"/>
      <c r="B2414" s="27" t="s">
        <v>21</v>
      </c>
      <c r="C2414" s="27">
        <v>1185732</v>
      </c>
      <c r="D2414" s="28">
        <v>44358</v>
      </c>
      <c r="E2414" s="27" t="s">
        <v>53</v>
      </c>
      <c r="F2414" s="27" t="s">
        <v>97</v>
      </c>
      <c r="G2414" s="27" t="s">
        <v>98</v>
      </c>
      <c r="H2414" s="27" t="s">
        <v>26</v>
      </c>
      <c r="I2414" s="29">
        <v>0.5</v>
      </c>
      <c r="J2414" s="30">
        <v>5250</v>
      </c>
      <c r="K2414" s="31">
        <f t="shared" si="18"/>
        <v>2625</v>
      </c>
      <c r="L2414" s="31">
        <f t="shared" si="19"/>
        <v>1050</v>
      </c>
      <c r="M2414" s="32">
        <v>0.4</v>
      </c>
      <c r="O2414" s="37"/>
      <c r="P2414" s="35"/>
      <c r="Q2414" s="33"/>
      <c r="R2414" s="34"/>
    </row>
    <row r="2415" spans="1:18" ht="15.75" customHeight="1" x14ac:dyDescent="0.2">
      <c r="A2415" s="22"/>
      <c r="B2415" s="27" t="s">
        <v>21</v>
      </c>
      <c r="C2415" s="27">
        <v>1185732</v>
      </c>
      <c r="D2415" s="28">
        <v>44358</v>
      </c>
      <c r="E2415" s="27" t="s">
        <v>53</v>
      </c>
      <c r="F2415" s="27" t="s">
        <v>97</v>
      </c>
      <c r="G2415" s="27" t="s">
        <v>98</v>
      </c>
      <c r="H2415" s="27" t="s">
        <v>27</v>
      </c>
      <c r="I2415" s="29">
        <v>0.5</v>
      </c>
      <c r="J2415" s="30">
        <v>5000</v>
      </c>
      <c r="K2415" s="31">
        <f t="shared" si="18"/>
        <v>2500</v>
      </c>
      <c r="L2415" s="31">
        <f t="shared" si="19"/>
        <v>1000</v>
      </c>
      <c r="M2415" s="32">
        <v>0.4</v>
      </c>
      <c r="O2415" s="37"/>
      <c r="P2415" s="35"/>
      <c r="Q2415" s="33"/>
      <c r="R2415" s="34"/>
    </row>
    <row r="2416" spans="1:18" ht="15.75" customHeight="1" x14ac:dyDescent="0.2">
      <c r="A2416" s="22"/>
      <c r="B2416" s="27" t="s">
        <v>21</v>
      </c>
      <c r="C2416" s="27">
        <v>1185732</v>
      </c>
      <c r="D2416" s="28">
        <v>44358</v>
      </c>
      <c r="E2416" s="27" t="s">
        <v>53</v>
      </c>
      <c r="F2416" s="27" t="s">
        <v>97</v>
      </c>
      <c r="G2416" s="27" t="s">
        <v>98</v>
      </c>
      <c r="H2416" s="27" t="s">
        <v>28</v>
      </c>
      <c r="I2416" s="29">
        <v>0.65</v>
      </c>
      <c r="J2416" s="30">
        <v>5000</v>
      </c>
      <c r="K2416" s="31">
        <f t="shared" si="18"/>
        <v>3250</v>
      </c>
      <c r="L2416" s="31">
        <f t="shared" si="19"/>
        <v>1137.5</v>
      </c>
      <c r="M2416" s="32">
        <v>0.35</v>
      </c>
      <c r="O2416" s="37"/>
      <c r="P2416" s="35"/>
      <c r="Q2416" s="33"/>
      <c r="R2416" s="34"/>
    </row>
    <row r="2417" spans="1:18" ht="15.75" customHeight="1" x14ac:dyDescent="0.2">
      <c r="A2417" s="22"/>
      <c r="B2417" s="27" t="s">
        <v>21</v>
      </c>
      <c r="C2417" s="27">
        <v>1185732</v>
      </c>
      <c r="D2417" s="28">
        <v>44358</v>
      </c>
      <c r="E2417" s="27" t="s">
        <v>53</v>
      </c>
      <c r="F2417" s="27" t="s">
        <v>97</v>
      </c>
      <c r="G2417" s="27" t="s">
        <v>98</v>
      </c>
      <c r="H2417" s="27" t="s">
        <v>29</v>
      </c>
      <c r="I2417" s="29">
        <v>0.70000000000000007</v>
      </c>
      <c r="J2417" s="30">
        <v>6750</v>
      </c>
      <c r="K2417" s="31">
        <f t="shared" si="18"/>
        <v>4725</v>
      </c>
      <c r="L2417" s="31">
        <f t="shared" si="19"/>
        <v>2362.5</v>
      </c>
      <c r="M2417" s="32">
        <v>0.5</v>
      </c>
      <c r="O2417" s="37"/>
      <c r="P2417" s="35"/>
      <c r="Q2417" s="33"/>
      <c r="R2417" s="34"/>
    </row>
    <row r="2418" spans="1:18" ht="15.75" customHeight="1" x14ac:dyDescent="0.2">
      <c r="A2418" s="22"/>
      <c r="B2418" s="27" t="s">
        <v>21</v>
      </c>
      <c r="C2418" s="27">
        <v>1185732</v>
      </c>
      <c r="D2418" s="28">
        <v>44386</v>
      </c>
      <c r="E2418" s="27" t="s">
        <v>53</v>
      </c>
      <c r="F2418" s="27" t="s">
        <v>97</v>
      </c>
      <c r="G2418" s="27" t="s">
        <v>98</v>
      </c>
      <c r="H2418" s="27" t="s">
        <v>24</v>
      </c>
      <c r="I2418" s="29">
        <v>0.65</v>
      </c>
      <c r="J2418" s="30">
        <v>9000</v>
      </c>
      <c r="K2418" s="31">
        <f t="shared" si="18"/>
        <v>5850</v>
      </c>
      <c r="L2418" s="31">
        <f t="shared" si="19"/>
        <v>2340</v>
      </c>
      <c r="M2418" s="32">
        <v>0.4</v>
      </c>
      <c r="O2418" s="37"/>
      <c r="P2418" s="35"/>
      <c r="Q2418" s="33"/>
      <c r="R2418" s="34"/>
    </row>
    <row r="2419" spans="1:18" ht="15.75" customHeight="1" x14ac:dyDescent="0.2">
      <c r="A2419" s="22"/>
      <c r="B2419" s="27" t="s">
        <v>21</v>
      </c>
      <c r="C2419" s="27">
        <v>1185732</v>
      </c>
      <c r="D2419" s="28">
        <v>44386</v>
      </c>
      <c r="E2419" s="27" t="s">
        <v>53</v>
      </c>
      <c r="F2419" s="27" t="s">
        <v>97</v>
      </c>
      <c r="G2419" s="27" t="s">
        <v>98</v>
      </c>
      <c r="H2419" s="27" t="s">
        <v>25</v>
      </c>
      <c r="I2419" s="29">
        <v>0.60000000000000009</v>
      </c>
      <c r="J2419" s="30">
        <v>6500</v>
      </c>
      <c r="K2419" s="31">
        <f t="shared" si="18"/>
        <v>3900.0000000000005</v>
      </c>
      <c r="L2419" s="31">
        <f t="shared" si="19"/>
        <v>1365</v>
      </c>
      <c r="M2419" s="32">
        <v>0.35</v>
      </c>
      <c r="O2419" s="37"/>
      <c r="P2419" s="35"/>
      <c r="Q2419" s="33"/>
      <c r="R2419" s="34"/>
    </row>
    <row r="2420" spans="1:18" ht="15.75" customHeight="1" x14ac:dyDescent="0.2">
      <c r="A2420" s="22"/>
      <c r="B2420" s="27" t="s">
        <v>21</v>
      </c>
      <c r="C2420" s="27">
        <v>1185732</v>
      </c>
      <c r="D2420" s="28">
        <v>44386</v>
      </c>
      <c r="E2420" s="27" t="s">
        <v>53</v>
      </c>
      <c r="F2420" s="27" t="s">
        <v>97</v>
      </c>
      <c r="G2420" s="27" t="s">
        <v>98</v>
      </c>
      <c r="H2420" s="27" t="s">
        <v>26</v>
      </c>
      <c r="I2420" s="29">
        <v>0.55000000000000004</v>
      </c>
      <c r="J2420" s="30">
        <v>5750</v>
      </c>
      <c r="K2420" s="31">
        <f t="shared" si="18"/>
        <v>3162.5000000000005</v>
      </c>
      <c r="L2420" s="31">
        <f t="shared" si="19"/>
        <v>1265.0000000000002</v>
      </c>
      <c r="M2420" s="32">
        <v>0.4</v>
      </c>
      <c r="O2420" s="37"/>
      <c r="P2420" s="35"/>
      <c r="Q2420" s="33"/>
      <c r="R2420" s="34"/>
    </row>
    <row r="2421" spans="1:18" ht="15.75" customHeight="1" x14ac:dyDescent="0.2">
      <c r="A2421" s="22"/>
      <c r="B2421" s="27" t="s">
        <v>21</v>
      </c>
      <c r="C2421" s="27">
        <v>1185732</v>
      </c>
      <c r="D2421" s="28">
        <v>44386</v>
      </c>
      <c r="E2421" s="27" t="s">
        <v>53</v>
      </c>
      <c r="F2421" s="27" t="s">
        <v>97</v>
      </c>
      <c r="G2421" s="27" t="s">
        <v>98</v>
      </c>
      <c r="H2421" s="27" t="s">
        <v>27</v>
      </c>
      <c r="I2421" s="29">
        <v>0.55000000000000004</v>
      </c>
      <c r="J2421" s="30">
        <v>5250</v>
      </c>
      <c r="K2421" s="31">
        <f t="shared" si="18"/>
        <v>2887.5000000000005</v>
      </c>
      <c r="L2421" s="31">
        <f t="shared" si="19"/>
        <v>1155.0000000000002</v>
      </c>
      <c r="M2421" s="32">
        <v>0.4</v>
      </c>
      <c r="O2421" s="37"/>
      <c r="P2421" s="35"/>
      <c r="Q2421" s="33"/>
      <c r="R2421" s="34"/>
    </row>
    <row r="2422" spans="1:18" ht="15.75" customHeight="1" x14ac:dyDescent="0.2">
      <c r="A2422" s="22"/>
      <c r="B2422" s="27" t="s">
        <v>21</v>
      </c>
      <c r="C2422" s="27">
        <v>1185732</v>
      </c>
      <c r="D2422" s="28">
        <v>44386</v>
      </c>
      <c r="E2422" s="27" t="s">
        <v>53</v>
      </c>
      <c r="F2422" s="27" t="s">
        <v>97</v>
      </c>
      <c r="G2422" s="27" t="s">
        <v>98</v>
      </c>
      <c r="H2422" s="27" t="s">
        <v>28</v>
      </c>
      <c r="I2422" s="29">
        <v>0.65</v>
      </c>
      <c r="J2422" s="30">
        <v>5500</v>
      </c>
      <c r="K2422" s="31">
        <f t="shared" si="18"/>
        <v>3575</v>
      </c>
      <c r="L2422" s="31">
        <f t="shared" si="19"/>
        <v>1251.25</v>
      </c>
      <c r="M2422" s="32">
        <v>0.35</v>
      </c>
      <c r="O2422" s="37"/>
      <c r="P2422" s="35"/>
      <c r="Q2422" s="33"/>
      <c r="R2422" s="34"/>
    </row>
    <row r="2423" spans="1:18" ht="15.75" customHeight="1" x14ac:dyDescent="0.2">
      <c r="A2423" s="22"/>
      <c r="B2423" s="27" t="s">
        <v>21</v>
      </c>
      <c r="C2423" s="27">
        <v>1185732</v>
      </c>
      <c r="D2423" s="28">
        <v>44386</v>
      </c>
      <c r="E2423" s="27" t="s">
        <v>53</v>
      </c>
      <c r="F2423" s="27" t="s">
        <v>97</v>
      </c>
      <c r="G2423" s="27" t="s">
        <v>98</v>
      </c>
      <c r="H2423" s="27" t="s">
        <v>29</v>
      </c>
      <c r="I2423" s="29">
        <v>0.70000000000000007</v>
      </c>
      <c r="J2423" s="30">
        <v>7250</v>
      </c>
      <c r="K2423" s="31">
        <f t="shared" si="18"/>
        <v>5075.0000000000009</v>
      </c>
      <c r="L2423" s="31">
        <f t="shared" si="19"/>
        <v>2537.5000000000005</v>
      </c>
      <c r="M2423" s="32">
        <v>0.5</v>
      </c>
      <c r="O2423" s="37"/>
      <c r="P2423" s="35"/>
      <c r="Q2423" s="33"/>
      <c r="R2423" s="34"/>
    </row>
    <row r="2424" spans="1:18" ht="15.75" customHeight="1" x14ac:dyDescent="0.2">
      <c r="A2424" s="22"/>
      <c r="B2424" s="27" t="s">
        <v>21</v>
      </c>
      <c r="C2424" s="27">
        <v>1185732</v>
      </c>
      <c r="D2424" s="28">
        <v>44418</v>
      </c>
      <c r="E2424" s="27" t="s">
        <v>53</v>
      </c>
      <c r="F2424" s="27" t="s">
        <v>97</v>
      </c>
      <c r="G2424" s="27" t="s">
        <v>98</v>
      </c>
      <c r="H2424" s="27" t="s">
        <v>24</v>
      </c>
      <c r="I2424" s="29">
        <v>0.65</v>
      </c>
      <c r="J2424" s="30">
        <v>8750</v>
      </c>
      <c r="K2424" s="31">
        <f t="shared" si="18"/>
        <v>5687.5</v>
      </c>
      <c r="L2424" s="31">
        <f t="shared" si="19"/>
        <v>2275</v>
      </c>
      <c r="M2424" s="32">
        <v>0.4</v>
      </c>
      <c r="O2424" s="37"/>
      <c r="P2424" s="35"/>
      <c r="Q2424" s="33"/>
      <c r="R2424" s="34"/>
    </row>
    <row r="2425" spans="1:18" ht="15.75" customHeight="1" x14ac:dyDescent="0.2">
      <c r="A2425" s="22"/>
      <c r="B2425" s="27" t="s">
        <v>21</v>
      </c>
      <c r="C2425" s="27">
        <v>1185732</v>
      </c>
      <c r="D2425" s="28">
        <v>44418</v>
      </c>
      <c r="E2425" s="27" t="s">
        <v>53</v>
      </c>
      <c r="F2425" s="27" t="s">
        <v>97</v>
      </c>
      <c r="G2425" s="27" t="s">
        <v>98</v>
      </c>
      <c r="H2425" s="27" t="s">
        <v>25</v>
      </c>
      <c r="I2425" s="29">
        <v>0.60000000000000009</v>
      </c>
      <c r="J2425" s="30">
        <v>6500</v>
      </c>
      <c r="K2425" s="31">
        <f t="shared" si="18"/>
        <v>3900.0000000000005</v>
      </c>
      <c r="L2425" s="31">
        <f t="shared" si="19"/>
        <v>1365</v>
      </c>
      <c r="M2425" s="32">
        <v>0.35</v>
      </c>
      <c r="O2425" s="37"/>
      <c r="P2425" s="35"/>
      <c r="Q2425" s="33"/>
      <c r="R2425" s="34"/>
    </row>
    <row r="2426" spans="1:18" ht="15.75" customHeight="1" x14ac:dyDescent="0.2">
      <c r="A2426" s="22"/>
      <c r="B2426" s="27" t="s">
        <v>21</v>
      </c>
      <c r="C2426" s="27">
        <v>1185732</v>
      </c>
      <c r="D2426" s="28">
        <v>44418</v>
      </c>
      <c r="E2426" s="27" t="s">
        <v>53</v>
      </c>
      <c r="F2426" s="27" t="s">
        <v>97</v>
      </c>
      <c r="G2426" s="27" t="s">
        <v>98</v>
      </c>
      <c r="H2426" s="27" t="s">
        <v>26</v>
      </c>
      <c r="I2426" s="29">
        <v>0.55000000000000004</v>
      </c>
      <c r="J2426" s="30">
        <v>5750</v>
      </c>
      <c r="K2426" s="31">
        <f t="shared" si="18"/>
        <v>3162.5000000000005</v>
      </c>
      <c r="L2426" s="31">
        <f t="shared" si="19"/>
        <v>1265.0000000000002</v>
      </c>
      <c r="M2426" s="32">
        <v>0.4</v>
      </c>
      <c r="O2426" s="37"/>
      <c r="P2426" s="35"/>
      <c r="Q2426" s="33"/>
      <c r="R2426" s="34"/>
    </row>
    <row r="2427" spans="1:18" ht="15.75" customHeight="1" x14ac:dyDescent="0.2">
      <c r="A2427" s="22"/>
      <c r="B2427" s="27" t="s">
        <v>21</v>
      </c>
      <c r="C2427" s="27">
        <v>1185732</v>
      </c>
      <c r="D2427" s="28">
        <v>44418</v>
      </c>
      <c r="E2427" s="27" t="s">
        <v>53</v>
      </c>
      <c r="F2427" s="27" t="s">
        <v>97</v>
      </c>
      <c r="G2427" s="27" t="s">
        <v>98</v>
      </c>
      <c r="H2427" s="27" t="s">
        <v>27</v>
      </c>
      <c r="I2427" s="29">
        <v>0.45</v>
      </c>
      <c r="J2427" s="30">
        <v>5250</v>
      </c>
      <c r="K2427" s="31">
        <f t="shared" si="18"/>
        <v>2362.5</v>
      </c>
      <c r="L2427" s="31">
        <f t="shared" si="19"/>
        <v>945</v>
      </c>
      <c r="M2427" s="32">
        <v>0.4</v>
      </c>
      <c r="O2427" s="37"/>
      <c r="P2427" s="35"/>
      <c r="Q2427" s="33"/>
      <c r="R2427" s="34"/>
    </row>
    <row r="2428" spans="1:18" ht="15.75" customHeight="1" x14ac:dyDescent="0.2">
      <c r="A2428" s="22"/>
      <c r="B2428" s="27" t="s">
        <v>21</v>
      </c>
      <c r="C2428" s="27">
        <v>1185732</v>
      </c>
      <c r="D2428" s="28">
        <v>44418</v>
      </c>
      <c r="E2428" s="27" t="s">
        <v>53</v>
      </c>
      <c r="F2428" s="27" t="s">
        <v>97</v>
      </c>
      <c r="G2428" s="27" t="s">
        <v>98</v>
      </c>
      <c r="H2428" s="27" t="s">
        <v>28</v>
      </c>
      <c r="I2428" s="29">
        <v>0.55000000000000004</v>
      </c>
      <c r="J2428" s="30">
        <v>5000</v>
      </c>
      <c r="K2428" s="31">
        <f t="shared" si="18"/>
        <v>2750</v>
      </c>
      <c r="L2428" s="31">
        <f t="shared" si="19"/>
        <v>962.49999999999989</v>
      </c>
      <c r="M2428" s="32">
        <v>0.35</v>
      </c>
      <c r="O2428" s="37"/>
      <c r="P2428" s="35"/>
      <c r="Q2428" s="33"/>
      <c r="R2428" s="34"/>
    </row>
    <row r="2429" spans="1:18" ht="15.75" customHeight="1" x14ac:dyDescent="0.2">
      <c r="A2429" s="22"/>
      <c r="B2429" s="27" t="s">
        <v>21</v>
      </c>
      <c r="C2429" s="27">
        <v>1185732</v>
      </c>
      <c r="D2429" s="28">
        <v>44418</v>
      </c>
      <c r="E2429" s="27" t="s">
        <v>53</v>
      </c>
      <c r="F2429" s="27" t="s">
        <v>97</v>
      </c>
      <c r="G2429" s="27" t="s">
        <v>98</v>
      </c>
      <c r="H2429" s="27" t="s">
        <v>29</v>
      </c>
      <c r="I2429" s="29">
        <v>0.60000000000000009</v>
      </c>
      <c r="J2429" s="30">
        <v>6750</v>
      </c>
      <c r="K2429" s="31">
        <f t="shared" si="18"/>
        <v>4050.0000000000005</v>
      </c>
      <c r="L2429" s="31">
        <f t="shared" si="19"/>
        <v>2025.0000000000002</v>
      </c>
      <c r="M2429" s="32">
        <v>0.5</v>
      </c>
      <c r="O2429" s="37"/>
      <c r="P2429" s="35"/>
      <c r="Q2429" s="33"/>
      <c r="R2429" s="34"/>
    </row>
    <row r="2430" spans="1:18" ht="15.75" customHeight="1" x14ac:dyDescent="0.2">
      <c r="A2430" s="22"/>
      <c r="B2430" s="27" t="s">
        <v>21</v>
      </c>
      <c r="C2430" s="27">
        <v>1185732</v>
      </c>
      <c r="D2430" s="28">
        <v>44448</v>
      </c>
      <c r="E2430" s="27" t="s">
        <v>53</v>
      </c>
      <c r="F2430" s="27" t="s">
        <v>97</v>
      </c>
      <c r="G2430" s="27" t="s">
        <v>98</v>
      </c>
      <c r="H2430" s="27" t="s">
        <v>24</v>
      </c>
      <c r="I2430" s="29">
        <v>0.55000000000000004</v>
      </c>
      <c r="J2430" s="30">
        <v>7750</v>
      </c>
      <c r="K2430" s="31">
        <f t="shared" si="18"/>
        <v>4262.5</v>
      </c>
      <c r="L2430" s="31">
        <f t="shared" si="19"/>
        <v>1705</v>
      </c>
      <c r="M2430" s="32">
        <v>0.4</v>
      </c>
      <c r="O2430" s="37"/>
      <c r="P2430" s="35"/>
      <c r="Q2430" s="33"/>
      <c r="R2430" s="34"/>
    </row>
    <row r="2431" spans="1:18" ht="15.75" customHeight="1" x14ac:dyDescent="0.2">
      <c r="A2431" s="22"/>
      <c r="B2431" s="27" t="s">
        <v>21</v>
      </c>
      <c r="C2431" s="27">
        <v>1185732</v>
      </c>
      <c r="D2431" s="28">
        <v>44448</v>
      </c>
      <c r="E2431" s="27" t="s">
        <v>53</v>
      </c>
      <c r="F2431" s="27" t="s">
        <v>97</v>
      </c>
      <c r="G2431" s="27" t="s">
        <v>98</v>
      </c>
      <c r="H2431" s="27" t="s">
        <v>25</v>
      </c>
      <c r="I2431" s="29">
        <v>0.50000000000000011</v>
      </c>
      <c r="J2431" s="30">
        <v>5750</v>
      </c>
      <c r="K2431" s="31">
        <f t="shared" si="18"/>
        <v>2875.0000000000005</v>
      </c>
      <c r="L2431" s="31">
        <f t="shared" si="19"/>
        <v>1006.2500000000001</v>
      </c>
      <c r="M2431" s="32">
        <v>0.35</v>
      </c>
      <c r="O2431" s="37"/>
      <c r="P2431" s="35"/>
      <c r="Q2431" s="33"/>
      <c r="R2431" s="34"/>
    </row>
    <row r="2432" spans="1:18" ht="15.75" customHeight="1" x14ac:dyDescent="0.2">
      <c r="A2432" s="22"/>
      <c r="B2432" s="27" t="s">
        <v>21</v>
      </c>
      <c r="C2432" s="27">
        <v>1185732</v>
      </c>
      <c r="D2432" s="28">
        <v>44448</v>
      </c>
      <c r="E2432" s="27" t="s">
        <v>53</v>
      </c>
      <c r="F2432" s="27" t="s">
        <v>97</v>
      </c>
      <c r="G2432" s="27" t="s">
        <v>98</v>
      </c>
      <c r="H2432" s="27" t="s">
        <v>26</v>
      </c>
      <c r="I2432" s="29">
        <v>0.25000000000000006</v>
      </c>
      <c r="J2432" s="30">
        <v>4750</v>
      </c>
      <c r="K2432" s="31">
        <f t="shared" si="18"/>
        <v>1187.5000000000002</v>
      </c>
      <c r="L2432" s="31">
        <f t="shared" si="19"/>
        <v>475.00000000000011</v>
      </c>
      <c r="M2432" s="32">
        <v>0.4</v>
      </c>
      <c r="O2432" s="37"/>
      <c r="P2432" s="35"/>
      <c r="Q2432" s="33"/>
      <c r="R2432" s="34"/>
    </row>
    <row r="2433" spans="1:18" ht="15.75" customHeight="1" x14ac:dyDescent="0.2">
      <c r="A2433" s="22"/>
      <c r="B2433" s="27" t="s">
        <v>21</v>
      </c>
      <c r="C2433" s="27">
        <v>1185732</v>
      </c>
      <c r="D2433" s="28">
        <v>44448</v>
      </c>
      <c r="E2433" s="27" t="s">
        <v>53</v>
      </c>
      <c r="F2433" s="27" t="s">
        <v>97</v>
      </c>
      <c r="G2433" s="27" t="s">
        <v>98</v>
      </c>
      <c r="H2433" s="27" t="s">
        <v>27</v>
      </c>
      <c r="I2433" s="29">
        <v>0.25000000000000006</v>
      </c>
      <c r="J2433" s="30">
        <v>4500</v>
      </c>
      <c r="K2433" s="31">
        <f t="shared" si="18"/>
        <v>1125.0000000000002</v>
      </c>
      <c r="L2433" s="31">
        <f t="shared" si="19"/>
        <v>450.00000000000011</v>
      </c>
      <c r="M2433" s="32">
        <v>0.4</v>
      </c>
      <c r="O2433" s="37"/>
      <c r="P2433" s="35"/>
      <c r="Q2433" s="33"/>
      <c r="R2433" s="34"/>
    </row>
    <row r="2434" spans="1:18" ht="15.75" customHeight="1" x14ac:dyDescent="0.2">
      <c r="A2434" s="22"/>
      <c r="B2434" s="27" t="s">
        <v>21</v>
      </c>
      <c r="C2434" s="27">
        <v>1185732</v>
      </c>
      <c r="D2434" s="28">
        <v>44448</v>
      </c>
      <c r="E2434" s="27" t="s">
        <v>53</v>
      </c>
      <c r="F2434" s="27" t="s">
        <v>97</v>
      </c>
      <c r="G2434" s="27" t="s">
        <v>98</v>
      </c>
      <c r="H2434" s="27" t="s">
        <v>28</v>
      </c>
      <c r="I2434" s="29">
        <v>0.35000000000000003</v>
      </c>
      <c r="J2434" s="30">
        <v>4500</v>
      </c>
      <c r="K2434" s="31">
        <f t="shared" si="18"/>
        <v>1575.0000000000002</v>
      </c>
      <c r="L2434" s="31">
        <f t="shared" si="19"/>
        <v>551.25</v>
      </c>
      <c r="M2434" s="32">
        <v>0.35</v>
      </c>
      <c r="O2434" s="37"/>
      <c r="P2434" s="35"/>
      <c r="Q2434" s="33"/>
      <c r="R2434" s="34"/>
    </row>
    <row r="2435" spans="1:18" ht="15.75" customHeight="1" x14ac:dyDescent="0.2">
      <c r="A2435" s="22"/>
      <c r="B2435" s="27" t="s">
        <v>21</v>
      </c>
      <c r="C2435" s="27">
        <v>1185732</v>
      </c>
      <c r="D2435" s="28">
        <v>44448</v>
      </c>
      <c r="E2435" s="27" t="s">
        <v>53</v>
      </c>
      <c r="F2435" s="27" t="s">
        <v>97</v>
      </c>
      <c r="G2435" s="27" t="s">
        <v>98</v>
      </c>
      <c r="H2435" s="27" t="s">
        <v>29</v>
      </c>
      <c r="I2435" s="29">
        <v>0.40000000000000008</v>
      </c>
      <c r="J2435" s="30">
        <v>5500</v>
      </c>
      <c r="K2435" s="31">
        <f t="shared" si="18"/>
        <v>2200.0000000000005</v>
      </c>
      <c r="L2435" s="31">
        <f t="shared" si="19"/>
        <v>1100.0000000000002</v>
      </c>
      <c r="M2435" s="32">
        <v>0.5</v>
      </c>
      <c r="O2435" s="37"/>
      <c r="P2435" s="35"/>
      <c r="Q2435" s="33"/>
      <c r="R2435" s="34"/>
    </row>
    <row r="2436" spans="1:18" ht="15.75" customHeight="1" x14ac:dyDescent="0.2">
      <c r="A2436" s="22"/>
      <c r="B2436" s="27" t="s">
        <v>21</v>
      </c>
      <c r="C2436" s="27">
        <v>1185732</v>
      </c>
      <c r="D2436" s="28">
        <v>44480</v>
      </c>
      <c r="E2436" s="27" t="s">
        <v>53</v>
      </c>
      <c r="F2436" s="27" t="s">
        <v>97</v>
      </c>
      <c r="G2436" s="27" t="s">
        <v>98</v>
      </c>
      <c r="H2436" s="27" t="s">
        <v>24</v>
      </c>
      <c r="I2436" s="29">
        <v>0.40000000000000008</v>
      </c>
      <c r="J2436" s="30">
        <v>7250</v>
      </c>
      <c r="K2436" s="31">
        <f t="shared" si="18"/>
        <v>2900.0000000000005</v>
      </c>
      <c r="L2436" s="31">
        <f t="shared" si="19"/>
        <v>1160.0000000000002</v>
      </c>
      <c r="M2436" s="32">
        <v>0.4</v>
      </c>
      <c r="O2436" s="37"/>
      <c r="P2436" s="35"/>
      <c r="Q2436" s="33"/>
      <c r="R2436" s="34"/>
    </row>
    <row r="2437" spans="1:18" ht="15.75" customHeight="1" x14ac:dyDescent="0.2">
      <c r="A2437" s="22"/>
      <c r="B2437" s="27" t="s">
        <v>21</v>
      </c>
      <c r="C2437" s="27">
        <v>1185732</v>
      </c>
      <c r="D2437" s="28">
        <v>44480</v>
      </c>
      <c r="E2437" s="27" t="s">
        <v>53</v>
      </c>
      <c r="F2437" s="27" t="s">
        <v>97</v>
      </c>
      <c r="G2437" s="27" t="s">
        <v>98</v>
      </c>
      <c r="H2437" s="27" t="s">
        <v>25</v>
      </c>
      <c r="I2437" s="29">
        <v>0.3000000000000001</v>
      </c>
      <c r="J2437" s="30">
        <v>5500</v>
      </c>
      <c r="K2437" s="31">
        <f t="shared" si="18"/>
        <v>1650.0000000000005</v>
      </c>
      <c r="L2437" s="31">
        <f t="shared" si="19"/>
        <v>577.50000000000011</v>
      </c>
      <c r="M2437" s="32">
        <v>0.35</v>
      </c>
      <c r="O2437" s="37"/>
      <c r="P2437" s="35"/>
      <c r="Q2437" s="33"/>
      <c r="R2437" s="34"/>
    </row>
    <row r="2438" spans="1:18" ht="15.75" customHeight="1" x14ac:dyDescent="0.2">
      <c r="A2438" s="22"/>
      <c r="B2438" s="27" t="s">
        <v>21</v>
      </c>
      <c r="C2438" s="27">
        <v>1185732</v>
      </c>
      <c r="D2438" s="28">
        <v>44480</v>
      </c>
      <c r="E2438" s="27" t="s">
        <v>53</v>
      </c>
      <c r="F2438" s="27" t="s">
        <v>97</v>
      </c>
      <c r="G2438" s="27" t="s">
        <v>98</v>
      </c>
      <c r="H2438" s="27" t="s">
        <v>26</v>
      </c>
      <c r="I2438" s="29">
        <v>0.3000000000000001</v>
      </c>
      <c r="J2438" s="30">
        <v>4250</v>
      </c>
      <c r="K2438" s="31">
        <f t="shared" si="18"/>
        <v>1275.0000000000005</v>
      </c>
      <c r="L2438" s="31">
        <f t="shared" si="19"/>
        <v>510.00000000000023</v>
      </c>
      <c r="M2438" s="32">
        <v>0.4</v>
      </c>
      <c r="O2438" s="37"/>
      <c r="P2438" s="35"/>
      <c r="Q2438" s="33"/>
      <c r="R2438" s="34"/>
    </row>
    <row r="2439" spans="1:18" ht="15.75" customHeight="1" x14ac:dyDescent="0.2">
      <c r="A2439" s="22"/>
      <c r="B2439" s="27" t="s">
        <v>21</v>
      </c>
      <c r="C2439" s="27">
        <v>1185732</v>
      </c>
      <c r="D2439" s="28">
        <v>44480</v>
      </c>
      <c r="E2439" s="27" t="s">
        <v>53</v>
      </c>
      <c r="F2439" s="27" t="s">
        <v>97</v>
      </c>
      <c r="G2439" s="27" t="s">
        <v>98</v>
      </c>
      <c r="H2439" s="27" t="s">
        <v>27</v>
      </c>
      <c r="I2439" s="29">
        <v>0.3000000000000001</v>
      </c>
      <c r="J2439" s="30">
        <v>4000</v>
      </c>
      <c r="K2439" s="31">
        <f t="shared" si="18"/>
        <v>1200.0000000000005</v>
      </c>
      <c r="L2439" s="31">
        <f t="shared" si="19"/>
        <v>480.00000000000023</v>
      </c>
      <c r="M2439" s="32">
        <v>0.4</v>
      </c>
      <c r="O2439" s="37"/>
      <c r="P2439" s="35"/>
      <c r="Q2439" s="33"/>
      <c r="R2439" s="34"/>
    </row>
    <row r="2440" spans="1:18" ht="15.75" customHeight="1" x14ac:dyDescent="0.2">
      <c r="A2440" s="22"/>
      <c r="B2440" s="27" t="s">
        <v>21</v>
      </c>
      <c r="C2440" s="27">
        <v>1185732</v>
      </c>
      <c r="D2440" s="28">
        <v>44480</v>
      </c>
      <c r="E2440" s="27" t="s">
        <v>53</v>
      </c>
      <c r="F2440" s="27" t="s">
        <v>97</v>
      </c>
      <c r="G2440" s="27" t="s">
        <v>98</v>
      </c>
      <c r="H2440" s="27" t="s">
        <v>28</v>
      </c>
      <c r="I2440" s="29">
        <v>0.40000000000000008</v>
      </c>
      <c r="J2440" s="30">
        <v>4000</v>
      </c>
      <c r="K2440" s="31">
        <f t="shared" si="18"/>
        <v>1600.0000000000002</v>
      </c>
      <c r="L2440" s="31">
        <f t="shared" si="19"/>
        <v>560</v>
      </c>
      <c r="M2440" s="32">
        <v>0.35</v>
      </c>
      <c r="O2440" s="37"/>
      <c r="P2440" s="35"/>
      <c r="Q2440" s="33"/>
      <c r="R2440" s="34"/>
    </row>
    <row r="2441" spans="1:18" ht="15.75" customHeight="1" x14ac:dyDescent="0.2">
      <c r="A2441" s="22"/>
      <c r="B2441" s="27" t="s">
        <v>21</v>
      </c>
      <c r="C2441" s="27">
        <v>1185732</v>
      </c>
      <c r="D2441" s="28">
        <v>44480</v>
      </c>
      <c r="E2441" s="27" t="s">
        <v>53</v>
      </c>
      <c r="F2441" s="27" t="s">
        <v>97</v>
      </c>
      <c r="G2441" s="27" t="s">
        <v>98</v>
      </c>
      <c r="H2441" s="27" t="s">
        <v>29</v>
      </c>
      <c r="I2441" s="29">
        <v>0.4</v>
      </c>
      <c r="J2441" s="30">
        <v>5250</v>
      </c>
      <c r="K2441" s="31">
        <f t="shared" si="18"/>
        <v>2100</v>
      </c>
      <c r="L2441" s="31">
        <f t="shared" si="19"/>
        <v>1050</v>
      </c>
      <c r="M2441" s="32">
        <v>0.5</v>
      </c>
      <c r="O2441" s="37"/>
      <c r="P2441" s="35"/>
      <c r="Q2441" s="33"/>
      <c r="R2441" s="34"/>
    </row>
    <row r="2442" spans="1:18" ht="15.75" customHeight="1" x14ac:dyDescent="0.2">
      <c r="A2442" s="22"/>
      <c r="B2442" s="27" t="s">
        <v>21</v>
      </c>
      <c r="C2442" s="27">
        <v>1185732</v>
      </c>
      <c r="D2442" s="28">
        <v>44510</v>
      </c>
      <c r="E2442" s="27" t="s">
        <v>53</v>
      </c>
      <c r="F2442" s="27" t="s">
        <v>97</v>
      </c>
      <c r="G2442" s="27" t="s">
        <v>98</v>
      </c>
      <c r="H2442" s="27" t="s">
        <v>24</v>
      </c>
      <c r="I2442" s="29">
        <v>0.35000000000000009</v>
      </c>
      <c r="J2442" s="30">
        <v>6750</v>
      </c>
      <c r="K2442" s="31">
        <f t="shared" si="18"/>
        <v>2362.5000000000005</v>
      </c>
      <c r="L2442" s="31">
        <f t="shared" si="19"/>
        <v>945.00000000000023</v>
      </c>
      <c r="M2442" s="32">
        <v>0.4</v>
      </c>
      <c r="O2442" s="37"/>
      <c r="P2442" s="35"/>
      <c r="Q2442" s="33"/>
      <c r="R2442" s="34"/>
    </row>
    <row r="2443" spans="1:18" ht="15.75" customHeight="1" x14ac:dyDescent="0.2">
      <c r="A2443" s="22"/>
      <c r="B2443" s="27" t="s">
        <v>21</v>
      </c>
      <c r="C2443" s="27">
        <v>1185732</v>
      </c>
      <c r="D2443" s="28">
        <v>44510</v>
      </c>
      <c r="E2443" s="27" t="s">
        <v>53</v>
      </c>
      <c r="F2443" s="27" t="s">
        <v>97</v>
      </c>
      <c r="G2443" s="27" t="s">
        <v>98</v>
      </c>
      <c r="H2443" s="27" t="s">
        <v>25</v>
      </c>
      <c r="I2443" s="29">
        <v>0.25000000000000011</v>
      </c>
      <c r="J2443" s="30">
        <v>5000</v>
      </c>
      <c r="K2443" s="31">
        <f t="shared" si="18"/>
        <v>1250.0000000000005</v>
      </c>
      <c r="L2443" s="31">
        <f t="shared" si="19"/>
        <v>437.50000000000011</v>
      </c>
      <c r="M2443" s="32">
        <v>0.35</v>
      </c>
      <c r="O2443" s="37"/>
      <c r="P2443" s="35"/>
      <c r="Q2443" s="33"/>
      <c r="R2443" s="34"/>
    </row>
    <row r="2444" spans="1:18" ht="15.75" customHeight="1" x14ac:dyDescent="0.2">
      <c r="A2444" s="22"/>
      <c r="B2444" s="27" t="s">
        <v>21</v>
      </c>
      <c r="C2444" s="27">
        <v>1185732</v>
      </c>
      <c r="D2444" s="28">
        <v>44510</v>
      </c>
      <c r="E2444" s="27" t="s">
        <v>53</v>
      </c>
      <c r="F2444" s="27" t="s">
        <v>97</v>
      </c>
      <c r="G2444" s="27" t="s">
        <v>98</v>
      </c>
      <c r="H2444" s="27" t="s">
        <v>26</v>
      </c>
      <c r="I2444" s="29">
        <v>0.35000000000000014</v>
      </c>
      <c r="J2444" s="30">
        <v>4450</v>
      </c>
      <c r="K2444" s="31">
        <f t="shared" si="18"/>
        <v>1557.5000000000007</v>
      </c>
      <c r="L2444" s="31">
        <f t="shared" si="19"/>
        <v>623.00000000000034</v>
      </c>
      <c r="M2444" s="32">
        <v>0.4</v>
      </c>
      <c r="O2444" s="37"/>
      <c r="P2444" s="35"/>
      <c r="Q2444" s="33"/>
      <c r="R2444" s="34"/>
    </row>
    <row r="2445" spans="1:18" ht="15.75" customHeight="1" x14ac:dyDescent="0.2">
      <c r="A2445" s="22"/>
      <c r="B2445" s="27" t="s">
        <v>21</v>
      </c>
      <c r="C2445" s="27">
        <v>1185732</v>
      </c>
      <c r="D2445" s="28">
        <v>44510</v>
      </c>
      <c r="E2445" s="27" t="s">
        <v>53</v>
      </c>
      <c r="F2445" s="27" t="s">
        <v>97</v>
      </c>
      <c r="G2445" s="27" t="s">
        <v>98</v>
      </c>
      <c r="H2445" s="27" t="s">
        <v>27</v>
      </c>
      <c r="I2445" s="29">
        <v>0.65000000000000024</v>
      </c>
      <c r="J2445" s="30">
        <v>5000</v>
      </c>
      <c r="K2445" s="31">
        <f t="shared" si="18"/>
        <v>3250.0000000000014</v>
      </c>
      <c r="L2445" s="31">
        <f t="shared" si="19"/>
        <v>1300.0000000000007</v>
      </c>
      <c r="M2445" s="32">
        <v>0.4</v>
      </c>
      <c r="O2445" s="37"/>
      <c r="P2445" s="35"/>
      <c r="Q2445" s="33"/>
      <c r="R2445" s="34"/>
    </row>
    <row r="2446" spans="1:18" ht="15.75" customHeight="1" x14ac:dyDescent="0.2">
      <c r="A2446" s="22"/>
      <c r="B2446" s="27" t="s">
        <v>21</v>
      </c>
      <c r="C2446" s="27">
        <v>1185732</v>
      </c>
      <c r="D2446" s="28">
        <v>44510</v>
      </c>
      <c r="E2446" s="27" t="s">
        <v>53</v>
      </c>
      <c r="F2446" s="27" t="s">
        <v>97</v>
      </c>
      <c r="G2446" s="27" t="s">
        <v>98</v>
      </c>
      <c r="H2446" s="27" t="s">
        <v>28</v>
      </c>
      <c r="I2446" s="29">
        <v>0.80000000000000016</v>
      </c>
      <c r="J2446" s="30">
        <v>4750</v>
      </c>
      <c r="K2446" s="31">
        <f t="shared" si="18"/>
        <v>3800.0000000000009</v>
      </c>
      <c r="L2446" s="31">
        <f t="shared" si="19"/>
        <v>1330.0000000000002</v>
      </c>
      <c r="M2446" s="32">
        <v>0.35</v>
      </c>
      <c r="O2446" s="37"/>
      <c r="P2446" s="35"/>
      <c r="Q2446" s="33"/>
      <c r="R2446" s="34"/>
    </row>
    <row r="2447" spans="1:18" ht="15.75" customHeight="1" x14ac:dyDescent="0.2">
      <c r="A2447" s="22"/>
      <c r="B2447" s="27" t="s">
        <v>21</v>
      </c>
      <c r="C2447" s="27">
        <v>1185732</v>
      </c>
      <c r="D2447" s="28">
        <v>44510</v>
      </c>
      <c r="E2447" s="27" t="s">
        <v>53</v>
      </c>
      <c r="F2447" s="27" t="s">
        <v>97</v>
      </c>
      <c r="G2447" s="27" t="s">
        <v>98</v>
      </c>
      <c r="H2447" s="27" t="s">
        <v>29</v>
      </c>
      <c r="I2447" s="29">
        <v>0.8</v>
      </c>
      <c r="J2447" s="30">
        <v>5750</v>
      </c>
      <c r="K2447" s="31">
        <f t="shared" si="18"/>
        <v>4600</v>
      </c>
      <c r="L2447" s="31">
        <f t="shared" si="19"/>
        <v>2300</v>
      </c>
      <c r="M2447" s="32">
        <v>0.5</v>
      </c>
      <c r="O2447" s="37"/>
      <c r="P2447" s="35"/>
      <c r="Q2447" s="33"/>
      <c r="R2447" s="34"/>
    </row>
    <row r="2448" spans="1:18" ht="15.75" customHeight="1" x14ac:dyDescent="0.2">
      <c r="A2448" s="22"/>
      <c r="B2448" s="27" t="s">
        <v>21</v>
      </c>
      <c r="C2448" s="27">
        <v>1185732</v>
      </c>
      <c r="D2448" s="28">
        <v>44539</v>
      </c>
      <c r="E2448" s="27" t="s">
        <v>53</v>
      </c>
      <c r="F2448" s="27" t="s">
        <v>97</v>
      </c>
      <c r="G2448" s="27" t="s">
        <v>98</v>
      </c>
      <c r="H2448" s="27" t="s">
        <v>24</v>
      </c>
      <c r="I2448" s="29">
        <v>0.75000000000000011</v>
      </c>
      <c r="J2448" s="30">
        <v>8250</v>
      </c>
      <c r="K2448" s="31">
        <f t="shared" si="18"/>
        <v>6187.5000000000009</v>
      </c>
      <c r="L2448" s="31">
        <f t="shared" si="19"/>
        <v>2475.0000000000005</v>
      </c>
      <c r="M2448" s="32">
        <v>0.4</v>
      </c>
      <c r="O2448" s="37"/>
      <c r="P2448" s="35"/>
      <c r="Q2448" s="33"/>
      <c r="R2448" s="34"/>
    </row>
    <row r="2449" spans="1:18" ht="15.75" customHeight="1" x14ac:dyDescent="0.2">
      <c r="A2449" s="22"/>
      <c r="B2449" s="27" t="s">
        <v>21</v>
      </c>
      <c r="C2449" s="27">
        <v>1185732</v>
      </c>
      <c r="D2449" s="28">
        <v>44539</v>
      </c>
      <c r="E2449" s="27" t="s">
        <v>53</v>
      </c>
      <c r="F2449" s="27" t="s">
        <v>97</v>
      </c>
      <c r="G2449" s="27" t="s">
        <v>98</v>
      </c>
      <c r="H2449" s="27" t="s">
        <v>25</v>
      </c>
      <c r="I2449" s="29">
        <v>0.65000000000000013</v>
      </c>
      <c r="J2449" s="30">
        <v>6250</v>
      </c>
      <c r="K2449" s="31">
        <f t="shared" si="18"/>
        <v>4062.5000000000009</v>
      </c>
      <c r="L2449" s="31">
        <f t="shared" si="19"/>
        <v>1421.8750000000002</v>
      </c>
      <c r="M2449" s="32">
        <v>0.35</v>
      </c>
      <c r="O2449" s="37"/>
      <c r="P2449" s="35"/>
      <c r="Q2449" s="33"/>
      <c r="R2449" s="34"/>
    </row>
    <row r="2450" spans="1:18" ht="15.75" customHeight="1" x14ac:dyDescent="0.2">
      <c r="A2450" s="22"/>
      <c r="B2450" s="27" t="s">
        <v>21</v>
      </c>
      <c r="C2450" s="27">
        <v>1185732</v>
      </c>
      <c r="D2450" s="28">
        <v>44539</v>
      </c>
      <c r="E2450" s="27" t="s">
        <v>53</v>
      </c>
      <c r="F2450" s="27" t="s">
        <v>97</v>
      </c>
      <c r="G2450" s="27" t="s">
        <v>98</v>
      </c>
      <c r="H2450" s="27" t="s">
        <v>26</v>
      </c>
      <c r="I2450" s="29">
        <v>0.65000000000000013</v>
      </c>
      <c r="J2450" s="30">
        <v>5750</v>
      </c>
      <c r="K2450" s="31">
        <f t="shared" si="18"/>
        <v>3737.5000000000009</v>
      </c>
      <c r="L2450" s="31">
        <f t="shared" si="19"/>
        <v>1495.0000000000005</v>
      </c>
      <c r="M2450" s="32">
        <v>0.4</v>
      </c>
      <c r="O2450" s="37"/>
      <c r="P2450" s="35"/>
      <c r="Q2450" s="33"/>
      <c r="R2450" s="34"/>
    </row>
    <row r="2451" spans="1:18" ht="15.75" customHeight="1" x14ac:dyDescent="0.2">
      <c r="A2451" s="22"/>
      <c r="B2451" s="27" t="s">
        <v>21</v>
      </c>
      <c r="C2451" s="27">
        <v>1185732</v>
      </c>
      <c r="D2451" s="28">
        <v>44539</v>
      </c>
      <c r="E2451" s="27" t="s">
        <v>53</v>
      </c>
      <c r="F2451" s="27" t="s">
        <v>97</v>
      </c>
      <c r="G2451" s="27" t="s">
        <v>98</v>
      </c>
      <c r="H2451" s="27" t="s">
        <v>27</v>
      </c>
      <c r="I2451" s="29">
        <v>0.65000000000000013</v>
      </c>
      <c r="J2451" s="30">
        <v>5250</v>
      </c>
      <c r="K2451" s="31">
        <f t="shared" si="18"/>
        <v>3412.5000000000009</v>
      </c>
      <c r="L2451" s="31">
        <f t="shared" si="19"/>
        <v>1365.0000000000005</v>
      </c>
      <c r="M2451" s="32">
        <v>0.4</v>
      </c>
      <c r="O2451" s="37"/>
      <c r="P2451" s="35"/>
      <c r="Q2451" s="33"/>
      <c r="R2451" s="34"/>
    </row>
    <row r="2452" spans="1:18" ht="15.75" customHeight="1" x14ac:dyDescent="0.2">
      <c r="A2452" s="22"/>
      <c r="B2452" s="27" t="s">
        <v>21</v>
      </c>
      <c r="C2452" s="27">
        <v>1185732</v>
      </c>
      <c r="D2452" s="28">
        <v>44539</v>
      </c>
      <c r="E2452" s="27" t="s">
        <v>53</v>
      </c>
      <c r="F2452" s="27" t="s">
        <v>97</v>
      </c>
      <c r="G2452" s="27" t="s">
        <v>98</v>
      </c>
      <c r="H2452" s="27" t="s">
        <v>28</v>
      </c>
      <c r="I2452" s="29">
        <v>0.75000000000000011</v>
      </c>
      <c r="J2452" s="30">
        <v>5250</v>
      </c>
      <c r="K2452" s="31">
        <f t="shared" si="18"/>
        <v>3937.5000000000005</v>
      </c>
      <c r="L2452" s="31">
        <f t="shared" si="19"/>
        <v>1378.125</v>
      </c>
      <c r="M2452" s="32">
        <v>0.35</v>
      </c>
      <c r="O2452" s="37"/>
      <c r="P2452" s="35"/>
      <c r="Q2452" s="33"/>
      <c r="R2452" s="34"/>
    </row>
    <row r="2453" spans="1:18" ht="15.75" customHeight="1" x14ac:dyDescent="0.2">
      <c r="A2453" s="22"/>
      <c r="B2453" s="27" t="s">
        <v>21</v>
      </c>
      <c r="C2453" s="27">
        <v>1185732</v>
      </c>
      <c r="D2453" s="28">
        <v>44539</v>
      </c>
      <c r="E2453" s="27" t="s">
        <v>53</v>
      </c>
      <c r="F2453" s="27" t="s">
        <v>97</v>
      </c>
      <c r="G2453" s="27" t="s">
        <v>98</v>
      </c>
      <c r="H2453" s="27" t="s">
        <v>29</v>
      </c>
      <c r="I2453" s="29">
        <v>0.8</v>
      </c>
      <c r="J2453" s="30">
        <v>6250</v>
      </c>
      <c r="K2453" s="31">
        <f t="shared" si="18"/>
        <v>5000</v>
      </c>
      <c r="L2453" s="31">
        <f t="shared" si="19"/>
        <v>2500</v>
      </c>
      <c r="M2453" s="32">
        <v>0.5</v>
      </c>
      <c r="O2453" s="37"/>
      <c r="P2453" s="35"/>
      <c r="Q2453" s="33"/>
      <c r="R2453" s="34"/>
    </row>
    <row r="2454" spans="1:18" ht="15.75" customHeight="1" x14ac:dyDescent="0.2">
      <c r="A2454" s="22" t="s">
        <v>46</v>
      </c>
      <c r="B2454" s="27" t="s">
        <v>21</v>
      </c>
      <c r="C2454" s="27">
        <v>1185732</v>
      </c>
      <c r="D2454" s="28">
        <v>44218</v>
      </c>
      <c r="E2454" s="27" t="s">
        <v>40</v>
      </c>
      <c r="F2454" s="27" t="s">
        <v>99</v>
      </c>
      <c r="G2454" s="27" t="s">
        <v>100</v>
      </c>
      <c r="H2454" s="27" t="s">
        <v>24</v>
      </c>
      <c r="I2454" s="29">
        <v>0.4</v>
      </c>
      <c r="J2454" s="30">
        <v>5000</v>
      </c>
      <c r="K2454" s="31">
        <f t="shared" si="18"/>
        <v>2000</v>
      </c>
      <c r="L2454" s="31">
        <f t="shared" si="19"/>
        <v>800</v>
      </c>
      <c r="M2454" s="32">
        <v>0.4</v>
      </c>
      <c r="O2454" s="37"/>
      <c r="P2454" s="35"/>
      <c r="Q2454" s="33"/>
      <c r="R2454" s="34"/>
    </row>
    <row r="2455" spans="1:18" ht="15.75" customHeight="1" x14ac:dyDescent="0.2">
      <c r="A2455" s="22"/>
      <c r="B2455" s="27" t="s">
        <v>21</v>
      </c>
      <c r="C2455" s="27">
        <v>1185732</v>
      </c>
      <c r="D2455" s="28">
        <v>44218</v>
      </c>
      <c r="E2455" s="27" t="s">
        <v>40</v>
      </c>
      <c r="F2455" s="27" t="s">
        <v>99</v>
      </c>
      <c r="G2455" s="27" t="s">
        <v>100</v>
      </c>
      <c r="H2455" s="27" t="s">
        <v>25</v>
      </c>
      <c r="I2455" s="29">
        <v>0.4</v>
      </c>
      <c r="J2455" s="30">
        <v>3000</v>
      </c>
      <c r="K2455" s="31">
        <f t="shared" si="18"/>
        <v>1200</v>
      </c>
      <c r="L2455" s="31">
        <f t="shared" si="19"/>
        <v>420</v>
      </c>
      <c r="M2455" s="32">
        <v>0.35</v>
      </c>
      <c r="O2455" s="37"/>
      <c r="P2455" s="35"/>
      <c r="Q2455" s="33"/>
      <c r="R2455" s="34"/>
    </row>
    <row r="2456" spans="1:18" ht="15.75" customHeight="1" x14ac:dyDescent="0.2">
      <c r="A2456" s="22"/>
      <c r="B2456" s="27" t="s">
        <v>21</v>
      </c>
      <c r="C2456" s="27">
        <v>1185732</v>
      </c>
      <c r="D2456" s="28">
        <v>44218</v>
      </c>
      <c r="E2456" s="27" t="s">
        <v>40</v>
      </c>
      <c r="F2456" s="27" t="s">
        <v>99</v>
      </c>
      <c r="G2456" s="27" t="s">
        <v>100</v>
      </c>
      <c r="H2456" s="27" t="s">
        <v>26</v>
      </c>
      <c r="I2456" s="29">
        <v>0.30000000000000004</v>
      </c>
      <c r="J2456" s="30">
        <v>3000</v>
      </c>
      <c r="K2456" s="31">
        <f t="shared" si="18"/>
        <v>900.00000000000011</v>
      </c>
      <c r="L2456" s="31">
        <f t="shared" si="19"/>
        <v>360.00000000000006</v>
      </c>
      <c r="M2456" s="32">
        <v>0.4</v>
      </c>
      <c r="O2456" s="37"/>
      <c r="P2456" s="35"/>
      <c r="Q2456" s="33"/>
      <c r="R2456" s="34"/>
    </row>
    <row r="2457" spans="1:18" ht="15.75" customHeight="1" x14ac:dyDescent="0.2">
      <c r="A2457" s="22"/>
      <c r="B2457" s="27" t="s">
        <v>21</v>
      </c>
      <c r="C2457" s="27">
        <v>1185732</v>
      </c>
      <c r="D2457" s="28">
        <v>44218</v>
      </c>
      <c r="E2457" s="27" t="s">
        <v>40</v>
      </c>
      <c r="F2457" s="27" t="s">
        <v>99</v>
      </c>
      <c r="G2457" s="27" t="s">
        <v>100</v>
      </c>
      <c r="H2457" s="27" t="s">
        <v>27</v>
      </c>
      <c r="I2457" s="29">
        <v>0.35000000000000003</v>
      </c>
      <c r="J2457" s="30">
        <v>1500</v>
      </c>
      <c r="K2457" s="31">
        <f t="shared" si="18"/>
        <v>525</v>
      </c>
      <c r="L2457" s="31">
        <f t="shared" si="19"/>
        <v>210</v>
      </c>
      <c r="M2457" s="32">
        <v>0.4</v>
      </c>
      <c r="O2457" s="37"/>
      <c r="P2457" s="35"/>
      <c r="Q2457" s="33"/>
      <c r="R2457" s="34"/>
    </row>
    <row r="2458" spans="1:18" ht="15.75" customHeight="1" x14ac:dyDescent="0.2">
      <c r="A2458" s="22"/>
      <c r="B2458" s="27" t="s">
        <v>21</v>
      </c>
      <c r="C2458" s="27">
        <v>1185732</v>
      </c>
      <c r="D2458" s="28">
        <v>44218</v>
      </c>
      <c r="E2458" s="27" t="s">
        <v>40</v>
      </c>
      <c r="F2458" s="27" t="s">
        <v>99</v>
      </c>
      <c r="G2458" s="27" t="s">
        <v>100</v>
      </c>
      <c r="H2458" s="27" t="s">
        <v>28</v>
      </c>
      <c r="I2458" s="29">
        <v>0.49999999999999994</v>
      </c>
      <c r="J2458" s="30">
        <v>2000</v>
      </c>
      <c r="K2458" s="31">
        <f t="shared" si="18"/>
        <v>999.99999999999989</v>
      </c>
      <c r="L2458" s="31">
        <f t="shared" si="19"/>
        <v>349.99999999999994</v>
      </c>
      <c r="M2458" s="32">
        <v>0.35</v>
      </c>
      <c r="O2458" s="37"/>
      <c r="P2458" s="35"/>
      <c r="Q2458" s="33"/>
      <c r="R2458" s="34"/>
    </row>
    <row r="2459" spans="1:18" ht="15.75" customHeight="1" x14ac:dyDescent="0.2">
      <c r="A2459" s="22"/>
      <c r="B2459" s="27" t="s">
        <v>21</v>
      </c>
      <c r="C2459" s="27">
        <v>1185732</v>
      </c>
      <c r="D2459" s="28">
        <v>44218</v>
      </c>
      <c r="E2459" s="27" t="s">
        <v>40</v>
      </c>
      <c r="F2459" s="27" t="s">
        <v>99</v>
      </c>
      <c r="G2459" s="27" t="s">
        <v>100</v>
      </c>
      <c r="H2459" s="27" t="s">
        <v>29</v>
      </c>
      <c r="I2459" s="29">
        <v>0.4</v>
      </c>
      <c r="J2459" s="30">
        <v>3000</v>
      </c>
      <c r="K2459" s="31">
        <f t="shared" si="18"/>
        <v>1200</v>
      </c>
      <c r="L2459" s="31">
        <f t="shared" si="19"/>
        <v>480</v>
      </c>
      <c r="M2459" s="32">
        <v>0.4</v>
      </c>
      <c r="O2459" s="37"/>
      <c r="P2459" s="35"/>
      <c r="Q2459" s="33"/>
      <c r="R2459" s="34"/>
    </row>
    <row r="2460" spans="1:18" ht="15.75" customHeight="1" x14ac:dyDescent="0.2">
      <c r="A2460" s="22"/>
      <c r="B2460" s="27" t="s">
        <v>21</v>
      </c>
      <c r="C2460" s="27">
        <v>1185732</v>
      </c>
      <c r="D2460" s="28">
        <v>44249</v>
      </c>
      <c r="E2460" s="27" t="s">
        <v>40</v>
      </c>
      <c r="F2460" s="27" t="s">
        <v>99</v>
      </c>
      <c r="G2460" s="27" t="s">
        <v>100</v>
      </c>
      <c r="H2460" s="27" t="s">
        <v>24</v>
      </c>
      <c r="I2460" s="29">
        <v>0.4</v>
      </c>
      <c r="J2460" s="30">
        <v>5500</v>
      </c>
      <c r="K2460" s="31">
        <f t="shared" si="18"/>
        <v>2200</v>
      </c>
      <c r="L2460" s="31">
        <f t="shared" si="19"/>
        <v>880</v>
      </c>
      <c r="M2460" s="32">
        <v>0.4</v>
      </c>
      <c r="O2460" s="37"/>
      <c r="P2460" s="35"/>
      <c r="Q2460" s="33"/>
      <c r="R2460" s="34"/>
    </row>
    <row r="2461" spans="1:18" ht="15.75" customHeight="1" x14ac:dyDescent="0.2">
      <c r="A2461" s="22"/>
      <c r="B2461" s="27" t="s">
        <v>21</v>
      </c>
      <c r="C2461" s="27">
        <v>1185732</v>
      </c>
      <c r="D2461" s="28">
        <v>44249</v>
      </c>
      <c r="E2461" s="27" t="s">
        <v>40</v>
      </c>
      <c r="F2461" s="27" t="s">
        <v>99</v>
      </c>
      <c r="G2461" s="27" t="s">
        <v>100</v>
      </c>
      <c r="H2461" s="27" t="s">
        <v>25</v>
      </c>
      <c r="I2461" s="29">
        <v>0.4</v>
      </c>
      <c r="J2461" s="30">
        <v>2000</v>
      </c>
      <c r="K2461" s="31">
        <f t="shared" si="18"/>
        <v>800</v>
      </c>
      <c r="L2461" s="31">
        <f t="shared" si="19"/>
        <v>280</v>
      </c>
      <c r="M2461" s="32">
        <v>0.35</v>
      </c>
      <c r="O2461" s="37"/>
      <c r="P2461" s="35"/>
      <c r="Q2461" s="33"/>
      <c r="R2461" s="34"/>
    </row>
    <row r="2462" spans="1:18" ht="15.75" customHeight="1" x14ac:dyDescent="0.2">
      <c r="A2462" s="22"/>
      <c r="B2462" s="27" t="s">
        <v>21</v>
      </c>
      <c r="C2462" s="27">
        <v>1185732</v>
      </c>
      <c r="D2462" s="28">
        <v>44249</v>
      </c>
      <c r="E2462" s="27" t="s">
        <v>40</v>
      </c>
      <c r="F2462" s="27" t="s">
        <v>99</v>
      </c>
      <c r="G2462" s="27" t="s">
        <v>100</v>
      </c>
      <c r="H2462" s="27" t="s">
        <v>26</v>
      </c>
      <c r="I2462" s="29">
        <v>0.30000000000000004</v>
      </c>
      <c r="J2462" s="30">
        <v>2500</v>
      </c>
      <c r="K2462" s="31">
        <f t="shared" si="18"/>
        <v>750.00000000000011</v>
      </c>
      <c r="L2462" s="31">
        <f t="shared" si="19"/>
        <v>300.00000000000006</v>
      </c>
      <c r="M2462" s="32">
        <v>0.4</v>
      </c>
      <c r="O2462" s="37"/>
      <c r="P2462" s="35"/>
      <c r="Q2462" s="33"/>
      <c r="R2462" s="34"/>
    </row>
    <row r="2463" spans="1:18" ht="15.75" customHeight="1" x14ac:dyDescent="0.2">
      <c r="A2463" s="22"/>
      <c r="B2463" s="27" t="s">
        <v>21</v>
      </c>
      <c r="C2463" s="27">
        <v>1185732</v>
      </c>
      <c r="D2463" s="28">
        <v>44249</v>
      </c>
      <c r="E2463" s="27" t="s">
        <v>40</v>
      </c>
      <c r="F2463" s="27" t="s">
        <v>99</v>
      </c>
      <c r="G2463" s="27" t="s">
        <v>100</v>
      </c>
      <c r="H2463" s="27" t="s">
        <v>27</v>
      </c>
      <c r="I2463" s="29">
        <v>0.35000000000000003</v>
      </c>
      <c r="J2463" s="30">
        <v>1250</v>
      </c>
      <c r="K2463" s="31">
        <f t="shared" si="18"/>
        <v>437.50000000000006</v>
      </c>
      <c r="L2463" s="31">
        <f t="shared" si="19"/>
        <v>175.00000000000003</v>
      </c>
      <c r="M2463" s="32">
        <v>0.4</v>
      </c>
      <c r="O2463" s="37"/>
      <c r="P2463" s="35"/>
      <c r="Q2463" s="33"/>
      <c r="R2463" s="34"/>
    </row>
    <row r="2464" spans="1:18" ht="15.75" customHeight="1" x14ac:dyDescent="0.2">
      <c r="A2464" s="22"/>
      <c r="B2464" s="27" t="s">
        <v>21</v>
      </c>
      <c r="C2464" s="27">
        <v>1185732</v>
      </c>
      <c r="D2464" s="28">
        <v>44249</v>
      </c>
      <c r="E2464" s="27" t="s">
        <v>40</v>
      </c>
      <c r="F2464" s="27" t="s">
        <v>99</v>
      </c>
      <c r="G2464" s="27" t="s">
        <v>100</v>
      </c>
      <c r="H2464" s="27" t="s">
        <v>28</v>
      </c>
      <c r="I2464" s="29">
        <v>0.49999999999999994</v>
      </c>
      <c r="J2464" s="30">
        <v>2000</v>
      </c>
      <c r="K2464" s="31">
        <f t="shared" si="18"/>
        <v>999.99999999999989</v>
      </c>
      <c r="L2464" s="31">
        <f t="shared" si="19"/>
        <v>349.99999999999994</v>
      </c>
      <c r="M2464" s="32">
        <v>0.35</v>
      </c>
      <c r="O2464" s="37"/>
      <c r="P2464" s="35"/>
      <c r="Q2464" s="33"/>
      <c r="R2464" s="34"/>
    </row>
    <row r="2465" spans="1:18" ht="15.75" customHeight="1" x14ac:dyDescent="0.2">
      <c r="A2465" s="22"/>
      <c r="B2465" s="27" t="s">
        <v>21</v>
      </c>
      <c r="C2465" s="27">
        <v>1185732</v>
      </c>
      <c r="D2465" s="28">
        <v>44249</v>
      </c>
      <c r="E2465" s="27" t="s">
        <v>40</v>
      </c>
      <c r="F2465" s="27" t="s">
        <v>99</v>
      </c>
      <c r="G2465" s="27" t="s">
        <v>100</v>
      </c>
      <c r="H2465" s="27" t="s">
        <v>29</v>
      </c>
      <c r="I2465" s="29">
        <v>0.4</v>
      </c>
      <c r="J2465" s="30">
        <v>3000</v>
      </c>
      <c r="K2465" s="31">
        <f t="shared" si="18"/>
        <v>1200</v>
      </c>
      <c r="L2465" s="31">
        <f t="shared" si="19"/>
        <v>480</v>
      </c>
      <c r="M2465" s="32">
        <v>0.4</v>
      </c>
      <c r="O2465" s="37"/>
      <c r="P2465" s="35"/>
      <c r="Q2465" s="33"/>
      <c r="R2465" s="34"/>
    </row>
    <row r="2466" spans="1:18" ht="15.75" customHeight="1" x14ac:dyDescent="0.2">
      <c r="A2466" s="22"/>
      <c r="B2466" s="27" t="s">
        <v>21</v>
      </c>
      <c r="C2466" s="27">
        <v>1185732</v>
      </c>
      <c r="D2466" s="28">
        <v>44276</v>
      </c>
      <c r="E2466" s="27" t="s">
        <v>40</v>
      </c>
      <c r="F2466" s="27" t="s">
        <v>99</v>
      </c>
      <c r="G2466" s="27" t="s">
        <v>100</v>
      </c>
      <c r="H2466" s="27" t="s">
        <v>24</v>
      </c>
      <c r="I2466" s="29">
        <v>0.45</v>
      </c>
      <c r="J2466" s="30">
        <v>5200</v>
      </c>
      <c r="K2466" s="31">
        <f t="shared" si="18"/>
        <v>2340</v>
      </c>
      <c r="L2466" s="31">
        <f t="shared" si="19"/>
        <v>936</v>
      </c>
      <c r="M2466" s="32">
        <v>0.4</v>
      </c>
      <c r="O2466" s="37"/>
      <c r="P2466" s="35"/>
      <c r="Q2466" s="33"/>
      <c r="R2466" s="34"/>
    </row>
    <row r="2467" spans="1:18" ht="15.75" customHeight="1" x14ac:dyDescent="0.2">
      <c r="A2467" s="22"/>
      <c r="B2467" s="27" t="s">
        <v>21</v>
      </c>
      <c r="C2467" s="27">
        <v>1185732</v>
      </c>
      <c r="D2467" s="28">
        <v>44276</v>
      </c>
      <c r="E2467" s="27" t="s">
        <v>40</v>
      </c>
      <c r="F2467" s="27" t="s">
        <v>99</v>
      </c>
      <c r="G2467" s="27" t="s">
        <v>100</v>
      </c>
      <c r="H2467" s="27" t="s">
        <v>25</v>
      </c>
      <c r="I2467" s="29">
        <v>0.45</v>
      </c>
      <c r="J2467" s="30">
        <v>2250</v>
      </c>
      <c r="K2467" s="31">
        <f t="shared" si="18"/>
        <v>1012.5</v>
      </c>
      <c r="L2467" s="31">
        <f t="shared" si="19"/>
        <v>354.375</v>
      </c>
      <c r="M2467" s="32">
        <v>0.35</v>
      </c>
      <c r="O2467" s="37"/>
      <c r="P2467" s="35"/>
      <c r="Q2467" s="33"/>
      <c r="R2467" s="34"/>
    </row>
    <row r="2468" spans="1:18" ht="15.75" customHeight="1" x14ac:dyDescent="0.2">
      <c r="A2468" s="22"/>
      <c r="B2468" s="27" t="s">
        <v>21</v>
      </c>
      <c r="C2468" s="27">
        <v>1185732</v>
      </c>
      <c r="D2468" s="28">
        <v>44276</v>
      </c>
      <c r="E2468" s="27" t="s">
        <v>40</v>
      </c>
      <c r="F2468" s="27" t="s">
        <v>99</v>
      </c>
      <c r="G2468" s="27" t="s">
        <v>100</v>
      </c>
      <c r="H2468" s="27" t="s">
        <v>26</v>
      </c>
      <c r="I2468" s="29">
        <v>0.35000000000000003</v>
      </c>
      <c r="J2468" s="30">
        <v>2500</v>
      </c>
      <c r="K2468" s="31">
        <f t="shared" si="18"/>
        <v>875.00000000000011</v>
      </c>
      <c r="L2468" s="31">
        <f t="shared" si="19"/>
        <v>350.00000000000006</v>
      </c>
      <c r="M2468" s="32">
        <v>0.4</v>
      </c>
      <c r="O2468" s="37"/>
      <c r="P2468" s="35"/>
      <c r="Q2468" s="33"/>
      <c r="R2468" s="34"/>
    </row>
    <row r="2469" spans="1:18" ht="15.75" customHeight="1" x14ac:dyDescent="0.2">
      <c r="A2469" s="22"/>
      <c r="B2469" s="27" t="s">
        <v>21</v>
      </c>
      <c r="C2469" s="27">
        <v>1185732</v>
      </c>
      <c r="D2469" s="28">
        <v>44276</v>
      </c>
      <c r="E2469" s="27" t="s">
        <v>40</v>
      </c>
      <c r="F2469" s="27" t="s">
        <v>99</v>
      </c>
      <c r="G2469" s="27" t="s">
        <v>100</v>
      </c>
      <c r="H2469" s="27" t="s">
        <v>27</v>
      </c>
      <c r="I2469" s="29">
        <v>0.4</v>
      </c>
      <c r="J2469" s="30">
        <v>1000</v>
      </c>
      <c r="K2469" s="31">
        <f t="shared" si="18"/>
        <v>400</v>
      </c>
      <c r="L2469" s="31">
        <f t="shared" si="19"/>
        <v>160</v>
      </c>
      <c r="M2469" s="32">
        <v>0.4</v>
      </c>
      <c r="O2469" s="37"/>
      <c r="P2469" s="35"/>
      <c r="Q2469" s="33"/>
      <c r="R2469" s="34"/>
    </row>
    <row r="2470" spans="1:18" ht="15.75" customHeight="1" x14ac:dyDescent="0.2">
      <c r="A2470" s="22"/>
      <c r="B2470" s="27" t="s">
        <v>21</v>
      </c>
      <c r="C2470" s="27">
        <v>1185732</v>
      </c>
      <c r="D2470" s="28">
        <v>44276</v>
      </c>
      <c r="E2470" s="27" t="s">
        <v>40</v>
      </c>
      <c r="F2470" s="27" t="s">
        <v>99</v>
      </c>
      <c r="G2470" s="27" t="s">
        <v>100</v>
      </c>
      <c r="H2470" s="27" t="s">
        <v>28</v>
      </c>
      <c r="I2470" s="29">
        <v>0.54999999999999993</v>
      </c>
      <c r="J2470" s="30">
        <v>1500</v>
      </c>
      <c r="K2470" s="31">
        <f t="shared" si="18"/>
        <v>824.99999999999989</v>
      </c>
      <c r="L2470" s="31">
        <f t="shared" si="19"/>
        <v>288.74999999999994</v>
      </c>
      <c r="M2470" s="32">
        <v>0.35</v>
      </c>
      <c r="O2470" s="37"/>
      <c r="P2470" s="35"/>
      <c r="Q2470" s="33"/>
      <c r="R2470" s="34"/>
    </row>
    <row r="2471" spans="1:18" ht="15.75" customHeight="1" x14ac:dyDescent="0.2">
      <c r="A2471" s="22"/>
      <c r="B2471" s="27" t="s">
        <v>21</v>
      </c>
      <c r="C2471" s="27">
        <v>1185732</v>
      </c>
      <c r="D2471" s="28">
        <v>44276</v>
      </c>
      <c r="E2471" s="27" t="s">
        <v>40</v>
      </c>
      <c r="F2471" s="27" t="s">
        <v>99</v>
      </c>
      <c r="G2471" s="27" t="s">
        <v>100</v>
      </c>
      <c r="H2471" s="27" t="s">
        <v>29</v>
      </c>
      <c r="I2471" s="29">
        <v>0.45</v>
      </c>
      <c r="J2471" s="30">
        <v>2500</v>
      </c>
      <c r="K2471" s="31">
        <f t="shared" si="18"/>
        <v>1125</v>
      </c>
      <c r="L2471" s="31">
        <f t="shared" si="19"/>
        <v>450</v>
      </c>
      <c r="M2471" s="32">
        <v>0.4</v>
      </c>
      <c r="O2471" s="37"/>
      <c r="P2471" s="35"/>
      <c r="Q2471" s="33"/>
      <c r="R2471" s="34"/>
    </row>
    <row r="2472" spans="1:18" ht="15.75" customHeight="1" x14ac:dyDescent="0.2">
      <c r="A2472" s="22"/>
      <c r="B2472" s="27" t="s">
        <v>21</v>
      </c>
      <c r="C2472" s="27">
        <v>1185732</v>
      </c>
      <c r="D2472" s="28">
        <v>44308</v>
      </c>
      <c r="E2472" s="27" t="s">
        <v>40</v>
      </c>
      <c r="F2472" s="27" t="s">
        <v>99</v>
      </c>
      <c r="G2472" s="27" t="s">
        <v>100</v>
      </c>
      <c r="H2472" s="27" t="s">
        <v>24</v>
      </c>
      <c r="I2472" s="29">
        <v>0.45</v>
      </c>
      <c r="J2472" s="30">
        <v>4750</v>
      </c>
      <c r="K2472" s="31">
        <f t="shared" si="18"/>
        <v>2137.5</v>
      </c>
      <c r="L2472" s="31">
        <f t="shared" si="19"/>
        <v>855</v>
      </c>
      <c r="M2472" s="32">
        <v>0.4</v>
      </c>
      <c r="O2472" s="37"/>
      <c r="P2472" s="35"/>
      <c r="Q2472" s="33"/>
      <c r="R2472" s="34"/>
    </row>
    <row r="2473" spans="1:18" ht="15.75" customHeight="1" x14ac:dyDescent="0.2">
      <c r="A2473" s="22"/>
      <c r="B2473" s="27" t="s">
        <v>21</v>
      </c>
      <c r="C2473" s="27">
        <v>1185732</v>
      </c>
      <c r="D2473" s="28">
        <v>44308</v>
      </c>
      <c r="E2473" s="27" t="s">
        <v>40</v>
      </c>
      <c r="F2473" s="27" t="s">
        <v>99</v>
      </c>
      <c r="G2473" s="27" t="s">
        <v>100</v>
      </c>
      <c r="H2473" s="27" t="s">
        <v>25</v>
      </c>
      <c r="I2473" s="29">
        <v>0.45</v>
      </c>
      <c r="J2473" s="30">
        <v>1750</v>
      </c>
      <c r="K2473" s="31">
        <f t="shared" si="18"/>
        <v>787.5</v>
      </c>
      <c r="L2473" s="31">
        <f t="shared" si="19"/>
        <v>275.625</v>
      </c>
      <c r="M2473" s="32">
        <v>0.35</v>
      </c>
      <c r="O2473" s="37"/>
      <c r="P2473" s="35"/>
      <c r="Q2473" s="33"/>
      <c r="R2473" s="34"/>
    </row>
    <row r="2474" spans="1:18" ht="15.75" customHeight="1" x14ac:dyDescent="0.2">
      <c r="A2474" s="22"/>
      <c r="B2474" s="27" t="s">
        <v>21</v>
      </c>
      <c r="C2474" s="27">
        <v>1185732</v>
      </c>
      <c r="D2474" s="28">
        <v>44308</v>
      </c>
      <c r="E2474" s="27" t="s">
        <v>40</v>
      </c>
      <c r="F2474" s="27" t="s">
        <v>99</v>
      </c>
      <c r="G2474" s="27" t="s">
        <v>100</v>
      </c>
      <c r="H2474" s="27" t="s">
        <v>26</v>
      </c>
      <c r="I2474" s="29">
        <v>0.4</v>
      </c>
      <c r="J2474" s="30">
        <v>1750</v>
      </c>
      <c r="K2474" s="31">
        <f t="shared" si="18"/>
        <v>700</v>
      </c>
      <c r="L2474" s="31">
        <f t="shared" si="19"/>
        <v>280</v>
      </c>
      <c r="M2474" s="32">
        <v>0.4</v>
      </c>
      <c r="O2474" s="37"/>
      <c r="P2474" s="35"/>
      <c r="Q2474" s="33"/>
      <c r="R2474" s="34"/>
    </row>
    <row r="2475" spans="1:18" ht="15.75" customHeight="1" x14ac:dyDescent="0.2">
      <c r="A2475" s="22"/>
      <c r="B2475" s="27" t="s">
        <v>21</v>
      </c>
      <c r="C2475" s="27">
        <v>1185732</v>
      </c>
      <c r="D2475" s="28">
        <v>44308</v>
      </c>
      <c r="E2475" s="27" t="s">
        <v>40</v>
      </c>
      <c r="F2475" s="27" t="s">
        <v>99</v>
      </c>
      <c r="G2475" s="27" t="s">
        <v>100</v>
      </c>
      <c r="H2475" s="27" t="s">
        <v>27</v>
      </c>
      <c r="I2475" s="29">
        <v>0.45</v>
      </c>
      <c r="J2475" s="30">
        <v>1000</v>
      </c>
      <c r="K2475" s="31">
        <f t="shared" si="18"/>
        <v>450</v>
      </c>
      <c r="L2475" s="31">
        <f t="shared" si="19"/>
        <v>180</v>
      </c>
      <c r="M2475" s="32">
        <v>0.4</v>
      </c>
      <c r="O2475" s="37"/>
      <c r="P2475" s="35"/>
      <c r="Q2475" s="33"/>
      <c r="R2475" s="34"/>
    </row>
    <row r="2476" spans="1:18" ht="15.75" customHeight="1" x14ac:dyDescent="0.2">
      <c r="A2476" s="22"/>
      <c r="B2476" s="27" t="s">
        <v>21</v>
      </c>
      <c r="C2476" s="27">
        <v>1185732</v>
      </c>
      <c r="D2476" s="28">
        <v>44308</v>
      </c>
      <c r="E2476" s="27" t="s">
        <v>40</v>
      </c>
      <c r="F2476" s="27" t="s">
        <v>99</v>
      </c>
      <c r="G2476" s="27" t="s">
        <v>100</v>
      </c>
      <c r="H2476" s="27" t="s">
        <v>28</v>
      </c>
      <c r="I2476" s="29">
        <v>0.5</v>
      </c>
      <c r="J2476" s="30">
        <v>1250</v>
      </c>
      <c r="K2476" s="31">
        <f t="shared" si="18"/>
        <v>625</v>
      </c>
      <c r="L2476" s="31">
        <f t="shared" si="19"/>
        <v>218.75</v>
      </c>
      <c r="M2476" s="32">
        <v>0.35</v>
      </c>
      <c r="O2476" s="37"/>
      <c r="P2476" s="35"/>
      <c r="Q2476" s="33"/>
      <c r="R2476" s="34"/>
    </row>
    <row r="2477" spans="1:18" ht="15.75" customHeight="1" x14ac:dyDescent="0.2">
      <c r="A2477" s="22"/>
      <c r="B2477" s="27" t="s">
        <v>21</v>
      </c>
      <c r="C2477" s="27">
        <v>1185732</v>
      </c>
      <c r="D2477" s="28">
        <v>44308</v>
      </c>
      <c r="E2477" s="27" t="s">
        <v>40</v>
      </c>
      <c r="F2477" s="27" t="s">
        <v>99</v>
      </c>
      <c r="G2477" s="27" t="s">
        <v>100</v>
      </c>
      <c r="H2477" s="27" t="s">
        <v>29</v>
      </c>
      <c r="I2477" s="29">
        <v>0.4</v>
      </c>
      <c r="J2477" s="30">
        <v>2500</v>
      </c>
      <c r="K2477" s="31">
        <f t="shared" si="18"/>
        <v>1000</v>
      </c>
      <c r="L2477" s="31">
        <f t="shared" si="19"/>
        <v>400</v>
      </c>
      <c r="M2477" s="32">
        <v>0.4</v>
      </c>
      <c r="O2477" s="37"/>
      <c r="P2477" s="35"/>
      <c r="Q2477" s="33"/>
      <c r="R2477" s="34"/>
    </row>
    <row r="2478" spans="1:18" ht="15.75" customHeight="1" x14ac:dyDescent="0.2">
      <c r="A2478" s="22"/>
      <c r="B2478" s="27" t="s">
        <v>21</v>
      </c>
      <c r="C2478" s="27">
        <v>1185732</v>
      </c>
      <c r="D2478" s="28">
        <v>44339</v>
      </c>
      <c r="E2478" s="27" t="s">
        <v>40</v>
      </c>
      <c r="F2478" s="27" t="s">
        <v>99</v>
      </c>
      <c r="G2478" s="27" t="s">
        <v>100</v>
      </c>
      <c r="H2478" s="27" t="s">
        <v>24</v>
      </c>
      <c r="I2478" s="29">
        <v>0.5</v>
      </c>
      <c r="J2478" s="30">
        <v>5200</v>
      </c>
      <c r="K2478" s="31">
        <f t="shared" si="18"/>
        <v>2600</v>
      </c>
      <c r="L2478" s="31">
        <f t="shared" si="19"/>
        <v>1040</v>
      </c>
      <c r="M2478" s="32">
        <v>0.4</v>
      </c>
      <c r="O2478" s="37"/>
      <c r="P2478" s="35"/>
      <c r="Q2478" s="33"/>
      <c r="R2478" s="34"/>
    </row>
    <row r="2479" spans="1:18" ht="15.75" customHeight="1" x14ac:dyDescent="0.2">
      <c r="A2479" s="22"/>
      <c r="B2479" s="27" t="s">
        <v>21</v>
      </c>
      <c r="C2479" s="27">
        <v>1185732</v>
      </c>
      <c r="D2479" s="28">
        <v>44339</v>
      </c>
      <c r="E2479" s="27" t="s">
        <v>40</v>
      </c>
      <c r="F2479" s="27" t="s">
        <v>99</v>
      </c>
      <c r="G2479" s="27" t="s">
        <v>100</v>
      </c>
      <c r="H2479" s="27" t="s">
        <v>25</v>
      </c>
      <c r="I2479" s="29">
        <v>0.45000000000000007</v>
      </c>
      <c r="J2479" s="30">
        <v>2250</v>
      </c>
      <c r="K2479" s="31">
        <f t="shared" si="18"/>
        <v>1012.5000000000001</v>
      </c>
      <c r="L2479" s="31">
        <f t="shared" si="19"/>
        <v>354.375</v>
      </c>
      <c r="M2479" s="32">
        <v>0.35</v>
      </c>
      <c r="O2479" s="37"/>
      <c r="P2479" s="35"/>
      <c r="Q2479" s="33"/>
      <c r="R2479" s="34"/>
    </row>
    <row r="2480" spans="1:18" ht="15.75" customHeight="1" x14ac:dyDescent="0.2">
      <c r="A2480" s="22"/>
      <c r="B2480" s="27" t="s">
        <v>21</v>
      </c>
      <c r="C2480" s="27">
        <v>1185732</v>
      </c>
      <c r="D2480" s="28">
        <v>44339</v>
      </c>
      <c r="E2480" s="27" t="s">
        <v>40</v>
      </c>
      <c r="F2480" s="27" t="s">
        <v>99</v>
      </c>
      <c r="G2480" s="27" t="s">
        <v>100</v>
      </c>
      <c r="H2480" s="27" t="s">
        <v>26</v>
      </c>
      <c r="I2480" s="29">
        <v>0.4</v>
      </c>
      <c r="J2480" s="30">
        <v>2000</v>
      </c>
      <c r="K2480" s="31">
        <f t="shared" si="18"/>
        <v>800</v>
      </c>
      <c r="L2480" s="31">
        <f t="shared" si="19"/>
        <v>320</v>
      </c>
      <c r="M2480" s="32">
        <v>0.4</v>
      </c>
      <c r="O2480" s="37"/>
      <c r="P2480" s="35"/>
      <c r="Q2480" s="33"/>
      <c r="R2480" s="34"/>
    </row>
    <row r="2481" spans="1:18" ht="15.75" customHeight="1" x14ac:dyDescent="0.2">
      <c r="A2481" s="22"/>
      <c r="B2481" s="27" t="s">
        <v>21</v>
      </c>
      <c r="C2481" s="27">
        <v>1185732</v>
      </c>
      <c r="D2481" s="28">
        <v>44339</v>
      </c>
      <c r="E2481" s="27" t="s">
        <v>40</v>
      </c>
      <c r="F2481" s="27" t="s">
        <v>99</v>
      </c>
      <c r="G2481" s="27" t="s">
        <v>100</v>
      </c>
      <c r="H2481" s="27" t="s">
        <v>27</v>
      </c>
      <c r="I2481" s="29">
        <v>0.4</v>
      </c>
      <c r="J2481" s="30">
        <v>1250</v>
      </c>
      <c r="K2481" s="31">
        <f t="shared" si="18"/>
        <v>500</v>
      </c>
      <c r="L2481" s="31">
        <f t="shared" si="19"/>
        <v>200</v>
      </c>
      <c r="M2481" s="32">
        <v>0.4</v>
      </c>
      <c r="O2481" s="37"/>
      <c r="P2481" s="35"/>
      <c r="Q2481" s="33"/>
      <c r="R2481" s="34"/>
    </row>
    <row r="2482" spans="1:18" ht="15.75" customHeight="1" x14ac:dyDescent="0.2">
      <c r="A2482" s="22"/>
      <c r="B2482" s="27" t="s">
        <v>21</v>
      </c>
      <c r="C2482" s="27">
        <v>1185732</v>
      </c>
      <c r="D2482" s="28">
        <v>44339</v>
      </c>
      <c r="E2482" s="27" t="s">
        <v>40</v>
      </c>
      <c r="F2482" s="27" t="s">
        <v>99</v>
      </c>
      <c r="G2482" s="27" t="s">
        <v>100</v>
      </c>
      <c r="H2482" s="27" t="s">
        <v>28</v>
      </c>
      <c r="I2482" s="29">
        <v>0.5</v>
      </c>
      <c r="J2482" s="30">
        <v>1500</v>
      </c>
      <c r="K2482" s="31">
        <f t="shared" si="18"/>
        <v>750</v>
      </c>
      <c r="L2482" s="31">
        <f t="shared" si="19"/>
        <v>262.5</v>
      </c>
      <c r="M2482" s="32">
        <v>0.35</v>
      </c>
      <c r="O2482" s="37"/>
      <c r="P2482" s="35"/>
      <c r="Q2482" s="33"/>
      <c r="R2482" s="34"/>
    </row>
    <row r="2483" spans="1:18" ht="15.75" customHeight="1" x14ac:dyDescent="0.2">
      <c r="A2483" s="22"/>
      <c r="B2483" s="27" t="s">
        <v>21</v>
      </c>
      <c r="C2483" s="27">
        <v>1185732</v>
      </c>
      <c r="D2483" s="28">
        <v>44339</v>
      </c>
      <c r="E2483" s="27" t="s">
        <v>40</v>
      </c>
      <c r="F2483" s="27" t="s">
        <v>99</v>
      </c>
      <c r="G2483" s="27" t="s">
        <v>100</v>
      </c>
      <c r="H2483" s="27" t="s">
        <v>29</v>
      </c>
      <c r="I2483" s="29">
        <v>0.55000000000000004</v>
      </c>
      <c r="J2483" s="30">
        <v>2750</v>
      </c>
      <c r="K2483" s="31">
        <f t="shared" si="18"/>
        <v>1512.5000000000002</v>
      </c>
      <c r="L2483" s="31">
        <f t="shared" si="19"/>
        <v>605.00000000000011</v>
      </c>
      <c r="M2483" s="32">
        <v>0.4</v>
      </c>
      <c r="O2483" s="37"/>
      <c r="P2483" s="35"/>
      <c r="Q2483" s="33"/>
      <c r="R2483" s="34"/>
    </row>
    <row r="2484" spans="1:18" ht="15.75" customHeight="1" x14ac:dyDescent="0.2">
      <c r="A2484" s="22"/>
      <c r="B2484" s="27" t="s">
        <v>21</v>
      </c>
      <c r="C2484" s="27">
        <v>1185732</v>
      </c>
      <c r="D2484" s="28">
        <v>44369</v>
      </c>
      <c r="E2484" s="27" t="s">
        <v>40</v>
      </c>
      <c r="F2484" s="27" t="s">
        <v>99</v>
      </c>
      <c r="G2484" s="27" t="s">
        <v>100</v>
      </c>
      <c r="H2484" s="27" t="s">
        <v>24</v>
      </c>
      <c r="I2484" s="29">
        <v>0.4</v>
      </c>
      <c r="J2484" s="30">
        <v>5250</v>
      </c>
      <c r="K2484" s="31">
        <f t="shared" si="18"/>
        <v>2100</v>
      </c>
      <c r="L2484" s="31">
        <f t="shared" si="19"/>
        <v>840</v>
      </c>
      <c r="M2484" s="32">
        <v>0.4</v>
      </c>
      <c r="O2484" s="37"/>
      <c r="P2484" s="35"/>
      <c r="Q2484" s="33"/>
      <c r="R2484" s="34"/>
    </row>
    <row r="2485" spans="1:18" ht="15.75" customHeight="1" x14ac:dyDescent="0.2">
      <c r="A2485" s="22"/>
      <c r="B2485" s="27" t="s">
        <v>21</v>
      </c>
      <c r="C2485" s="27">
        <v>1185732</v>
      </c>
      <c r="D2485" s="28">
        <v>44369</v>
      </c>
      <c r="E2485" s="27" t="s">
        <v>40</v>
      </c>
      <c r="F2485" s="27" t="s">
        <v>99</v>
      </c>
      <c r="G2485" s="27" t="s">
        <v>100</v>
      </c>
      <c r="H2485" s="27" t="s">
        <v>25</v>
      </c>
      <c r="I2485" s="29">
        <v>0.35000000000000009</v>
      </c>
      <c r="J2485" s="30">
        <v>2750</v>
      </c>
      <c r="K2485" s="31">
        <f t="shared" si="18"/>
        <v>962.50000000000023</v>
      </c>
      <c r="L2485" s="31">
        <f t="shared" si="19"/>
        <v>336.87500000000006</v>
      </c>
      <c r="M2485" s="32">
        <v>0.35</v>
      </c>
      <c r="O2485" s="37"/>
      <c r="P2485" s="35"/>
      <c r="Q2485" s="33"/>
      <c r="R2485" s="34"/>
    </row>
    <row r="2486" spans="1:18" ht="15.75" customHeight="1" x14ac:dyDescent="0.2">
      <c r="A2486" s="22"/>
      <c r="B2486" s="27" t="s">
        <v>21</v>
      </c>
      <c r="C2486" s="27">
        <v>1185732</v>
      </c>
      <c r="D2486" s="28">
        <v>44369</v>
      </c>
      <c r="E2486" s="27" t="s">
        <v>40</v>
      </c>
      <c r="F2486" s="27" t="s">
        <v>99</v>
      </c>
      <c r="G2486" s="27" t="s">
        <v>100</v>
      </c>
      <c r="H2486" s="27" t="s">
        <v>26</v>
      </c>
      <c r="I2486" s="29">
        <v>0.30000000000000004</v>
      </c>
      <c r="J2486" s="30">
        <v>2250</v>
      </c>
      <c r="K2486" s="31">
        <f t="shared" si="18"/>
        <v>675.00000000000011</v>
      </c>
      <c r="L2486" s="31">
        <f t="shared" si="19"/>
        <v>270.00000000000006</v>
      </c>
      <c r="M2486" s="32">
        <v>0.4</v>
      </c>
      <c r="O2486" s="37"/>
      <c r="P2486" s="35"/>
      <c r="Q2486" s="33"/>
      <c r="R2486" s="34"/>
    </row>
    <row r="2487" spans="1:18" ht="15.75" customHeight="1" x14ac:dyDescent="0.2">
      <c r="A2487" s="22"/>
      <c r="B2487" s="27" t="s">
        <v>21</v>
      </c>
      <c r="C2487" s="27">
        <v>1185732</v>
      </c>
      <c r="D2487" s="28">
        <v>44369</v>
      </c>
      <c r="E2487" s="27" t="s">
        <v>40</v>
      </c>
      <c r="F2487" s="27" t="s">
        <v>99</v>
      </c>
      <c r="G2487" s="27" t="s">
        <v>100</v>
      </c>
      <c r="H2487" s="27" t="s">
        <v>27</v>
      </c>
      <c r="I2487" s="29">
        <v>0.30000000000000004</v>
      </c>
      <c r="J2487" s="30">
        <v>2000</v>
      </c>
      <c r="K2487" s="31">
        <f t="shared" si="18"/>
        <v>600.00000000000011</v>
      </c>
      <c r="L2487" s="31">
        <f t="shared" si="19"/>
        <v>240.00000000000006</v>
      </c>
      <c r="M2487" s="32">
        <v>0.4</v>
      </c>
      <c r="O2487" s="37"/>
      <c r="P2487" s="35"/>
      <c r="Q2487" s="33"/>
      <c r="R2487" s="34"/>
    </row>
    <row r="2488" spans="1:18" ht="15.75" customHeight="1" x14ac:dyDescent="0.2">
      <c r="A2488" s="22"/>
      <c r="B2488" s="27" t="s">
        <v>21</v>
      </c>
      <c r="C2488" s="27">
        <v>1185732</v>
      </c>
      <c r="D2488" s="28">
        <v>44369</v>
      </c>
      <c r="E2488" s="27" t="s">
        <v>40</v>
      </c>
      <c r="F2488" s="27" t="s">
        <v>99</v>
      </c>
      <c r="G2488" s="27" t="s">
        <v>100</v>
      </c>
      <c r="H2488" s="27" t="s">
        <v>28</v>
      </c>
      <c r="I2488" s="29">
        <v>0.5</v>
      </c>
      <c r="J2488" s="30">
        <v>2000</v>
      </c>
      <c r="K2488" s="31">
        <f t="shared" si="18"/>
        <v>1000</v>
      </c>
      <c r="L2488" s="31">
        <f t="shared" si="19"/>
        <v>350</v>
      </c>
      <c r="M2488" s="32">
        <v>0.35</v>
      </c>
      <c r="O2488" s="37"/>
      <c r="P2488" s="35"/>
      <c r="Q2488" s="33"/>
      <c r="R2488" s="34"/>
    </row>
    <row r="2489" spans="1:18" ht="15.75" customHeight="1" x14ac:dyDescent="0.2">
      <c r="A2489" s="22"/>
      <c r="B2489" s="27" t="s">
        <v>21</v>
      </c>
      <c r="C2489" s="27">
        <v>1185732</v>
      </c>
      <c r="D2489" s="28">
        <v>44369</v>
      </c>
      <c r="E2489" s="27" t="s">
        <v>40</v>
      </c>
      <c r="F2489" s="27" t="s">
        <v>99</v>
      </c>
      <c r="G2489" s="27" t="s">
        <v>100</v>
      </c>
      <c r="H2489" s="27" t="s">
        <v>29</v>
      </c>
      <c r="I2489" s="29">
        <v>0.55000000000000004</v>
      </c>
      <c r="J2489" s="30">
        <v>3750</v>
      </c>
      <c r="K2489" s="31">
        <f t="shared" si="18"/>
        <v>2062.5</v>
      </c>
      <c r="L2489" s="31">
        <f t="shared" si="19"/>
        <v>825</v>
      </c>
      <c r="M2489" s="32">
        <v>0.4</v>
      </c>
      <c r="O2489" s="37"/>
      <c r="P2489" s="35"/>
      <c r="Q2489" s="33"/>
      <c r="R2489" s="34"/>
    </row>
    <row r="2490" spans="1:18" ht="15.75" customHeight="1" x14ac:dyDescent="0.2">
      <c r="A2490" s="22"/>
      <c r="B2490" s="27" t="s">
        <v>21</v>
      </c>
      <c r="C2490" s="27">
        <v>1185732</v>
      </c>
      <c r="D2490" s="28">
        <v>44398</v>
      </c>
      <c r="E2490" s="27" t="s">
        <v>40</v>
      </c>
      <c r="F2490" s="27" t="s">
        <v>99</v>
      </c>
      <c r="G2490" s="27" t="s">
        <v>100</v>
      </c>
      <c r="H2490" s="27" t="s">
        <v>24</v>
      </c>
      <c r="I2490" s="29">
        <v>0.5</v>
      </c>
      <c r="J2490" s="30">
        <v>6000</v>
      </c>
      <c r="K2490" s="31">
        <f t="shared" si="18"/>
        <v>3000</v>
      </c>
      <c r="L2490" s="31">
        <f t="shared" si="19"/>
        <v>1200</v>
      </c>
      <c r="M2490" s="32">
        <v>0.4</v>
      </c>
      <c r="O2490" s="37"/>
      <c r="P2490" s="35"/>
      <c r="Q2490" s="33"/>
      <c r="R2490" s="34"/>
    </row>
    <row r="2491" spans="1:18" ht="15.75" customHeight="1" x14ac:dyDescent="0.2">
      <c r="A2491" s="22"/>
      <c r="B2491" s="27" t="s">
        <v>21</v>
      </c>
      <c r="C2491" s="27">
        <v>1185732</v>
      </c>
      <c r="D2491" s="28">
        <v>44398</v>
      </c>
      <c r="E2491" s="27" t="s">
        <v>40</v>
      </c>
      <c r="F2491" s="27" t="s">
        <v>99</v>
      </c>
      <c r="G2491" s="27" t="s">
        <v>100</v>
      </c>
      <c r="H2491" s="27" t="s">
        <v>25</v>
      </c>
      <c r="I2491" s="29">
        <v>0.45000000000000007</v>
      </c>
      <c r="J2491" s="30">
        <v>3500</v>
      </c>
      <c r="K2491" s="31">
        <f t="shared" si="18"/>
        <v>1575.0000000000002</v>
      </c>
      <c r="L2491" s="31">
        <f t="shared" si="19"/>
        <v>551.25</v>
      </c>
      <c r="M2491" s="32">
        <v>0.35</v>
      </c>
      <c r="O2491" s="37"/>
      <c r="P2491" s="35"/>
      <c r="Q2491" s="33"/>
      <c r="R2491" s="34"/>
    </row>
    <row r="2492" spans="1:18" ht="15.75" customHeight="1" x14ac:dyDescent="0.2">
      <c r="A2492" s="22"/>
      <c r="B2492" s="27" t="s">
        <v>21</v>
      </c>
      <c r="C2492" s="27">
        <v>1185732</v>
      </c>
      <c r="D2492" s="28">
        <v>44398</v>
      </c>
      <c r="E2492" s="27" t="s">
        <v>40</v>
      </c>
      <c r="F2492" s="27" t="s">
        <v>99</v>
      </c>
      <c r="G2492" s="27" t="s">
        <v>100</v>
      </c>
      <c r="H2492" s="27" t="s">
        <v>26</v>
      </c>
      <c r="I2492" s="29">
        <v>0.4</v>
      </c>
      <c r="J2492" s="30">
        <v>2750</v>
      </c>
      <c r="K2492" s="31">
        <f t="shared" si="18"/>
        <v>1100</v>
      </c>
      <c r="L2492" s="31">
        <f t="shared" si="19"/>
        <v>440</v>
      </c>
      <c r="M2492" s="32">
        <v>0.4</v>
      </c>
      <c r="O2492" s="37"/>
      <c r="P2492" s="35"/>
      <c r="Q2492" s="33"/>
      <c r="R2492" s="34"/>
    </row>
    <row r="2493" spans="1:18" ht="15.75" customHeight="1" x14ac:dyDescent="0.2">
      <c r="A2493" s="22"/>
      <c r="B2493" s="27" t="s">
        <v>21</v>
      </c>
      <c r="C2493" s="27">
        <v>1185732</v>
      </c>
      <c r="D2493" s="28">
        <v>44398</v>
      </c>
      <c r="E2493" s="27" t="s">
        <v>40</v>
      </c>
      <c r="F2493" s="27" t="s">
        <v>99</v>
      </c>
      <c r="G2493" s="27" t="s">
        <v>100</v>
      </c>
      <c r="H2493" s="27" t="s">
        <v>27</v>
      </c>
      <c r="I2493" s="29">
        <v>0.4</v>
      </c>
      <c r="J2493" s="30">
        <v>2250</v>
      </c>
      <c r="K2493" s="31">
        <f t="shared" si="18"/>
        <v>900</v>
      </c>
      <c r="L2493" s="31">
        <f t="shared" si="19"/>
        <v>360</v>
      </c>
      <c r="M2493" s="32">
        <v>0.4</v>
      </c>
      <c r="O2493" s="37"/>
      <c r="P2493" s="35"/>
      <c r="Q2493" s="33"/>
      <c r="R2493" s="34"/>
    </row>
    <row r="2494" spans="1:18" ht="15.75" customHeight="1" x14ac:dyDescent="0.2">
      <c r="A2494" s="22"/>
      <c r="B2494" s="27" t="s">
        <v>21</v>
      </c>
      <c r="C2494" s="27">
        <v>1185732</v>
      </c>
      <c r="D2494" s="28">
        <v>44398</v>
      </c>
      <c r="E2494" s="27" t="s">
        <v>40</v>
      </c>
      <c r="F2494" s="27" t="s">
        <v>99</v>
      </c>
      <c r="G2494" s="27" t="s">
        <v>100</v>
      </c>
      <c r="H2494" s="27" t="s">
        <v>28</v>
      </c>
      <c r="I2494" s="29">
        <v>0.5</v>
      </c>
      <c r="J2494" s="30">
        <v>2500</v>
      </c>
      <c r="K2494" s="31">
        <f t="shared" si="18"/>
        <v>1250</v>
      </c>
      <c r="L2494" s="31">
        <f t="shared" si="19"/>
        <v>437.5</v>
      </c>
      <c r="M2494" s="32">
        <v>0.35</v>
      </c>
      <c r="O2494" s="37"/>
      <c r="P2494" s="35"/>
      <c r="Q2494" s="33"/>
      <c r="R2494" s="34"/>
    </row>
    <row r="2495" spans="1:18" ht="15.75" customHeight="1" x14ac:dyDescent="0.2">
      <c r="A2495" s="22"/>
      <c r="B2495" s="27" t="s">
        <v>21</v>
      </c>
      <c r="C2495" s="27">
        <v>1185732</v>
      </c>
      <c r="D2495" s="28">
        <v>44398</v>
      </c>
      <c r="E2495" s="27" t="s">
        <v>40</v>
      </c>
      <c r="F2495" s="27" t="s">
        <v>99</v>
      </c>
      <c r="G2495" s="27" t="s">
        <v>100</v>
      </c>
      <c r="H2495" s="27" t="s">
        <v>29</v>
      </c>
      <c r="I2495" s="29">
        <v>0.55000000000000004</v>
      </c>
      <c r="J2495" s="30">
        <v>4250</v>
      </c>
      <c r="K2495" s="31">
        <f t="shared" si="18"/>
        <v>2337.5</v>
      </c>
      <c r="L2495" s="31">
        <f t="shared" si="19"/>
        <v>935</v>
      </c>
      <c r="M2495" s="32">
        <v>0.4</v>
      </c>
      <c r="O2495" s="37"/>
      <c r="P2495" s="35"/>
      <c r="Q2495" s="33"/>
      <c r="R2495" s="34"/>
    </row>
    <row r="2496" spans="1:18" ht="15.75" customHeight="1" x14ac:dyDescent="0.2">
      <c r="A2496" s="22"/>
      <c r="B2496" s="27" t="s">
        <v>21</v>
      </c>
      <c r="C2496" s="27">
        <v>1185732</v>
      </c>
      <c r="D2496" s="28">
        <v>44430</v>
      </c>
      <c r="E2496" s="27" t="s">
        <v>40</v>
      </c>
      <c r="F2496" s="27" t="s">
        <v>99</v>
      </c>
      <c r="G2496" s="27" t="s">
        <v>100</v>
      </c>
      <c r="H2496" s="27" t="s">
        <v>24</v>
      </c>
      <c r="I2496" s="29">
        <v>0.5</v>
      </c>
      <c r="J2496" s="30">
        <v>5750</v>
      </c>
      <c r="K2496" s="31">
        <f t="shared" si="18"/>
        <v>2875</v>
      </c>
      <c r="L2496" s="31">
        <f t="shared" si="19"/>
        <v>1150</v>
      </c>
      <c r="M2496" s="32">
        <v>0.4</v>
      </c>
      <c r="O2496" s="37"/>
      <c r="P2496" s="35"/>
      <c r="Q2496" s="33"/>
      <c r="R2496" s="34"/>
    </row>
    <row r="2497" spans="1:18" ht="15.75" customHeight="1" x14ac:dyDescent="0.2">
      <c r="A2497" s="22"/>
      <c r="B2497" s="27" t="s">
        <v>21</v>
      </c>
      <c r="C2497" s="27">
        <v>1185732</v>
      </c>
      <c r="D2497" s="28">
        <v>44430</v>
      </c>
      <c r="E2497" s="27" t="s">
        <v>40</v>
      </c>
      <c r="F2497" s="27" t="s">
        <v>99</v>
      </c>
      <c r="G2497" s="27" t="s">
        <v>100</v>
      </c>
      <c r="H2497" s="27" t="s">
        <v>25</v>
      </c>
      <c r="I2497" s="29">
        <v>0.45000000000000007</v>
      </c>
      <c r="J2497" s="30">
        <v>3500</v>
      </c>
      <c r="K2497" s="31">
        <f t="shared" si="18"/>
        <v>1575.0000000000002</v>
      </c>
      <c r="L2497" s="31">
        <f t="shared" si="19"/>
        <v>551.25</v>
      </c>
      <c r="M2497" s="32">
        <v>0.35</v>
      </c>
      <c r="O2497" s="37"/>
      <c r="P2497" s="35"/>
      <c r="Q2497" s="33"/>
      <c r="R2497" s="34"/>
    </row>
    <row r="2498" spans="1:18" ht="15.75" customHeight="1" x14ac:dyDescent="0.2">
      <c r="A2498" s="22"/>
      <c r="B2498" s="27" t="s">
        <v>21</v>
      </c>
      <c r="C2498" s="27">
        <v>1185732</v>
      </c>
      <c r="D2498" s="28">
        <v>44430</v>
      </c>
      <c r="E2498" s="27" t="s">
        <v>40</v>
      </c>
      <c r="F2498" s="27" t="s">
        <v>99</v>
      </c>
      <c r="G2498" s="27" t="s">
        <v>100</v>
      </c>
      <c r="H2498" s="27" t="s">
        <v>26</v>
      </c>
      <c r="I2498" s="29">
        <v>0.4</v>
      </c>
      <c r="J2498" s="30">
        <v>2750</v>
      </c>
      <c r="K2498" s="31">
        <f t="shared" si="18"/>
        <v>1100</v>
      </c>
      <c r="L2498" s="31">
        <f t="shared" si="19"/>
        <v>440</v>
      </c>
      <c r="M2498" s="32">
        <v>0.4</v>
      </c>
      <c r="O2498" s="37"/>
      <c r="P2498" s="35"/>
      <c r="Q2498" s="33"/>
      <c r="R2498" s="34"/>
    </row>
    <row r="2499" spans="1:18" ht="15.75" customHeight="1" x14ac:dyDescent="0.2">
      <c r="A2499" s="22"/>
      <c r="B2499" s="27" t="s">
        <v>21</v>
      </c>
      <c r="C2499" s="27">
        <v>1185732</v>
      </c>
      <c r="D2499" s="28">
        <v>44430</v>
      </c>
      <c r="E2499" s="27" t="s">
        <v>40</v>
      </c>
      <c r="F2499" s="27" t="s">
        <v>99</v>
      </c>
      <c r="G2499" s="27" t="s">
        <v>100</v>
      </c>
      <c r="H2499" s="27" t="s">
        <v>27</v>
      </c>
      <c r="I2499" s="29">
        <v>0.4</v>
      </c>
      <c r="J2499" s="30">
        <v>2500</v>
      </c>
      <c r="K2499" s="31">
        <f t="shared" si="18"/>
        <v>1000</v>
      </c>
      <c r="L2499" s="31">
        <f t="shared" si="19"/>
        <v>400</v>
      </c>
      <c r="M2499" s="32">
        <v>0.4</v>
      </c>
      <c r="O2499" s="37"/>
      <c r="P2499" s="35"/>
      <c r="Q2499" s="33"/>
      <c r="R2499" s="34"/>
    </row>
    <row r="2500" spans="1:18" ht="15.75" customHeight="1" x14ac:dyDescent="0.2">
      <c r="A2500" s="22"/>
      <c r="B2500" s="27" t="s">
        <v>21</v>
      </c>
      <c r="C2500" s="27">
        <v>1185732</v>
      </c>
      <c r="D2500" s="28">
        <v>44430</v>
      </c>
      <c r="E2500" s="27" t="s">
        <v>40</v>
      </c>
      <c r="F2500" s="27" t="s">
        <v>99</v>
      </c>
      <c r="G2500" s="27" t="s">
        <v>100</v>
      </c>
      <c r="H2500" s="27" t="s">
        <v>28</v>
      </c>
      <c r="I2500" s="29">
        <v>0.5</v>
      </c>
      <c r="J2500" s="30">
        <v>2250</v>
      </c>
      <c r="K2500" s="31">
        <f t="shared" si="18"/>
        <v>1125</v>
      </c>
      <c r="L2500" s="31">
        <f t="shared" si="19"/>
        <v>393.75</v>
      </c>
      <c r="M2500" s="32">
        <v>0.35</v>
      </c>
      <c r="O2500" s="37"/>
      <c r="P2500" s="35"/>
      <c r="Q2500" s="33"/>
      <c r="R2500" s="34"/>
    </row>
    <row r="2501" spans="1:18" ht="15.75" customHeight="1" x14ac:dyDescent="0.2">
      <c r="A2501" s="22"/>
      <c r="B2501" s="27" t="s">
        <v>21</v>
      </c>
      <c r="C2501" s="27">
        <v>1185732</v>
      </c>
      <c r="D2501" s="28">
        <v>44430</v>
      </c>
      <c r="E2501" s="27" t="s">
        <v>40</v>
      </c>
      <c r="F2501" s="27" t="s">
        <v>99</v>
      </c>
      <c r="G2501" s="27" t="s">
        <v>100</v>
      </c>
      <c r="H2501" s="27" t="s">
        <v>29</v>
      </c>
      <c r="I2501" s="29">
        <v>0.55000000000000004</v>
      </c>
      <c r="J2501" s="30">
        <v>4000</v>
      </c>
      <c r="K2501" s="31">
        <f t="shared" si="18"/>
        <v>2200</v>
      </c>
      <c r="L2501" s="31">
        <f t="shared" si="19"/>
        <v>880</v>
      </c>
      <c r="M2501" s="32">
        <v>0.4</v>
      </c>
      <c r="O2501" s="37"/>
      <c r="P2501" s="35"/>
      <c r="Q2501" s="33"/>
      <c r="R2501" s="34"/>
    </row>
    <row r="2502" spans="1:18" ht="15.75" customHeight="1" x14ac:dyDescent="0.2">
      <c r="A2502" s="22"/>
      <c r="B2502" s="27" t="s">
        <v>21</v>
      </c>
      <c r="C2502" s="27">
        <v>1185732</v>
      </c>
      <c r="D2502" s="28">
        <v>44462</v>
      </c>
      <c r="E2502" s="27" t="s">
        <v>40</v>
      </c>
      <c r="F2502" s="27" t="s">
        <v>99</v>
      </c>
      <c r="G2502" s="27" t="s">
        <v>100</v>
      </c>
      <c r="H2502" s="27" t="s">
        <v>24</v>
      </c>
      <c r="I2502" s="29">
        <v>0.5</v>
      </c>
      <c r="J2502" s="30">
        <v>5250</v>
      </c>
      <c r="K2502" s="31">
        <f t="shared" si="18"/>
        <v>2625</v>
      </c>
      <c r="L2502" s="31">
        <f t="shared" si="19"/>
        <v>1050</v>
      </c>
      <c r="M2502" s="32">
        <v>0.4</v>
      </c>
      <c r="O2502" s="37"/>
      <c r="P2502" s="35"/>
      <c r="Q2502" s="33"/>
      <c r="R2502" s="34"/>
    </row>
    <row r="2503" spans="1:18" ht="15.75" customHeight="1" x14ac:dyDescent="0.2">
      <c r="A2503" s="22"/>
      <c r="B2503" s="27" t="s">
        <v>21</v>
      </c>
      <c r="C2503" s="27">
        <v>1185732</v>
      </c>
      <c r="D2503" s="28">
        <v>44462</v>
      </c>
      <c r="E2503" s="27" t="s">
        <v>40</v>
      </c>
      <c r="F2503" s="27" t="s">
        <v>99</v>
      </c>
      <c r="G2503" s="27" t="s">
        <v>100</v>
      </c>
      <c r="H2503" s="27" t="s">
        <v>25</v>
      </c>
      <c r="I2503" s="29">
        <v>0.45000000000000007</v>
      </c>
      <c r="J2503" s="30">
        <v>3250</v>
      </c>
      <c r="K2503" s="31">
        <f t="shared" si="18"/>
        <v>1462.5000000000002</v>
      </c>
      <c r="L2503" s="31">
        <f t="shared" si="19"/>
        <v>511.87500000000006</v>
      </c>
      <c r="M2503" s="32">
        <v>0.35</v>
      </c>
      <c r="O2503" s="37"/>
      <c r="P2503" s="35"/>
      <c r="Q2503" s="33"/>
      <c r="R2503" s="34"/>
    </row>
    <row r="2504" spans="1:18" ht="15.75" customHeight="1" x14ac:dyDescent="0.2">
      <c r="A2504" s="22"/>
      <c r="B2504" s="27" t="s">
        <v>21</v>
      </c>
      <c r="C2504" s="27">
        <v>1185732</v>
      </c>
      <c r="D2504" s="28">
        <v>44462</v>
      </c>
      <c r="E2504" s="27" t="s">
        <v>40</v>
      </c>
      <c r="F2504" s="27" t="s">
        <v>99</v>
      </c>
      <c r="G2504" s="27" t="s">
        <v>100</v>
      </c>
      <c r="H2504" s="27" t="s">
        <v>26</v>
      </c>
      <c r="I2504" s="29">
        <v>0.35000000000000003</v>
      </c>
      <c r="J2504" s="30">
        <v>2250</v>
      </c>
      <c r="K2504" s="31">
        <f t="shared" si="18"/>
        <v>787.50000000000011</v>
      </c>
      <c r="L2504" s="31">
        <f t="shared" si="19"/>
        <v>315.00000000000006</v>
      </c>
      <c r="M2504" s="32">
        <v>0.4</v>
      </c>
      <c r="O2504" s="37"/>
      <c r="P2504" s="35"/>
      <c r="Q2504" s="33"/>
      <c r="R2504" s="34"/>
    </row>
    <row r="2505" spans="1:18" ht="15.75" customHeight="1" x14ac:dyDescent="0.2">
      <c r="A2505" s="22"/>
      <c r="B2505" s="27" t="s">
        <v>21</v>
      </c>
      <c r="C2505" s="27">
        <v>1185732</v>
      </c>
      <c r="D2505" s="28">
        <v>44462</v>
      </c>
      <c r="E2505" s="27" t="s">
        <v>40</v>
      </c>
      <c r="F2505" s="27" t="s">
        <v>99</v>
      </c>
      <c r="G2505" s="27" t="s">
        <v>100</v>
      </c>
      <c r="H2505" s="27" t="s">
        <v>27</v>
      </c>
      <c r="I2505" s="29">
        <v>0.35000000000000003</v>
      </c>
      <c r="J2505" s="30">
        <v>2000</v>
      </c>
      <c r="K2505" s="31">
        <f t="shared" si="18"/>
        <v>700.00000000000011</v>
      </c>
      <c r="L2505" s="31">
        <f t="shared" si="19"/>
        <v>280.00000000000006</v>
      </c>
      <c r="M2505" s="32">
        <v>0.4</v>
      </c>
      <c r="O2505" s="37"/>
      <c r="P2505" s="35"/>
      <c r="Q2505" s="33"/>
      <c r="R2505" s="34"/>
    </row>
    <row r="2506" spans="1:18" ht="15.75" customHeight="1" x14ac:dyDescent="0.2">
      <c r="A2506" s="22"/>
      <c r="B2506" s="27" t="s">
        <v>21</v>
      </c>
      <c r="C2506" s="27">
        <v>1185732</v>
      </c>
      <c r="D2506" s="28">
        <v>44462</v>
      </c>
      <c r="E2506" s="27" t="s">
        <v>40</v>
      </c>
      <c r="F2506" s="27" t="s">
        <v>99</v>
      </c>
      <c r="G2506" s="27" t="s">
        <v>100</v>
      </c>
      <c r="H2506" s="27" t="s">
        <v>28</v>
      </c>
      <c r="I2506" s="29">
        <v>0.45</v>
      </c>
      <c r="J2506" s="30">
        <v>2000</v>
      </c>
      <c r="K2506" s="31">
        <f t="shared" si="18"/>
        <v>900</v>
      </c>
      <c r="L2506" s="31">
        <f t="shared" si="19"/>
        <v>315</v>
      </c>
      <c r="M2506" s="32">
        <v>0.35</v>
      </c>
      <c r="O2506" s="37"/>
      <c r="P2506" s="35"/>
      <c r="Q2506" s="33"/>
      <c r="R2506" s="34"/>
    </row>
    <row r="2507" spans="1:18" ht="15.75" customHeight="1" x14ac:dyDescent="0.2">
      <c r="A2507" s="22"/>
      <c r="B2507" s="27" t="s">
        <v>21</v>
      </c>
      <c r="C2507" s="27">
        <v>1185732</v>
      </c>
      <c r="D2507" s="28">
        <v>44462</v>
      </c>
      <c r="E2507" s="27" t="s">
        <v>40</v>
      </c>
      <c r="F2507" s="27" t="s">
        <v>99</v>
      </c>
      <c r="G2507" s="27" t="s">
        <v>100</v>
      </c>
      <c r="H2507" s="27" t="s">
        <v>29</v>
      </c>
      <c r="I2507" s="29">
        <v>0.5</v>
      </c>
      <c r="J2507" s="30">
        <v>2750</v>
      </c>
      <c r="K2507" s="31">
        <f t="shared" si="18"/>
        <v>1375</v>
      </c>
      <c r="L2507" s="31">
        <f t="shared" si="19"/>
        <v>550</v>
      </c>
      <c r="M2507" s="32">
        <v>0.4</v>
      </c>
      <c r="O2507" s="37"/>
      <c r="P2507" s="35"/>
      <c r="Q2507" s="33"/>
      <c r="R2507" s="34"/>
    </row>
    <row r="2508" spans="1:18" ht="15.75" customHeight="1" x14ac:dyDescent="0.2">
      <c r="A2508" s="22"/>
      <c r="B2508" s="27" t="s">
        <v>21</v>
      </c>
      <c r="C2508" s="27">
        <v>1185732</v>
      </c>
      <c r="D2508" s="28">
        <v>44491</v>
      </c>
      <c r="E2508" s="27" t="s">
        <v>40</v>
      </c>
      <c r="F2508" s="27" t="s">
        <v>99</v>
      </c>
      <c r="G2508" s="27" t="s">
        <v>100</v>
      </c>
      <c r="H2508" s="27" t="s">
        <v>24</v>
      </c>
      <c r="I2508" s="29">
        <v>0.54999999999999993</v>
      </c>
      <c r="J2508" s="30">
        <v>4500</v>
      </c>
      <c r="K2508" s="31">
        <f t="shared" si="18"/>
        <v>2474.9999999999995</v>
      </c>
      <c r="L2508" s="31">
        <f t="shared" si="19"/>
        <v>989.99999999999989</v>
      </c>
      <c r="M2508" s="32">
        <v>0.4</v>
      </c>
      <c r="O2508" s="37"/>
      <c r="P2508" s="35"/>
      <c r="Q2508" s="33"/>
      <c r="R2508" s="34"/>
    </row>
    <row r="2509" spans="1:18" ht="15.75" customHeight="1" x14ac:dyDescent="0.2">
      <c r="A2509" s="22"/>
      <c r="B2509" s="27" t="s">
        <v>21</v>
      </c>
      <c r="C2509" s="27">
        <v>1185732</v>
      </c>
      <c r="D2509" s="28">
        <v>44491</v>
      </c>
      <c r="E2509" s="27" t="s">
        <v>40</v>
      </c>
      <c r="F2509" s="27" t="s">
        <v>99</v>
      </c>
      <c r="G2509" s="27" t="s">
        <v>100</v>
      </c>
      <c r="H2509" s="27" t="s">
        <v>25</v>
      </c>
      <c r="I2509" s="29">
        <v>0.45</v>
      </c>
      <c r="J2509" s="30">
        <v>2750</v>
      </c>
      <c r="K2509" s="31">
        <f t="shared" si="18"/>
        <v>1237.5</v>
      </c>
      <c r="L2509" s="31">
        <f t="shared" si="19"/>
        <v>433.125</v>
      </c>
      <c r="M2509" s="32">
        <v>0.35</v>
      </c>
      <c r="O2509" s="37"/>
      <c r="P2509" s="35"/>
      <c r="Q2509" s="33"/>
      <c r="R2509" s="34"/>
    </row>
    <row r="2510" spans="1:18" ht="15.75" customHeight="1" x14ac:dyDescent="0.2">
      <c r="A2510" s="22"/>
      <c r="B2510" s="27" t="s">
        <v>21</v>
      </c>
      <c r="C2510" s="27">
        <v>1185732</v>
      </c>
      <c r="D2510" s="28">
        <v>44491</v>
      </c>
      <c r="E2510" s="27" t="s">
        <v>40</v>
      </c>
      <c r="F2510" s="27" t="s">
        <v>99</v>
      </c>
      <c r="G2510" s="27" t="s">
        <v>100</v>
      </c>
      <c r="H2510" s="27" t="s">
        <v>26</v>
      </c>
      <c r="I2510" s="29">
        <v>0.45</v>
      </c>
      <c r="J2510" s="30">
        <v>1750</v>
      </c>
      <c r="K2510" s="31">
        <f t="shared" si="18"/>
        <v>787.5</v>
      </c>
      <c r="L2510" s="31">
        <f t="shared" si="19"/>
        <v>315</v>
      </c>
      <c r="M2510" s="32">
        <v>0.4</v>
      </c>
      <c r="O2510" s="37"/>
      <c r="P2510" s="35"/>
      <c r="Q2510" s="33"/>
      <c r="R2510" s="34"/>
    </row>
    <row r="2511" spans="1:18" ht="15.75" customHeight="1" x14ac:dyDescent="0.2">
      <c r="A2511" s="22"/>
      <c r="B2511" s="27" t="s">
        <v>21</v>
      </c>
      <c r="C2511" s="27">
        <v>1185732</v>
      </c>
      <c r="D2511" s="28">
        <v>44491</v>
      </c>
      <c r="E2511" s="27" t="s">
        <v>40</v>
      </c>
      <c r="F2511" s="27" t="s">
        <v>99</v>
      </c>
      <c r="G2511" s="27" t="s">
        <v>100</v>
      </c>
      <c r="H2511" s="27" t="s">
        <v>27</v>
      </c>
      <c r="I2511" s="29">
        <v>0.45</v>
      </c>
      <c r="J2511" s="30">
        <v>1500</v>
      </c>
      <c r="K2511" s="31">
        <f t="shared" si="18"/>
        <v>675</v>
      </c>
      <c r="L2511" s="31">
        <f t="shared" si="19"/>
        <v>270</v>
      </c>
      <c r="M2511" s="32">
        <v>0.4</v>
      </c>
      <c r="O2511" s="37"/>
      <c r="P2511" s="35"/>
      <c r="Q2511" s="33"/>
      <c r="R2511" s="34"/>
    </row>
    <row r="2512" spans="1:18" ht="15.75" customHeight="1" x14ac:dyDescent="0.2">
      <c r="A2512" s="22"/>
      <c r="B2512" s="27" t="s">
        <v>21</v>
      </c>
      <c r="C2512" s="27">
        <v>1185732</v>
      </c>
      <c r="D2512" s="28">
        <v>44491</v>
      </c>
      <c r="E2512" s="27" t="s">
        <v>40</v>
      </c>
      <c r="F2512" s="27" t="s">
        <v>99</v>
      </c>
      <c r="G2512" s="27" t="s">
        <v>100</v>
      </c>
      <c r="H2512" s="27" t="s">
        <v>28</v>
      </c>
      <c r="I2512" s="29">
        <v>0.54999999999999993</v>
      </c>
      <c r="J2512" s="30">
        <v>1500</v>
      </c>
      <c r="K2512" s="31">
        <f t="shared" si="18"/>
        <v>824.99999999999989</v>
      </c>
      <c r="L2512" s="31">
        <f t="shared" si="19"/>
        <v>288.74999999999994</v>
      </c>
      <c r="M2512" s="32">
        <v>0.35</v>
      </c>
      <c r="O2512" s="37"/>
      <c r="P2512" s="35"/>
      <c r="Q2512" s="33"/>
      <c r="R2512" s="34"/>
    </row>
    <row r="2513" spans="1:18" ht="15.75" customHeight="1" x14ac:dyDescent="0.2">
      <c r="A2513" s="22"/>
      <c r="B2513" s="27" t="s">
        <v>21</v>
      </c>
      <c r="C2513" s="27">
        <v>1185732</v>
      </c>
      <c r="D2513" s="28">
        <v>44491</v>
      </c>
      <c r="E2513" s="27" t="s">
        <v>40</v>
      </c>
      <c r="F2513" s="27" t="s">
        <v>99</v>
      </c>
      <c r="G2513" s="27" t="s">
        <v>100</v>
      </c>
      <c r="H2513" s="27" t="s">
        <v>29</v>
      </c>
      <c r="I2513" s="29">
        <v>0.54999999999999993</v>
      </c>
      <c r="J2513" s="30">
        <v>2750</v>
      </c>
      <c r="K2513" s="31">
        <f t="shared" si="18"/>
        <v>1512.4999999999998</v>
      </c>
      <c r="L2513" s="31">
        <f t="shared" si="19"/>
        <v>604.99999999999989</v>
      </c>
      <c r="M2513" s="32">
        <v>0.4</v>
      </c>
      <c r="O2513" s="37"/>
      <c r="P2513" s="35"/>
      <c r="Q2513" s="33"/>
      <c r="R2513" s="34"/>
    </row>
    <row r="2514" spans="1:18" ht="15.75" customHeight="1" x14ac:dyDescent="0.2">
      <c r="A2514" s="22"/>
      <c r="B2514" s="27" t="s">
        <v>21</v>
      </c>
      <c r="C2514" s="27">
        <v>1185732</v>
      </c>
      <c r="D2514" s="28">
        <v>44522</v>
      </c>
      <c r="E2514" s="27" t="s">
        <v>40</v>
      </c>
      <c r="F2514" s="27" t="s">
        <v>99</v>
      </c>
      <c r="G2514" s="27" t="s">
        <v>100</v>
      </c>
      <c r="H2514" s="27" t="s">
        <v>24</v>
      </c>
      <c r="I2514" s="29">
        <v>0.5</v>
      </c>
      <c r="J2514" s="30">
        <v>4250</v>
      </c>
      <c r="K2514" s="31">
        <f t="shared" si="18"/>
        <v>2125</v>
      </c>
      <c r="L2514" s="31">
        <f t="shared" si="19"/>
        <v>850</v>
      </c>
      <c r="M2514" s="32">
        <v>0.4</v>
      </c>
      <c r="O2514" s="37"/>
      <c r="P2514" s="35"/>
      <c r="Q2514" s="33"/>
      <c r="R2514" s="34"/>
    </row>
    <row r="2515" spans="1:18" ht="15.75" customHeight="1" x14ac:dyDescent="0.2">
      <c r="A2515" s="22"/>
      <c r="B2515" s="27" t="s">
        <v>21</v>
      </c>
      <c r="C2515" s="27">
        <v>1185732</v>
      </c>
      <c r="D2515" s="28">
        <v>44522</v>
      </c>
      <c r="E2515" s="27" t="s">
        <v>40</v>
      </c>
      <c r="F2515" s="27" t="s">
        <v>99</v>
      </c>
      <c r="G2515" s="27" t="s">
        <v>100</v>
      </c>
      <c r="H2515" s="27" t="s">
        <v>25</v>
      </c>
      <c r="I2515" s="29">
        <v>0.4</v>
      </c>
      <c r="J2515" s="30">
        <v>2750</v>
      </c>
      <c r="K2515" s="31">
        <f t="shared" si="18"/>
        <v>1100</v>
      </c>
      <c r="L2515" s="31">
        <f t="shared" si="19"/>
        <v>385</v>
      </c>
      <c r="M2515" s="32">
        <v>0.35</v>
      </c>
      <c r="O2515" s="37"/>
      <c r="P2515" s="35"/>
      <c r="Q2515" s="33"/>
      <c r="R2515" s="34"/>
    </row>
    <row r="2516" spans="1:18" ht="15.75" customHeight="1" x14ac:dyDescent="0.2">
      <c r="A2516" s="22"/>
      <c r="B2516" s="27" t="s">
        <v>21</v>
      </c>
      <c r="C2516" s="27">
        <v>1185732</v>
      </c>
      <c r="D2516" s="28">
        <v>44522</v>
      </c>
      <c r="E2516" s="27" t="s">
        <v>40</v>
      </c>
      <c r="F2516" s="27" t="s">
        <v>99</v>
      </c>
      <c r="G2516" s="27" t="s">
        <v>100</v>
      </c>
      <c r="H2516" s="27" t="s">
        <v>26</v>
      </c>
      <c r="I2516" s="29">
        <v>0.45</v>
      </c>
      <c r="J2516" s="30">
        <v>2200</v>
      </c>
      <c r="K2516" s="31">
        <f t="shared" si="18"/>
        <v>990</v>
      </c>
      <c r="L2516" s="31">
        <f t="shared" si="19"/>
        <v>396</v>
      </c>
      <c r="M2516" s="32">
        <v>0.4</v>
      </c>
      <c r="O2516" s="37"/>
      <c r="P2516" s="35"/>
      <c r="Q2516" s="33"/>
      <c r="R2516" s="34"/>
    </row>
    <row r="2517" spans="1:18" ht="15.75" customHeight="1" x14ac:dyDescent="0.2">
      <c r="A2517" s="22"/>
      <c r="B2517" s="27" t="s">
        <v>21</v>
      </c>
      <c r="C2517" s="27">
        <v>1185732</v>
      </c>
      <c r="D2517" s="28">
        <v>44522</v>
      </c>
      <c r="E2517" s="27" t="s">
        <v>40</v>
      </c>
      <c r="F2517" s="27" t="s">
        <v>99</v>
      </c>
      <c r="G2517" s="27" t="s">
        <v>100</v>
      </c>
      <c r="H2517" s="27" t="s">
        <v>27</v>
      </c>
      <c r="I2517" s="29">
        <v>0.55000000000000004</v>
      </c>
      <c r="J2517" s="30">
        <v>2000</v>
      </c>
      <c r="K2517" s="31">
        <f t="shared" si="18"/>
        <v>1100</v>
      </c>
      <c r="L2517" s="31">
        <f t="shared" si="19"/>
        <v>440</v>
      </c>
      <c r="M2517" s="32">
        <v>0.4</v>
      </c>
      <c r="O2517" s="37"/>
      <c r="P2517" s="35"/>
      <c r="Q2517" s="33"/>
      <c r="R2517" s="34"/>
    </row>
    <row r="2518" spans="1:18" ht="15.75" customHeight="1" x14ac:dyDescent="0.2">
      <c r="A2518" s="22"/>
      <c r="B2518" s="27" t="s">
        <v>21</v>
      </c>
      <c r="C2518" s="27">
        <v>1185732</v>
      </c>
      <c r="D2518" s="28">
        <v>44522</v>
      </c>
      <c r="E2518" s="27" t="s">
        <v>40</v>
      </c>
      <c r="F2518" s="27" t="s">
        <v>99</v>
      </c>
      <c r="G2518" s="27" t="s">
        <v>100</v>
      </c>
      <c r="H2518" s="27" t="s">
        <v>28</v>
      </c>
      <c r="I2518" s="29">
        <v>0.65</v>
      </c>
      <c r="J2518" s="30">
        <v>1750</v>
      </c>
      <c r="K2518" s="31">
        <f t="shared" si="18"/>
        <v>1137.5</v>
      </c>
      <c r="L2518" s="31">
        <f t="shared" si="19"/>
        <v>398.125</v>
      </c>
      <c r="M2518" s="32">
        <v>0.35</v>
      </c>
      <c r="O2518" s="37"/>
      <c r="P2518" s="35"/>
      <c r="Q2518" s="33"/>
      <c r="R2518" s="34"/>
    </row>
    <row r="2519" spans="1:18" ht="15.75" customHeight="1" x14ac:dyDescent="0.2">
      <c r="A2519" s="22"/>
      <c r="B2519" s="27" t="s">
        <v>21</v>
      </c>
      <c r="C2519" s="27">
        <v>1185732</v>
      </c>
      <c r="D2519" s="28">
        <v>44522</v>
      </c>
      <c r="E2519" s="27" t="s">
        <v>40</v>
      </c>
      <c r="F2519" s="27" t="s">
        <v>99</v>
      </c>
      <c r="G2519" s="27" t="s">
        <v>100</v>
      </c>
      <c r="H2519" s="27" t="s">
        <v>29</v>
      </c>
      <c r="I2519" s="29">
        <v>0.7</v>
      </c>
      <c r="J2519" s="30">
        <v>2750</v>
      </c>
      <c r="K2519" s="31">
        <f t="shared" si="18"/>
        <v>1924.9999999999998</v>
      </c>
      <c r="L2519" s="31">
        <f t="shared" si="19"/>
        <v>770</v>
      </c>
      <c r="M2519" s="32">
        <v>0.4</v>
      </c>
      <c r="O2519" s="37"/>
      <c r="P2519" s="35"/>
      <c r="Q2519" s="33"/>
      <c r="R2519" s="34"/>
    </row>
    <row r="2520" spans="1:18" ht="15.75" customHeight="1" x14ac:dyDescent="0.2">
      <c r="A2520" s="22"/>
      <c r="B2520" s="27" t="s">
        <v>21</v>
      </c>
      <c r="C2520" s="27">
        <v>1185732</v>
      </c>
      <c r="D2520" s="28">
        <v>44551</v>
      </c>
      <c r="E2520" s="27" t="s">
        <v>40</v>
      </c>
      <c r="F2520" s="27" t="s">
        <v>99</v>
      </c>
      <c r="G2520" s="27" t="s">
        <v>100</v>
      </c>
      <c r="H2520" s="27" t="s">
        <v>24</v>
      </c>
      <c r="I2520" s="29">
        <v>0.65</v>
      </c>
      <c r="J2520" s="30">
        <v>5250</v>
      </c>
      <c r="K2520" s="31">
        <f t="shared" si="18"/>
        <v>3412.5</v>
      </c>
      <c r="L2520" s="31">
        <f t="shared" si="19"/>
        <v>1365</v>
      </c>
      <c r="M2520" s="32">
        <v>0.4</v>
      </c>
      <c r="O2520" s="37"/>
      <c r="P2520" s="35"/>
      <c r="Q2520" s="33"/>
      <c r="R2520" s="34"/>
    </row>
    <row r="2521" spans="1:18" ht="15.75" customHeight="1" x14ac:dyDescent="0.2">
      <c r="A2521" s="22"/>
      <c r="B2521" s="27" t="s">
        <v>21</v>
      </c>
      <c r="C2521" s="27">
        <v>1185732</v>
      </c>
      <c r="D2521" s="28">
        <v>44551</v>
      </c>
      <c r="E2521" s="27" t="s">
        <v>40</v>
      </c>
      <c r="F2521" s="27" t="s">
        <v>99</v>
      </c>
      <c r="G2521" s="27" t="s">
        <v>100</v>
      </c>
      <c r="H2521" s="27" t="s">
        <v>25</v>
      </c>
      <c r="I2521" s="29">
        <v>0.55000000000000004</v>
      </c>
      <c r="J2521" s="30">
        <v>3250</v>
      </c>
      <c r="K2521" s="31">
        <f t="shared" si="18"/>
        <v>1787.5000000000002</v>
      </c>
      <c r="L2521" s="31">
        <f t="shared" si="19"/>
        <v>625.625</v>
      </c>
      <c r="M2521" s="32">
        <v>0.35</v>
      </c>
      <c r="O2521" s="37"/>
      <c r="P2521" s="35"/>
      <c r="Q2521" s="33"/>
      <c r="R2521" s="34"/>
    </row>
    <row r="2522" spans="1:18" ht="15.75" customHeight="1" x14ac:dyDescent="0.2">
      <c r="A2522" s="22"/>
      <c r="B2522" s="27" t="s">
        <v>21</v>
      </c>
      <c r="C2522" s="27">
        <v>1185732</v>
      </c>
      <c r="D2522" s="28">
        <v>44551</v>
      </c>
      <c r="E2522" s="27" t="s">
        <v>40</v>
      </c>
      <c r="F2522" s="27" t="s">
        <v>99</v>
      </c>
      <c r="G2522" s="27" t="s">
        <v>100</v>
      </c>
      <c r="H2522" s="27" t="s">
        <v>26</v>
      </c>
      <c r="I2522" s="29">
        <v>0.55000000000000004</v>
      </c>
      <c r="J2522" s="30">
        <v>2750</v>
      </c>
      <c r="K2522" s="31">
        <f t="shared" si="18"/>
        <v>1512.5000000000002</v>
      </c>
      <c r="L2522" s="31">
        <f t="shared" si="19"/>
        <v>605.00000000000011</v>
      </c>
      <c r="M2522" s="32">
        <v>0.4</v>
      </c>
      <c r="O2522" s="37"/>
      <c r="P2522" s="35"/>
      <c r="Q2522" s="33"/>
      <c r="R2522" s="34"/>
    </row>
    <row r="2523" spans="1:18" ht="15.75" customHeight="1" x14ac:dyDescent="0.2">
      <c r="A2523" s="22"/>
      <c r="B2523" s="27" t="s">
        <v>21</v>
      </c>
      <c r="C2523" s="27">
        <v>1185732</v>
      </c>
      <c r="D2523" s="28">
        <v>44551</v>
      </c>
      <c r="E2523" s="27" t="s">
        <v>40</v>
      </c>
      <c r="F2523" s="27" t="s">
        <v>99</v>
      </c>
      <c r="G2523" s="27" t="s">
        <v>100</v>
      </c>
      <c r="H2523" s="27" t="s">
        <v>27</v>
      </c>
      <c r="I2523" s="29">
        <v>0.5</v>
      </c>
      <c r="J2523" s="30">
        <v>2250</v>
      </c>
      <c r="K2523" s="31">
        <f t="shared" si="18"/>
        <v>1125</v>
      </c>
      <c r="L2523" s="31">
        <f t="shared" si="19"/>
        <v>450</v>
      </c>
      <c r="M2523" s="32">
        <v>0.4</v>
      </c>
      <c r="O2523" s="37"/>
      <c r="P2523" s="35"/>
      <c r="Q2523" s="33"/>
      <c r="R2523" s="34"/>
    </row>
    <row r="2524" spans="1:18" ht="15.75" customHeight="1" x14ac:dyDescent="0.2">
      <c r="A2524" s="22"/>
      <c r="B2524" s="27" t="s">
        <v>21</v>
      </c>
      <c r="C2524" s="27">
        <v>1185732</v>
      </c>
      <c r="D2524" s="28">
        <v>44551</v>
      </c>
      <c r="E2524" s="27" t="s">
        <v>40</v>
      </c>
      <c r="F2524" s="27" t="s">
        <v>99</v>
      </c>
      <c r="G2524" s="27" t="s">
        <v>100</v>
      </c>
      <c r="H2524" s="27" t="s">
        <v>28</v>
      </c>
      <c r="I2524" s="29">
        <v>0.6</v>
      </c>
      <c r="J2524" s="30">
        <v>2250</v>
      </c>
      <c r="K2524" s="31">
        <f t="shared" si="18"/>
        <v>1350</v>
      </c>
      <c r="L2524" s="31">
        <f t="shared" si="19"/>
        <v>472.49999999999994</v>
      </c>
      <c r="M2524" s="32">
        <v>0.35</v>
      </c>
      <c r="O2524" s="37"/>
      <c r="P2524" s="35"/>
      <c r="Q2524" s="33"/>
      <c r="R2524" s="34"/>
    </row>
    <row r="2525" spans="1:18" ht="15.75" customHeight="1" x14ac:dyDescent="0.2">
      <c r="A2525" s="22"/>
      <c r="B2525" s="27" t="s">
        <v>21</v>
      </c>
      <c r="C2525" s="27">
        <v>1185732</v>
      </c>
      <c r="D2525" s="28">
        <v>44551</v>
      </c>
      <c r="E2525" s="27" t="s">
        <v>40</v>
      </c>
      <c r="F2525" s="27" t="s">
        <v>99</v>
      </c>
      <c r="G2525" s="27" t="s">
        <v>100</v>
      </c>
      <c r="H2525" s="27" t="s">
        <v>29</v>
      </c>
      <c r="I2525" s="29">
        <v>0.64999999999999991</v>
      </c>
      <c r="J2525" s="30">
        <v>3250</v>
      </c>
      <c r="K2525" s="31">
        <f t="shared" si="18"/>
        <v>2112.4999999999995</v>
      </c>
      <c r="L2525" s="31">
        <f t="shared" si="19"/>
        <v>844.99999999999989</v>
      </c>
      <c r="M2525" s="32">
        <v>0.4</v>
      </c>
      <c r="O2525" s="37"/>
      <c r="P2525" s="35"/>
      <c r="Q2525" s="33"/>
      <c r="R2525" s="34"/>
    </row>
    <row r="2526" spans="1:18" ht="15.75" customHeight="1" x14ac:dyDescent="0.2">
      <c r="A2526" s="22" t="s">
        <v>46</v>
      </c>
      <c r="B2526" s="27" t="s">
        <v>21</v>
      </c>
      <c r="C2526" s="27">
        <v>1185732</v>
      </c>
      <c r="D2526" s="28">
        <v>44216</v>
      </c>
      <c r="E2526" s="27" t="s">
        <v>53</v>
      </c>
      <c r="F2526" s="27" t="s">
        <v>101</v>
      </c>
      <c r="G2526" s="27" t="s">
        <v>102</v>
      </c>
      <c r="H2526" s="27" t="s">
        <v>24</v>
      </c>
      <c r="I2526" s="29">
        <v>0.30000000000000004</v>
      </c>
      <c r="J2526" s="30">
        <v>7250</v>
      </c>
      <c r="K2526" s="31">
        <f t="shared" si="18"/>
        <v>2175.0000000000005</v>
      </c>
      <c r="L2526" s="31">
        <f t="shared" si="19"/>
        <v>870.00000000000023</v>
      </c>
      <c r="M2526" s="32">
        <v>0.4</v>
      </c>
      <c r="O2526" s="37"/>
      <c r="P2526" s="35"/>
      <c r="Q2526" s="33"/>
      <c r="R2526" s="34"/>
    </row>
    <row r="2527" spans="1:18" ht="15.75" customHeight="1" x14ac:dyDescent="0.2">
      <c r="A2527" s="22"/>
      <c r="B2527" s="27" t="s">
        <v>21</v>
      </c>
      <c r="C2527" s="27">
        <v>1185732</v>
      </c>
      <c r="D2527" s="28">
        <v>44216</v>
      </c>
      <c r="E2527" s="27" t="s">
        <v>53</v>
      </c>
      <c r="F2527" s="27" t="s">
        <v>101</v>
      </c>
      <c r="G2527" s="27" t="s">
        <v>102</v>
      </c>
      <c r="H2527" s="27" t="s">
        <v>25</v>
      </c>
      <c r="I2527" s="29">
        <v>0.30000000000000004</v>
      </c>
      <c r="J2527" s="30">
        <v>5250</v>
      </c>
      <c r="K2527" s="31">
        <f t="shared" si="18"/>
        <v>1575.0000000000002</v>
      </c>
      <c r="L2527" s="31">
        <f t="shared" si="19"/>
        <v>551.25</v>
      </c>
      <c r="M2527" s="32">
        <v>0.35</v>
      </c>
      <c r="O2527" s="37"/>
      <c r="P2527" s="35"/>
      <c r="Q2527" s="33"/>
      <c r="R2527" s="34"/>
    </row>
    <row r="2528" spans="1:18" ht="15.75" customHeight="1" x14ac:dyDescent="0.2">
      <c r="A2528" s="22"/>
      <c r="B2528" s="27" t="s">
        <v>21</v>
      </c>
      <c r="C2528" s="27">
        <v>1185732</v>
      </c>
      <c r="D2528" s="28">
        <v>44216</v>
      </c>
      <c r="E2528" s="27" t="s">
        <v>53</v>
      </c>
      <c r="F2528" s="27" t="s">
        <v>101</v>
      </c>
      <c r="G2528" s="27" t="s">
        <v>102</v>
      </c>
      <c r="H2528" s="27" t="s">
        <v>26</v>
      </c>
      <c r="I2528" s="29">
        <v>0.20000000000000007</v>
      </c>
      <c r="J2528" s="30">
        <v>5250</v>
      </c>
      <c r="K2528" s="31">
        <f t="shared" si="18"/>
        <v>1050.0000000000005</v>
      </c>
      <c r="L2528" s="31">
        <f t="shared" si="19"/>
        <v>420.00000000000023</v>
      </c>
      <c r="M2528" s="32">
        <v>0.4</v>
      </c>
      <c r="O2528" s="37"/>
      <c r="P2528" s="35"/>
      <c r="Q2528" s="33"/>
      <c r="R2528" s="34"/>
    </row>
    <row r="2529" spans="1:18" ht="15.75" customHeight="1" x14ac:dyDescent="0.2">
      <c r="A2529" s="22"/>
      <c r="B2529" s="27" t="s">
        <v>21</v>
      </c>
      <c r="C2529" s="27">
        <v>1185732</v>
      </c>
      <c r="D2529" s="28">
        <v>44216</v>
      </c>
      <c r="E2529" s="27" t="s">
        <v>53</v>
      </c>
      <c r="F2529" s="27" t="s">
        <v>101</v>
      </c>
      <c r="G2529" s="27" t="s">
        <v>102</v>
      </c>
      <c r="H2529" s="27" t="s">
        <v>27</v>
      </c>
      <c r="I2529" s="29">
        <v>0.25</v>
      </c>
      <c r="J2529" s="30">
        <v>3750</v>
      </c>
      <c r="K2529" s="31">
        <f t="shared" si="18"/>
        <v>937.5</v>
      </c>
      <c r="L2529" s="31">
        <f t="shared" si="19"/>
        <v>375</v>
      </c>
      <c r="M2529" s="32">
        <v>0.4</v>
      </c>
      <c r="O2529" s="37"/>
      <c r="P2529" s="35"/>
      <c r="Q2529" s="33"/>
      <c r="R2529" s="34"/>
    </row>
    <row r="2530" spans="1:18" ht="15.75" customHeight="1" x14ac:dyDescent="0.2">
      <c r="A2530" s="22"/>
      <c r="B2530" s="27" t="s">
        <v>21</v>
      </c>
      <c r="C2530" s="27">
        <v>1185732</v>
      </c>
      <c r="D2530" s="28">
        <v>44216</v>
      </c>
      <c r="E2530" s="27" t="s">
        <v>53</v>
      </c>
      <c r="F2530" s="27" t="s">
        <v>101</v>
      </c>
      <c r="G2530" s="27" t="s">
        <v>102</v>
      </c>
      <c r="H2530" s="27" t="s">
        <v>28</v>
      </c>
      <c r="I2530" s="29">
        <v>0.4</v>
      </c>
      <c r="J2530" s="30">
        <v>4250</v>
      </c>
      <c r="K2530" s="31">
        <f t="shared" si="18"/>
        <v>1700</v>
      </c>
      <c r="L2530" s="31">
        <f t="shared" si="19"/>
        <v>595</v>
      </c>
      <c r="M2530" s="32">
        <v>0.35</v>
      </c>
      <c r="O2530" s="37"/>
      <c r="P2530" s="35"/>
      <c r="Q2530" s="33"/>
      <c r="R2530" s="34"/>
    </row>
    <row r="2531" spans="1:18" ht="15.75" customHeight="1" x14ac:dyDescent="0.2">
      <c r="A2531" s="22"/>
      <c r="B2531" s="27" t="s">
        <v>21</v>
      </c>
      <c r="C2531" s="27">
        <v>1185732</v>
      </c>
      <c r="D2531" s="28">
        <v>44216</v>
      </c>
      <c r="E2531" s="27" t="s">
        <v>53</v>
      </c>
      <c r="F2531" s="27" t="s">
        <v>101</v>
      </c>
      <c r="G2531" s="27" t="s">
        <v>102</v>
      </c>
      <c r="H2531" s="27" t="s">
        <v>29</v>
      </c>
      <c r="I2531" s="29">
        <v>0.30000000000000004</v>
      </c>
      <c r="J2531" s="30">
        <v>5250</v>
      </c>
      <c r="K2531" s="31">
        <f t="shared" si="18"/>
        <v>1575.0000000000002</v>
      </c>
      <c r="L2531" s="31">
        <f t="shared" si="19"/>
        <v>787.50000000000011</v>
      </c>
      <c r="M2531" s="32">
        <v>0.5</v>
      </c>
      <c r="O2531" s="37"/>
      <c r="P2531" s="35"/>
      <c r="Q2531" s="33"/>
      <c r="R2531" s="34"/>
    </row>
    <row r="2532" spans="1:18" ht="15.75" customHeight="1" x14ac:dyDescent="0.2">
      <c r="A2532" s="22"/>
      <c r="B2532" s="27" t="s">
        <v>21</v>
      </c>
      <c r="C2532" s="27">
        <v>1185732</v>
      </c>
      <c r="D2532" s="28">
        <v>44245</v>
      </c>
      <c r="E2532" s="27" t="s">
        <v>53</v>
      </c>
      <c r="F2532" s="27" t="s">
        <v>101</v>
      </c>
      <c r="G2532" s="27" t="s">
        <v>102</v>
      </c>
      <c r="H2532" s="27" t="s">
        <v>24</v>
      </c>
      <c r="I2532" s="29">
        <v>0.30000000000000004</v>
      </c>
      <c r="J2532" s="30">
        <v>7750</v>
      </c>
      <c r="K2532" s="31">
        <f t="shared" si="18"/>
        <v>2325.0000000000005</v>
      </c>
      <c r="L2532" s="31">
        <f t="shared" si="19"/>
        <v>930.00000000000023</v>
      </c>
      <c r="M2532" s="32">
        <v>0.4</v>
      </c>
      <c r="O2532" s="37"/>
      <c r="P2532" s="35"/>
      <c r="Q2532" s="33"/>
      <c r="R2532" s="34"/>
    </row>
    <row r="2533" spans="1:18" ht="15.75" customHeight="1" x14ac:dyDescent="0.2">
      <c r="A2533" s="22"/>
      <c r="B2533" s="27" t="s">
        <v>21</v>
      </c>
      <c r="C2533" s="27">
        <v>1185732</v>
      </c>
      <c r="D2533" s="28">
        <v>44245</v>
      </c>
      <c r="E2533" s="27" t="s">
        <v>53</v>
      </c>
      <c r="F2533" s="27" t="s">
        <v>101</v>
      </c>
      <c r="G2533" s="27" t="s">
        <v>102</v>
      </c>
      <c r="H2533" s="27" t="s">
        <v>25</v>
      </c>
      <c r="I2533" s="29">
        <v>0.30000000000000004</v>
      </c>
      <c r="J2533" s="30">
        <v>4250</v>
      </c>
      <c r="K2533" s="31">
        <f t="shared" si="18"/>
        <v>1275.0000000000002</v>
      </c>
      <c r="L2533" s="31">
        <f t="shared" si="19"/>
        <v>446.25000000000006</v>
      </c>
      <c r="M2533" s="32">
        <v>0.35</v>
      </c>
      <c r="O2533" s="37"/>
      <c r="P2533" s="35"/>
      <c r="Q2533" s="33"/>
      <c r="R2533" s="34"/>
    </row>
    <row r="2534" spans="1:18" ht="15.75" customHeight="1" x14ac:dyDescent="0.2">
      <c r="A2534" s="22"/>
      <c r="B2534" s="27" t="s">
        <v>21</v>
      </c>
      <c r="C2534" s="27">
        <v>1185732</v>
      </c>
      <c r="D2534" s="28">
        <v>44245</v>
      </c>
      <c r="E2534" s="27" t="s">
        <v>53</v>
      </c>
      <c r="F2534" s="27" t="s">
        <v>101</v>
      </c>
      <c r="G2534" s="27" t="s">
        <v>102</v>
      </c>
      <c r="H2534" s="27" t="s">
        <v>26</v>
      </c>
      <c r="I2534" s="29">
        <v>0.20000000000000007</v>
      </c>
      <c r="J2534" s="30">
        <v>4750</v>
      </c>
      <c r="K2534" s="31">
        <f t="shared" si="18"/>
        <v>950.00000000000034</v>
      </c>
      <c r="L2534" s="31">
        <f t="shared" si="19"/>
        <v>380.00000000000017</v>
      </c>
      <c r="M2534" s="32">
        <v>0.4</v>
      </c>
      <c r="O2534" s="37"/>
      <c r="P2534" s="35"/>
      <c r="Q2534" s="33"/>
      <c r="R2534" s="34"/>
    </row>
    <row r="2535" spans="1:18" ht="15.75" customHeight="1" x14ac:dyDescent="0.2">
      <c r="A2535" s="22"/>
      <c r="B2535" s="27" t="s">
        <v>21</v>
      </c>
      <c r="C2535" s="27">
        <v>1185732</v>
      </c>
      <c r="D2535" s="28">
        <v>44245</v>
      </c>
      <c r="E2535" s="27" t="s">
        <v>53</v>
      </c>
      <c r="F2535" s="27" t="s">
        <v>101</v>
      </c>
      <c r="G2535" s="27" t="s">
        <v>102</v>
      </c>
      <c r="H2535" s="27" t="s">
        <v>27</v>
      </c>
      <c r="I2535" s="29">
        <v>0.25</v>
      </c>
      <c r="J2535" s="30">
        <v>3250</v>
      </c>
      <c r="K2535" s="31">
        <f t="shared" si="18"/>
        <v>812.5</v>
      </c>
      <c r="L2535" s="31">
        <f t="shared" si="19"/>
        <v>325</v>
      </c>
      <c r="M2535" s="32">
        <v>0.4</v>
      </c>
      <c r="O2535" s="37"/>
      <c r="P2535" s="35"/>
      <c r="Q2535" s="33"/>
      <c r="R2535" s="34"/>
    </row>
    <row r="2536" spans="1:18" ht="15.75" customHeight="1" x14ac:dyDescent="0.2">
      <c r="A2536" s="22"/>
      <c r="B2536" s="27" t="s">
        <v>21</v>
      </c>
      <c r="C2536" s="27">
        <v>1185732</v>
      </c>
      <c r="D2536" s="28">
        <v>44245</v>
      </c>
      <c r="E2536" s="27" t="s">
        <v>53</v>
      </c>
      <c r="F2536" s="27" t="s">
        <v>101</v>
      </c>
      <c r="G2536" s="27" t="s">
        <v>102</v>
      </c>
      <c r="H2536" s="27" t="s">
        <v>28</v>
      </c>
      <c r="I2536" s="29">
        <v>0.4</v>
      </c>
      <c r="J2536" s="30">
        <v>4000</v>
      </c>
      <c r="K2536" s="31">
        <f t="shared" si="18"/>
        <v>1600</v>
      </c>
      <c r="L2536" s="31">
        <f t="shared" si="19"/>
        <v>560</v>
      </c>
      <c r="M2536" s="32">
        <v>0.35</v>
      </c>
      <c r="O2536" s="37"/>
      <c r="P2536" s="35"/>
      <c r="Q2536" s="33"/>
      <c r="R2536" s="34"/>
    </row>
    <row r="2537" spans="1:18" ht="15.75" customHeight="1" x14ac:dyDescent="0.2">
      <c r="A2537" s="22"/>
      <c r="B2537" s="27" t="s">
        <v>21</v>
      </c>
      <c r="C2537" s="27">
        <v>1185732</v>
      </c>
      <c r="D2537" s="28">
        <v>44245</v>
      </c>
      <c r="E2537" s="27" t="s">
        <v>53</v>
      </c>
      <c r="F2537" s="27" t="s">
        <v>101</v>
      </c>
      <c r="G2537" s="27" t="s">
        <v>102</v>
      </c>
      <c r="H2537" s="27" t="s">
        <v>29</v>
      </c>
      <c r="I2537" s="29">
        <v>0.25</v>
      </c>
      <c r="J2537" s="30">
        <v>5000</v>
      </c>
      <c r="K2537" s="31">
        <f t="shared" si="18"/>
        <v>1250</v>
      </c>
      <c r="L2537" s="31">
        <f t="shared" si="19"/>
        <v>625</v>
      </c>
      <c r="M2537" s="32">
        <v>0.5</v>
      </c>
      <c r="O2537" s="37"/>
      <c r="P2537" s="35"/>
      <c r="Q2537" s="33"/>
      <c r="R2537" s="34"/>
    </row>
    <row r="2538" spans="1:18" ht="15.75" customHeight="1" x14ac:dyDescent="0.2">
      <c r="A2538" s="22"/>
      <c r="B2538" s="27" t="s">
        <v>21</v>
      </c>
      <c r="C2538" s="27">
        <v>1185732</v>
      </c>
      <c r="D2538" s="28">
        <v>44271</v>
      </c>
      <c r="E2538" s="27" t="s">
        <v>53</v>
      </c>
      <c r="F2538" s="27" t="s">
        <v>101</v>
      </c>
      <c r="G2538" s="27" t="s">
        <v>102</v>
      </c>
      <c r="H2538" s="27" t="s">
        <v>24</v>
      </c>
      <c r="I2538" s="29">
        <v>0.25</v>
      </c>
      <c r="J2538" s="30">
        <v>7200</v>
      </c>
      <c r="K2538" s="31">
        <f t="shared" si="18"/>
        <v>1800</v>
      </c>
      <c r="L2538" s="31">
        <f t="shared" si="19"/>
        <v>720</v>
      </c>
      <c r="M2538" s="32">
        <v>0.4</v>
      </c>
      <c r="O2538" s="37"/>
      <c r="P2538" s="35"/>
      <c r="Q2538" s="33"/>
      <c r="R2538" s="34"/>
    </row>
    <row r="2539" spans="1:18" ht="15.75" customHeight="1" x14ac:dyDescent="0.2">
      <c r="A2539" s="22"/>
      <c r="B2539" s="27" t="s">
        <v>21</v>
      </c>
      <c r="C2539" s="27">
        <v>1185732</v>
      </c>
      <c r="D2539" s="28">
        <v>44271</v>
      </c>
      <c r="E2539" s="27" t="s">
        <v>53</v>
      </c>
      <c r="F2539" s="27" t="s">
        <v>101</v>
      </c>
      <c r="G2539" s="27" t="s">
        <v>102</v>
      </c>
      <c r="H2539" s="27" t="s">
        <v>25</v>
      </c>
      <c r="I2539" s="29">
        <v>0.25</v>
      </c>
      <c r="J2539" s="30">
        <v>4000</v>
      </c>
      <c r="K2539" s="31">
        <f t="shared" si="18"/>
        <v>1000</v>
      </c>
      <c r="L2539" s="31">
        <f t="shared" si="19"/>
        <v>350</v>
      </c>
      <c r="M2539" s="32">
        <v>0.35</v>
      </c>
      <c r="O2539" s="37"/>
      <c r="P2539" s="35"/>
      <c r="Q2539" s="33"/>
      <c r="R2539" s="34"/>
    </row>
    <row r="2540" spans="1:18" ht="15.75" customHeight="1" x14ac:dyDescent="0.2">
      <c r="A2540" s="22"/>
      <c r="B2540" s="27" t="s">
        <v>21</v>
      </c>
      <c r="C2540" s="27">
        <v>1185732</v>
      </c>
      <c r="D2540" s="28">
        <v>44271</v>
      </c>
      <c r="E2540" s="27" t="s">
        <v>53</v>
      </c>
      <c r="F2540" s="27" t="s">
        <v>101</v>
      </c>
      <c r="G2540" s="27" t="s">
        <v>102</v>
      </c>
      <c r="H2540" s="27" t="s">
        <v>26</v>
      </c>
      <c r="I2540" s="29">
        <v>0.15000000000000002</v>
      </c>
      <c r="J2540" s="30">
        <v>4250</v>
      </c>
      <c r="K2540" s="31">
        <f t="shared" si="18"/>
        <v>637.50000000000011</v>
      </c>
      <c r="L2540" s="31">
        <f t="shared" si="19"/>
        <v>255.00000000000006</v>
      </c>
      <c r="M2540" s="32">
        <v>0.4</v>
      </c>
      <c r="O2540" s="37"/>
      <c r="P2540" s="35"/>
      <c r="Q2540" s="33"/>
      <c r="R2540" s="34"/>
    </row>
    <row r="2541" spans="1:18" ht="15.75" customHeight="1" x14ac:dyDescent="0.2">
      <c r="A2541" s="22"/>
      <c r="B2541" s="27" t="s">
        <v>21</v>
      </c>
      <c r="C2541" s="27">
        <v>1185732</v>
      </c>
      <c r="D2541" s="28">
        <v>44271</v>
      </c>
      <c r="E2541" s="27" t="s">
        <v>53</v>
      </c>
      <c r="F2541" s="27" t="s">
        <v>101</v>
      </c>
      <c r="G2541" s="27" t="s">
        <v>102</v>
      </c>
      <c r="H2541" s="27" t="s">
        <v>27</v>
      </c>
      <c r="I2541" s="29">
        <v>0.19999999999999996</v>
      </c>
      <c r="J2541" s="30">
        <v>2750</v>
      </c>
      <c r="K2541" s="31">
        <f t="shared" si="18"/>
        <v>549.99999999999989</v>
      </c>
      <c r="L2541" s="31">
        <f t="shared" si="19"/>
        <v>219.99999999999997</v>
      </c>
      <c r="M2541" s="32">
        <v>0.4</v>
      </c>
      <c r="O2541" s="37"/>
      <c r="P2541" s="35"/>
      <c r="Q2541" s="33"/>
      <c r="R2541" s="34"/>
    </row>
    <row r="2542" spans="1:18" ht="15.75" customHeight="1" x14ac:dyDescent="0.2">
      <c r="A2542" s="22"/>
      <c r="B2542" s="27" t="s">
        <v>21</v>
      </c>
      <c r="C2542" s="27">
        <v>1185732</v>
      </c>
      <c r="D2542" s="28">
        <v>44271</v>
      </c>
      <c r="E2542" s="27" t="s">
        <v>53</v>
      </c>
      <c r="F2542" s="27" t="s">
        <v>101</v>
      </c>
      <c r="G2542" s="27" t="s">
        <v>102</v>
      </c>
      <c r="H2542" s="27" t="s">
        <v>28</v>
      </c>
      <c r="I2542" s="29">
        <v>0.35000000000000009</v>
      </c>
      <c r="J2542" s="30">
        <v>3250</v>
      </c>
      <c r="K2542" s="31">
        <f t="shared" si="18"/>
        <v>1137.5000000000002</v>
      </c>
      <c r="L2542" s="31">
        <f t="shared" si="19"/>
        <v>398.12500000000006</v>
      </c>
      <c r="M2542" s="32">
        <v>0.35</v>
      </c>
      <c r="O2542" s="37"/>
      <c r="P2542" s="35"/>
      <c r="Q2542" s="33"/>
      <c r="R2542" s="34"/>
    </row>
    <row r="2543" spans="1:18" ht="15.75" customHeight="1" x14ac:dyDescent="0.2">
      <c r="A2543" s="22"/>
      <c r="B2543" s="27" t="s">
        <v>21</v>
      </c>
      <c r="C2543" s="27">
        <v>1185732</v>
      </c>
      <c r="D2543" s="28">
        <v>44271</v>
      </c>
      <c r="E2543" s="27" t="s">
        <v>53</v>
      </c>
      <c r="F2543" s="27" t="s">
        <v>101</v>
      </c>
      <c r="G2543" s="27" t="s">
        <v>102</v>
      </c>
      <c r="H2543" s="27" t="s">
        <v>29</v>
      </c>
      <c r="I2543" s="29">
        <v>0.25</v>
      </c>
      <c r="J2543" s="30">
        <v>4250</v>
      </c>
      <c r="K2543" s="31">
        <f t="shared" si="18"/>
        <v>1062.5</v>
      </c>
      <c r="L2543" s="31">
        <f t="shared" si="19"/>
        <v>531.25</v>
      </c>
      <c r="M2543" s="32">
        <v>0.5</v>
      </c>
      <c r="O2543" s="37"/>
      <c r="P2543" s="35"/>
      <c r="Q2543" s="33"/>
      <c r="R2543" s="34"/>
    </row>
    <row r="2544" spans="1:18" ht="15.75" customHeight="1" x14ac:dyDescent="0.2">
      <c r="A2544" s="22"/>
      <c r="B2544" s="27" t="s">
        <v>21</v>
      </c>
      <c r="C2544" s="27">
        <v>1185732</v>
      </c>
      <c r="D2544" s="28">
        <v>44303</v>
      </c>
      <c r="E2544" s="27" t="s">
        <v>53</v>
      </c>
      <c r="F2544" s="27" t="s">
        <v>101</v>
      </c>
      <c r="G2544" s="27" t="s">
        <v>102</v>
      </c>
      <c r="H2544" s="27" t="s">
        <v>24</v>
      </c>
      <c r="I2544" s="29">
        <v>0.25</v>
      </c>
      <c r="J2544" s="30">
        <v>6750</v>
      </c>
      <c r="K2544" s="31">
        <f t="shared" si="18"/>
        <v>1687.5</v>
      </c>
      <c r="L2544" s="31">
        <f t="shared" si="19"/>
        <v>675</v>
      </c>
      <c r="M2544" s="32">
        <v>0.4</v>
      </c>
      <c r="O2544" s="37"/>
      <c r="P2544" s="35"/>
      <c r="Q2544" s="33"/>
      <c r="R2544" s="34"/>
    </row>
    <row r="2545" spans="1:18" ht="15.75" customHeight="1" x14ac:dyDescent="0.2">
      <c r="A2545" s="22"/>
      <c r="B2545" s="27" t="s">
        <v>21</v>
      </c>
      <c r="C2545" s="27">
        <v>1185732</v>
      </c>
      <c r="D2545" s="28">
        <v>44303</v>
      </c>
      <c r="E2545" s="27" t="s">
        <v>53</v>
      </c>
      <c r="F2545" s="27" t="s">
        <v>101</v>
      </c>
      <c r="G2545" s="27" t="s">
        <v>102</v>
      </c>
      <c r="H2545" s="27" t="s">
        <v>25</v>
      </c>
      <c r="I2545" s="29">
        <v>0.25</v>
      </c>
      <c r="J2545" s="30">
        <v>3750</v>
      </c>
      <c r="K2545" s="31">
        <f t="shared" si="18"/>
        <v>937.5</v>
      </c>
      <c r="L2545" s="31">
        <f t="shared" si="19"/>
        <v>328.125</v>
      </c>
      <c r="M2545" s="32">
        <v>0.35</v>
      </c>
      <c r="O2545" s="37"/>
      <c r="P2545" s="35"/>
      <c r="Q2545" s="33"/>
      <c r="R2545" s="34"/>
    </row>
    <row r="2546" spans="1:18" ht="15.75" customHeight="1" x14ac:dyDescent="0.2">
      <c r="A2546" s="22"/>
      <c r="B2546" s="27" t="s">
        <v>21</v>
      </c>
      <c r="C2546" s="27">
        <v>1185732</v>
      </c>
      <c r="D2546" s="28">
        <v>44303</v>
      </c>
      <c r="E2546" s="27" t="s">
        <v>53</v>
      </c>
      <c r="F2546" s="27" t="s">
        <v>101</v>
      </c>
      <c r="G2546" s="27" t="s">
        <v>102</v>
      </c>
      <c r="H2546" s="27" t="s">
        <v>26</v>
      </c>
      <c r="I2546" s="29">
        <v>0.15000000000000002</v>
      </c>
      <c r="J2546" s="30">
        <v>3750</v>
      </c>
      <c r="K2546" s="31">
        <f t="shared" si="18"/>
        <v>562.50000000000011</v>
      </c>
      <c r="L2546" s="31">
        <f t="shared" si="19"/>
        <v>225.00000000000006</v>
      </c>
      <c r="M2546" s="32">
        <v>0.4</v>
      </c>
      <c r="O2546" s="37"/>
      <c r="P2546" s="35"/>
      <c r="Q2546" s="33"/>
      <c r="R2546" s="34"/>
    </row>
    <row r="2547" spans="1:18" ht="15.75" customHeight="1" x14ac:dyDescent="0.2">
      <c r="A2547" s="22"/>
      <c r="B2547" s="27" t="s">
        <v>21</v>
      </c>
      <c r="C2547" s="27">
        <v>1185732</v>
      </c>
      <c r="D2547" s="28">
        <v>44303</v>
      </c>
      <c r="E2547" s="27" t="s">
        <v>53</v>
      </c>
      <c r="F2547" s="27" t="s">
        <v>101</v>
      </c>
      <c r="G2547" s="27" t="s">
        <v>102</v>
      </c>
      <c r="H2547" s="27" t="s">
        <v>27</v>
      </c>
      <c r="I2547" s="29">
        <v>0.19999999999999996</v>
      </c>
      <c r="J2547" s="30">
        <v>3000</v>
      </c>
      <c r="K2547" s="31">
        <f t="shared" si="18"/>
        <v>599.99999999999989</v>
      </c>
      <c r="L2547" s="31">
        <f t="shared" si="19"/>
        <v>239.99999999999997</v>
      </c>
      <c r="M2547" s="32">
        <v>0.4</v>
      </c>
      <c r="O2547" s="37"/>
      <c r="P2547" s="35"/>
      <c r="Q2547" s="33"/>
      <c r="R2547" s="34"/>
    </row>
    <row r="2548" spans="1:18" ht="15.75" customHeight="1" x14ac:dyDescent="0.2">
      <c r="A2548" s="22"/>
      <c r="B2548" s="27" t="s">
        <v>21</v>
      </c>
      <c r="C2548" s="27">
        <v>1185732</v>
      </c>
      <c r="D2548" s="28">
        <v>44303</v>
      </c>
      <c r="E2548" s="27" t="s">
        <v>53</v>
      </c>
      <c r="F2548" s="27" t="s">
        <v>101</v>
      </c>
      <c r="G2548" s="27" t="s">
        <v>102</v>
      </c>
      <c r="H2548" s="27" t="s">
        <v>28</v>
      </c>
      <c r="I2548" s="29">
        <v>0.4</v>
      </c>
      <c r="J2548" s="30">
        <v>3250</v>
      </c>
      <c r="K2548" s="31">
        <f t="shared" si="18"/>
        <v>1300</v>
      </c>
      <c r="L2548" s="31">
        <f t="shared" si="19"/>
        <v>454.99999999999994</v>
      </c>
      <c r="M2548" s="32">
        <v>0.35</v>
      </c>
      <c r="O2548" s="37"/>
      <c r="P2548" s="35"/>
      <c r="Q2548" s="33"/>
      <c r="R2548" s="34"/>
    </row>
    <row r="2549" spans="1:18" ht="15.75" customHeight="1" x14ac:dyDescent="0.2">
      <c r="A2549" s="22"/>
      <c r="B2549" s="27" t="s">
        <v>21</v>
      </c>
      <c r="C2549" s="27">
        <v>1185732</v>
      </c>
      <c r="D2549" s="28">
        <v>44303</v>
      </c>
      <c r="E2549" s="27" t="s">
        <v>53</v>
      </c>
      <c r="F2549" s="27" t="s">
        <v>101</v>
      </c>
      <c r="G2549" s="27" t="s">
        <v>102</v>
      </c>
      <c r="H2549" s="27" t="s">
        <v>29</v>
      </c>
      <c r="I2549" s="29">
        <v>0.30000000000000004</v>
      </c>
      <c r="J2549" s="30">
        <v>4750</v>
      </c>
      <c r="K2549" s="31">
        <f t="shared" si="18"/>
        <v>1425.0000000000002</v>
      </c>
      <c r="L2549" s="31">
        <f t="shared" si="19"/>
        <v>712.50000000000011</v>
      </c>
      <c r="M2549" s="32">
        <v>0.5</v>
      </c>
      <c r="O2549" s="37"/>
      <c r="P2549" s="35"/>
      <c r="Q2549" s="33"/>
      <c r="R2549" s="34"/>
    </row>
    <row r="2550" spans="1:18" ht="15.75" customHeight="1" x14ac:dyDescent="0.2">
      <c r="A2550" s="22"/>
      <c r="B2550" s="27" t="s">
        <v>21</v>
      </c>
      <c r="C2550" s="27">
        <v>1185732</v>
      </c>
      <c r="D2550" s="28">
        <v>44332</v>
      </c>
      <c r="E2550" s="27" t="s">
        <v>53</v>
      </c>
      <c r="F2550" s="27" t="s">
        <v>101</v>
      </c>
      <c r="G2550" s="27" t="s">
        <v>102</v>
      </c>
      <c r="H2550" s="27" t="s">
        <v>24</v>
      </c>
      <c r="I2550" s="29">
        <v>0.4</v>
      </c>
      <c r="J2550" s="30">
        <v>7450</v>
      </c>
      <c r="K2550" s="31">
        <f t="shared" si="18"/>
        <v>2980</v>
      </c>
      <c r="L2550" s="31">
        <f t="shared" si="19"/>
        <v>1192</v>
      </c>
      <c r="M2550" s="32">
        <v>0.4</v>
      </c>
      <c r="O2550" s="37"/>
      <c r="P2550" s="35"/>
      <c r="Q2550" s="33"/>
      <c r="R2550" s="34"/>
    </row>
    <row r="2551" spans="1:18" ht="15.75" customHeight="1" x14ac:dyDescent="0.2">
      <c r="A2551" s="22"/>
      <c r="B2551" s="27" t="s">
        <v>21</v>
      </c>
      <c r="C2551" s="27">
        <v>1185732</v>
      </c>
      <c r="D2551" s="28">
        <v>44332</v>
      </c>
      <c r="E2551" s="27" t="s">
        <v>53</v>
      </c>
      <c r="F2551" s="27" t="s">
        <v>101</v>
      </c>
      <c r="G2551" s="27" t="s">
        <v>102</v>
      </c>
      <c r="H2551" s="27" t="s">
        <v>25</v>
      </c>
      <c r="I2551" s="29">
        <v>0.4</v>
      </c>
      <c r="J2551" s="30">
        <v>4500</v>
      </c>
      <c r="K2551" s="31">
        <f t="shared" si="18"/>
        <v>1800</v>
      </c>
      <c r="L2551" s="31">
        <f t="shared" si="19"/>
        <v>630</v>
      </c>
      <c r="M2551" s="32">
        <v>0.35</v>
      </c>
      <c r="O2551" s="37"/>
      <c r="P2551" s="35"/>
      <c r="Q2551" s="33"/>
      <c r="R2551" s="34"/>
    </row>
    <row r="2552" spans="1:18" ht="15.75" customHeight="1" x14ac:dyDescent="0.2">
      <c r="A2552" s="22"/>
      <c r="B2552" s="27" t="s">
        <v>21</v>
      </c>
      <c r="C2552" s="27">
        <v>1185732</v>
      </c>
      <c r="D2552" s="28">
        <v>44332</v>
      </c>
      <c r="E2552" s="27" t="s">
        <v>53</v>
      </c>
      <c r="F2552" s="27" t="s">
        <v>101</v>
      </c>
      <c r="G2552" s="27" t="s">
        <v>102</v>
      </c>
      <c r="H2552" s="27" t="s">
        <v>26</v>
      </c>
      <c r="I2552" s="29">
        <v>0.35000000000000003</v>
      </c>
      <c r="J2552" s="30">
        <v>4250</v>
      </c>
      <c r="K2552" s="31">
        <f t="shared" si="18"/>
        <v>1487.5000000000002</v>
      </c>
      <c r="L2552" s="31">
        <f t="shared" si="19"/>
        <v>595.00000000000011</v>
      </c>
      <c r="M2552" s="32">
        <v>0.4</v>
      </c>
      <c r="O2552" s="37"/>
      <c r="P2552" s="35"/>
      <c r="Q2552" s="33"/>
      <c r="R2552" s="34"/>
    </row>
    <row r="2553" spans="1:18" ht="15.75" customHeight="1" x14ac:dyDescent="0.2">
      <c r="A2553" s="22"/>
      <c r="B2553" s="27" t="s">
        <v>21</v>
      </c>
      <c r="C2553" s="27">
        <v>1185732</v>
      </c>
      <c r="D2553" s="28">
        <v>44332</v>
      </c>
      <c r="E2553" s="27" t="s">
        <v>53</v>
      </c>
      <c r="F2553" s="27" t="s">
        <v>101</v>
      </c>
      <c r="G2553" s="27" t="s">
        <v>102</v>
      </c>
      <c r="H2553" s="27" t="s">
        <v>27</v>
      </c>
      <c r="I2553" s="29">
        <v>0.35000000000000003</v>
      </c>
      <c r="J2553" s="30">
        <v>3750</v>
      </c>
      <c r="K2553" s="31">
        <f t="shared" si="18"/>
        <v>1312.5000000000002</v>
      </c>
      <c r="L2553" s="31">
        <f t="shared" si="19"/>
        <v>525.00000000000011</v>
      </c>
      <c r="M2553" s="32">
        <v>0.4</v>
      </c>
      <c r="O2553" s="37"/>
      <c r="P2553" s="35"/>
      <c r="Q2553" s="33"/>
      <c r="R2553" s="34"/>
    </row>
    <row r="2554" spans="1:18" ht="15.75" customHeight="1" x14ac:dyDescent="0.2">
      <c r="A2554" s="22"/>
      <c r="B2554" s="27" t="s">
        <v>21</v>
      </c>
      <c r="C2554" s="27">
        <v>1185732</v>
      </c>
      <c r="D2554" s="28">
        <v>44332</v>
      </c>
      <c r="E2554" s="27" t="s">
        <v>53</v>
      </c>
      <c r="F2554" s="27" t="s">
        <v>101</v>
      </c>
      <c r="G2554" s="27" t="s">
        <v>102</v>
      </c>
      <c r="H2554" s="27" t="s">
        <v>28</v>
      </c>
      <c r="I2554" s="29">
        <v>0.44999999999999996</v>
      </c>
      <c r="J2554" s="30">
        <v>4000</v>
      </c>
      <c r="K2554" s="31">
        <f t="shared" si="18"/>
        <v>1799.9999999999998</v>
      </c>
      <c r="L2554" s="31">
        <f t="shared" si="19"/>
        <v>629.99999999999989</v>
      </c>
      <c r="M2554" s="32">
        <v>0.35</v>
      </c>
      <c r="O2554" s="37"/>
      <c r="P2554" s="35"/>
      <c r="Q2554" s="33"/>
      <c r="R2554" s="34"/>
    </row>
    <row r="2555" spans="1:18" ht="15.75" customHeight="1" x14ac:dyDescent="0.2">
      <c r="A2555" s="22"/>
      <c r="B2555" s="27" t="s">
        <v>21</v>
      </c>
      <c r="C2555" s="27">
        <v>1185732</v>
      </c>
      <c r="D2555" s="28">
        <v>44332</v>
      </c>
      <c r="E2555" s="27" t="s">
        <v>53</v>
      </c>
      <c r="F2555" s="27" t="s">
        <v>101</v>
      </c>
      <c r="G2555" s="27" t="s">
        <v>102</v>
      </c>
      <c r="H2555" s="27" t="s">
        <v>29</v>
      </c>
      <c r="I2555" s="29">
        <v>0.49999999999999994</v>
      </c>
      <c r="J2555" s="30">
        <v>5000</v>
      </c>
      <c r="K2555" s="31">
        <f t="shared" si="18"/>
        <v>2499.9999999999995</v>
      </c>
      <c r="L2555" s="31">
        <f t="shared" si="19"/>
        <v>1249.9999999999998</v>
      </c>
      <c r="M2555" s="32">
        <v>0.5</v>
      </c>
      <c r="O2555" s="37"/>
      <c r="P2555" s="35"/>
      <c r="Q2555" s="33"/>
      <c r="R2555" s="34"/>
    </row>
    <row r="2556" spans="1:18" ht="15.75" customHeight="1" x14ac:dyDescent="0.2">
      <c r="A2556" s="22"/>
      <c r="B2556" s="27" t="s">
        <v>21</v>
      </c>
      <c r="C2556" s="27">
        <v>1185732</v>
      </c>
      <c r="D2556" s="28">
        <v>44365</v>
      </c>
      <c r="E2556" s="27" t="s">
        <v>53</v>
      </c>
      <c r="F2556" s="27" t="s">
        <v>101</v>
      </c>
      <c r="G2556" s="27" t="s">
        <v>102</v>
      </c>
      <c r="H2556" s="27" t="s">
        <v>24</v>
      </c>
      <c r="I2556" s="29">
        <v>0.44999999999999996</v>
      </c>
      <c r="J2556" s="30">
        <v>7500</v>
      </c>
      <c r="K2556" s="31">
        <f t="shared" ref="K2556:K2810" si="20">I2556*J2556</f>
        <v>3374.9999999999995</v>
      </c>
      <c r="L2556" s="31">
        <f t="shared" ref="L2556:L2810" si="21">K2556*M2556</f>
        <v>1350</v>
      </c>
      <c r="M2556" s="32">
        <v>0.4</v>
      </c>
      <c r="O2556" s="37"/>
      <c r="P2556" s="35"/>
      <c r="Q2556" s="33"/>
      <c r="R2556" s="34"/>
    </row>
    <row r="2557" spans="1:18" ht="15.75" customHeight="1" x14ac:dyDescent="0.2">
      <c r="A2557" s="22"/>
      <c r="B2557" s="27" t="s">
        <v>21</v>
      </c>
      <c r="C2557" s="27">
        <v>1185732</v>
      </c>
      <c r="D2557" s="28">
        <v>44365</v>
      </c>
      <c r="E2557" s="27" t="s">
        <v>53</v>
      </c>
      <c r="F2557" s="27" t="s">
        <v>101</v>
      </c>
      <c r="G2557" s="27" t="s">
        <v>102</v>
      </c>
      <c r="H2557" s="27" t="s">
        <v>25</v>
      </c>
      <c r="I2557" s="29">
        <v>0.4</v>
      </c>
      <c r="J2557" s="30">
        <v>5000</v>
      </c>
      <c r="K2557" s="31">
        <f t="shared" si="20"/>
        <v>2000</v>
      </c>
      <c r="L2557" s="31">
        <f t="shared" si="21"/>
        <v>700</v>
      </c>
      <c r="M2557" s="32">
        <v>0.35</v>
      </c>
      <c r="O2557" s="37"/>
      <c r="P2557" s="35"/>
      <c r="Q2557" s="33"/>
      <c r="R2557" s="34"/>
    </row>
    <row r="2558" spans="1:18" ht="15.75" customHeight="1" x14ac:dyDescent="0.2">
      <c r="A2558" s="22"/>
      <c r="B2558" s="27" t="s">
        <v>21</v>
      </c>
      <c r="C2558" s="27">
        <v>1185732</v>
      </c>
      <c r="D2558" s="28">
        <v>44365</v>
      </c>
      <c r="E2558" s="27" t="s">
        <v>53</v>
      </c>
      <c r="F2558" s="27" t="s">
        <v>101</v>
      </c>
      <c r="G2558" s="27" t="s">
        <v>102</v>
      </c>
      <c r="H2558" s="27" t="s">
        <v>26</v>
      </c>
      <c r="I2558" s="29">
        <v>0.45</v>
      </c>
      <c r="J2558" s="30">
        <v>4750</v>
      </c>
      <c r="K2558" s="31">
        <f t="shared" si="20"/>
        <v>2137.5</v>
      </c>
      <c r="L2558" s="31">
        <f t="shared" si="21"/>
        <v>855</v>
      </c>
      <c r="M2558" s="32">
        <v>0.4</v>
      </c>
      <c r="O2558" s="37"/>
      <c r="P2558" s="35"/>
      <c r="Q2558" s="33"/>
      <c r="R2558" s="34"/>
    </row>
    <row r="2559" spans="1:18" ht="15.75" customHeight="1" x14ac:dyDescent="0.2">
      <c r="A2559" s="22"/>
      <c r="B2559" s="27" t="s">
        <v>21</v>
      </c>
      <c r="C2559" s="27">
        <v>1185732</v>
      </c>
      <c r="D2559" s="28">
        <v>44365</v>
      </c>
      <c r="E2559" s="27" t="s">
        <v>53</v>
      </c>
      <c r="F2559" s="27" t="s">
        <v>101</v>
      </c>
      <c r="G2559" s="27" t="s">
        <v>102</v>
      </c>
      <c r="H2559" s="27" t="s">
        <v>27</v>
      </c>
      <c r="I2559" s="29">
        <v>0.45</v>
      </c>
      <c r="J2559" s="30">
        <v>4500</v>
      </c>
      <c r="K2559" s="31">
        <f t="shared" si="20"/>
        <v>2025</v>
      </c>
      <c r="L2559" s="31">
        <f t="shared" si="21"/>
        <v>810</v>
      </c>
      <c r="M2559" s="32">
        <v>0.4</v>
      </c>
      <c r="O2559" s="37"/>
      <c r="P2559" s="35"/>
      <c r="Q2559" s="33"/>
      <c r="R2559" s="34"/>
    </row>
    <row r="2560" spans="1:18" ht="15.75" customHeight="1" x14ac:dyDescent="0.2">
      <c r="A2560" s="22"/>
      <c r="B2560" s="27" t="s">
        <v>21</v>
      </c>
      <c r="C2560" s="27">
        <v>1185732</v>
      </c>
      <c r="D2560" s="28">
        <v>44365</v>
      </c>
      <c r="E2560" s="27" t="s">
        <v>53</v>
      </c>
      <c r="F2560" s="27" t="s">
        <v>101</v>
      </c>
      <c r="G2560" s="27" t="s">
        <v>102</v>
      </c>
      <c r="H2560" s="27" t="s">
        <v>28</v>
      </c>
      <c r="I2560" s="29">
        <v>0.6</v>
      </c>
      <c r="J2560" s="30">
        <v>4500</v>
      </c>
      <c r="K2560" s="31">
        <f t="shared" si="20"/>
        <v>2700</v>
      </c>
      <c r="L2560" s="31">
        <f t="shared" si="21"/>
        <v>944.99999999999989</v>
      </c>
      <c r="M2560" s="32">
        <v>0.35</v>
      </c>
      <c r="O2560" s="37"/>
      <c r="P2560" s="35"/>
      <c r="Q2560" s="33"/>
      <c r="R2560" s="34"/>
    </row>
    <row r="2561" spans="1:18" ht="15.75" customHeight="1" x14ac:dyDescent="0.2">
      <c r="A2561" s="22"/>
      <c r="B2561" s="27" t="s">
        <v>21</v>
      </c>
      <c r="C2561" s="27">
        <v>1185732</v>
      </c>
      <c r="D2561" s="28">
        <v>44365</v>
      </c>
      <c r="E2561" s="27" t="s">
        <v>53</v>
      </c>
      <c r="F2561" s="27" t="s">
        <v>101</v>
      </c>
      <c r="G2561" s="27" t="s">
        <v>102</v>
      </c>
      <c r="H2561" s="27" t="s">
        <v>29</v>
      </c>
      <c r="I2561" s="29">
        <v>0.65</v>
      </c>
      <c r="J2561" s="30">
        <v>6250</v>
      </c>
      <c r="K2561" s="31">
        <f t="shared" si="20"/>
        <v>4062.5</v>
      </c>
      <c r="L2561" s="31">
        <f t="shared" si="21"/>
        <v>2031.25</v>
      </c>
      <c r="M2561" s="32">
        <v>0.5</v>
      </c>
      <c r="O2561" s="37"/>
      <c r="P2561" s="35"/>
      <c r="Q2561" s="33"/>
      <c r="R2561" s="34"/>
    </row>
    <row r="2562" spans="1:18" ht="15.75" customHeight="1" x14ac:dyDescent="0.2">
      <c r="A2562" s="22"/>
      <c r="B2562" s="27" t="s">
        <v>21</v>
      </c>
      <c r="C2562" s="27">
        <v>1185732</v>
      </c>
      <c r="D2562" s="28">
        <v>44393</v>
      </c>
      <c r="E2562" s="27" t="s">
        <v>53</v>
      </c>
      <c r="F2562" s="27" t="s">
        <v>101</v>
      </c>
      <c r="G2562" s="27" t="s">
        <v>102</v>
      </c>
      <c r="H2562" s="27" t="s">
        <v>24</v>
      </c>
      <c r="I2562" s="29">
        <v>0.6</v>
      </c>
      <c r="J2562" s="30">
        <v>8500</v>
      </c>
      <c r="K2562" s="31">
        <f t="shared" si="20"/>
        <v>5100</v>
      </c>
      <c r="L2562" s="31">
        <f t="shared" si="21"/>
        <v>2040</v>
      </c>
      <c r="M2562" s="32">
        <v>0.4</v>
      </c>
      <c r="O2562" s="37"/>
      <c r="P2562" s="35"/>
      <c r="Q2562" s="33"/>
      <c r="R2562" s="34"/>
    </row>
    <row r="2563" spans="1:18" ht="15.75" customHeight="1" x14ac:dyDescent="0.2">
      <c r="A2563" s="22"/>
      <c r="B2563" s="27" t="s">
        <v>21</v>
      </c>
      <c r="C2563" s="27">
        <v>1185732</v>
      </c>
      <c r="D2563" s="28">
        <v>44393</v>
      </c>
      <c r="E2563" s="27" t="s">
        <v>53</v>
      </c>
      <c r="F2563" s="27" t="s">
        <v>101</v>
      </c>
      <c r="G2563" s="27" t="s">
        <v>102</v>
      </c>
      <c r="H2563" s="27" t="s">
        <v>25</v>
      </c>
      <c r="I2563" s="29">
        <v>0.55000000000000004</v>
      </c>
      <c r="J2563" s="30">
        <v>6000</v>
      </c>
      <c r="K2563" s="31">
        <f t="shared" si="20"/>
        <v>3300.0000000000005</v>
      </c>
      <c r="L2563" s="31">
        <f t="shared" si="21"/>
        <v>1155</v>
      </c>
      <c r="M2563" s="32">
        <v>0.35</v>
      </c>
      <c r="O2563" s="37"/>
      <c r="P2563" s="35"/>
      <c r="Q2563" s="33"/>
      <c r="R2563" s="34"/>
    </row>
    <row r="2564" spans="1:18" ht="15.75" customHeight="1" x14ac:dyDescent="0.2">
      <c r="A2564" s="22"/>
      <c r="B2564" s="27" t="s">
        <v>21</v>
      </c>
      <c r="C2564" s="27">
        <v>1185732</v>
      </c>
      <c r="D2564" s="28">
        <v>44393</v>
      </c>
      <c r="E2564" s="27" t="s">
        <v>53</v>
      </c>
      <c r="F2564" s="27" t="s">
        <v>101</v>
      </c>
      <c r="G2564" s="27" t="s">
        <v>102</v>
      </c>
      <c r="H2564" s="27" t="s">
        <v>26</v>
      </c>
      <c r="I2564" s="29">
        <v>0.5</v>
      </c>
      <c r="J2564" s="30">
        <v>5250</v>
      </c>
      <c r="K2564" s="31">
        <f t="shared" si="20"/>
        <v>2625</v>
      </c>
      <c r="L2564" s="31">
        <f t="shared" si="21"/>
        <v>1050</v>
      </c>
      <c r="M2564" s="32">
        <v>0.4</v>
      </c>
      <c r="O2564" s="37"/>
      <c r="P2564" s="35"/>
      <c r="Q2564" s="33"/>
      <c r="R2564" s="34"/>
    </row>
    <row r="2565" spans="1:18" ht="15.75" customHeight="1" x14ac:dyDescent="0.2">
      <c r="A2565" s="22"/>
      <c r="B2565" s="27" t="s">
        <v>21</v>
      </c>
      <c r="C2565" s="27">
        <v>1185732</v>
      </c>
      <c r="D2565" s="28">
        <v>44393</v>
      </c>
      <c r="E2565" s="27" t="s">
        <v>53</v>
      </c>
      <c r="F2565" s="27" t="s">
        <v>101</v>
      </c>
      <c r="G2565" s="27" t="s">
        <v>102</v>
      </c>
      <c r="H2565" s="27" t="s">
        <v>27</v>
      </c>
      <c r="I2565" s="29">
        <v>0.5</v>
      </c>
      <c r="J2565" s="30">
        <v>4750</v>
      </c>
      <c r="K2565" s="31">
        <f t="shared" si="20"/>
        <v>2375</v>
      </c>
      <c r="L2565" s="31">
        <f t="shared" si="21"/>
        <v>950</v>
      </c>
      <c r="M2565" s="32">
        <v>0.4</v>
      </c>
      <c r="O2565" s="37"/>
      <c r="P2565" s="35"/>
      <c r="Q2565" s="33"/>
      <c r="R2565" s="34"/>
    </row>
    <row r="2566" spans="1:18" ht="15.75" customHeight="1" x14ac:dyDescent="0.2">
      <c r="A2566" s="22"/>
      <c r="B2566" s="27" t="s">
        <v>21</v>
      </c>
      <c r="C2566" s="27">
        <v>1185732</v>
      </c>
      <c r="D2566" s="28">
        <v>44393</v>
      </c>
      <c r="E2566" s="27" t="s">
        <v>53</v>
      </c>
      <c r="F2566" s="27" t="s">
        <v>101</v>
      </c>
      <c r="G2566" s="27" t="s">
        <v>102</v>
      </c>
      <c r="H2566" s="27" t="s">
        <v>28</v>
      </c>
      <c r="I2566" s="29">
        <v>0.6</v>
      </c>
      <c r="J2566" s="30">
        <v>5000</v>
      </c>
      <c r="K2566" s="31">
        <f t="shared" si="20"/>
        <v>3000</v>
      </c>
      <c r="L2566" s="31">
        <f t="shared" si="21"/>
        <v>1050</v>
      </c>
      <c r="M2566" s="32">
        <v>0.35</v>
      </c>
      <c r="O2566" s="37"/>
      <c r="P2566" s="35"/>
      <c r="Q2566" s="33"/>
      <c r="R2566" s="34"/>
    </row>
    <row r="2567" spans="1:18" ht="15.75" customHeight="1" x14ac:dyDescent="0.2">
      <c r="A2567" s="22"/>
      <c r="B2567" s="27" t="s">
        <v>21</v>
      </c>
      <c r="C2567" s="27">
        <v>1185732</v>
      </c>
      <c r="D2567" s="28">
        <v>44393</v>
      </c>
      <c r="E2567" s="27" t="s">
        <v>53</v>
      </c>
      <c r="F2567" s="27" t="s">
        <v>101</v>
      </c>
      <c r="G2567" s="27" t="s">
        <v>102</v>
      </c>
      <c r="H2567" s="27" t="s">
        <v>29</v>
      </c>
      <c r="I2567" s="29">
        <v>0.65</v>
      </c>
      <c r="J2567" s="30">
        <v>6750</v>
      </c>
      <c r="K2567" s="31">
        <f t="shared" si="20"/>
        <v>4387.5</v>
      </c>
      <c r="L2567" s="31">
        <f t="shared" si="21"/>
        <v>2193.75</v>
      </c>
      <c r="M2567" s="32">
        <v>0.5</v>
      </c>
      <c r="O2567" s="37"/>
      <c r="P2567" s="35"/>
      <c r="Q2567" s="33"/>
      <c r="R2567" s="34"/>
    </row>
    <row r="2568" spans="1:18" ht="15.75" customHeight="1" x14ac:dyDescent="0.2">
      <c r="A2568" s="22"/>
      <c r="B2568" s="27" t="s">
        <v>21</v>
      </c>
      <c r="C2568" s="27">
        <v>1185732</v>
      </c>
      <c r="D2568" s="28">
        <v>44425</v>
      </c>
      <c r="E2568" s="27" t="s">
        <v>53</v>
      </c>
      <c r="F2568" s="27" t="s">
        <v>101</v>
      </c>
      <c r="G2568" s="27" t="s">
        <v>102</v>
      </c>
      <c r="H2568" s="27" t="s">
        <v>24</v>
      </c>
      <c r="I2568" s="29">
        <v>0.6</v>
      </c>
      <c r="J2568" s="30">
        <v>8250</v>
      </c>
      <c r="K2568" s="31">
        <f t="shared" si="20"/>
        <v>4950</v>
      </c>
      <c r="L2568" s="31">
        <f t="shared" si="21"/>
        <v>1980</v>
      </c>
      <c r="M2568" s="32">
        <v>0.4</v>
      </c>
      <c r="O2568" s="37"/>
      <c r="P2568" s="35"/>
      <c r="Q2568" s="33"/>
      <c r="R2568" s="34"/>
    </row>
    <row r="2569" spans="1:18" ht="15.75" customHeight="1" x14ac:dyDescent="0.2">
      <c r="A2569" s="22"/>
      <c r="B2569" s="27" t="s">
        <v>21</v>
      </c>
      <c r="C2569" s="27">
        <v>1185732</v>
      </c>
      <c r="D2569" s="28">
        <v>44425</v>
      </c>
      <c r="E2569" s="27" t="s">
        <v>53</v>
      </c>
      <c r="F2569" s="27" t="s">
        <v>101</v>
      </c>
      <c r="G2569" s="27" t="s">
        <v>102</v>
      </c>
      <c r="H2569" s="27" t="s">
        <v>25</v>
      </c>
      <c r="I2569" s="29">
        <v>0.55000000000000004</v>
      </c>
      <c r="J2569" s="30">
        <v>6000</v>
      </c>
      <c r="K2569" s="31">
        <f t="shared" si="20"/>
        <v>3300.0000000000005</v>
      </c>
      <c r="L2569" s="31">
        <f t="shared" si="21"/>
        <v>1155</v>
      </c>
      <c r="M2569" s="32">
        <v>0.35</v>
      </c>
      <c r="O2569" s="37"/>
      <c r="P2569" s="35"/>
      <c r="Q2569" s="33"/>
      <c r="R2569" s="34"/>
    </row>
    <row r="2570" spans="1:18" ht="15.75" customHeight="1" x14ac:dyDescent="0.2">
      <c r="A2570" s="22"/>
      <c r="B2570" s="27" t="s">
        <v>21</v>
      </c>
      <c r="C2570" s="27">
        <v>1185732</v>
      </c>
      <c r="D2570" s="28">
        <v>44425</v>
      </c>
      <c r="E2570" s="27" t="s">
        <v>53</v>
      </c>
      <c r="F2570" s="27" t="s">
        <v>101</v>
      </c>
      <c r="G2570" s="27" t="s">
        <v>102</v>
      </c>
      <c r="H2570" s="27" t="s">
        <v>26</v>
      </c>
      <c r="I2570" s="29">
        <v>0.5</v>
      </c>
      <c r="J2570" s="30">
        <v>5250</v>
      </c>
      <c r="K2570" s="31">
        <f t="shared" si="20"/>
        <v>2625</v>
      </c>
      <c r="L2570" s="31">
        <f t="shared" si="21"/>
        <v>1050</v>
      </c>
      <c r="M2570" s="32">
        <v>0.4</v>
      </c>
      <c r="O2570" s="37"/>
      <c r="P2570" s="35"/>
      <c r="Q2570" s="33"/>
      <c r="R2570" s="34"/>
    </row>
    <row r="2571" spans="1:18" ht="15.75" customHeight="1" x14ac:dyDescent="0.2">
      <c r="A2571" s="22"/>
      <c r="B2571" s="27" t="s">
        <v>21</v>
      </c>
      <c r="C2571" s="27">
        <v>1185732</v>
      </c>
      <c r="D2571" s="28">
        <v>44425</v>
      </c>
      <c r="E2571" s="27" t="s">
        <v>53</v>
      </c>
      <c r="F2571" s="27" t="s">
        <v>101</v>
      </c>
      <c r="G2571" s="27" t="s">
        <v>102</v>
      </c>
      <c r="H2571" s="27" t="s">
        <v>27</v>
      </c>
      <c r="I2571" s="29">
        <v>0.4</v>
      </c>
      <c r="J2571" s="30">
        <v>4750</v>
      </c>
      <c r="K2571" s="31">
        <f t="shared" si="20"/>
        <v>1900</v>
      </c>
      <c r="L2571" s="31">
        <f t="shared" si="21"/>
        <v>760</v>
      </c>
      <c r="M2571" s="32">
        <v>0.4</v>
      </c>
      <c r="O2571" s="37"/>
      <c r="P2571" s="35"/>
      <c r="Q2571" s="33"/>
      <c r="R2571" s="34"/>
    </row>
    <row r="2572" spans="1:18" ht="15.75" customHeight="1" x14ac:dyDescent="0.2">
      <c r="A2572" s="22"/>
      <c r="B2572" s="27" t="s">
        <v>21</v>
      </c>
      <c r="C2572" s="27">
        <v>1185732</v>
      </c>
      <c r="D2572" s="28">
        <v>44425</v>
      </c>
      <c r="E2572" s="27" t="s">
        <v>53</v>
      </c>
      <c r="F2572" s="27" t="s">
        <v>101</v>
      </c>
      <c r="G2572" s="27" t="s">
        <v>102</v>
      </c>
      <c r="H2572" s="27" t="s">
        <v>28</v>
      </c>
      <c r="I2572" s="29">
        <v>0.5</v>
      </c>
      <c r="J2572" s="30">
        <v>4500</v>
      </c>
      <c r="K2572" s="31">
        <f t="shared" si="20"/>
        <v>2250</v>
      </c>
      <c r="L2572" s="31">
        <f t="shared" si="21"/>
        <v>787.5</v>
      </c>
      <c r="M2572" s="32">
        <v>0.35</v>
      </c>
      <c r="O2572" s="37"/>
      <c r="P2572" s="35"/>
      <c r="Q2572" s="33"/>
      <c r="R2572" s="34"/>
    </row>
    <row r="2573" spans="1:18" ht="15.75" customHeight="1" x14ac:dyDescent="0.2">
      <c r="A2573" s="22"/>
      <c r="B2573" s="27" t="s">
        <v>21</v>
      </c>
      <c r="C2573" s="27">
        <v>1185732</v>
      </c>
      <c r="D2573" s="28">
        <v>44425</v>
      </c>
      <c r="E2573" s="27" t="s">
        <v>53</v>
      </c>
      <c r="F2573" s="27" t="s">
        <v>101</v>
      </c>
      <c r="G2573" s="27" t="s">
        <v>102</v>
      </c>
      <c r="H2573" s="27" t="s">
        <v>29</v>
      </c>
      <c r="I2573" s="29">
        <v>0.55000000000000004</v>
      </c>
      <c r="J2573" s="30">
        <v>6250</v>
      </c>
      <c r="K2573" s="31">
        <f t="shared" si="20"/>
        <v>3437.5000000000005</v>
      </c>
      <c r="L2573" s="31">
        <f t="shared" si="21"/>
        <v>1718.7500000000002</v>
      </c>
      <c r="M2573" s="32">
        <v>0.5</v>
      </c>
      <c r="O2573" s="37"/>
      <c r="P2573" s="35"/>
      <c r="Q2573" s="33"/>
      <c r="R2573" s="34"/>
    </row>
    <row r="2574" spans="1:18" ht="15.75" customHeight="1" x14ac:dyDescent="0.2">
      <c r="A2574" s="22"/>
      <c r="B2574" s="27" t="s">
        <v>21</v>
      </c>
      <c r="C2574" s="27">
        <v>1185732</v>
      </c>
      <c r="D2574" s="28">
        <v>44455</v>
      </c>
      <c r="E2574" s="27" t="s">
        <v>53</v>
      </c>
      <c r="F2574" s="27" t="s">
        <v>101</v>
      </c>
      <c r="G2574" s="27" t="s">
        <v>102</v>
      </c>
      <c r="H2574" s="27" t="s">
        <v>24</v>
      </c>
      <c r="I2574" s="29">
        <v>0.5</v>
      </c>
      <c r="J2574" s="30">
        <v>7250</v>
      </c>
      <c r="K2574" s="31">
        <f t="shared" si="20"/>
        <v>3625</v>
      </c>
      <c r="L2574" s="31">
        <f t="shared" si="21"/>
        <v>1450</v>
      </c>
      <c r="M2574" s="32">
        <v>0.4</v>
      </c>
      <c r="O2574" s="37"/>
      <c r="P2574" s="35"/>
      <c r="Q2574" s="33"/>
      <c r="R2574" s="34"/>
    </row>
    <row r="2575" spans="1:18" ht="15.75" customHeight="1" x14ac:dyDescent="0.2">
      <c r="A2575" s="22"/>
      <c r="B2575" s="27" t="s">
        <v>21</v>
      </c>
      <c r="C2575" s="27">
        <v>1185732</v>
      </c>
      <c r="D2575" s="28">
        <v>44455</v>
      </c>
      <c r="E2575" s="27" t="s">
        <v>53</v>
      </c>
      <c r="F2575" s="27" t="s">
        <v>101</v>
      </c>
      <c r="G2575" s="27" t="s">
        <v>102</v>
      </c>
      <c r="H2575" s="27" t="s">
        <v>25</v>
      </c>
      <c r="I2575" s="29">
        <v>0.45000000000000012</v>
      </c>
      <c r="J2575" s="30">
        <v>5250</v>
      </c>
      <c r="K2575" s="31">
        <f t="shared" si="20"/>
        <v>2362.5000000000005</v>
      </c>
      <c r="L2575" s="31">
        <f t="shared" si="21"/>
        <v>826.87500000000011</v>
      </c>
      <c r="M2575" s="32">
        <v>0.35</v>
      </c>
      <c r="O2575" s="37"/>
      <c r="P2575" s="35"/>
      <c r="Q2575" s="33"/>
      <c r="R2575" s="34"/>
    </row>
    <row r="2576" spans="1:18" ht="15.75" customHeight="1" x14ac:dyDescent="0.2">
      <c r="A2576" s="22"/>
      <c r="B2576" s="27" t="s">
        <v>21</v>
      </c>
      <c r="C2576" s="27">
        <v>1185732</v>
      </c>
      <c r="D2576" s="28">
        <v>44455</v>
      </c>
      <c r="E2576" s="27" t="s">
        <v>53</v>
      </c>
      <c r="F2576" s="27" t="s">
        <v>101</v>
      </c>
      <c r="G2576" s="27" t="s">
        <v>102</v>
      </c>
      <c r="H2576" s="27" t="s">
        <v>26</v>
      </c>
      <c r="I2576" s="29">
        <v>0.20000000000000007</v>
      </c>
      <c r="J2576" s="30">
        <v>4250</v>
      </c>
      <c r="K2576" s="31">
        <f t="shared" si="20"/>
        <v>850.00000000000023</v>
      </c>
      <c r="L2576" s="31">
        <f t="shared" si="21"/>
        <v>340.00000000000011</v>
      </c>
      <c r="M2576" s="32">
        <v>0.4</v>
      </c>
      <c r="O2576" s="37"/>
      <c r="P2576" s="35"/>
      <c r="Q2576" s="33"/>
      <c r="R2576" s="34"/>
    </row>
    <row r="2577" spans="1:18" ht="15.75" customHeight="1" x14ac:dyDescent="0.2">
      <c r="A2577" s="22"/>
      <c r="B2577" s="27" t="s">
        <v>21</v>
      </c>
      <c r="C2577" s="27">
        <v>1185732</v>
      </c>
      <c r="D2577" s="28">
        <v>44455</v>
      </c>
      <c r="E2577" s="27" t="s">
        <v>53</v>
      </c>
      <c r="F2577" s="27" t="s">
        <v>101</v>
      </c>
      <c r="G2577" s="27" t="s">
        <v>102</v>
      </c>
      <c r="H2577" s="27" t="s">
        <v>27</v>
      </c>
      <c r="I2577" s="29">
        <v>0.20000000000000007</v>
      </c>
      <c r="J2577" s="30">
        <v>4000</v>
      </c>
      <c r="K2577" s="31">
        <f t="shared" si="20"/>
        <v>800.00000000000023</v>
      </c>
      <c r="L2577" s="31">
        <f t="shared" si="21"/>
        <v>320.00000000000011</v>
      </c>
      <c r="M2577" s="32">
        <v>0.4</v>
      </c>
      <c r="O2577" s="37"/>
      <c r="P2577" s="35"/>
      <c r="Q2577" s="33"/>
      <c r="R2577" s="34"/>
    </row>
    <row r="2578" spans="1:18" ht="15.75" customHeight="1" x14ac:dyDescent="0.2">
      <c r="A2578" s="22"/>
      <c r="B2578" s="27" t="s">
        <v>21</v>
      </c>
      <c r="C2578" s="27">
        <v>1185732</v>
      </c>
      <c r="D2578" s="28">
        <v>44455</v>
      </c>
      <c r="E2578" s="27" t="s">
        <v>53</v>
      </c>
      <c r="F2578" s="27" t="s">
        <v>101</v>
      </c>
      <c r="G2578" s="27" t="s">
        <v>102</v>
      </c>
      <c r="H2578" s="27" t="s">
        <v>28</v>
      </c>
      <c r="I2578" s="29">
        <v>0.30000000000000004</v>
      </c>
      <c r="J2578" s="30">
        <v>4000</v>
      </c>
      <c r="K2578" s="31">
        <f t="shared" si="20"/>
        <v>1200.0000000000002</v>
      </c>
      <c r="L2578" s="31">
        <f t="shared" si="21"/>
        <v>420.00000000000006</v>
      </c>
      <c r="M2578" s="32">
        <v>0.35</v>
      </c>
      <c r="O2578" s="37"/>
      <c r="P2578" s="35"/>
      <c r="Q2578" s="33"/>
      <c r="R2578" s="34"/>
    </row>
    <row r="2579" spans="1:18" ht="15.75" customHeight="1" x14ac:dyDescent="0.2">
      <c r="A2579" s="22"/>
      <c r="B2579" s="27" t="s">
        <v>21</v>
      </c>
      <c r="C2579" s="27">
        <v>1185732</v>
      </c>
      <c r="D2579" s="28">
        <v>44455</v>
      </c>
      <c r="E2579" s="27" t="s">
        <v>53</v>
      </c>
      <c r="F2579" s="27" t="s">
        <v>101</v>
      </c>
      <c r="G2579" s="27" t="s">
        <v>102</v>
      </c>
      <c r="H2579" s="27" t="s">
        <v>29</v>
      </c>
      <c r="I2579" s="29">
        <v>0.35000000000000009</v>
      </c>
      <c r="J2579" s="30">
        <v>5000</v>
      </c>
      <c r="K2579" s="31">
        <f t="shared" si="20"/>
        <v>1750.0000000000005</v>
      </c>
      <c r="L2579" s="31">
        <f t="shared" si="21"/>
        <v>875.00000000000023</v>
      </c>
      <c r="M2579" s="32">
        <v>0.5</v>
      </c>
      <c r="O2579" s="37"/>
      <c r="P2579" s="35"/>
      <c r="Q2579" s="33"/>
      <c r="R2579" s="34"/>
    </row>
    <row r="2580" spans="1:18" ht="15.75" customHeight="1" x14ac:dyDescent="0.2">
      <c r="A2580" s="22"/>
      <c r="B2580" s="27" t="s">
        <v>21</v>
      </c>
      <c r="C2580" s="27">
        <v>1185732</v>
      </c>
      <c r="D2580" s="28">
        <v>44487</v>
      </c>
      <c r="E2580" s="27" t="s">
        <v>53</v>
      </c>
      <c r="F2580" s="27" t="s">
        <v>101</v>
      </c>
      <c r="G2580" s="27" t="s">
        <v>102</v>
      </c>
      <c r="H2580" s="27" t="s">
        <v>24</v>
      </c>
      <c r="I2580" s="29">
        <v>0.35000000000000009</v>
      </c>
      <c r="J2580" s="30">
        <v>6750</v>
      </c>
      <c r="K2580" s="31">
        <f t="shared" si="20"/>
        <v>2362.5000000000005</v>
      </c>
      <c r="L2580" s="31">
        <f t="shared" si="21"/>
        <v>945.00000000000023</v>
      </c>
      <c r="M2580" s="32">
        <v>0.4</v>
      </c>
      <c r="O2580" s="37"/>
      <c r="P2580" s="35"/>
      <c r="Q2580" s="33"/>
      <c r="R2580" s="34"/>
    </row>
    <row r="2581" spans="1:18" ht="15.75" customHeight="1" x14ac:dyDescent="0.2">
      <c r="A2581" s="22"/>
      <c r="B2581" s="27" t="s">
        <v>21</v>
      </c>
      <c r="C2581" s="27">
        <v>1185732</v>
      </c>
      <c r="D2581" s="28">
        <v>44487</v>
      </c>
      <c r="E2581" s="27" t="s">
        <v>53</v>
      </c>
      <c r="F2581" s="27" t="s">
        <v>101</v>
      </c>
      <c r="G2581" s="27" t="s">
        <v>102</v>
      </c>
      <c r="H2581" s="27" t="s">
        <v>25</v>
      </c>
      <c r="I2581" s="29">
        <v>0.25000000000000011</v>
      </c>
      <c r="J2581" s="30">
        <v>5000</v>
      </c>
      <c r="K2581" s="31">
        <f t="shared" si="20"/>
        <v>1250.0000000000005</v>
      </c>
      <c r="L2581" s="31">
        <f t="shared" si="21"/>
        <v>437.50000000000011</v>
      </c>
      <c r="M2581" s="32">
        <v>0.35</v>
      </c>
      <c r="O2581" s="37"/>
      <c r="P2581" s="35"/>
      <c r="Q2581" s="33"/>
      <c r="R2581" s="34"/>
    </row>
    <row r="2582" spans="1:18" ht="15.75" customHeight="1" x14ac:dyDescent="0.2">
      <c r="A2582" s="22"/>
      <c r="B2582" s="27" t="s">
        <v>21</v>
      </c>
      <c r="C2582" s="27">
        <v>1185732</v>
      </c>
      <c r="D2582" s="28">
        <v>44487</v>
      </c>
      <c r="E2582" s="27" t="s">
        <v>53</v>
      </c>
      <c r="F2582" s="27" t="s">
        <v>101</v>
      </c>
      <c r="G2582" s="27" t="s">
        <v>102</v>
      </c>
      <c r="H2582" s="27" t="s">
        <v>26</v>
      </c>
      <c r="I2582" s="29">
        <v>0.25000000000000011</v>
      </c>
      <c r="J2582" s="30">
        <v>3750</v>
      </c>
      <c r="K2582" s="31">
        <f t="shared" si="20"/>
        <v>937.50000000000045</v>
      </c>
      <c r="L2582" s="31">
        <f t="shared" si="21"/>
        <v>375.00000000000023</v>
      </c>
      <c r="M2582" s="32">
        <v>0.4</v>
      </c>
      <c r="O2582" s="37"/>
      <c r="P2582" s="35"/>
      <c r="Q2582" s="33"/>
      <c r="R2582" s="34"/>
    </row>
    <row r="2583" spans="1:18" ht="15.75" customHeight="1" x14ac:dyDescent="0.2">
      <c r="A2583" s="22"/>
      <c r="B2583" s="27" t="s">
        <v>21</v>
      </c>
      <c r="C2583" s="27">
        <v>1185732</v>
      </c>
      <c r="D2583" s="28">
        <v>44487</v>
      </c>
      <c r="E2583" s="27" t="s">
        <v>53</v>
      </c>
      <c r="F2583" s="27" t="s">
        <v>101</v>
      </c>
      <c r="G2583" s="27" t="s">
        <v>102</v>
      </c>
      <c r="H2583" s="27" t="s">
        <v>27</v>
      </c>
      <c r="I2583" s="29">
        <v>0.25000000000000011</v>
      </c>
      <c r="J2583" s="30">
        <v>3500</v>
      </c>
      <c r="K2583" s="31">
        <f t="shared" si="20"/>
        <v>875.00000000000034</v>
      </c>
      <c r="L2583" s="31">
        <f t="shared" si="21"/>
        <v>350.00000000000017</v>
      </c>
      <c r="M2583" s="32">
        <v>0.4</v>
      </c>
      <c r="O2583" s="37"/>
      <c r="P2583" s="35"/>
      <c r="Q2583" s="33"/>
      <c r="R2583" s="34"/>
    </row>
    <row r="2584" spans="1:18" ht="15.75" customHeight="1" x14ac:dyDescent="0.2">
      <c r="A2584" s="22"/>
      <c r="B2584" s="27" t="s">
        <v>21</v>
      </c>
      <c r="C2584" s="27">
        <v>1185732</v>
      </c>
      <c r="D2584" s="28">
        <v>44487</v>
      </c>
      <c r="E2584" s="27" t="s">
        <v>53</v>
      </c>
      <c r="F2584" s="27" t="s">
        <v>101</v>
      </c>
      <c r="G2584" s="27" t="s">
        <v>102</v>
      </c>
      <c r="H2584" s="27" t="s">
        <v>28</v>
      </c>
      <c r="I2584" s="29">
        <v>0.35000000000000009</v>
      </c>
      <c r="J2584" s="30">
        <v>3500</v>
      </c>
      <c r="K2584" s="31">
        <f t="shared" si="20"/>
        <v>1225.0000000000002</v>
      </c>
      <c r="L2584" s="31">
        <f t="shared" si="21"/>
        <v>428.75000000000006</v>
      </c>
      <c r="M2584" s="32">
        <v>0.35</v>
      </c>
      <c r="O2584" s="37"/>
      <c r="P2584" s="35"/>
      <c r="Q2584" s="33"/>
      <c r="R2584" s="34"/>
    </row>
    <row r="2585" spans="1:18" ht="15.75" customHeight="1" x14ac:dyDescent="0.2">
      <c r="A2585" s="22"/>
      <c r="B2585" s="27" t="s">
        <v>21</v>
      </c>
      <c r="C2585" s="27">
        <v>1185732</v>
      </c>
      <c r="D2585" s="28">
        <v>44487</v>
      </c>
      <c r="E2585" s="27" t="s">
        <v>53</v>
      </c>
      <c r="F2585" s="27" t="s">
        <v>101</v>
      </c>
      <c r="G2585" s="27" t="s">
        <v>102</v>
      </c>
      <c r="H2585" s="27" t="s">
        <v>29</v>
      </c>
      <c r="I2585" s="29">
        <v>0.35000000000000003</v>
      </c>
      <c r="J2585" s="30">
        <v>4750</v>
      </c>
      <c r="K2585" s="31">
        <f t="shared" si="20"/>
        <v>1662.5000000000002</v>
      </c>
      <c r="L2585" s="31">
        <f t="shared" si="21"/>
        <v>831.25000000000011</v>
      </c>
      <c r="M2585" s="32">
        <v>0.5</v>
      </c>
      <c r="O2585" s="37"/>
      <c r="P2585" s="35"/>
      <c r="Q2585" s="33"/>
      <c r="R2585" s="34"/>
    </row>
    <row r="2586" spans="1:18" ht="15.75" customHeight="1" x14ac:dyDescent="0.2">
      <c r="A2586" s="22"/>
      <c r="B2586" s="27" t="s">
        <v>21</v>
      </c>
      <c r="C2586" s="27">
        <v>1185732</v>
      </c>
      <c r="D2586" s="28">
        <v>44517</v>
      </c>
      <c r="E2586" s="27" t="s">
        <v>53</v>
      </c>
      <c r="F2586" s="27" t="s">
        <v>101</v>
      </c>
      <c r="G2586" s="27" t="s">
        <v>102</v>
      </c>
      <c r="H2586" s="27" t="s">
        <v>24</v>
      </c>
      <c r="I2586" s="29">
        <v>0.3000000000000001</v>
      </c>
      <c r="J2586" s="30">
        <v>6250</v>
      </c>
      <c r="K2586" s="31">
        <f t="shared" si="20"/>
        <v>1875.0000000000007</v>
      </c>
      <c r="L2586" s="31">
        <f t="shared" si="21"/>
        <v>750.00000000000034</v>
      </c>
      <c r="M2586" s="32">
        <v>0.4</v>
      </c>
      <c r="O2586" s="37"/>
      <c r="P2586" s="35"/>
      <c r="Q2586" s="33"/>
      <c r="R2586" s="34"/>
    </row>
    <row r="2587" spans="1:18" ht="15.75" customHeight="1" x14ac:dyDescent="0.2">
      <c r="A2587" s="22"/>
      <c r="B2587" s="27" t="s">
        <v>21</v>
      </c>
      <c r="C2587" s="27">
        <v>1185732</v>
      </c>
      <c r="D2587" s="28">
        <v>44517</v>
      </c>
      <c r="E2587" s="27" t="s">
        <v>53</v>
      </c>
      <c r="F2587" s="27" t="s">
        <v>101</v>
      </c>
      <c r="G2587" s="27" t="s">
        <v>102</v>
      </c>
      <c r="H2587" s="27" t="s">
        <v>25</v>
      </c>
      <c r="I2587" s="29">
        <v>0.20000000000000012</v>
      </c>
      <c r="J2587" s="30">
        <v>4500</v>
      </c>
      <c r="K2587" s="31">
        <f t="shared" si="20"/>
        <v>900.00000000000057</v>
      </c>
      <c r="L2587" s="31">
        <f t="shared" si="21"/>
        <v>315.00000000000017</v>
      </c>
      <c r="M2587" s="32">
        <v>0.35</v>
      </c>
      <c r="O2587" s="37"/>
      <c r="P2587" s="35"/>
      <c r="Q2587" s="33"/>
      <c r="R2587" s="34"/>
    </row>
    <row r="2588" spans="1:18" ht="15.75" customHeight="1" x14ac:dyDescent="0.2">
      <c r="A2588" s="22"/>
      <c r="B2588" s="27" t="s">
        <v>21</v>
      </c>
      <c r="C2588" s="27">
        <v>1185732</v>
      </c>
      <c r="D2588" s="28">
        <v>44517</v>
      </c>
      <c r="E2588" s="27" t="s">
        <v>53</v>
      </c>
      <c r="F2588" s="27" t="s">
        <v>101</v>
      </c>
      <c r="G2588" s="27" t="s">
        <v>102</v>
      </c>
      <c r="H2588" s="27" t="s">
        <v>26</v>
      </c>
      <c r="I2588" s="29">
        <v>0.30000000000000016</v>
      </c>
      <c r="J2588" s="30">
        <v>3950</v>
      </c>
      <c r="K2588" s="31">
        <f t="shared" si="20"/>
        <v>1185.0000000000007</v>
      </c>
      <c r="L2588" s="31">
        <f t="shared" si="21"/>
        <v>474.00000000000028</v>
      </c>
      <c r="M2588" s="32">
        <v>0.4</v>
      </c>
      <c r="O2588" s="37"/>
      <c r="P2588" s="35"/>
      <c r="Q2588" s="33"/>
      <c r="R2588" s="34"/>
    </row>
    <row r="2589" spans="1:18" ht="15.75" customHeight="1" x14ac:dyDescent="0.2">
      <c r="A2589" s="22"/>
      <c r="B2589" s="27" t="s">
        <v>21</v>
      </c>
      <c r="C2589" s="27">
        <v>1185732</v>
      </c>
      <c r="D2589" s="28">
        <v>44517</v>
      </c>
      <c r="E2589" s="27" t="s">
        <v>53</v>
      </c>
      <c r="F2589" s="27" t="s">
        <v>101</v>
      </c>
      <c r="G2589" s="27" t="s">
        <v>102</v>
      </c>
      <c r="H2589" s="27" t="s">
        <v>27</v>
      </c>
      <c r="I2589" s="29">
        <v>0.6000000000000002</v>
      </c>
      <c r="J2589" s="30">
        <v>4500</v>
      </c>
      <c r="K2589" s="31">
        <f t="shared" si="20"/>
        <v>2700.0000000000009</v>
      </c>
      <c r="L2589" s="31">
        <f t="shared" si="21"/>
        <v>1080.0000000000005</v>
      </c>
      <c r="M2589" s="32">
        <v>0.4</v>
      </c>
      <c r="O2589" s="37"/>
      <c r="P2589" s="35"/>
      <c r="Q2589" s="33"/>
      <c r="R2589" s="34"/>
    </row>
    <row r="2590" spans="1:18" ht="15.75" customHeight="1" x14ac:dyDescent="0.2">
      <c r="A2590" s="22"/>
      <c r="B2590" s="27" t="s">
        <v>21</v>
      </c>
      <c r="C2590" s="27">
        <v>1185732</v>
      </c>
      <c r="D2590" s="28">
        <v>44517</v>
      </c>
      <c r="E2590" s="27" t="s">
        <v>53</v>
      </c>
      <c r="F2590" s="27" t="s">
        <v>101</v>
      </c>
      <c r="G2590" s="27" t="s">
        <v>102</v>
      </c>
      <c r="H2590" s="27" t="s">
        <v>28</v>
      </c>
      <c r="I2590" s="29">
        <v>0.75000000000000011</v>
      </c>
      <c r="J2590" s="30">
        <v>4250</v>
      </c>
      <c r="K2590" s="31">
        <f t="shared" si="20"/>
        <v>3187.5000000000005</v>
      </c>
      <c r="L2590" s="31">
        <f t="shared" si="21"/>
        <v>1115.625</v>
      </c>
      <c r="M2590" s="32">
        <v>0.35</v>
      </c>
      <c r="O2590" s="37"/>
      <c r="P2590" s="35"/>
      <c r="Q2590" s="33"/>
      <c r="R2590" s="34"/>
    </row>
    <row r="2591" spans="1:18" ht="15.75" customHeight="1" x14ac:dyDescent="0.2">
      <c r="A2591" s="22"/>
      <c r="B2591" s="27" t="s">
        <v>21</v>
      </c>
      <c r="C2591" s="27">
        <v>1185732</v>
      </c>
      <c r="D2591" s="28">
        <v>44517</v>
      </c>
      <c r="E2591" s="27" t="s">
        <v>53</v>
      </c>
      <c r="F2591" s="27" t="s">
        <v>101</v>
      </c>
      <c r="G2591" s="27" t="s">
        <v>102</v>
      </c>
      <c r="H2591" s="27" t="s">
        <v>29</v>
      </c>
      <c r="I2591" s="29">
        <v>0.75</v>
      </c>
      <c r="J2591" s="30">
        <v>5250</v>
      </c>
      <c r="K2591" s="31">
        <f t="shared" si="20"/>
        <v>3937.5</v>
      </c>
      <c r="L2591" s="31">
        <f t="shared" si="21"/>
        <v>1968.75</v>
      </c>
      <c r="M2591" s="32">
        <v>0.5</v>
      </c>
      <c r="O2591" s="37"/>
      <c r="P2591" s="35"/>
      <c r="Q2591" s="33"/>
      <c r="R2591" s="34"/>
    </row>
    <row r="2592" spans="1:18" ht="15.75" customHeight="1" x14ac:dyDescent="0.2">
      <c r="A2592" s="22"/>
      <c r="B2592" s="27" t="s">
        <v>21</v>
      </c>
      <c r="C2592" s="27">
        <v>1185732</v>
      </c>
      <c r="D2592" s="28">
        <v>44546</v>
      </c>
      <c r="E2592" s="27" t="s">
        <v>53</v>
      </c>
      <c r="F2592" s="27" t="s">
        <v>101</v>
      </c>
      <c r="G2592" s="27" t="s">
        <v>102</v>
      </c>
      <c r="H2592" s="27" t="s">
        <v>24</v>
      </c>
      <c r="I2592" s="29">
        <v>0.70000000000000007</v>
      </c>
      <c r="J2592" s="30">
        <v>7750</v>
      </c>
      <c r="K2592" s="31">
        <f t="shared" si="20"/>
        <v>5425.0000000000009</v>
      </c>
      <c r="L2592" s="31">
        <f t="shared" si="21"/>
        <v>2170.0000000000005</v>
      </c>
      <c r="M2592" s="32">
        <v>0.4</v>
      </c>
      <c r="O2592" s="37"/>
      <c r="P2592" s="35"/>
      <c r="Q2592" s="33"/>
      <c r="R2592" s="34"/>
    </row>
    <row r="2593" spans="1:18" ht="15.75" customHeight="1" x14ac:dyDescent="0.2">
      <c r="A2593" s="22"/>
      <c r="B2593" s="27" t="s">
        <v>21</v>
      </c>
      <c r="C2593" s="27">
        <v>1185732</v>
      </c>
      <c r="D2593" s="28">
        <v>44546</v>
      </c>
      <c r="E2593" s="27" t="s">
        <v>53</v>
      </c>
      <c r="F2593" s="27" t="s">
        <v>101</v>
      </c>
      <c r="G2593" s="27" t="s">
        <v>102</v>
      </c>
      <c r="H2593" s="27" t="s">
        <v>25</v>
      </c>
      <c r="I2593" s="29">
        <v>0.60000000000000009</v>
      </c>
      <c r="J2593" s="30">
        <v>5750</v>
      </c>
      <c r="K2593" s="31">
        <f t="shared" si="20"/>
        <v>3450.0000000000005</v>
      </c>
      <c r="L2593" s="31">
        <f t="shared" si="21"/>
        <v>1207.5</v>
      </c>
      <c r="M2593" s="32">
        <v>0.35</v>
      </c>
      <c r="O2593" s="37"/>
      <c r="P2593" s="35"/>
      <c r="Q2593" s="33"/>
      <c r="R2593" s="34"/>
    </row>
    <row r="2594" spans="1:18" ht="15.75" customHeight="1" x14ac:dyDescent="0.2">
      <c r="A2594" s="22"/>
      <c r="B2594" s="27" t="s">
        <v>21</v>
      </c>
      <c r="C2594" s="27">
        <v>1185732</v>
      </c>
      <c r="D2594" s="28">
        <v>44546</v>
      </c>
      <c r="E2594" s="27" t="s">
        <v>53</v>
      </c>
      <c r="F2594" s="27" t="s">
        <v>101</v>
      </c>
      <c r="G2594" s="27" t="s">
        <v>102</v>
      </c>
      <c r="H2594" s="27" t="s">
        <v>26</v>
      </c>
      <c r="I2594" s="29">
        <v>0.60000000000000009</v>
      </c>
      <c r="J2594" s="30">
        <v>5250</v>
      </c>
      <c r="K2594" s="31">
        <f t="shared" si="20"/>
        <v>3150.0000000000005</v>
      </c>
      <c r="L2594" s="31">
        <f t="shared" si="21"/>
        <v>1260.0000000000002</v>
      </c>
      <c r="M2594" s="32">
        <v>0.4</v>
      </c>
      <c r="O2594" s="37"/>
      <c r="P2594" s="35"/>
      <c r="Q2594" s="33"/>
      <c r="R2594" s="34"/>
    </row>
    <row r="2595" spans="1:18" ht="15.75" customHeight="1" x14ac:dyDescent="0.2">
      <c r="A2595" s="22"/>
      <c r="B2595" s="27" t="s">
        <v>21</v>
      </c>
      <c r="C2595" s="27">
        <v>1185732</v>
      </c>
      <c r="D2595" s="28">
        <v>44546</v>
      </c>
      <c r="E2595" s="27" t="s">
        <v>53</v>
      </c>
      <c r="F2595" s="27" t="s">
        <v>101</v>
      </c>
      <c r="G2595" s="27" t="s">
        <v>102</v>
      </c>
      <c r="H2595" s="27" t="s">
        <v>27</v>
      </c>
      <c r="I2595" s="29">
        <v>0.60000000000000009</v>
      </c>
      <c r="J2595" s="30">
        <v>4750</v>
      </c>
      <c r="K2595" s="31">
        <f t="shared" si="20"/>
        <v>2850.0000000000005</v>
      </c>
      <c r="L2595" s="31">
        <f t="shared" si="21"/>
        <v>1140.0000000000002</v>
      </c>
      <c r="M2595" s="32">
        <v>0.4</v>
      </c>
      <c r="O2595" s="37"/>
      <c r="P2595" s="35"/>
      <c r="Q2595" s="33"/>
      <c r="R2595" s="34"/>
    </row>
    <row r="2596" spans="1:18" ht="15.75" customHeight="1" x14ac:dyDescent="0.2">
      <c r="A2596" s="22"/>
      <c r="B2596" s="27" t="s">
        <v>21</v>
      </c>
      <c r="C2596" s="27">
        <v>1185732</v>
      </c>
      <c r="D2596" s="28">
        <v>44546</v>
      </c>
      <c r="E2596" s="27" t="s">
        <v>53</v>
      </c>
      <c r="F2596" s="27" t="s">
        <v>101</v>
      </c>
      <c r="G2596" s="27" t="s">
        <v>102</v>
      </c>
      <c r="H2596" s="27" t="s">
        <v>28</v>
      </c>
      <c r="I2596" s="29">
        <v>0.70000000000000007</v>
      </c>
      <c r="J2596" s="30">
        <v>4750</v>
      </c>
      <c r="K2596" s="31">
        <f t="shared" si="20"/>
        <v>3325.0000000000005</v>
      </c>
      <c r="L2596" s="31">
        <f t="shared" si="21"/>
        <v>1163.75</v>
      </c>
      <c r="M2596" s="32">
        <v>0.35</v>
      </c>
      <c r="O2596" s="37"/>
      <c r="P2596" s="35"/>
      <c r="Q2596" s="33"/>
      <c r="R2596" s="34"/>
    </row>
    <row r="2597" spans="1:18" ht="15.75" customHeight="1" x14ac:dyDescent="0.2">
      <c r="A2597" s="22"/>
      <c r="B2597" s="27" t="s">
        <v>21</v>
      </c>
      <c r="C2597" s="27">
        <v>1185732</v>
      </c>
      <c r="D2597" s="28">
        <v>44546</v>
      </c>
      <c r="E2597" s="27" t="s">
        <v>53</v>
      </c>
      <c r="F2597" s="27" t="s">
        <v>101</v>
      </c>
      <c r="G2597" s="27" t="s">
        <v>102</v>
      </c>
      <c r="H2597" s="27" t="s">
        <v>29</v>
      </c>
      <c r="I2597" s="29">
        <v>0.75</v>
      </c>
      <c r="J2597" s="30">
        <v>5750</v>
      </c>
      <c r="K2597" s="31">
        <f t="shared" si="20"/>
        <v>4312.5</v>
      </c>
      <c r="L2597" s="31">
        <f t="shared" si="21"/>
        <v>2156.25</v>
      </c>
      <c r="M2597" s="32">
        <v>0.5</v>
      </c>
      <c r="O2597" s="37"/>
      <c r="P2597" s="35"/>
      <c r="Q2597" s="33"/>
      <c r="R2597" s="34"/>
    </row>
    <row r="2598" spans="1:18" ht="15.75" customHeight="1" x14ac:dyDescent="0.2">
      <c r="A2598" s="22" t="s">
        <v>46</v>
      </c>
      <c r="B2598" s="27" t="s">
        <v>30</v>
      </c>
      <c r="C2598" s="27">
        <v>1197831</v>
      </c>
      <c r="D2598" s="28">
        <v>44219</v>
      </c>
      <c r="E2598" s="27" t="s">
        <v>31</v>
      </c>
      <c r="F2598" s="27" t="s">
        <v>103</v>
      </c>
      <c r="G2598" s="27" t="s">
        <v>104</v>
      </c>
      <c r="H2598" s="27" t="s">
        <v>24</v>
      </c>
      <c r="I2598" s="29">
        <v>0.25000000000000006</v>
      </c>
      <c r="J2598" s="30">
        <v>6500</v>
      </c>
      <c r="K2598" s="31">
        <f t="shared" si="20"/>
        <v>1625.0000000000005</v>
      </c>
      <c r="L2598" s="31">
        <f t="shared" si="21"/>
        <v>650.00000000000023</v>
      </c>
      <c r="M2598" s="32">
        <v>0.4</v>
      </c>
      <c r="O2598" s="37"/>
      <c r="P2598" s="35"/>
      <c r="Q2598" s="33"/>
      <c r="R2598" s="34"/>
    </row>
    <row r="2599" spans="1:18" ht="15.75" customHeight="1" x14ac:dyDescent="0.2">
      <c r="A2599" s="22"/>
      <c r="B2599" s="27" t="s">
        <v>30</v>
      </c>
      <c r="C2599" s="27">
        <v>1197831</v>
      </c>
      <c r="D2599" s="28">
        <v>44219</v>
      </c>
      <c r="E2599" s="27" t="s">
        <v>31</v>
      </c>
      <c r="F2599" s="27" t="s">
        <v>103</v>
      </c>
      <c r="G2599" s="27" t="s">
        <v>104</v>
      </c>
      <c r="H2599" s="27" t="s">
        <v>25</v>
      </c>
      <c r="I2599" s="29">
        <v>0.25000000000000006</v>
      </c>
      <c r="J2599" s="30">
        <v>4500</v>
      </c>
      <c r="K2599" s="31">
        <f t="shared" si="20"/>
        <v>1125.0000000000002</v>
      </c>
      <c r="L2599" s="31">
        <f t="shared" si="21"/>
        <v>393.75000000000006</v>
      </c>
      <c r="M2599" s="32">
        <v>0.35</v>
      </c>
      <c r="O2599" s="37"/>
      <c r="P2599" s="35"/>
      <c r="Q2599" s="33"/>
      <c r="R2599" s="34"/>
    </row>
    <row r="2600" spans="1:18" ht="15.75" customHeight="1" x14ac:dyDescent="0.2">
      <c r="A2600" s="22"/>
      <c r="B2600" s="27" t="s">
        <v>30</v>
      </c>
      <c r="C2600" s="27">
        <v>1197831</v>
      </c>
      <c r="D2600" s="28">
        <v>44219</v>
      </c>
      <c r="E2600" s="27" t="s">
        <v>31</v>
      </c>
      <c r="F2600" s="27" t="s">
        <v>103</v>
      </c>
      <c r="G2600" s="27" t="s">
        <v>104</v>
      </c>
      <c r="H2600" s="27" t="s">
        <v>26</v>
      </c>
      <c r="I2600" s="29">
        <v>0.15000000000000008</v>
      </c>
      <c r="J2600" s="30">
        <v>4500</v>
      </c>
      <c r="K2600" s="31">
        <f t="shared" si="20"/>
        <v>675.00000000000034</v>
      </c>
      <c r="L2600" s="31">
        <f t="shared" si="21"/>
        <v>270.00000000000017</v>
      </c>
      <c r="M2600" s="32">
        <v>0.4</v>
      </c>
      <c r="O2600" s="37"/>
      <c r="P2600" s="35"/>
      <c r="Q2600" s="33"/>
      <c r="R2600" s="34"/>
    </row>
    <row r="2601" spans="1:18" ht="15.75" customHeight="1" x14ac:dyDescent="0.2">
      <c r="A2601" s="22"/>
      <c r="B2601" s="27" t="s">
        <v>30</v>
      </c>
      <c r="C2601" s="27">
        <v>1197831</v>
      </c>
      <c r="D2601" s="28">
        <v>44219</v>
      </c>
      <c r="E2601" s="27" t="s">
        <v>31</v>
      </c>
      <c r="F2601" s="27" t="s">
        <v>103</v>
      </c>
      <c r="G2601" s="27" t="s">
        <v>104</v>
      </c>
      <c r="H2601" s="27" t="s">
        <v>27</v>
      </c>
      <c r="I2601" s="29">
        <v>0.2</v>
      </c>
      <c r="J2601" s="30">
        <v>3000</v>
      </c>
      <c r="K2601" s="31">
        <f t="shared" si="20"/>
        <v>600</v>
      </c>
      <c r="L2601" s="31">
        <f t="shared" si="21"/>
        <v>240</v>
      </c>
      <c r="M2601" s="32">
        <v>0.4</v>
      </c>
      <c r="O2601" s="37"/>
      <c r="P2601" s="35"/>
      <c r="Q2601" s="33"/>
      <c r="R2601" s="34"/>
    </row>
    <row r="2602" spans="1:18" ht="15.75" customHeight="1" x14ac:dyDescent="0.2">
      <c r="A2602" s="22"/>
      <c r="B2602" s="27" t="s">
        <v>30</v>
      </c>
      <c r="C2602" s="27">
        <v>1197831</v>
      </c>
      <c r="D2602" s="28">
        <v>44219</v>
      </c>
      <c r="E2602" s="27" t="s">
        <v>31</v>
      </c>
      <c r="F2602" s="27" t="s">
        <v>103</v>
      </c>
      <c r="G2602" s="27" t="s">
        <v>104</v>
      </c>
      <c r="H2602" s="27" t="s">
        <v>28</v>
      </c>
      <c r="I2602" s="29">
        <v>0.35000000000000003</v>
      </c>
      <c r="J2602" s="30">
        <v>3500</v>
      </c>
      <c r="K2602" s="31">
        <f t="shared" si="20"/>
        <v>1225.0000000000002</v>
      </c>
      <c r="L2602" s="31">
        <f t="shared" si="21"/>
        <v>428.75000000000006</v>
      </c>
      <c r="M2602" s="32">
        <v>0.35</v>
      </c>
      <c r="O2602" s="37"/>
      <c r="P2602" s="35"/>
      <c r="Q2602" s="33"/>
      <c r="R2602" s="34"/>
    </row>
    <row r="2603" spans="1:18" ht="15.75" customHeight="1" x14ac:dyDescent="0.2">
      <c r="A2603" s="22"/>
      <c r="B2603" s="27" t="s">
        <v>30</v>
      </c>
      <c r="C2603" s="27">
        <v>1197831</v>
      </c>
      <c r="D2603" s="28">
        <v>44219</v>
      </c>
      <c r="E2603" s="27" t="s">
        <v>31</v>
      </c>
      <c r="F2603" s="27" t="s">
        <v>103</v>
      </c>
      <c r="G2603" s="27" t="s">
        <v>104</v>
      </c>
      <c r="H2603" s="27" t="s">
        <v>29</v>
      </c>
      <c r="I2603" s="29">
        <v>0.25000000000000006</v>
      </c>
      <c r="J2603" s="30">
        <v>4500</v>
      </c>
      <c r="K2603" s="31">
        <f t="shared" si="20"/>
        <v>1125.0000000000002</v>
      </c>
      <c r="L2603" s="31">
        <f t="shared" si="21"/>
        <v>450.00000000000011</v>
      </c>
      <c r="M2603" s="32">
        <v>0.4</v>
      </c>
      <c r="O2603" s="37"/>
      <c r="P2603" s="35"/>
      <c r="Q2603" s="33"/>
      <c r="R2603" s="34"/>
    </row>
    <row r="2604" spans="1:18" ht="15.75" customHeight="1" x14ac:dyDescent="0.2">
      <c r="A2604" s="22"/>
      <c r="B2604" s="27" t="s">
        <v>30</v>
      </c>
      <c r="C2604" s="27">
        <v>1197831</v>
      </c>
      <c r="D2604" s="28">
        <v>44248</v>
      </c>
      <c r="E2604" s="27" t="s">
        <v>31</v>
      </c>
      <c r="F2604" s="27" t="s">
        <v>103</v>
      </c>
      <c r="G2604" s="27" t="s">
        <v>104</v>
      </c>
      <c r="H2604" s="27" t="s">
        <v>24</v>
      </c>
      <c r="I2604" s="29">
        <v>0.25000000000000006</v>
      </c>
      <c r="J2604" s="30">
        <v>7000</v>
      </c>
      <c r="K2604" s="31">
        <f t="shared" si="20"/>
        <v>1750.0000000000005</v>
      </c>
      <c r="L2604" s="31">
        <f t="shared" si="21"/>
        <v>700.00000000000023</v>
      </c>
      <c r="M2604" s="32">
        <v>0.4</v>
      </c>
      <c r="O2604" s="37"/>
      <c r="P2604" s="35"/>
      <c r="Q2604" s="33"/>
      <c r="R2604" s="34"/>
    </row>
    <row r="2605" spans="1:18" ht="15.75" customHeight="1" x14ac:dyDescent="0.2">
      <c r="A2605" s="22"/>
      <c r="B2605" s="27" t="s">
        <v>30</v>
      </c>
      <c r="C2605" s="27">
        <v>1197831</v>
      </c>
      <c r="D2605" s="28">
        <v>44248</v>
      </c>
      <c r="E2605" s="27" t="s">
        <v>31</v>
      </c>
      <c r="F2605" s="27" t="s">
        <v>103</v>
      </c>
      <c r="G2605" s="27" t="s">
        <v>104</v>
      </c>
      <c r="H2605" s="27" t="s">
        <v>25</v>
      </c>
      <c r="I2605" s="29">
        <v>0.25000000000000006</v>
      </c>
      <c r="J2605" s="30">
        <v>3500</v>
      </c>
      <c r="K2605" s="31">
        <f t="shared" si="20"/>
        <v>875.00000000000023</v>
      </c>
      <c r="L2605" s="31">
        <f t="shared" si="21"/>
        <v>306.25000000000006</v>
      </c>
      <c r="M2605" s="32">
        <v>0.35</v>
      </c>
      <c r="O2605" s="37"/>
      <c r="P2605" s="35"/>
      <c r="Q2605" s="33"/>
      <c r="R2605" s="34"/>
    </row>
    <row r="2606" spans="1:18" ht="15.75" customHeight="1" x14ac:dyDescent="0.2">
      <c r="A2606" s="22"/>
      <c r="B2606" s="27" t="s">
        <v>30</v>
      </c>
      <c r="C2606" s="27">
        <v>1197831</v>
      </c>
      <c r="D2606" s="28">
        <v>44248</v>
      </c>
      <c r="E2606" s="27" t="s">
        <v>31</v>
      </c>
      <c r="F2606" s="27" t="s">
        <v>103</v>
      </c>
      <c r="G2606" s="27" t="s">
        <v>104</v>
      </c>
      <c r="H2606" s="27" t="s">
        <v>26</v>
      </c>
      <c r="I2606" s="29">
        <v>0.15000000000000008</v>
      </c>
      <c r="J2606" s="30">
        <v>4000</v>
      </c>
      <c r="K2606" s="31">
        <f t="shared" si="20"/>
        <v>600.00000000000034</v>
      </c>
      <c r="L2606" s="31">
        <f t="shared" si="21"/>
        <v>240.00000000000014</v>
      </c>
      <c r="M2606" s="32">
        <v>0.4</v>
      </c>
      <c r="O2606" s="37"/>
      <c r="P2606" s="35"/>
      <c r="Q2606" s="33"/>
      <c r="R2606" s="34"/>
    </row>
    <row r="2607" spans="1:18" ht="15.75" customHeight="1" x14ac:dyDescent="0.2">
      <c r="A2607" s="22"/>
      <c r="B2607" s="27" t="s">
        <v>30</v>
      </c>
      <c r="C2607" s="27">
        <v>1197831</v>
      </c>
      <c r="D2607" s="28">
        <v>44248</v>
      </c>
      <c r="E2607" s="27" t="s">
        <v>31</v>
      </c>
      <c r="F2607" s="27" t="s">
        <v>103</v>
      </c>
      <c r="G2607" s="27" t="s">
        <v>104</v>
      </c>
      <c r="H2607" s="27" t="s">
        <v>27</v>
      </c>
      <c r="I2607" s="29">
        <v>0.2</v>
      </c>
      <c r="J2607" s="30">
        <v>2500</v>
      </c>
      <c r="K2607" s="31">
        <f t="shared" si="20"/>
        <v>500</v>
      </c>
      <c r="L2607" s="31">
        <f t="shared" si="21"/>
        <v>200</v>
      </c>
      <c r="M2607" s="32">
        <v>0.4</v>
      </c>
      <c r="O2607" s="37"/>
      <c r="P2607" s="35"/>
      <c r="Q2607" s="33"/>
      <c r="R2607" s="34"/>
    </row>
    <row r="2608" spans="1:18" ht="15.75" customHeight="1" x14ac:dyDescent="0.2">
      <c r="A2608" s="22"/>
      <c r="B2608" s="27" t="s">
        <v>30</v>
      </c>
      <c r="C2608" s="27">
        <v>1197831</v>
      </c>
      <c r="D2608" s="28">
        <v>44248</v>
      </c>
      <c r="E2608" s="27" t="s">
        <v>31</v>
      </c>
      <c r="F2608" s="27" t="s">
        <v>103</v>
      </c>
      <c r="G2608" s="27" t="s">
        <v>104</v>
      </c>
      <c r="H2608" s="27" t="s">
        <v>28</v>
      </c>
      <c r="I2608" s="29">
        <v>0.35000000000000003</v>
      </c>
      <c r="J2608" s="30">
        <v>3250</v>
      </c>
      <c r="K2608" s="31">
        <f t="shared" si="20"/>
        <v>1137.5</v>
      </c>
      <c r="L2608" s="31">
        <f t="shared" si="21"/>
        <v>398.125</v>
      </c>
      <c r="M2608" s="32">
        <v>0.35</v>
      </c>
      <c r="O2608" s="37"/>
      <c r="P2608" s="35"/>
      <c r="Q2608" s="33"/>
      <c r="R2608" s="34"/>
    </row>
    <row r="2609" spans="1:18" ht="15.75" customHeight="1" x14ac:dyDescent="0.2">
      <c r="A2609" s="22"/>
      <c r="B2609" s="27" t="s">
        <v>30</v>
      </c>
      <c r="C2609" s="27">
        <v>1197831</v>
      </c>
      <c r="D2609" s="28">
        <v>44248</v>
      </c>
      <c r="E2609" s="27" t="s">
        <v>31</v>
      </c>
      <c r="F2609" s="27" t="s">
        <v>103</v>
      </c>
      <c r="G2609" s="27" t="s">
        <v>104</v>
      </c>
      <c r="H2609" s="27" t="s">
        <v>29</v>
      </c>
      <c r="I2609" s="29">
        <v>0.2</v>
      </c>
      <c r="J2609" s="30">
        <v>4250</v>
      </c>
      <c r="K2609" s="31">
        <f t="shared" si="20"/>
        <v>850</v>
      </c>
      <c r="L2609" s="31">
        <f t="shared" si="21"/>
        <v>340</v>
      </c>
      <c r="M2609" s="32">
        <v>0.4</v>
      </c>
      <c r="O2609" s="37"/>
      <c r="P2609" s="35"/>
      <c r="Q2609" s="33"/>
      <c r="R2609" s="34"/>
    </row>
    <row r="2610" spans="1:18" ht="15.75" customHeight="1" x14ac:dyDescent="0.2">
      <c r="A2610" s="22"/>
      <c r="B2610" s="27" t="s">
        <v>30</v>
      </c>
      <c r="C2610" s="27">
        <v>1197831</v>
      </c>
      <c r="D2610" s="28">
        <v>44274</v>
      </c>
      <c r="E2610" s="27" t="s">
        <v>31</v>
      </c>
      <c r="F2610" s="27" t="s">
        <v>103</v>
      </c>
      <c r="G2610" s="27" t="s">
        <v>104</v>
      </c>
      <c r="H2610" s="27" t="s">
        <v>24</v>
      </c>
      <c r="I2610" s="29">
        <v>0.2</v>
      </c>
      <c r="J2610" s="30">
        <v>6450</v>
      </c>
      <c r="K2610" s="31">
        <f t="shared" si="20"/>
        <v>1290</v>
      </c>
      <c r="L2610" s="31">
        <f t="shared" si="21"/>
        <v>516</v>
      </c>
      <c r="M2610" s="32">
        <v>0.4</v>
      </c>
      <c r="O2610" s="37"/>
      <c r="P2610" s="35"/>
      <c r="Q2610" s="33"/>
      <c r="R2610" s="34"/>
    </row>
    <row r="2611" spans="1:18" ht="15.75" customHeight="1" x14ac:dyDescent="0.2">
      <c r="A2611" s="22"/>
      <c r="B2611" s="27" t="s">
        <v>30</v>
      </c>
      <c r="C2611" s="27">
        <v>1197831</v>
      </c>
      <c r="D2611" s="28">
        <v>44274</v>
      </c>
      <c r="E2611" s="27" t="s">
        <v>31</v>
      </c>
      <c r="F2611" s="27" t="s">
        <v>103</v>
      </c>
      <c r="G2611" s="27" t="s">
        <v>104</v>
      </c>
      <c r="H2611" s="27" t="s">
        <v>25</v>
      </c>
      <c r="I2611" s="29">
        <v>0.2</v>
      </c>
      <c r="J2611" s="30">
        <v>3250</v>
      </c>
      <c r="K2611" s="31">
        <f t="shared" si="20"/>
        <v>650</v>
      </c>
      <c r="L2611" s="31">
        <f t="shared" si="21"/>
        <v>227.49999999999997</v>
      </c>
      <c r="M2611" s="32">
        <v>0.35</v>
      </c>
      <c r="O2611" s="37"/>
      <c r="P2611" s="35"/>
      <c r="Q2611" s="33"/>
      <c r="R2611" s="34"/>
    </row>
    <row r="2612" spans="1:18" ht="15.75" customHeight="1" x14ac:dyDescent="0.2">
      <c r="A2612" s="22"/>
      <c r="B2612" s="27" t="s">
        <v>30</v>
      </c>
      <c r="C2612" s="27">
        <v>1197831</v>
      </c>
      <c r="D2612" s="28">
        <v>44274</v>
      </c>
      <c r="E2612" s="27" t="s">
        <v>31</v>
      </c>
      <c r="F2612" s="27" t="s">
        <v>103</v>
      </c>
      <c r="G2612" s="27" t="s">
        <v>104</v>
      </c>
      <c r="H2612" s="27" t="s">
        <v>26</v>
      </c>
      <c r="I2612" s="29">
        <v>0.10000000000000002</v>
      </c>
      <c r="J2612" s="30">
        <v>3500</v>
      </c>
      <c r="K2612" s="31">
        <f t="shared" si="20"/>
        <v>350.00000000000006</v>
      </c>
      <c r="L2612" s="31">
        <f t="shared" si="21"/>
        <v>140.00000000000003</v>
      </c>
      <c r="M2612" s="32">
        <v>0.4</v>
      </c>
      <c r="O2612" s="37"/>
      <c r="P2612" s="35"/>
      <c r="Q2612" s="33"/>
      <c r="R2612" s="34"/>
    </row>
    <row r="2613" spans="1:18" ht="15.75" customHeight="1" x14ac:dyDescent="0.2">
      <c r="A2613" s="22"/>
      <c r="B2613" s="27" t="s">
        <v>30</v>
      </c>
      <c r="C2613" s="27">
        <v>1197831</v>
      </c>
      <c r="D2613" s="28">
        <v>44274</v>
      </c>
      <c r="E2613" s="27" t="s">
        <v>31</v>
      </c>
      <c r="F2613" s="27" t="s">
        <v>103</v>
      </c>
      <c r="G2613" s="27" t="s">
        <v>104</v>
      </c>
      <c r="H2613" s="27" t="s">
        <v>27</v>
      </c>
      <c r="I2613" s="29">
        <v>0.19999999999999996</v>
      </c>
      <c r="J2613" s="30">
        <v>2000</v>
      </c>
      <c r="K2613" s="31">
        <f t="shared" si="20"/>
        <v>399.99999999999989</v>
      </c>
      <c r="L2613" s="31">
        <f t="shared" si="21"/>
        <v>159.99999999999997</v>
      </c>
      <c r="M2613" s="32">
        <v>0.4</v>
      </c>
      <c r="O2613" s="37"/>
      <c r="P2613" s="35"/>
      <c r="Q2613" s="33"/>
      <c r="R2613" s="34"/>
    </row>
    <row r="2614" spans="1:18" ht="15.75" customHeight="1" x14ac:dyDescent="0.2">
      <c r="A2614" s="22"/>
      <c r="B2614" s="27" t="s">
        <v>30</v>
      </c>
      <c r="C2614" s="27">
        <v>1197831</v>
      </c>
      <c r="D2614" s="28">
        <v>44274</v>
      </c>
      <c r="E2614" s="27" t="s">
        <v>31</v>
      </c>
      <c r="F2614" s="27" t="s">
        <v>103</v>
      </c>
      <c r="G2614" s="27" t="s">
        <v>104</v>
      </c>
      <c r="H2614" s="27" t="s">
        <v>28</v>
      </c>
      <c r="I2614" s="29">
        <v>0.35000000000000009</v>
      </c>
      <c r="J2614" s="30">
        <v>2500</v>
      </c>
      <c r="K2614" s="31">
        <f t="shared" si="20"/>
        <v>875.00000000000023</v>
      </c>
      <c r="L2614" s="31">
        <f t="shared" si="21"/>
        <v>306.25000000000006</v>
      </c>
      <c r="M2614" s="32">
        <v>0.35</v>
      </c>
      <c r="O2614" s="37"/>
      <c r="P2614" s="35"/>
      <c r="Q2614" s="33"/>
      <c r="R2614" s="34"/>
    </row>
    <row r="2615" spans="1:18" ht="15.75" customHeight="1" x14ac:dyDescent="0.2">
      <c r="A2615" s="22"/>
      <c r="B2615" s="27" t="s">
        <v>30</v>
      </c>
      <c r="C2615" s="27">
        <v>1197831</v>
      </c>
      <c r="D2615" s="28">
        <v>44274</v>
      </c>
      <c r="E2615" s="27" t="s">
        <v>31</v>
      </c>
      <c r="F2615" s="27" t="s">
        <v>103</v>
      </c>
      <c r="G2615" s="27" t="s">
        <v>104</v>
      </c>
      <c r="H2615" s="27" t="s">
        <v>29</v>
      </c>
      <c r="I2615" s="29">
        <v>0.25</v>
      </c>
      <c r="J2615" s="30">
        <v>3500</v>
      </c>
      <c r="K2615" s="31">
        <f t="shared" si="20"/>
        <v>875</v>
      </c>
      <c r="L2615" s="31">
        <f t="shared" si="21"/>
        <v>350</v>
      </c>
      <c r="M2615" s="32">
        <v>0.4</v>
      </c>
      <c r="O2615" s="37"/>
      <c r="P2615" s="35"/>
      <c r="Q2615" s="33"/>
      <c r="R2615" s="34"/>
    </row>
    <row r="2616" spans="1:18" ht="15.75" customHeight="1" x14ac:dyDescent="0.2">
      <c r="A2616" s="22"/>
      <c r="B2616" s="27" t="s">
        <v>30</v>
      </c>
      <c r="C2616" s="27">
        <v>1197831</v>
      </c>
      <c r="D2616" s="28">
        <v>44306</v>
      </c>
      <c r="E2616" s="27" t="s">
        <v>31</v>
      </c>
      <c r="F2616" s="27" t="s">
        <v>103</v>
      </c>
      <c r="G2616" s="27" t="s">
        <v>104</v>
      </c>
      <c r="H2616" s="27" t="s">
        <v>24</v>
      </c>
      <c r="I2616" s="29">
        <v>0.25</v>
      </c>
      <c r="J2616" s="30">
        <v>6000</v>
      </c>
      <c r="K2616" s="31">
        <f t="shared" si="20"/>
        <v>1500</v>
      </c>
      <c r="L2616" s="31">
        <f t="shared" si="21"/>
        <v>600</v>
      </c>
      <c r="M2616" s="32">
        <v>0.4</v>
      </c>
      <c r="O2616" s="37"/>
      <c r="P2616" s="35"/>
      <c r="Q2616" s="33"/>
      <c r="R2616" s="34"/>
    </row>
    <row r="2617" spans="1:18" ht="15.75" customHeight="1" x14ac:dyDescent="0.2">
      <c r="A2617" s="22"/>
      <c r="B2617" s="27" t="s">
        <v>30</v>
      </c>
      <c r="C2617" s="27">
        <v>1197831</v>
      </c>
      <c r="D2617" s="28">
        <v>44306</v>
      </c>
      <c r="E2617" s="27" t="s">
        <v>31</v>
      </c>
      <c r="F2617" s="27" t="s">
        <v>103</v>
      </c>
      <c r="G2617" s="27" t="s">
        <v>104</v>
      </c>
      <c r="H2617" s="27" t="s">
        <v>25</v>
      </c>
      <c r="I2617" s="29">
        <v>0.25</v>
      </c>
      <c r="J2617" s="30">
        <v>3000</v>
      </c>
      <c r="K2617" s="31">
        <f t="shared" si="20"/>
        <v>750</v>
      </c>
      <c r="L2617" s="31">
        <f t="shared" si="21"/>
        <v>262.5</v>
      </c>
      <c r="M2617" s="32">
        <v>0.35</v>
      </c>
      <c r="O2617" s="37"/>
      <c r="P2617" s="35"/>
      <c r="Q2617" s="33"/>
      <c r="R2617" s="34"/>
    </row>
    <row r="2618" spans="1:18" ht="15.75" customHeight="1" x14ac:dyDescent="0.2">
      <c r="A2618" s="22"/>
      <c r="B2618" s="27" t="s">
        <v>30</v>
      </c>
      <c r="C2618" s="27">
        <v>1197831</v>
      </c>
      <c r="D2618" s="28">
        <v>44306</v>
      </c>
      <c r="E2618" s="27" t="s">
        <v>31</v>
      </c>
      <c r="F2618" s="27" t="s">
        <v>103</v>
      </c>
      <c r="G2618" s="27" t="s">
        <v>104</v>
      </c>
      <c r="H2618" s="27" t="s">
        <v>26</v>
      </c>
      <c r="I2618" s="29">
        <v>0.15000000000000002</v>
      </c>
      <c r="J2618" s="30">
        <v>3000</v>
      </c>
      <c r="K2618" s="31">
        <f t="shared" si="20"/>
        <v>450.00000000000006</v>
      </c>
      <c r="L2618" s="31">
        <f t="shared" si="21"/>
        <v>180.00000000000003</v>
      </c>
      <c r="M2618" s="32">
        <v>0.4</v>
      </c>
      <c r="O2618" s="37"/>
      <c r="P2618" s="35"/>
      <c r="Q2618" s="33"/>
      <c r="R2618" s="34"/>
    </row>
    <row r="2619" spans="1:18" ht="15.75" customHeight="1" x14ac:dyDescent="0.2">
      <c r="A2619" s="22"/>
      <c r="B2619" s="27" t="s">
        <v>30</v>
      </c>
      <c r="C2619" s="27">
        <v>1197831</v>
      </c>
      <c r="D2619" s="28">
        <v>44306</v>
      </c>
      <c r="E2619" s="27" t="s">
        <v>31</v>
      </c>
      <c r="F2619" s="27" t="s">
        <v>103</v>
      </c>
      <c r="G2619" s="27" t="s">
        <v>104</v>
      </c>
      <c r="H2619" s="27" t="s">
        <v>27</v>
      </c>
      <c r="I2619" s="29">
        <v>0.19999999999999996</v>
      </c>
      <c r="J2619" s="30">
        <v>2250</v>
      </c>
      <c r="K2619" s="31">
        <f t="shared" si="20"/>
        <v>449.99999999999989</v>
      </c>
      <c r="L2619" s="31">
        <f t="shared" si="21"/>
        <v>179.99999999999997</v>
      </c>
      <c r="M2619" s="32">
        <v>0.4</v>
      </c>
      <c r="O2619" s="37"/>
      <c r="P2619" s="35"/>
      <c r="Q2619" s="33"/>
      <c r="R2619" s="34"/>
    </row>
    <row r="2620" spans="1:18" ht="15.75" customHeight="1" x14ac:dyDescent="0.2">
      <c r="A2620" s="22"/>
      <c r="B2620" s="27" t="s">
        <v>30</v>
      </c>
      <c r="C2620" s="27">
        <v>1197831</v>
      </c>
      <c r="D2620" s="28">
        <v>44306</v>
      </c>
      <c r="E2620" s="27" t="s">
        <v>31</v>
      </c>
      <c r="F2620" s="27" t="s">
        <v>103</v>
      </c>
      <c r="G2620" s="27" t="s">
        <v>104</v>
      </c>
      <c r="H2620" s="27" t="s">
        <v>28</v>
      </c>
      <c r="I2620" s="29">
        <v>0.4</v>
      </c>
      <c r="J2620" s="30">
        <v>2500</v>
      </c>
      <c r="K2620" s="31">
        <f t="shared" si="20"/>
        <v>1000</v>
      </c>
      <c r="L2620" s="31">
        <f t="shared" si="21"/>
        <v>350</v>
      </c>
      <c r="M2620" s="32">
        <v>0.35</v>
      </c>
      <c r="O2620" s="37"/>
      <c r="P2620" s="35"/>
      <c r="Q2620" s="33"/>
      <c r="R2620" s="34"/>
    </row>
    <row r="2621" spans="1:18" ht="15.75" customHeight="1" x14ac:dyDescent="0.2">
      <c r="A2621" s="22"/>
      <c r="B2621" s="27" t="s">
        <v>30</v>
      </c>
      <c r="C2621" s="27">
        <v>1197831</v>
      </c>
      <c r="D2621" s="28">
        <v>44306</v>
      </c>
      <c r="E2621" s="27" t="s">
        <v>31</v>
      </c>
      <c r="F2621" s="27" t="s">
        <v>103</v>
      </c>
      <c r="G2621" s="27" t="s">
        <v>104</v>
      </c>
      <c r="H2621" s="27" t="s">
        <v>29</v>
      </c>
      <c r="I2621" s="29">
        <v>0.30000000000000004</v>
      </c>
      <c r="J2621" s="30">
        <v>4000</v>
      </c>
      <c r="K2621" s="31">
        <f t="shared" si="20"/>
        <v>1200.0000000000002</v>
      </c>
      <c r="L2621" s="31">
        <f t="shared" si="21"/>
        <v>480.00000000000011</v>
      </c>
      <c r="M2621" s="32">
        <v>0.4</v>
      </c>
      <c r="O2621" s="37"/>
      <c r="P2621" s="35"/>
      <c r="Q2621" s="33"/>
      <c r="R2621" s="34"/>
    </row>
    <row r="2622" spans="1:18" ht="15.75" customHeight="1" x14ac:dyDescent="0.2">
      <c r="A2622" s="22"/>
      <c r="B2622" s="27" t="s">
        <v>30</v>
      </c>
      <c r="C2622" s="27">
        <v>1197831</v>
      </c>
      <c r="D2622" s="28">
        <v>44335</v>
      </c>
      <c r="E2622" s="27" t="s">
        <v>31</v>
      </c>
      <c r="F2622" s="27" t="s">
        <v>103</v>
      </c>
      <c r="G2622" s="27" t="s">
        <v>104</v>
      </c>
      <c r="H2622" s="27" t="s">
        <v>24</v>
      </c>
      <c r="I2622" s="29">
        <v>0.4</v>
      </c>
      <c r="J2622" s="30">
        <v>6700</v>
      </c>
      <c r="K2622" s="31">
        <f t="shared" si="20"/>
        <v>2680</v>
      </c>
      <c r="L2622" s="31">
        <f t="shared" si="21"/>
        <v>1072</v>
      </c>
      <c r="M2622" s="32">
        <v>0.4</v>
      </c>
      <c r="O2622" s="37"/>
      <c r="P2622" s="35"/>
      <c r="Q2622" s="33"/>
      <c r="R2622" s="34"/>
    </row>
    <row r="2623" spans="1:18" ht="15.75" customHeight="1" x14ac:dyDescent="0.2">
      <c r="A2623" s="22"/>
      <c r="B2623" s="27" t="s">
        <v>30</v>
      </c>
      <c r="C2623" s="27">
        <v>1197831</v>
      </c>
      <c r="D2623" s="28">
        <v>44335</v>
      </c>
      <c r="E2623" s="27" t="s">
        <v>31</v>
      </c>
      <c r="F2623" s="27" t="s">
        <v>103</v>
      </c>
      <c r="G2623" s="27" t="s">
        <v>104</v>
      </c>
      <c r="H2623" s="27" t="s">
        <v>25</v>
      </c>
      <c r="I2623" s="29">
        <v>0.4</v>
      </c>
      <c r="J2623" s="30">
        <v>3750</v>
      </c>
      <c r="K2623" s="31">
        <f t="shared" si="20"/>
        <v>1500</v>
      </c>
      <c r="L2623" s="31">
        <f t="shared" si="21"/>
        <v>525</v>
      </c>
      <c r="M2623" s="32">
        <v>0.35</v>
      </c>
      <c r="O2623" s="37"/>
      <c r="P2623" s="35"/>
      <c r="Q2623" s="33"/>
      <c r="R2623" s="34"/>
    </row>
    <row r="2624" spans="1:18" ht="15.75" customHeight="1" x14ac:dyDescent="0.2">
      <c r="A2624" s="22"/>
      <c r="B2624" s="27" t="s">
        <v>30</v>
      </c>
      <c r="C2624" s="27">
        <v>1197831</v>
      </c>
      <c r="D2624" s="28">
        <v>44335</v>
      </c>
      <c r="E2624" s="27" t="s">
        <v>31</v>
      </c>
      <c r="F2624" s="27" t="s">
        <v>103</v>
      </c>
      <c r="G2624" s="27" t="s">
        <v>104</v>
      </c>
      <c r="H2624" s="27" t="s">
        <v>26</v>
      </c>
      <c r="I2624" s="29">
        <v>0.35000000000000003</v>
      </c>
      <c r="J2624" s="30">
        <v>3500</v>
      </c>
      <c r="K2624" s="31">
        <f t="shared" si="20"/>
        <v>1225.0000000000002</v>
      </c>
      <c r="L2624" s="31">
        <f t="shared" si="21"/>
        <v>490.00000000000011</v>
      </c>
      <c r="M2624" s="32">
        <v>0.4</v>
      </c>
      <c r="O2624" s="37"/>
      <c r="P2624" s="35"/>
      <c r="Q2624" s="33"/>
      <c r="R2624" s="34"/>
    </row>
    <row r="2625" spans="1:18" ht="15.75" customHeight="1" x14ac:dyDescent="0.2">
      <c r="A2625" s="22"/>
      <c r="B2625" s="27" t="s">
        <v>30</v>
      </c>
      <c r="C2625" s="27">
        <v>1197831</v>
      </c>
      <c r="D2625" s="28">
        <v>44335</v>
      </c>
      <c r="E2625" s="27" t="s">
        <v>31</v>
      </c>
      <c r="F2625" s="27" t="s">
        <v>103</v>
      </c>
      <c r="G2625" s="27" t="s">
        <v>104</v>
      </c>
      <c r="H2625" s="27" t="s">
        <v>27</v>
      </c>
      <c r="I2625" s="29">
        <v>0.35000000000000003</v>
      </c>
      <c r="J2625" s="30">
        <v>3000</v>
      </c>
      <c r="K2625" s="31">
        <f t="shared" si="20"/>
        <v>1050</v>
      </c>
      <c r="L2625" s="31">
        <f t="shared" si="21"/>
        <v>420</v>
      </c>
      <c r="M2625" s="32">
        <v>0.4</v>
      </c>
      <c r="O2625" s="37"/>
      <c r="P2625" s="35"/>
      <c r="Q2625" s="33"/>
      <c r="R2625" s="34"/>
    </row>
    <row r="2626" spans="1:18" ht="15.75" customHeight="1" x14ac:dyDescent="0.2">
      <c r="A2626" s="22"/>
      <c r="B2626" s="27" t="s">
        <v>30</v>
      </c>
      <c r="C2626" s="27">
        <v>1197831</v>
      </c>
      <c r="D2626" s="28">
        <v>44335</v>
      </c>
      <c r="E2626" s="27" t="s">
        <v>31</v>
      </c>
      <c r="F2626" s="27" t="s">
        <v>103</v>
      </c>
      <c r="G2626" s="27" t="s">
        <v>104</v>
      </c>
      <c r="H2626" s="27" t="s">
        <v>28</v>
      </c>
      <c r="I2626" s="29">
        <v>0.44999999999999996</v>
      </c>
      <c r="J2626" s="30">
        <v>3250</v>
      </c>
      <c r="K2626" s="31">
        <f t="shared" si="20"/>
        <v>1462.4999999999998</v>
      </c>
      <c r="L2626" s="31">
        <f t="shared" si="21"/>
        <v>511.87499999999989</v>
      </c>
      <c r="M2626" s="32">
        <v>0.35</v>
      </c>
      <c r="O2626" s="37"/>
      <c r="P2626" s="35"/>
      <c r="Q2626" s="33"/>
      <c r="R2626" s="34"/>
    </row>
    <row r="2627" spans="1:18" ht="15.75" customHeight="1" x14ac:dyDescent="0.2">
      <c r="A2627" s="22"/>
      <c r="B2627" s="27" t="s">
        <v>30</v>
      </c>
      <c r="C2627" s="27">
        <v>1197831</v>
      </c>
      <c r="D2627" s="28">
        <v>44335</v>
      </c>
      <c r="E2627" s="27" t="s">
        <v>31</v>
      </c>
      <c r="F2627" s="27" t="s">
        <v>103</v>
      </c>
      <c r="G2627" s="27" t="s">
        <v>104</v>
      </c>
      <c r="H2627" s="27" t="s">
        <v>29</v>
      </c>
      <c r="I2627" s="29">
        <v>0.44999999999999996</v>
      </c>
      <c r="J2627" s="30">
        <v>4250</v>
      </c>
      <c r="K2627" s="31">
        <f t="shared" si="20"/>
        <v>1912.4999999999998</v>
      </c>
      <c r="L2627" s="31">
        <f t="shared" si="21"/>
        <v>765</v>
      </c>
      <c r="M2627" s="32">
        <v>0.4</v>
      </c>
      <c r="O2627" s="37"/>
      <c r="P2627" s="35"/>
      <c r="Q2627" s="33"/>
      <c r="R2627" s="34"/>
    </row>
    <row r="2628" spans="1:18" ht="15.75" customHeight="1" x14ac:dyDescent="0.2">
      <c r="A2628" s="22"/>
      <c r="B2628" s="27" t="s">
        <v>30</v>
      </c>
      <c r="C2628" s="27">
        <v>1197831</v>
      </c>
      <c r="D2628" s="28">
        <v>44368</v>
      </c>
      <c r="E2628" s="27" t="s">
        <v>31</v>
      </c>
      <c r="F2628" s="27" t="s">
        <v>103</v>
      </c>
      <c r="G2628" s="27" t="s">
        <v>104</v>
      </c>
      <c r="H2628" s="27" t="s">
        <v>24</v>
      </c>
      <c r="I2628" s="29">
        <v>0.39999999999999997</v>
      </c>
      <c r="J2628" s="30">
        <v>6750</v>
      </c>
      <c r="K2628" s="31">
        <f t="shared" si="20"/>
        <v>2700</v>
      </c>
      <c r="L2628" s="31">
        <f t="shared" si="21"/>
        <v>1080</v>
      </c>
      <c r="M2628" s="32">
        <v>0.4</v>
      </c>
      <c r="O2628" s="37"/>
      <c r="P2628" s="35"/>
      <c r="Q2628" s="33"/>
      <c r="R2628" s="34"/>
    </row>
    <row r="2629" spans="1:18" ht="15.75" customHeight="1" x14ac:dyDescent="0.2">
      <c r="A2629" s="22"/>
      <c r="B2629" s="27" t="s">
        <v>30</v>
      </c>
      <c r="C2629" s="27">
        <v>1197831</v>
      </c>
      <c r="D2629" s="28">
        <v>44368</v>
      </c>
      <c r="E2629" s="27" t="s">
        <v>31</v>
      </c>
      <c r="F2629" s="27" t="s">
        <v>103</v>
      </c>
      <c r="G2629" s="27" t="s">
        <v>104</v>
      </c>
      <c r="H2629" s="27" t="s">
        <v>25</v>
      </c>
      <c r="I2629" s="29">
        <v>0.35000000000000003</v>
      </c>
      <c r="J2629" s="30">
        <v>4250</v>
      </c>
      <c r="K2629" s="31">
        <f t="shared" si="20"/>
        <v>1487.5000000000002</v>
      </c>
      <c r="L2629" s="31">
        <f t="shared" si="21"/>
        <v>520.625</v>
      </c>
      <c r="M2629" s="32">
        <v>0.35</v>
      </c>
      <c r="O2629" s="37"/>
      <c r="P2629" s="35"/>
      <c r="Q2629" s="33"/>
      <c r="R2629" s="34"/>
    </row>
    <row r="2630" spans="1:18" ht="15.75" customHeight="1" x14ac:dyDescent="0.2">
      <c r="A2630" s="22"/>
      <c r="B2630" s="27" t="s">
        <v>30</v>
      </c>
      <c r="C2630" s="27">
        <v>1197831</v>
      </c>
      <c r="D2630" s="28">
        <v>44368</v>
      </c>
      <c r="E2630" s="27" t="s">
        <v>31</v>
      </c>
      <c r="F2630" s="27" t="s">
        <v>103</v>
      </c>
      <c r="G2630" s="27" t="s">
        <v>104</v>
      </c>
      <c r="H2630" s="27" t="s">
        <v>26</v>
      </c>
      <c r="I2630" s="29">
        <v>0.4</v>
      </c>
      <c r="J2630" s="30">
        <v>4000</v>
      </c>
      <c r="K2630" s="31">
        <f t="shared" si="20"/>
        <v>1600</v>
      </c>
      <c r="L2630" s="31">
        <f t="shared" si="21"/>
        <v>640</v>
      </c>
      <c r="M2630" s="32">
        <v>0.4</v>
      </c>
      <c r="O2630" s="37"/>
      <c r="P2630" s="35"/>
      <c r="Q2630" s="33"/>
      <c r="R2630" s="34"/>
    </row>
    <row r="2631" spans="1:18" ht="15.75" customHeight="1" x14ac:dyDescent="0.2">
      <c r="A2631" s="22"/>
      <c r="B2631" s="27" t="s">
        <v>30</v>
      </c>
      <c r="C2631" s="27">
        <v>1197831</v>
      </c>
      <c r="D2631" s="28">
        <v>44368</v>
      </c>
      <c r="E2631" s="27" t="s">
        <v>31</v>
      </c>
      <c r="F2631" s="27" t="s">
        <v>103</v>
      </c>
      <c r="G2631" s="27" t="s">
        <v>104</v>
      </c>
      <c r="H2631" s="27" t="s">
        <v>27</v>
      </c>
      <c r="I2631" s="29">
        <v>0.4</v>
      </c>
      <c r="J2631" s="30">
        <v>3750</v>
      </c>
      <c r="K2631" s="31">
        <f t="shared" si="20"/>
        <v>1500</v>
      </c>
      <c r="L2631" s="31">
        <f t="shared" si="21"/>
        <v>600</v>
      </c>
      <c r="M2631" s="32">
        <v>0.4</v>
      </c>
      <c r="O2631" s="37"/>
      <c r="P2631" s="35"/>
      <c r="Q2631" s="33"/>
      <c r="R2631" s="34"/>
    </row>
    <row r="2632" spans="1:18" ht="15.75" customHeight="1" x14ac:dyDescent="0.2">
      <c r="A2632" s="22"/>
      <c r="B2632" s="27" t="s">
        <v>30</v>
      </c>
      <c r="C2632" s="27">
        <v>1197831</v>
      </c>
      <c r="D2632" s="28">
        <v>44368</v>
      </c>
      <c r="E2632" s="27" t="s">
        <v>31</v>
      </c>
      <c r="F2632" s="27" t="s">
        <v>103</v>
      </c>
      <c r="G2632" s="27" t="s">
        <v>104</v>
      </c>
      <c r="H2632" s="27" t="s">
        <v>28</v>
      </c>
      <c r="I2632" s="29">
        <v>0.54999999999999993</v>
      </c>
      <c r="J2632" s="30">
        <v>3750</v>
      </c>
      <c r="K2632" s="31">
        <f t="shared" si="20"/>
        <v>2062.4999999999995</v>
      </c>
      <c r="L2632" s="31">
        <f t="shared" si="21"/>
        <v>721.87499999999977</v>
      </c>
      <c r="M2632" s="32">
        <v>0.35</v>
      </c>
      <c r="O2632" s="37"/>
      <c r="P2632" s="35"/>
      <c r="Q2632" s="33"/>
      <c r="R2632" s="34"/>
    </row>
    <row r="2633" spans="1:18" ht="15.75" customHeight="1" x14ac:dyDescent="0.2">
      <c r="A2633" s="22"/>
      <c r="B2633" s="27" t="s">
        <v>30</v>
      </c>
      <c r="C2633" s="27">
        <v>1197831</v>
      </c>
      <c r="D2633" s="28">
        <v>44368</v>
      </c>
      <c r="E2633" s="27" t="s">
        <v>31</v>
      </c>
      <c r="F2633" s="27" t="s">
        <v>103</v>
      </c>
      <c r="G2633" s="27" t="s">
        <v>104</v>
      </c>
      <c r="H2633" s="27" t="s">
        <v>29</v>
      </c>
      <c r="I2633" s="29">
        <v>0.6</v>
      </c>
      <c r="J2633" s="30">
        <v>5500</v>
      </c>
      <c r="K2633" s="31">
        <f t="shared" si="20"/>
        <v>3300</v>
      </c>
      <c r="L2633" s="31">
        <f t="shared" si="21"/>
        <v>1320</v>
      </c>
      <c r="M2633" s="32">
        <v>0.4</v>
      </c>
      <c r="O2633" s="37"/>
      <c r="P2633" s="35"/>
      <c r="Q2633" s="33"/>
      <c r="R2633" s="34"/>
    </row>
    <row r="2634" spans="1:18" ht="15.75" customHeight="1" x14ac:dyDescent="0.2">
      <c r="A2634" s="22"/>
      <c r="B2634" s="27" t="s">
        <v>30</v>
      </c>
      <c r="C2634" s="27">
        <v>1197831</v>
      </c>
      <c r="D2634" s="28">
        <v>44396</v>
      </c>
      <c r="E2634" s="27" t="s">
        <v>31</v>
      </c>
      <c r="F2634" s="27" t="s">
        <v>103</v>
      </c>
      <c r="G2634" s="27" t="s">
        <v>104</v>
      </c>
      <c r="H2634" s="27" t="s">
        <v>24</v>
      </c>
      <c r="I2634" s="29">
        <v>0.54999999999999993</v>
      </c>
      <c r="J2634" s="30">
        <v>7750</v>
      </c>
      <c r="K2634" s="31">
        <f t="shared" si="20"/>
        <v>4262.4999999999991</v>
      </c>
      <c r="L2634" s="31">
        <f t="shared" si="21"/>
        <v>1704.9999999999998</v>
      </c>
      <c r="M2634" s="32">
        <v>0.4</v>
      </c>
      <c r="O2634" s="37"/>
      <c r="P2634" s="35"/>
      <c r="Q2634" s="33"/>
      <c r="R2634" s="34"/>
    </row>
    <row r="2635" spans="1:18" ht="15.75" customHeight="1" x14ac:dyDescent="0.2">
      <c r="A2635" s="22"/>
      <c r="B2635" s="27" t="s">
        <v>30</v>
      </c>
      <c r="C2635" s="27">
        <v>1197831</v>
      </c>
      <c r="D2635" s="28">
        <v>44396</v>
      </c>
      <c r="E2635" s="27" t="s">
        <v>31</v>
      </c>
      <c r="F2635" s="27" t="s">
        <v>103</v>
      </c>
      <c r="G2635" s="27" t="s">
        <v>104</v>
      </c>
      <c r="H2635" s="27" t="s">
        <v>25</v>
      </c>
      <c r="I2635" s="29">
        <v>0.5</v>
      </c>
      <c r="J2635" s="30">
        <v>5250</v>
      </c>
      <c r="K2635" s="31">
        <f t="shared" si="20"/>
        <v>2625</v>
      </c>
      <c r="L2635" s="31">
        <f t="shared" si="21"/>
        <v>918.74999999999989</v>
      </c>
      <c r="M2635" s="32">
        <v>0.35</v>
      </c>
      <c r="O2635" s="37"/>
      <c r="P2635" s="35"/>
      <c r="Q2635" s="33"/>
      <c r="R2635" s="34"/>
    </row>
    <row r="2636" spans="1:18" ht="15.75" customHeight="1" x14ac:dyDescent="0.2">
      <c r="A2636" s="22"/>
      <c r="B2636" s="27" t="s">
        <v>30</v>
      </c>
      <c r="C2636" s="27">
        <v>1197831</v>
      </c>
      <c r="D2636" s="28">
        <v>44396</v>
      </c>
      <c r="E2636" s="27" t="s">
        <v>31</v>
      </c>
      <c r="F2636" s="27" t="s">
        <v>103</v>
      </c>
      <c r="G2636" s="27" t="s">
        <v>104</v>
      </c>
      <c r="H2636" s="27" t="s">
        <v>26</v>
      </c>
      <c r="I2636" s="29">
        <v>0.45</v>
      </c>
      <c r="J2636" s="30">
        <v>4500</v>
      </c>
      <c r="K2636" s="31">
        <f t="shared" si="20"/>
        <v>2025</v>
      </c>
      <c r="L2636" s="31">
        <f t="shared" si="21"/>
        <v>810</v>
      </c>
      <c r="M2636" s="32">
        <v>0.4</v>
      </c>
      <c r="O2636" s="37"/>
      <c r="P2636" s="35"/>
      <c r="Q2636" s="33"/>
      <c r="R2636" s="34"/>
    </row>
    <row r="2637" spans="1:18" ht="15.75" customHeight="1" x14ac:dyDescent="0.2">
      <c r="A2637" s="22"/>
      <c r="B2637" s="27" t="s">
        <v>30</v>
      </c>
      <c r="C2637" s="27">
        <v>1197831</v>
      </c>
      <c r="D2637" s="28">
        <v>44396</v>
      </c>
      <c r="E2637" s="27" t="s">
        <v>31</v>
      </c>
      <c r="F2637" s="27" t="s">
        <v>103</v>
      </c>
      <c r="G2637" s="27" t="s">
        <v>104</v>
      </c>
      <c r="H2637" s="27" t="s">
        <v>27</v>
      </c>
      <c r="I2637" s="29">
        <v>0.45</v>
      </c>
      <c r="J2637" s="30">
        <v>4000</v>
      </c>
      <c r="K2637" s="31">
        <f t="shared" si="20"/>
        <v>1800</v>
      </c>
      <c r="L2637" s="31">
        <f t="shared" si="21"/>
        <v>720</v>
      </c>
      <c r="M2637" s="32">
        <v>0.4</v>
      </c>
      <c r="O2637" s="37"/>
      <c r="P2637" s="35"/>
      <c r="Q2637" s="33"/>
      <c r="R2637" s="34"/>
    </row>
    <row r="2638" spans="1:18" ht="15.75" customHeight="1" x14ac:dyDescent="0.2">
      <c r="A2638" s="22"/>
      <c r="B2638" s="27" t="s">
        <v>30</v>
      </c>
      <c r="C2638" s="27">
        <v>1197831</v>
      </c>
      <c r="D2638" s="28">
        <v>44396</v>
      </c>
      <c r="E2638" s="27" t="s">
        <v>31</v>
      </c>
      <c r="F2638" s="27" t="s">
        <v>103</v>
      </c>
      <c r="G2638" s="27" t="s">
        <v>104</v>
      </c>
      <c r="H2638" s="27" t="s">
        <v>28</v>
      </c>
      <c r="I2638" s="29">
        <v>0.6</v>
      </c>
      <c r="J2638" s="30">
        <v>4250</v>
      </c>
      <c r="K2638" s="31">
        <f t="shared" si="20"/>
        <v>2550</v>
      </c>
      <c r="L2638" s="31">
        <f t="shared" si="21"/>
        <v>892.5</v>
      </c>
      <c r="M2638" s="32">
        <v>0.35</v>
      </c>
      <c r="O2638" s="37"/>
      <c r="P2638" s="35"/>
      <c r="Q2638" s="33"/>
      <c r="R2638" s="34"/>
    </row>
    <row r="2639" spans="1:18" ht="15.75" customHeight="1" x14ac:dyDescent="0.2">
      <c r="A2639" s="22"/>
      <c r="B2639" s="27" t="s">
        <v>30</v>
      </c>
      <c r="C2639" s="27">
        <v>1197831</v>
      </c>
      <c r="D2639" s="28">
        <v>44396</v>
      </c>
      <c r="E2639" s="27" t="s">
        <v>31</v>
      </c>
      <c r="F2639" s="27" t="s">
        <v>103</v>
      </c>
      <c r="G2639" s="27" t="s">
        <v>104</v>
      </c>
      <c r="H2639" s="27" t="s">
        <v>29</v>
      </c>
      <c r="I2639" s="29">
        <v>0.65</v>
      </c>
      <c r="J2639" s="30">
        <v>6000</v>
      </c>
      <c r="K2639" s="31">
        <f t="shared" si="20"/>
        <v>3900</v>
      </c>
      <c r="L2639" s="31">
        <f t="shared" si="21"/>
        <v>1560</v>
      </c>
      <c r="M2639" s="32">
        <v>0.4</v>
      </c>
      <c r="O2639" s="37"/>
      <c r="P2639" s="35"/>
      <c r="Q2639" s="33"/>
      <c r="R2639" s="34"/>
    </row>
    <row r="2640" spans="1:18" ht="15.75" customHeight="1" x14ac:dyDescent="0.2">
      <c r="A2640" s="22"/>
      <c r="B2640" s="27" t="s">
        <v>30</v>
      </c>
      <c r="C2640" s="27">
        <v>1197831</v>
      </c>
      <c r="D2640" s="28">
        <v>44428</v>
      </c>
      <c r="E2640" s="27" t="s">
        <v>31</v>
      </c>
      <c r="F2640" s="27" t="s">
        <v>103</v>
      </c>
      <c r="G2640" s="27" t="s">
        <v>104</v>
      </c>
      <c r="H2640" s="27" t="s">
        <v>24</v>
      </c>
      <c r="I2640" s="29">
        <v>0.6</v>
      </c>
      <c r="J2640" s="30">
        <v>7500</v>
      </c>
      <c r="K2640" s="31">
        <f t="shared" si="20"/>
        <v>4500</v>
      </c>
      <c r="L2640" s="31">
        <f t="shared" si="21"/>
        <v>1800</v>
      </c>
      <c r="M2640" s="32">
        <v>0.4</v>
      </c>
      <c r="O2640" s="37"/>
      <c r="P2640" s="35"/>
      <c r="Q2640" s="33"/>
      <c r="R2640" s="34"/>
    </row>
    <row r="2641" spans="1:18" ht="15.75" customHeight="1" x14ac:dyDescent="0.2">
      <c r="A2641" s="22"/>
      <c r="B2641" s="27" t="s">
        <v>30</v>
      </c>
      <c r="C2641" s="27">
        <v>1197831</v>
      </c>
      <c r="D2641" s="28">
        <v>44428</v>
      </c>
      <c r="E2641" s="27" t="s">
        <v>31</v>
      </c>
      <c r="F2641" s="27" t="s">
        <v>103</v>
      </c>
      <c r="G2641" s="27" t="s">
        <v>104</v>
      </c>
      <c r="H2641" s="27" t="s">
        <v>25</v>
      </c>
      <c r="I2641" s="29">
        <v>0.55000000000000004</v>
      </c>
      <c r="J2641" s="30">
        <v>5250</v>
      </c>
      <c r="K2641" s="31">
        <f t="shared" si="20"/>
        <v>2887.5000000000005</v>
      </c>
      <c r="L2641" s="31">
        <f t="shared" si="21"/>
        <v>1010.6250000000001</v>
      </c>
      <c r="M2641" s="32">
        <v>0.35</v>
      </c>
      <c r="O2641" s="37"/>
      <c r="P2641" s="35"/>
      <c r="Q2641" s="33"/>
      <c r="R2641" s="34"/>
    </row>
    <row r="2642" spans="1:18" ht="15.75" customHeight="1" x14ac:dyDescent="0.2">
      <c r="A2642" s="22"/>
      <c r="B2642" s="27" t="s">
        <v>30</v>
      </c>
      <c r="C2642" s="27">
        <v>1197831</v>
      </c>
      <c r="D2642" s="28">
        <v>44428</v>
      </c>
      <c r="E2642" s="27" t="s">
        <v>31</v>
      </c>
      <c r="F2642" s="27" t="s">
        <v>103</v>
      </c>
      <c r="G2642" s="27" t="s">
        <v>104</v>
      </c>
      <c r="H2642" s="27" t="s">
        <v>26</v>
      </c>
      <c r="I2642" s="29">
        <v>0.5</v>
      </c>
      <c r="J2642" s="30">
        <v>4500</v>
      </c>
      <c r="K2642" s="31">
        <f t="shared" si="20"/>
        <v>2250</v>
      </c>
      <c r="L2642" s="31">
        <f t="shared" si="21"/>
        <v>900</v>
      </c>
      <c r="M2642" s="32">
        <v>0.4</v>
      </c>
      <c r="O2642" s="37"/>
      <c r="P2642" s="35"/>
      <c r="Q2642" s="33"/>
      <c r="R2642" s="34"/>
    </row>
    <row r="2643" spans="1:18" ht="15.75" customHeight="1" x14ac:dyDescent="0.2">
      <c r="A2643" s="22"/>
      <c r="B2643" s="27" t="s">
        <v>30</v>
      </c>
      <c r="C2643" s="27">
        <v>1197831</v>
      </c>
      <c r="D2643" s="28">
        <v>44428</v>
      </c>
      <c r="E2643" s="27" t="s">
        <v>31</v>
      </c>
      <c r="F2643" s="27" t="s">
        <v>103</v>
      </c>
      <c r="G2643" s="27" t="s">
        <v>104</v>
      </c>
      <c r="H2643" s="27" t="s">
        <v>27</v>
      </c>
      <c r="I2643" s="29">
        <v>0.4</v>
      </c>
      <c r="J2643" s="30">
        <v>4000</v>
      </c>
      <c r="K2643" s="31">
        <f t="shared" si="20"/>
        <v>1600</v>
      </c>
      <c r="L2643" s="31">
        <f t="shared" si="21"/>
        <v>640</v>
      </c>
      <c r="M2643" s="32">
        <v>0.4</v>
      </c>
      <c r="O2643" s="37"/>
      <c r="P2643" s="35"/>
      <c r="Q2643" s="33"/>
      <c r="R2643" s="34"/>
    </row>
    <row r="2644" spans="1:18" ht="15.75" customHeight="1" x14ac:dyDescent="0.2">
      <c r="A2644" s="22"/>
      <c r="B2644" s="27" t="s">
        <v>30</v>
      </c>
      <c r="C2644" s="27">
        <v>1197831</v>
      </c>
      <c r="D2644" s="28">
        <v>44428</v>
      </c>
      <c r="E2644" s="27" t="s">
        <v>31</v>
      </c>
      <c r="F2644" s="27" t="s">
        <v>103</v>
      </c>
      <c r="G2644" s="27" t="s">
        <v>104</v>
      </c>
      <c r="H2644" s="27" t="s">
        <v>28</v>
      </c>
      <c r="I2644" s="29">
        <v>0.5</v>
      </c>
      <c r="J2644" s="30">
        <v>3750</v>
      </c>
      <c r="K2644" s="31">
        <f t="shared" si="20"/>
        <v>1875</v>
      </c>
      <c r="L2644" s="31">
        <f t="shared" si="21"/>
        <v>656.25</v>
      </c>
      <c r="M2644" s="32">
        <v>0.35</v>
      </c>
      <c r="O2644" s="37"/>
      <c r="P2644" s="35"/>
      <c r="Q2644" s="33"/>
      <c r="R2644" s="34"/>
    </row>
    <row r="2645" spans="1:18" ht="15.75" customHeight="1" x14ac:dyDescent="0.2">
      <c r="A2645" s="22"/>
      <c r="B2645" s="27" t="s">
        <v>30</v>
      </c>
      <c r="C2645" s="27">
        <v>1197831</v>
      </c>
      <c r="D2645" s="28">
        <v>44428</v>
      </c>
      <c r="E2645" s="27" t="s">
        <v>31</v>
      </c>
      <c r="F2645" s="27" t="s">
        <v>103</v>
      </c>
      <c r="G2645" s="27" t="s">
        <v>104</v>
      </c>
      <c r="H2645" s="27" t="s">
        <v>29</v>
      </c>
      <c r="I2645" s="29">
        <v>0.55000000000000004</v>
      </c>
      <c r="J2645" s="30">
        <v>5500</v>
      </c>
      <c r="K2645" s="31">
        <f t="shared" si="20"/>
        <v>3025.0000000000005</v>
      </c>
      <c r="L2645" s="31">
        <f t="shared" si="21"/>
        <v>1210.0000000000002</v>
      </c>
      <c r="M2645" s="32">
        <v>0.4</v>
      </c>
      <c r="O2645" s="37"/>
      <c r="P2645" s="35"/>
      <c r="Q2645" s="33"/>
      <c r="R2645" s="34"/>
    </row>
    <row r="2646" spans="1:18" ht="15.75" customHeight="1" x14ac:dyDescent="0.2">
      <c r="A2646" s="22"/>
      <c r="B2646" s="27" t="s">
        <v>30</v>
      </c>
      <c r="C2646" s="27">
        <v>1197831</v>
      </c>
      <c r="D2646" s="28">
        <v>44458</v>
      </c>
      <c r="E2646" s="27" t="s">
        <v>31</v>
      </c>
      <c r="F2646" s="27" t="s">
        <v>103</v>
      </c>
      <c r="G2646" s="27" t="s">
        <v>104</v>
      </c>
      <c r="H2646" s="27" t="s">
        <v>24</v>
      </c>
      <c r="I2646" s="29">
        <v>0.5</v>
      </c>
      <c r="J2646" s="30">
        <v>6500</v>
      </c>
      <c r="K2646" s="31">
        <f t="shared" si="20"/>
        <v>3250</v>
      </c>
      <c r="L2646" s="31">
        <f t="shared" si="21"/>
        <v>1300</v>
      </c>
      <c r="M2646" s="32">
        <v>0.4</v>
      </c>
      <c r="O2646" s="37"/>
      <c r="P2646" s="35"/>
      <c r="Q2646" s="33"/>
      <c r="R2646" s="34"/>
    </row>
    <row r="2647" spans="1:18" ht="15.75" customHeight="1" x14ac:dyDescent="0.2">
      <c r="A2647" s="22"/>
      <c r="B2647" s="27" t="s">
        <v>30</v>
      </c>
      <c r="C2647" s="27">
        <v>1197831</v>
      </c>
      <c r="D2647" s="28">
        <v>44458</v>
      </c>
      <c r="E2647" s="27" t="s">
        <v>31</v>
      </c>
      <c r="F2647" s="27" t="s">
        <v>103</v>
      </c>
      <c r="G2647" s="27" t="s">
        <v>104</v>
      </c>
      <c r="H2647" s="27" t="s">
        <v>25</v>
      </c>
      <c r="I2647" s="29">
        <v>0.40000000000000013</v>
      </c>
      <c r="J2647" s="30">
        <v>4500</v>
      </c>
      <c r="K2647" s="31">
        <f t="shared" si="20"/>
        <v>1800.0000000000007</v>
      </c>
      <c r="L2647" s="31">
        <f t="shared" si="21"/>
        <v>630.00000000000023</v>
      </c>
      <c r="M2647" s="32">
        <v>0.35</v>
      </c>
      <c r="O2647" s="37"/>
      <c r="P2647" s="35"/>
      <c r="Q2647" s="33"/>
      <c r="R2647" s="34"/>
    </row>
    <row r="2648" spans="1:18" ht="15.75" customHeight="1" x14ac:dyDescent="0.2">
      <c r="A2648" s="22"/>
      <c r="B2648" s="27" t="s">
        <v>30</v>
      </c>
      <c r="C2648" s="27">
        <v>1197831</v>
      </c>
      <c r="D2648" s="28">
        <v>44458</v>
      </c>
      <c r="E2648" s="27" t="s">
        <v>31</v>
      </c>
      <c r="F2648" s="27" t="s">
        <v>103</v>
      </c>
      <c r="G2648" s="27" t="s">
        <v>104</v>
      </c>
      <c r="H2648" s="27" t="s">
        <v>26</v>
      </c>
      <c r="I2648" s="29">
        <v>0.15000000000000008</v>
      </c>
      <c r="J2648" s="30">
        <v>3500</v>
      </c>
      <c r="K2648" s="31">
        <f t="shared" si="20"/>
        <v>525.00000000000023</v>
      </c>
      <c r="L2648" s="31">
        <f t="shared" si="21"/>
        <v>210.00000000000011</v>
      </c>
      <c r="M2648" s="32">
        <v>0.4</v>
      </c>
      <c r="O2648" s="37"/>
      <c r="P2648" s="35"/>
      <c r="Q2648" s="33"/>
      <c r="R2648" s="34"/>
    </row>
    <row r="2649" spans="1:18" ht="15.75" customHeight="1" x14ac:dyDescent="0.2">
      <c r="A2649" s="22"/>
      <c r="B2649" s="27" t="s">
        <v>30</v>
      </c>
      <c r="C2649" s="27">
        <v>1197831</v>
      </c>
      <c r="D2649" s="28">
        <v>44458</v>
      </c>
      <c r="E2649" s="27" t="s">
        <v>31</v>
      </c>
      <c r="F2649" s="27" t="s">
        <v>103</v>
      </c>
      <c r="G2649" s="27" t="s">
        <v>104</v>
      </c>
      <c r="H2649" s="27" t="s">
        <v>27</v>
      </c>
      <c r="I2649" s="29">
        <v>0.15000000000000008</v>
      </c>
      <c r="J2649" s="30">
        <v>3250</v>
      </c>
      <c r="K2649" s="31">
        <f t="shared" si="20"/>
        <v>487.50000000000023</v>
      </c>
      <c r="L2649" s="31">
        <f t="shared" si="21"/>
        <v>195.00000000000011</v>
      </c>
      <c r="M2649" s="32">
        <v>0.4</v>
      </c>
      <c r="O2649" s="37"/>
      <c r="P2649" s="35"/>
      <c r="Q2649" s="33"/>
      <c r="R2649" s="34"/>
    </row>
    <row r="2650" spans="1:18" ht="15.75" customHeight="1" x14ac:dyDescent="0.2">
      <c r="A2650" s="22"/>
      <c r="B2650" s="27" t="s">
        <v>30</v>
      </c>
      <c r="C2650" s="27">
        <v>1197831</v>
      </c>
      <c r="D2650" s="28">
        <v>44458</v>
      </c>
      <c r="E2650" s="27" t="s">
        <v>31</v>
      </c>
      <c r="F2650" s="27" t="s">
        <v>103</v>
      </c>
      <c r="G2650" s="27" t="s">
        <v>104</v>
      </c>
      <c r="H2650" s="27" t="s">
        <v>28</v>
      </c>
      <c r="I2650" s="29">
        <v>0.25000000000000006</v>
      </c>
      <c r="J2650" s="30">
        <v>3250</v>
      </c>
      <c r="K2650" s="31">
        <f t="shared" si="20"/>
        <v>812.50000000000023</v>
      </c>
      <c r="L2650" s="31">
        <f t="shared" si="21"/>
        <v>284.37500000000006</v>
      </c>
      <c r="M2650" s="32">
        <v>0.35</v>
      </c>
      <c r="O2650" s="37"/>
      <c r="P2650" s="35"/>
      <c r="Q2650" s="33"/>
      <c r="R2650" s="34"/>
    </row>
    <row r="2651" spans="1:18" ht="15.75" customHeight="1" x14ac:dyDescent="0.2">
      <c r="A2651" s="22"/>
      <c r="B2651" s="27" t="s">
        <v>30</v>
      </c>
      <c r="C2651" s="27">
        <v>1197831</v>
      </c>
      <c r="D2651" s="28">
        <v>44458</v>
      </c>
      <c r="E2651" s="27" t="s">
        <v>31</v>
      </c>
      <c r="F2651" s="27" t="s">
        <v>103</v>
      </c>
      <c r="G2651" s="27" t="s">
        <v>104</v>
      </c>
      <c r="H2651" s="27" t="s">
        <v>29</v>
      </c>
      <c r="I2651" s="29">
        <v>0.3000000000000001</v>
      </c>
      <c r="J2651" s="30">
        <v>4250</v>
      </c>
      <c r="K2651" s="31">
        <f t="shared" si="20"/>
        <v>1275.0000000000005</v>
      </c>
      <c r="L2651" s="31">
        <f t="shared" si="21"/>
        <v>510.00000000000023</v>
      </c>
      <c r="M2651" s="32">
        <v>0.4</v>
      </c>
      <c r="O2651" s="37"/>
      <c r="P2651" s="35"/>
      <c r="Q2651" s="33"/>
      <c r="R2651" s="34"/>
    </row>
    <row r="2652" spans="1:18" ht="15.75" customHeight="1" x14ac:dyDescent="0.2">
      <c r="A2652" s="22"/>
      <c r="B2652" s="27" t="s">
        <v>30</v>
      </c>
      <c r="C2652" s="27">
        <v>1197831</v>
      </c>
      <c r="D2652" s="28">
        <v>44490</v>
      </c>
      <c r="E2652" s="27" t="s">
        <v>31</v>
      </c>
      <c r="F2652" s="27" t="s">
        <v>103</v>
      </c>
      <c r="G2652" s="27" t="s">
        <v>104</v>
      </c>
      <c r="H2652" s="27" t="s">
        <v>24</v>
      </c>
      <c r="I2652" s="29">
        <v>0.3000000000000001</v>
      </c>
      <c r="J2652" s="30">
        <v>6000</v>
      </c>
      <c r="K2652" s="31">
        <f t="shared" si="20"/>
        <v>1800.0000000000007</v>
      </c>
      <c r="L2652" s="31">
        <f t="shared" si="21"/>
        <v>720.00000000000034</v>
      </c>
      <c r="M2652" s="32">
        <v>0.4</v>
      </c>
      <c r="O2652" s="37"/>
      <c r="P2652" s="35"/>
      <c r="Q2652" s="33"/>
      <c r="R2652" s="34"/>
    </row>
    <row r="2653" spans="1:18" ht="15.75" customHeight="1" x14ac:dyDescent="0.2">
      <c r="A2653" s="22"/>
      <c r="B2653" s="27" t="s">
        <v>30</v>
      </c>
      <c r="C2653" s="27">
        <v>1197831</v>
      </c>
      <c r="D2653" s="28">
        <v>44490</v>
      </c>
      <c r="E2653" s="27" t="s">
        <v>31</v>
      </c>
      <c r="F2653" s="27" t="s">
        <v>103</v>
      </c>
      <c r="G2653" s="27" t="s">
        <v>104</v>
      </c>
      <c r="H2653" s="27" t="s">
        <v>25</v>
      </c>
      <c r="I2653" s="29">
        <v>0.20000000000000012</v>
      </c>
      <c r="J2653" s="30">
        <v>4250</v>
      </c>
      <c r="K2653" s="31">
        <f t="shared" si="20"/>
        <v>850.00000000000057</v>
      </c>
      <c r="L2653" s="31">
        <f t="shared" si="21"/>
        <v>297.50000000000017</v>
      </c>
      <c r="M2653" s="32">
        <v>0.35</v>
      </c>
      <c r="O2653" s="37"/>
      <c r="P2653" s="35"/>
      <c r="Q2653" s="33"/>
      <c r="R2653" s="34"/>
    </row>
    <row r="2654" spans="1:18" ht="15.75" customHeight="1" x14ac:dyDescent="0.2">
      <c r="A2654" s="22"/>
      <c r="B2654" s="27" t="s">
        <v>30</v>
      </c>
      <c r="C2654" s="27">
        <v>1197831</v>
      </c>
      <c r="D2654" s="28">
        <v>44490</v>
      </c>
      <c r="E2654" s="27" t="s">
        <v>31</v>
      </c>
      <c r="F2654" s="27" t="s">
        <v>103</v>
      </c>
      <c r="G2654" s="27" t="s">
        <v>104</v>
      </c>
      <c r="H2654" s="27" t="s">
        <v>26</v>
      </c>
      <c r="I2654" s="29">
        <v>0.20000000000000012</v>
      </c>
      <c r="J2654" s="30">
        <v>3000</v>
      </c>
      <c r="K2654" s="31">
        <f t="shared" si="20"/>
        <v>600.00000000000034</v>
      </c>
      <c r="L2654" s="31">
        <f t="shared" si="21"/>
        <v>240.00000000000014</v>
      </c>
      <c r="M2654" s="32">
        <v>0.4</v>
      </c>
      <c r="O2654" s="37"/>
      <c r="P2654" s="35"/>
      <c r="Q2654" s="33"/>
      <c r="R2654" s="34"/>
    </row>
    <row r="2655" spans="1:18" ht="15.75" customHeight="1" x14ac:dyDescent="0.2">
      <c r="A2655" s="22"/>
      <c r="B2655" s="27" t="s">
        <v>30</v>
      </c>
      <c r="C2655" s="27">
        <v>1197831</v>
      </c>
      <c r="D2655" s="28">
        <v>44490</v>
      </c>
      <c r="E2655" s="27" t="s">
        <v>31</v>
      </c>
      <c r="F2655" s="27" t="s">
        <v>103</v>
      </c>
      <c r="G2655" s="27" t="s">
        <v>104</v>
      </c>
      <c r="H2655" s="27" t="s">
        <v>27</v>
      </c>
      <c r="I2655" s="29">
        <v>0.20000000000000012</v>
      </c>
      <c r="J2655" s="30">
        <v>2750</v>
      </c>
      <c r="K2655" s="31">
        <f t="shared" si="20"/>
        <v>550.00000000000034</v>
      </c>
      <c r="L2655" s="31">
        <f t="shared" si="21"/>
        <v>220.00000000000014</v>
      </c>
      <c r="M2655" s="32">
        <v>0.4</v>
      </c>
      <c r="O2655" s="37"/>
      <c r="P2655" s="35"/>
      <c r="Q2655" s="33"/>
      <c r="R2655" s="34"/>
    </row>
    <row r="2656" spans="1:18" ht="15.75" customHeight="1" x14ac:dyDescent="0.2">
      <c r="A2656" s="22"/>
      <c r="B2656" s="27" t="s">
        <v>30</v>
      </c>
      <c r="C2656" s="27">
        <v>1197831</v>
      </c>
      <c r="D2656" s="28">
        <v>44490</v>
      </c>
      <c r="E2656" s="27" t="s">
        <v>31</v>
      </c>
      <c r="F2656" s="27" t="s">
        <v>103</v>
      </c>
      <c r="G2656" s="27" t="s">
        <v>104</v>
      </c>
      <c r="H2656" s="27" t="s">
        <v>28</v>
      </c>
      <c r="I2656" s="29">
        <v>0.3000000000000001</v>
      </c>
      <c r="J2656" s="30">
        <v>2750</v>
      </c>
      <c r="K2656" s="31">
        <f t="shared" si="20"/>
        <v>825.00000000000023</v>
      </c>
      <c r="L2656" s="31">
        <f t="shared" si="21"/>
        <v>288.75000000000006</v>
      </c>
      <c r="M2656" s="32">
        <v>0.35</v>
      </c>
      <c r="O2656" s="37"/>
      <c r="P2656" s="35"/>
      <c r="Q2656" s="33"/>
      <c r="R2656" s="34"/>
    </row>
    <row r="2657" spans="1:18" ht="15.75" customHeight="1" x14ac:dyDescent="0.2">
      <c r="A2657" s="22"/>
      <c r="B2657" s="27" t="s">
        <v>30</v>
      </c>
      <c r="C2657" s="27">
        <v>1197831</v>
      </c>
      <c r="D2657" s="28">
        <v>44490</v>
      </c>
      <c r="E2657" s="27" t="s">
        <v>31</v>
      </c>
      <c r="F2657" s="27" t="s">
        <v>103</v>
      </c>
      <c r="G2657" s="27" t="s">
        <v>104</v>
      </c>
      <c r="H2657" s="27" t="s">
        <v>29</v>
      </c>
      <c r="I2657" s="29">
        <v>0.30000000000000004</v>
      </c>
      <c r="J2657" s="30">
        <v>4000</v>
      </c>
      <c r="K2657" s="31">
        <f t="shared" si="20"/>
        <v>1200.0000000000002</v>
      </c>
      <c r="L2657" s="31">
        <f t="shared" si="21"/>
        <v>480.00000000000011</v>
      </c>
      <c r="M2657" s="32">
        <v>0.4</v>
      </c>
      <c r="O2657" s="37"/>
      <c r="P2657" s="35"/>
      <c r="Q2657" s="33"/>
      <c r="R2657" s="34"/>
    </row>
    <row r="2658" spans="1:18" ht="15.75" customHeight="1" x14ac:dyDescent="0.2">
      <c r="A2658" s="22"/>
      <c r="B2658" s="27" t="s">
        <v>30</v>
      </c>
      <c r="C2658" s="27">
        <v>1197831</v>
      </c>
      <c r="D2658" s="28">
        <v>44520</v>
      </c>
      <c r="E2658" s="27" t="s">
        <v>31</v>
      </c>
      <c r="F2658" s="27" t="s">
        <v>103</v>
      </c>
      <c r="G2658" s="27" t="s">
        <v>104</v>
      </c>
      <c r="H2658" s="27" t="s">
        <v>24</v>
      </c>
      <c r="I2658" s="29">
        <v>0.25000000000000011</v>
      </c>
      <c r="J2658" s="30">
        <v>5500</v>
      </c>
      <c r="K2658" s="31">
        <f t="shared" si="20"/>
        <v>1375.0000000000007</v>
      </c>
      <c r="L2658" s="31">
        <f t="shared" si="21"/>
        <v>550.00000000000034</v>
      </c>
      <c r="M2658" s="32">
        <v>0.4</v>
      </c>
      <c r="O2658" s="37"/>
      <c r="P2658" s="35"/>
      <c r="Q2658" s="33"/>
      <c r="R2658" s="34"/>
    </row>
    <row r="2659" spans="1:18" ht="15.75" customHeight="1" x14ac:dyDescent="0.2">
      <c r="A2659" s="22"/>
      <c r="B2659" s="27" t="s">
        <v>30</v>
      </c>
      <c r="C2659" s="27">
        <v>1197831</v>
      </c>
      <c r="D2659" s="28">
        <v>44520</v>
      </c>
      <c r="E2659" s="27" t="s">
        <v>31</v>
      </c>
      <c r="F2659" s="27" t="s">
        <v>103</v>
      </c>
      <c r="G2659" s="27" t="s">
        <v>104</v>
      </c>
      <c r="H2659" s="27" t="s">
        <v>25</v>
      </c>
      <c r="I2659" s="29">
        <v>0.15000000000000013</v>
      </c>
      <c r="J2659" s="30">
        <v>3750</v>
      </c>
      <c r="K2659" s="31">
        <f t="shared" si="20"/>
        <v>562.50000000000045</v>
      </c>
      <c r="L2659" s="31">
        <f t="shared" si="21"/>
        <v>196.87500000000014</v>
      </c>
      <c r="M2659" s="32">
        <v>0.35</v>
      </c>
      <c r="O2659" s="37"/>
      <c r="P2659" s="35"/>
      <c r="Q2659" s="33"/>
      <c r="R2659" s="34"/>
    </row>
    <row r="2660" spans="1:18" ht="15.75" customHeight="1" x14ac:dyDescent="0.2">
      <c r="A2660" s="22"/>
      <c r="B2660" s="27" t="s">
        <v>30</v>
      </c>
      <c r="C2660" s="27">
        <v>1197831</v>
      </c>
      <c r="D2660" s="28">
        <v>44520</v>
      </c>
      <c r="E2660" s="27" t="s">
        <v>31</v>
      </c>
      <c r="F2660" s="27" t="s">
        <v>103</v>
      </c>
      <c r="G2660" s="27" t="s">
        <v>104</v>
      </c>
      <c r="H2660" s="27" t="s">
        <v>26</v>
      </c>
      <c r="I2660" s="29">
        <v>0.25000000000000017</v>
      </c>
      <c r="J2660" s="30">
        <v>3200</v>
      </c>
      <c r="K2660" s="31">
        <f t="shared" si="20"/>
        <v>800.00000000000057</v>
      </c>
      <c r="L2660" s="31">
        <f t="shared" si="21"/>
        <v>320.00000000000023</v>
      </c>
      <c r="M2660" s="32">
        <v>0.4</v>
      </c>
      <c r="O2660" s="37"/>
      <c r="P2660" s="35"/>
      <c r="Q2660" s="33"/>
      <c r="R2660" s="34"/>
    </row>
    <row r="2661" spans="1:18" ht="15.75" customHeight="1" x14ac:dyDescent="0.2">
      <c r="A2661" s="22"/>
      <c r="B2661" s="27" t="s">
        <v>30</v>
      </c>
      <c r="C2661" s="27">
        <v>1197831</v>
      </c>
      <c r="D2661" s="28">
        <v>44520</v>
      </c>
      <c r="E2661" s="27" t="s">
        <v>31</v>
      </c>
      <c r="F2661" s="27" t="s">
        <v>103</v>
      </c>
      <c r="G2661" s="27" t="s">
        <v>104</v>
      </c>
      <c r="H2661" s="27" t="s">
        <v>27</v>
      </c>
      <c r="I2661" s="29">
        <v>0.55000000000000016</v>
      </c>
      <c r="J2661" s="30">
        <v>3750</v>
      </c>
      <c r="K2661" s="31">
        <f t="shared" si="20"/>
        <v>2062.5000000000005</v>
      </c>
      <c r="L2661" s="31">
        <f t="shared" si="21"/>
        <v>825.00000000000023</v>
      </c>
      <c r="M2661" s="32">
        <v>0.4</v>
      </c>
      <c r="O2661" s="37"/>
      <c r="P2661" s="35"/>
      <c r="Q2661" s="33"/>
      <c r="R2661" s="34"/>
    </row>
    <row r="2662" spans="1:18" ht="15.75" customHeight="1" x14ac:dyDescent="0.2">
      <c r="A2662" s="22"/>
      <c r="B2662" s="27" t="s">
        <v>30</v>
      </c>
      <c r="C2662" s="27">
        <v>1197831</v>
      </c>
      <c r="D2662" s="28">
        <v>44520</v>
      </c>
      <c r="E2662" s="27" t="s">
        <v>31</v>
      </c>
      <c r="F2662" s="27" t="s">
        <v>103</v>
      </c>
      <c r="G2662" s="27" t="s">
        <v>104</v>
      </c>
      <c r="H2662" s="27" t="s">
        <v>28</v>
      </c>
      <c r="I2662" s="29">
        <v>0.75000000000000011</v>
      </c>
      <c r="J2662" s="30">
        <v>3500</v>
      </c>
      <c r="K2662" s="31">
        <f t="shared" si="20"/>
        <v>2625.0000000000005</v>
      </c>
      <c r="L2662" s="31">
        <f t="shared" si="21"/>
        <v>918.75000000000011</v>
      </c>
      <c r="M2662" s="32">
        <v>0.35</v>
      </c>
      <c r="O2662" s="37"/>
      <c r="P2662" s="35"/>
      <c r="Q2662" s="33"/>
      <c r="R2662" s="34"/>
    </row>
    <row r="2663" spans="1:18" ht="15.75" customHeight="1" x14ac:dyDescent="0.2">
      <c r="A2663" s="22"/>
      <c r="B2663" s="27" t="s">
        <v>30</v>
      </c>
      <c r="C2663" s="27">
        <v>1197831</v>
      </c>
      <c r="D2663" s="28">
        <v>44520</v>
      </c>
      <c r="E2663" s="27" t="s">
        <v>31</v>
      </c>
      <c r="F2663" s="27" t="s">
        <v>103</v>
      </c>
      <c r="G2663" s="27" t="s">
        <v>104</v>
      </c>
      <c r="H2663" s="27" t="s">
        <v>29</v>
      </c>
      <c r="I2663" s="29">
        <v>0.75</v>
      </c>
      <c r="J2663" s="30">
        <v>4500</v>
      </c>
      <c r="K2663" s="31">
        <f t="shared" si="20"/>
        <v>3375</v>
      </c>
      <c r="L2663" s="31">
        <f t="shared" si="21"/>
        <v>1350</v>
      </c>
      <c r="M2663" s="32">
        <v>0.4</v>
      </c>
      <c r="O2663" s="37"/>
      <c r="P2663" s="35"/>
      <c r="Q2663" s="33"/>
      <c r="R2663" s="34"/>
    </row>
    <row r="2664" spans="1:18" ht="15.75" customHeight="1" x14ac:dyDescent="0.2">
      <c r="A2664" s="22"/>
      <c r="B2664" s="27" t="s">
        <v>30</v>
      </c>
      <c r="C2664" s="27">
        <v>1197831</v>
      </c>
      <c r="D2664" s="28">
        <v>44549</v>
      </c>
      <c r="E2664" s="27" t="s">
        <v>31</v>
      </c>
      <c r="F2664" s="27" t="s">
        <v>103</v>
      </c>
      <c r="G2664" s="27" t="s">
        <v>104</v>
      </c>
      <c r="H2664" s="27" t="s">
        <v>24</v>
      </c>
      <c r="I2664" s="29">
        <v>0.70000000000000007</v>
      </c>
      <c r="J2664" s="30">
        <v>7000</v>
      </c>
      <c r="K2664" s="31">
        <f t="shared" si="20"/>
        <v>4900.0000000000009</v>
      </c>
      <c r="L2664" s="31">
        <f t="shared" si="21"/>
        <v>1960.0000000000005</v>
      </c>
      <c r="M2664" s="32">
        <v>0.4</v>
      </c>
      <c r="O2664" s="37"/>
      <c r="P2664" s="35"/>
      <c r="Q2664" s="33"/>
      <c r="R2664" s="34"/>
    </row>
    <row r="2665" spans="1:18" ht="15.75" customHeight="1" x14ac:dyDescent="0.2">
      <c r="A2665" s="22"/>
      <c r="B2665" s="27" t="s">
        <v>30</v>
      </c>
      <c r="C2665" s="27">
        <v>1197831</v>
      </c>
      <c r="D2665" s="28">
        <v>44549</v>
      </c>
      <c r="E2665" s="27" t="s">
        <v>31</v>
      </c>
      <c r="F2665" s="27" t="s">
        <v>103</v>
      </c>
      <c r="G2665" s="27" t="s">
        <v>104</v>
      </c>
      <c r="H2665" s="27" t="s">
        <v>25</v>
      </c>
      <c r="I2665" s="29">
        <v>0.60000000000000009</v>
      </c>
      <c r="J2665" s="30">
        <v>5000</v>
      </c>
      <c r="K2665" s="31">
        <f t="shared" si="20"/>
        <v>3000.0000000000005</v>
      </c>
      <c r="L2665" s="31">
        <f t="shared" si="21"/>
        <v>1050</v>
      </c>
      <c r="M2665" s="32">
        <v>0.35</v>
      </c>
      <c r="O2665" s="37"/>
      <c r="P2665" s="35"/>
      <c r="Q2665" s="33"/>
      <c r="R2665" s="34"/>
    </row>
    <row r="2666" spans="1:18" ht="15.75" customHeight="1" x14ac:dyDescent="0.2">
      <c r="A2666" s="22"/>
      <c r="B2666" s="27" t="s">
        <v>30</v>
      </c>
      <c r="C2666" s="27">
        <v>1197831</v>
      </c>
      <c r="D2666" s="28">
        <v>44549</v>
      </c>
      <c r="E2666" s="27" t="s">
        <v>31</v>
      </c>
      <c r="F2666" s="27" t="s">
        <v>103</v>
      </c>
      <c r="G2666" s="27" t="s">
        <v>104</v>
      </c>
      <c r="H2666" s="27" t="s">
        <v>26</v>
      </c>
      <c r="I2666" s="29">
        <v>0.60000000000000009</v>
      </c>
      <c r="J2666" s="30">
        <v>4500</v>
      </c>
      <c r="K2666" s="31">
        <f t="shared" si="20"/>
        <v>2700.0000000000005</v>
      </c>
      <c r="L2666" s="31">
        <f t="shared" si="21"/>
        <v>1080.0000000000002</v>
      </c>
      <c r="M2666" s="32">
        <v>0.4</v>
      </c>
      <c r="O2666" s="37"/>
      <c r="P2666" s="35"/>
      <c r="Q2666" s="33"/>
      <c r="R2666" s="34"/>
    </row>
    <row r="2667" spans="1:18" ht="15.75" customHeight="1" x14ac:dyDescent="0.2">
      <c r="A2667" s="22"/>
      <c r="B2667" s="27" t="s">
        <v>30</v>
      </c>
      <c r="C2667" s="27">
        <v>1197831</v>
      </c>
      <c r="D2667" s="28">
        <v>44549</v>
      </c>
      <c r="E2667" s="27" t="s">
        <v>31</v>
      </c>
      <c r="F2667" s="27" t="s">
        <v>103</v>
      </c>
      <c r="G2667" s="27" t="s">
        <v>104</v>
      </c>
      <c r="H2667" s="27" t="s">
        <v>27</v>
      </c>
      <c r="I2667" s="29">
        <v>0.60000000000000009</v>
      </c>
      <c r="J2667" s="30">
        <v>4000</v>
      </c>
      <c r="K2667" s="31">
        <f t="shared" si="20"/>
        <v>2400.0000000000005</v>
      </c>
      <c r="L2667" s="31">
        <f t="shared" si="21"/>
        <v>960.00000000000023</v>
      </c>
      <c r="M2667" s="32">
        <v>0.4</v>
      </c>
      <c r="O2667" s="37"/>
      <c r="P2667" s="35"/>
      <c r="Q2667" s="33"/>
      <c r="R2667" s="34"/>
    </row>
    <row r="2668" spans="1:18" ht="15.75" customHeight="1" x14ac:dyDescent="0.2">
      <c r="A2668" s="22"/>
      <c r="B2668" s="27" t="s">
        <v>30</v>
      </c>
      <c r="C2668" s="27">
        <v>1197831</v>
      </c>
      <c r="D2668" s="28">
        <v>44549</v>
      </c>
      <c r="E2668" s="27" t="s">
        <v>31</v>
      </c>
      <c r="F2668" s="27" t="s">
        <v>103</v>
      </c>
      <c r="G2668" s="27" t="s">
        <v>104</v>
      </c>
      <c r="H2668" s="27" t="s">
        <v>28</v>
      </c>
      <c r="I2668" s="29">
        <v>0.70000000000000007</v>
      </c>
      <c r="J2668" s="30">
        <v>4000</v>
      </c>
      <c r="K2668" s="31">
        <f t="shared" si="20"/>
        <v>2800.0000000000005</v>
      </c>
      <c r="L2668" s="31">
        <f t="shared" si="21"/>
        <v>980.00000000000011</v>
      </c>
      <c r="M2668" s="32">
        <v>0.35</v>
      </c>
      <c r="O2668" s="37"/>
      <c r="P2668" s="35"/>
      <c r="Q2668" s="33"/>
      <c r="R2668" s="34"/>
    </row>
    <row r="2669" spans="1:18" ht="15.75" customHeight="1" x14ac:dyDescent="0.2">
      <c r="A2669" s="22"/>
      <c r="B2669" s="27" t="s">
        <v>30</v>
      </c>
      <c r="C2669" s="27">
        <v>1197831</v>
      </c>
      <c r="D2669" s="28">
        <v>44549</v>
      </c>
      <c r="E2669" s="27" t="s">
        <v>31</v>
      </c>
      <c r="F2669" s="27" t="s">
        <v>103</v>
      </c>
      <c r="G2669" s="27" t="s">
        <v>104</v>
      </c>
      <c r="H2669" s="27" t="s">
        <v>29</v>
      </c>
      <c r="I2669" s="29">
        <v>0.75</v>
      </c>
      <c r="J2669" s="30">
        <v>5000</v>
      </c>
      <c r="K2669" s="31">
        <f t="shared" si="20"/>
        <v>3750</v>
      </c>
      <c r="L2669" s="31">
        <f t="shared" si="21"/>
        <v>1500</v>
      </c>
      <c r="M2669" s="32">
        <v>0.4</v>
      </c>
      <c r="O2669" s="37"/>
      <c r="P2669" s="35"/>
      <c r="Q2669" s="33"/>
      <c r="R2669" s="34"/>
    </row>
    <row r="2670" spans="1:18" ht="15.75" customHeight="1" x14ac:dyDescent="0.2">
      <c r="A2670" s="22" t="s">
        <v>46</v>
      </c>
      <c r="B2670" s="27" t="s">
        <v>30</v>
      </c>
      <c r="C2670" s="27">
        <v>1197831</v>
      </c>
      <c r="D2670" s="28">
        <v>44219</v>
      </c>
      <c r="E2670" s="27" t="s">
        <v>31</v>
      </c>
      <c r="F2670" s="27" t="s">
        <v>105</v>
      </c>
      <c r="G2670" s="27" t="s">
        <v>106</v>
      </c>
      <c r="H2670" s="27" t="s">
        <v>24</v>
      </c>
      <c r="I2670" s="29">
        <v>0.25000000000000006</v>
      </c>
      <c r="J2670" s="30">
        <v>5750</v>
      </c>
      <c r="K2670" s="31">
        <f t="shared" si="20"/>
        <v>1437.5000000000002</v>
      </c>
      <c r="L2670" s="31">
        <f t="shared" si="21"/>
        <v>575.00000000000011</v>
      </c>
      <c r="M2670" s="32">
        <v>0.4</v>
      </c>
      <c r="O2670" s="37"/>
      <c r="P2670" s="35"/>
      <c r="Q2670" s="33"/>
      <c r="R2670" s="34"/>
    </row>
    <row r="2671" spans="1:18" ht="15.75" customHeight="1" x14ac:dyDescent="0.2">
      <c r="A2671" s="22"/>
      <c r="B2671" s="27" t="s">
        <v>30</v>
      </c>
      <c r="C2671" s="27">
        <v>1197831</v>
      </c>
      <c r="D2671" s="28">
        <v>44219</v>
      </c>
      <c r="E2671" s="27" t="s">
        <v>31</v>
      </c>
      <c r="F2671" s="27" t="s">
        <v>105</v>
      </c>
      <c r="G2671" s="27" t="s">
        <v>106</v>
      </c>
      <c r="H2671" s="27" t="s">
        <v>25</v>
      </c>
      <c r="I2671" s="29">
        <v>0.25000000000000006</v>
      </c>
      <c r="J2671" s="30">
        <v>3750</v>
      </c>
      <c r="K2671" s="31">
        <f t="shared" si="20"/>
        <v>937.50000000000023</v>
      </c>
      <c r="L2671" s="31">
        <f t="shared" si="21"/>
        <v>328.12500000000006</v>
      </c>
      <c r="M2671" s="32">
        <v>0.35</v>
      </c>
      <c r="O2671" s="37"/>
      <c r="P2671" s="35"/>
      <c r="Q2671" s="33"/>
      <c r="R2671" s="34"/>
    </row>
    <row r="2672" spans="1:18" ht="15.75" customHeight="1" x14ac:dyDescent="0.2">
      <c r="A2672" s="22"/>
      <c r="B2672" s="27" t="s">
        <v>30</v>
      </c>
      <c r="C2672" s="27">
        <v>1197831</v>
      </c>
      <c r="D2672" s="28">
        <v>44219</v>
      </c>
      <c r="E2672" s="27" t="s">
        <v>31</v>
      </c>
      <c r="F2672" s="27" t="s">
        <v>105</v>
      </c>
      <c r="G2672" s="27" t="s">
        <v>106</v>
      </c>
      <c r="H2672" s="27" t="s">
        <v>26</v>
      </c>
      <c r="I2672" s="29">
        <v>0.15000000000000008</v>
      </c>
      <c r="J2672" s="30">
        <v>3750</v>
      </c>
      <c r="K2672" s="31">
        <f t="shared" si="20"/>
        <v>562.50000000000034</v>
      </c>
      <c r="L2672" s="31">
        <f t="shared" si="21"/>
        <v>225.00000000000014</v>
      </c>
      <c r="M2672" s="32">
        <v>0.4</v>
      </c>
      <c r="O2672" s="37"/>
      <c r="P2672" s="35"/>
      <c r="Q2672" s="33"/>
      <c r="R2672" s="34"/>
    </row>
    <row r="2673" spans="1:18" ht="15.75" customHeight="1" x14ac:dyDescent="0.2">
      <c r="A2673" s="22"/>
      <c r="B2673" s="27" t="s">
        <v>30</v>
      </c>
      <c r="C2673" s="27">
        <v>1197831</v>
      </c>
      <c r="D2673" s="28">
        <v>44219</v>
      </c>
      <c r="E2673" s="27" t="s">
        <v>31</v>
      </c>
      <c r="F2673" s="27" t="s">
        <v>105</v>
      </c>
      <c r="G2673" s="27" t="s">
        <v>106</v>
      </c>
      <c r="H2673" s="27" t="s">
        <v>27</v>
      </c>
      <c r="I2673" s="29">
        <v>0.2</v>
      </c>
      <c r="J2673" s="30">
        <v>2250</v>
      </c>
      <c r="K2673" s="31">
        <f t="shared" si="20"/>
        <v>450</v>
      </c>
      <c r="L2673" s="31">
        <f t="shared" si="21"/>
        <v>180</v>
      </c>
      <c r="M2673" s="32">
        <v>0.4</v>
      </c>
      <c r="O2673" s="37"/>
      <c r="P2673" s="35"/>
      <c r="Q2673" s="33"/>
      <c r="R2673" s="34"/>
    </row>
    <row r="2674" spans="1:18" ht="15.75" customHeight="1" x14ac:dyDescent="0.2">
      <c r="A2674" s="22"/>
      <c r="B2674" s="27" t="s">
        <v>30</v>
      </c>
      <c r="C2674" s="27">
        <v>1197831</v>
      </c>
      <c r="D2674" s="28">
        <v>44219</v>
      </c>
      <c r="E2674" s="27" t="s">
        <v>31</v>
      </c>
      <c r="F2674" s="27" t="s">
        <v>105</v>
      </c>
      <c r="G2674" s="27" t="s">
        <v>106</v>
      </c>
      <c r="H2674" s="27" t="s">
        <v>28</v>
      </c>
      <c r="I2674" s="29">
        <v>0.35000000000000003</v>
      </c>
      <c r="J2674" s="30">
        <v>2750</v>
      </c>
      <c r="K2674" s="31">
        <f t="shared" si="20"/>
        <v>962.50000000000011</v>
      </c>
      <c r="L2674" s="31">
        <f t="shared" si="21"/>
        <v>336.875</v>
      </c>
      <c r="M2674" s="32">
        <v>0.35</v>
      </c>
      <c r="O2674" s="37"/>
      <c r="P2674" s="35"/>
      <c r="Q2674" s="33"/>
      <c r="R2674" s="34"/>
    </row>
    <row r="2675" spans="1:18" ht="15.75" customHeight="1" x14ac:dyDescent="0.2">
      <c r="A2675" s="22"/>
      <c r="B2675" s="27" t="s">
        <v>30</v>
      </c>
      <c r="C2675" s="27">
        <v>1197831</v>
      </c>
      <c r="D2675" s="28">
        <v>44219</v>
      </c>
      <c r="E2675" s="27" t="s">
        <v>31</v>
      </c>
      <c r="F2675" s="27" t="s">
        <v>105</v>
      </c>
      <c r="G2675" s="27" t="s">
        <v>106</v>
      </c>
      <c r="H2675" s="27" t="s">
        <v>29</v>
      </c>
      <c r="I2675" s="29">
        <v>0.25000000000000006</v>
      </c>
      <c r="J2675" s="30">
        <v>3750</v>
      </c>
      <c r="K2675" s="31">
        <f t="shared" si="20"/>
        <v>937.50000000000023</v>
      </c>
      <c r="L2675" s="31">
        <f t="shared" si="21"/>
        <v>375.00000000000011</v>
      </c>
      <c r="M2675" s="32">
        <v>0.4</v>
      </c>
      <c r="O2675" s="37"/>
      <c r="P2675" s="35"/>
      <c r="Q2675" s="33"/>
      <c r="R2675" s="34"/>
    </row>
    <row r="2676" spans="1:18" ht="15.75" customHeight="1" x14ac:dyDescent="0.2">
      <c r="A2676" s="22"/>
      <c r="B2676" s="27" t="s">
        <v>30</v>
      </c>
      <c r="C2676" s="27">
        <v>1197831</v>
      </c>
      <c r="D2676" s="28">
        <v>44248</v>
      </c>
      <c r="E2676" s="27" t="s">
        <v>31</v>
      </c>
      <c r="F2676" s="27" t="s">
        <v>105</v>
      </c>
      <c r="G2676" s="27" t="s">
        <v>106</v>
      </c>
      <c r="H2676" s="27" t="s">
        <v>24</v>
      </c>
      <c r="I2676" s="29">
        <v>0.25000000000000006</v>
      </c>
      <c r="J2676" s="30">
        <v>6250</v>
      </c>
      <c r="K2676" s="31">
        <f t="shared" si="20"/>
        <v>1562.5000000000005</v>
      </c>
      <c r="L2676" s="31">
        <f t="shared" si="21"/>
        <v>625.00000000000023</v>
      </c>
      <c r="M2676" s="32">
        <v>0.4</v>
      </c>
      <c r="O2676" s="37"/>
      <c r="P2676" s="35"/>
      <c r="Q2676" s="33"/>
      <c r="R2676" s="34"/>
    </row>
    <row r="2677" spans="1:18" ht="15.75" customHeight="1" x14ac:dyDescent="0.2">
      <c r="A2677" s="22"/>
      <c r="B2677" s="27" t="s">
        <v>30</v>
      </c>
      <c r="C2677" s="27">
        <v>1197831</v>
      </c>
      <c r="D2677" s="28">
        <v>44248</v>
      </c>
      <c r="E2677" s="27" t="s">
        <v>31</v>
      </c>
      <c r="F2677" s="27" t="s">
        <v>105</v>
      </c>
      <c r="G2677" s="27" t="s">
        <v>106</v>
      </c>
      <c r="H2677" s="27" t="s">
        <v>25</v>
      </c>
      <c r="I2677" s="29">
        <v>0.25000000000000006</v>
      </c>
      <c r="J2677" s="30">
        <v>2750</v>
      </c>
      <c r="K2677" s="31">
        <f t="shared" si="20"/>
        <v>687.50000000000011</v>
      </c>
      <c r="L2677" s="31">
        <f t="shared" si="21"/>
        <v>240.62500000000003</v>
      </c>
      <c r="M2677" s="32">
        <v>0.35</v>
      </c>
      <c r="O2677" s="37"/>
      <c r="P2677" s="35"/>
      <c r="Q2677" s="33"/>
      <c r="R2677" s="34"/>
    </row>
    <row r="2678" spans="1:18" ht="15.75" customHeight="1" x14ac:dyDescent="0.2">
      <c r="A2678" s="22"/>
      <c r="B2678" s="27" t="s">
        <v>30</v>
      </c>
      <c r="C2678" s="27">
        <v>1197831</v>
      </c>
      <c r="D2678" s="28">
        <v>44248</v>
      </c>
      <c r="E2678" s="27" t="s">
        <v>31</v>
      </c>
      <c r="F2678" s="27" t="s">
        <v>105</v>
      </c>
      <c r="G2678" s="27" t="s">
        <v>106</v>
      </c>
      <c r="H2678" s="27" t="s">
        <v>26</v>
      </c>
      <c r="I2678" s="29">
        <v>0.15000000000000008</v>
      </c>
      <c r="J2678" s="30">
        <v>3250</v>
      </c>
      <c r="K2678" s="31">
        <f t="shared" si="20"/>
        <v>487.50000000000023</v>
      </c>
      <c r="L2678" s="31">
        <f t="shared" si="21"/>
        <v>195.00000000000011</v>
      </c>
      <c r="M2678" s="32">
        <v>0.4</v>
      </c>
      <c r="O2678" s="37"/>
      <c r="P2678" s="35"/>
      <c r="Q2678" s="33"/>
      <c r="R2678" s="34"/>
    </row>
    <row r="2679" spans="1:18" ht="15.75" customHeight="1" x14ac:dyDescent="0.2">
      <c r="A2679" s="22"/>
      <c r="B2679" s="27" t="s">
        <v>30</v>
      </c>
      <c r="C2679" s="27">
        <v>1197831</v>
      </c>
      <c r="D2679" s="28">
        <v>44248</v>
      </c>
      <c r="E2679" s="27" t="s">
        <v>31</v>
      </c>
      <c r="F2679" s="27" t="s">
        <v>105</v>
      </c>
      <c r="G2679" s="27" t="s">
        <v>106</v>
      </c>
      <c r="H2679" s="27" t="s">
        <v>27</v>
      </c>
      <c r="I2679" s="29">
        <v>0.2</v>
      </c>
      <c r="J2679" s="30">
        <v>1750</v>
      </c>
      <c r="K2679" s="31">
        <f t="shared" si="20"/>
        <v>350</v>
      </c>
      <c r="L2679" s="31">
        <f t="shared" si="21"/>
        <v>140</v>
      </c>
      <c r="M2679" s="32">
        <v>0.4</v>
      </c>
      <c r="O2679" s="37"/>
      <c r="P2679" s="35"/>
      <c r="Q2679" s="33"/>
      <c r="R2679" s="34"/>
    </row>
    <row r="2680" spans="1:18" ht="15.75" customHeight="1" x14ac:dyDescent="0.2">
      <c r="A2680" s="22"/>
      <c r="B2680" s="27" t="s">
        <v>30</v>
      </c>
      <c r="C2680" s="27">
        <v>1197831</v>
      </c>
      <c r="D2680" s="28">
        <v>44248</v>
      </c>
      <c r="E2680" s="27" t="s">
        <v>31</v>
      </c>
      <c r="F2680" s="27" t="s">
        <v>105</v>
      </c>
      <c r="G2680" s="27" t="s">
        <v>106</v>
      </c>
      <c r="H2680" s="27" t="s">
        <v>28</v>
      </c>
      <c r="I2680" s="29">
        <v>0.35000000000000003</v>
      </c>
      <c r="J2680" s="30">
        <v>2500</v>
      </c>
      <c r="K2680" s="31">
        <f t="shared" si="20"/>
        <v>875.00000000000011</v>
      </c>
      <c r="L2680" s="31">
        <f t="shared" si="21"/>
        <v>306.25</v>
      </c>
      <c r="M2680" s="32">
        <v>0.35</v>
      </c>
      <c r="O2680" s="37"/>
      <c r="P2680" s="35"/>
      <c r="Q2680" s="33"/>
      <c r="R2680" s="34"/>
    </row>
    <row r="2681" spans="1:18" ht="15.75" customHeight="1" x14ac:dyDescent="0.2">
      <c r="A2681" s="22"/>
      <c r="B2681" s="27" t="s">
        <v>30</v>
      </c>
      <c r="C2681" s="27">
        <v>1197831</v>
      </c>
      <c r="D2681" s="28">
        <v>44248</v>
      </c>
      <c r="E2681" s="27" t="s">
        <v>31</v>
      </c>
      <c r="F2681" s="27" t="s">
        <v>105</v>
      </c>
      <c r="G2681" s="27" t="s">
        <v>106</v>
      </c>
      <c r="H2681" s="27" t="s">
        <v>29</v>
      </c>
      <c r="I2681" s="29">
        <v>0.2</v>
      </c>
      <c r="J2681" s="30">
        <v>3500</v>
      </c>
      <c r="K2681" s="31">
        <f t="shared" si="20"/>
        <v>700</v>
      </c>
      <c r="L2681" s="31">
        <f t="shared" si="21"/>
        <v>280</v>
      </c>
      <c r="M2681" s="32">
        <v>0.4</v>
      </c>
      <c r="O2681" s="37"/>
      <c r="P2681" s="35"/>
      <c r="Q2681" s="33"/>
      <c r="R2681" s="34"/>
    </row>
    <row r="2682" spans="1:18" ht="15.75" customHeight="1" x14ac:dyDescent="0.2">
      <c r="A2682" s="22"/>
      <c r="B2682" s="27" t="s">
        <v>30</v>
      </c>
      <c r="C2682" s="27">
        <v>1197831</v>
      </c>
      <c r="D2682" s="28">
        <v>44274</v>
      </c>
      <c r="E2682" s="27" t="s">
        <v>31</v>
      </c>
      <c r="F2682" s="27" t="s">
        <v>105</v>
      </c>
      <c r="G2682" s="27" t="s">
        <v>106</v>
      </c>
      <c r="H2682" s="27" t="s">
        <v>24</v>
      </c>
      <c r="I2682" s="29">
        <v>0.2</v>
      </c>
      <c r="J2682" s="30">
        <v>5700</v>
      </c>
      <c r="K2682" s="31">
        <f t="shared" si="20"/>
        <v>1140</v>
      </c>
      <c r="L2682" s="31">
        <f t="shared" si="21"/>
        <v>456</v>
      </c>
      <c r="M2682" s="32">
        <v>0.4</v>
      </c>
      <c r="O2682" s="37"/>
      <c r="P2682" s="35"/>
      <c r="Q2682" s="33"/>
      <c r="R2682" s="34"/>
    </row>
    <row r="2683" spans="1:18" ht="15.75" customHeight="1" x14ac:dyDescent="0.2">
      <c r="A2683" s="22"/>
      <c r="B2683" s="27" t="s">
        <v>30</v>
      </c>
      <c r="C2683" s="27">
        <v>1197831</v>
      </c>
      <c r="D2683" s="28">
        <v>44274</v>
      </c>
      <c r="E2683" s="27" t="s">
        <v>31</v>
      </c>
      <c r="F2683" s="27" t="s">
        <v>105</v>
      </c>
      <c r="G2683" s="27" t="s">
        <v>106</v>
      </c>
      <c r="H2683" s="27" t="s">
        <v>25</v>
      </c>
      <c r="I2683" s="29">
        <v>0.2</v>
      </c>
      <c r="J2683" s="30">
        <v>2500</v>
      </c>
      <c r="K2683" s="31">
        <f t="shared" si="20"/>
        <v>500</v>
      </c>
      <c r="L2683" s="31">
        <f t="shared" si="21"/>
        <v>175</v>
      </c>
      <c r="M2683" s="32">
        <v>0.35</v>
      </c>
      <c r="O2683" s="37"/>
      <c r="P2683" s="35"/>
      <c r="Q2683" s="33"/>
      <c r="R2683" s="34"/>
    </row>
    <row r="2684" spans="1:18" ht="15.75" customHeight="1" x14ac:dyDescent="0.2">
      <c r="A2684" s="22"/>
      <c r="B2684" s="27" t="s">
        <v>30</v>
      </c>
      <c r="C2684" s="27">
        <v>1197831</v>
      </c>
      <c r="D2684" s="28">
        <v>44274</v>
      </c>
      <c r="E2684" s="27" t="s">
        <v>31</v>
      </c>
      <c r="F2684" s="27" t="s">
        <v>105</v>
      </c>
      <c r="G2684" s="27" t="s">
        <v>106</v>
      </c>
      <c r="H2684" s="27" t="s">
        <v>26</v>
      </c>
      <c r="I2684" s="29">
        <v>0.10000000000000002</v>
      </c>
      <c r="J2684" s="30">
        <v>2750</v>
      </c>
      <c r="K2684" s="31">
        <f t="shared" si="20"/>
        <v>275.00000000000006</v>
      </c>
      <c r="L2684" s="31">
        <f t="shared" si="21"/>
        <v>110.00000000000003</v>
      </c>
      <c r="M2684" s="32">
        <v>0.4</v>
      </c>
      <c r="O2684" s="37"/>
      <c r="P2684" s="35"/>
      <c r="Q2684" s="33"/>
      <c r="R2684" s="34"/>
    </row>
    <row r="2685" spans="1:18" ht="15.75" customHeight="1" x14ac:dyDescent="0.2">
      <c r="A2685" s="22"/>
      <c r="B2685" s="27" t="s">
        <v>30</v>
      </c>
      <c r="C2685" s="27">
        <v>1197831</v>
      </c>
      <c r="D2685" s="28">
        <v>44274</v>
      </c>
      <c r="E2685" s="27" t="s">
        <v>31</v>
      </c>
      <c r="F2685" s="27" t="s">
        <v>105</v>
      </c>
      <c r="G2685" s="27" t="s">
        <v>106</v>
      </c>
      <c r="H2685" s="27" t="s">
        <v>27</v>
      </c>
      <c r="I2685" s="29">
        <v>0.19999999999999996</v>
      </c>
      <c r="J2685" s="30">
        <v>1250</v>
      </c>
      <c r="K2685" s="31">
        <f t="shared" si="20"/>
        <v>249.99999999999994</v>
      </c>
      <c r="L2685" s="31">
        <f t="shared" si="21"/>
        <v>99.999999999999986</v>
      </c>
      <c r="M2685" s="32">
        <v>0.4</v>
      </c>
      <c r="O2685" s="37"/>
      <c r="P2685" s="35"/>
      <c r="Q2685" s="33"/>
      <c r="R2685" s="34"/>
    </row>
    <row r="2686" spans="1:18" ht="15.75" customHeight="1" x14ac:dyDescent="0.2">
      <c r="A2686" s="22"/>
      <c r="B2686" s="27" t="s">
        <v>30</v>
      </c>
      <c r="C2686" s="27">
        <v>1197831</v>
      </c>
      <c r="D2686" s="28">
        <v>44274</v>
      </c>
      <c r="E2686" s="27" t="s">
        <v>31</v>
      </c>
      <c r="F2686" s="27" t="s">
        <v>105</v>
      </c>
      <c r="G2686" s="27" t="s">
        <v>106</v>
      </c>
      <c r="H2686" s="27" t="s">
        <v>28</v>
      </c>
      <c r="I2686" s="29">
        <v>0.35000000000000009</v>
      </c>
      <c r="J2686" s="30">
        <v>1750</v>
      </c>
      <c r="K2686" s="31">
        <f t="shared" si="20"/>
        <v>612.50000000000011</v>
      </c>
      <c r="L2686" s="31">
        <f t="shared" si="21"/>
        <v>214.37500000000003</v>
      </c>
      <c r="M2686" s="32">
        <v>0.35</v>
      </c>
      <c r="O2686" s="37"/>
      <c r="P2686" s="35"/>
      <c r="Q2686" s="33"/>
      <c r="R2686" s="34"/>
    </row>
    <row r="2687" spans="1:18" ht="15.75" customHeight="1" x14ac:dyDescent="0.2">
      <c r="A2687" s="22"/>
      <c r="B2687" s="27" t="s">
        <v>30</v>
      </c>
      <c r="C2687" s="27">
        <v>1197831</v>
      </c>
      <c r="D2687" s="28">
        <v>44274</v>
      </c>
      <c r="E2687" s="27" t="s">
        <v>31</v>
      </c>
      <c r="F2687" s="27" t="s">
        <v>105</v>
      </c>
      <c r="G2687" s="27" t="s">
        <v>106</v>
      </c>
      <c r="H2687" s="27" t="s">
        <v>29</v>
      </c>
      <c r="I2687" s="29">
        <v>0.25</v>
      </c>
      <c r="J2687" s="30">
        <v>2750</v>
      </c>
      <c r="K2687" s="31">
        <f t="shared" si="20"/>
        <v>687.5</v>
      </c>
      <c r="L2687" s="31">
        <f t="shared" si="21"/>
        <v>275</v>
      </c>
      <c r="M2687" s="32">
        <v>0.4</v>
      </c>
      <c r="O2687" s="37"/>
      <c r="P2687" s="35"/>
      <c r="Q2687" s="33"/>
      <c r="R2687" s="34"/>
    </row>
    <row r="2688" spans="1:18" ht="15.75" customHeight="1" x14ac:dyDescent="0.2">
      <c r="A2688" s="22"/>
      <c r="B2688" s="27" t="s">
        <v>30</v>
      </c>
      <c r="C2688" s="27">
        <v>1197831</v>
      </c>
      <c r="D2688" s="28">
        <v>44306</v>
      </c>
      <c r="E2688" s="27" t="s">
        <v>31</v>
      </c>
      <c r="F2688" s="27" t="s">
        <v>105</v>
      </c>
      <c r="G2688" s="27" t="s">
        <v>106</v>
      </c>
      <c r="H2688" s="27" t="s">
        <v>24</v>
      </c>
      <c r="I2688" s="29">
        <v>0.25</v>
      </c>
      <c r="J2688" s="30">
        <v>5250</v>
      </c>
      <c r="K2688" s="31">
        <f t="shared" si="20"/>
        <v>1312.5</v>
      </c>
      <c r="L2688" s="31">
        <f t="shared" si="21"/>
        <v>525</v>
      </c>
      <c r="M2688" s="32">
        <v>0.4</v>
      </c>
      <c r="O2688" s="37"/>
      <c r="P2688" s="35"/>
      <c r="Q2688" s="33"/>
      <c r="R2688" s="34"/>
    </row>
    <row r="2689" spans="1:18" ht="15.75" customHeight="1" x14ac:dyDescent="0.2">
      <c r="A2689" s="22"/>
      <c r="B2689" s="27" t="s">
        <v>30</v>
      </c>
      <c r="C2689" s="27">
        <v>1197831</v>
      </c>
      <c r="D2689" s="28">
        <v>44306</v>
      </c>
      <c r="E2689" s="27" t="s">
        <v>31</v>
      </c>
      <c r="F2689" s="27" t="s">
        <v>105</v>
      </c>
      <c r="G2689" s="27" t="s">
        <v>106</v>
      </c>
      <c r="H2689" s="27" t="s">
        <v>25</v>
      </c>
      <c r="I2689" s="29">
        <v>0.25</v>
      </c>
      <c r="J2689" s="30">
        <v>2250</v>
      </c>
      <c r="K2689" s="31">
        <f t="shared" si="20"/>
        <v>562.5</v>
      </c>
      <c r="L2689" s="31">
        <f t="shared" si="21"/>
        <v>196.875</v>
      </c>
      <c r="M2689" s="32">
        <v>0.35</v>
      </c>
      <c r="O2689" s="37"/>
      <c r="P2689" s="35"/>
      <c r="Q2689" s="33"/>
      <c r="R2689" s="34"/>
    </row>
    <row r="2690" spans="1:18" ht="15.75" customHeight="1" x14ac:dyDescent="0.2">
      <c r="A2690" s="22"/>
      <c r="B2690" s="27" t="s">
        <v>30</v>
      </c>
      <c r="C2690" s="27">
        <v>1197831</v>
      </c>
      <c r="D2690" s="28">
        <v>44306</v>
      </c>
      <c r="E2690" s="27" t="s">
        <v>31</v>
      </c>
      <c r="F2690" s="27" t="s">
        <v>105</v>
      </c>
      <c r="G2690" s="27" t="s">
        <v>106</v>
      </c>
      <c r="H2690" s="27" t="s">
        <v>26</v>
      </c>
      <c r="I2690" s="29">
        <v>0.15000000000000002</v>
      </c>
      <c r="J2690" s="30">
        <v>2250</v>
      </c>
      <c r="K2690" s="31">
        <f t="shared" si="20"/>
        <v>337.50000000000006</v>
      </c>
      <c r="L2690" s="31">
        <f t="shared" si="21"/>
        <v>135.00000000000003</v>
      </c>
      <c r="M2690" s="32">
        <v>0.4</v>
      </c>
      <c r="O2690" s="37"/>
      <c r="P2690" s="35"/>
      <c r="Q2690" s="33"/>
      <c r="R2690" s="34"/>
    </row>
    <row r="2691" spans="1:18" ht="15.75" customHeight="1" x14ac:dyDescent="0.2">
      <c r="A2691" s="22"/>
      <c r="B2691" s="27" t="s">
        <v>30</v>
      </c>
      <c r="C2691" s="27">
        <v>1197831</v>
      </c>
      <c r="D2691" s="28">
        <v>44306</v>
      </c>
      <c r="E2691" s="27" t="s">
        <v>31</v>
      </c>
      <c r="F2691" s="27" t="s">
        <v>105</v>
      </c>
      <c r="G2691" s="27" t="s">
        <v>106</v>
      </c>
      <c r="H2691" s="27" t="s">
        <v>27</v>
      </c>
      <c r="I2691" s="29">
        <v>0.19999999999999996</v>
      </c>
      <c r="J2691" s="30">
        <v>1500</v>
      </c>
      <c r="K2691" s="31">
        <f t="shared" si="20"/>
        <v>299.99999999999994</v>
      </c>
      <c r="L2691" s="31">
        <f t="shared" si="21"/>
        <v>119.99999999999999</v>
      </c>
      <c r="M2691" s="32">
        <v>0.4</v>
      </c>
      <c r="O2691" s="37"/>
      <c r="P2691" s="35"/>
      <c r="Q2691" s="33"/>
      <c r="R2691" s="34"/>
    </row>
    <row r="2692" spans="1:18" ht="15.75" customHeight="1" x14ac:dyDescent="0.2">
      <c r="A2692" s="22"/>
      <c r="B2692" s="27" t="s">
        <v>30</v>
      </c>
      <c r="C2692" s="27">
        <v>1197831</v>
      </c>
      <c r="D2692" s="28">
        <v>44306</v>
      </c>
      <c r="E2692" s="27" t="s">
        <v>31</v>
      </c>
      <c r="F2692" s="27" t="s">
        <v>105</v>
      </c>
      <c r="G2692" s="27" t="s">
        <v>106</v>
      </c>
      <c r="H2692" s="27" t="s">
        <v>28</v>
      </c>
      <c r="I2692" s="29">
        <v>0.4</v>
      </c>
      <c r="J2692" s="30">
        <v>1750</v>
      </c>
      <c r="K2692" s="31">
        <f t="shared" si="20"/>
        <v>700</v>
      </c>
      <c r="L2692" s="31">
        <f t="shared" si="21"/>
        <v>244.99999999999997</v>
      </c>
      <c r="M2692" s="32">
        <v>0.35</v>
      </c>
      <c r="O2692" s="37"/>
      <c r="P2692" s="35"/>
      <c r="Q2692" s="33"/>
      <c r="R2692" s="34"/>
    </row>
    <row r="2693" spans="1:18" ht="15.75" customHeight="1" x14ac:dyDescent="0.2">
      <c r="A2693" s="22"/>
      <c r="B2693" s="27" t="s">
        <v>30</v>
      </c>
      <c r="C2693" s="27">
        <v>1197831</v>
      </c>
      <c r="D2693" s="28">
        <v>44306</v>
      </c>
      <c r="E2693" s="27" t="s">
        <v>31</v>
      </c>
      <c r="F2693" s="27" t="s">
        <v>105</v>
      </c>
      <c r="G2693" s="27" t="s">
        <v>106</v>
      </c>
      <c r="H2693" s="27" t="s">
        <v>29</v>
      </c>
      <c r="I2693" s="29">
        <v>0.30000000000000004</v>
      </c>
      <c r="J2693" s="30">
        <v>3250</v>
      </c>
      <c r="K2693" s="31">
        <f t="shared" si="20"/>
        <v>975.00000000000011</v>
      </c>
      <c r="L2693" s="31">
        <f t="shared" si="21"/>
        <v>390.00000000000006</v>
      </c>
      <c r="M2693" s="32">
        <v>0.4</v>
      </c>
      <c r="O2693" s="37"/>
      <c r="P2693" s="35"/>
      <c r="Q2693" s="33"/>
      <c r="R2693" s="34"/>
    </row>
    <row r="2694" spans="1:18" ht="15.75" customHeight="1" x14ac:dyDescent="0.2">
      <c r="A2694" s="22"/>
      <c r="B2694" s="27" t="s">
        <v>30</v>
      </c>
      <c r="C2694" s="27">
        <v>1197831</v>
      </c>
      <c r="D2694" s="28">
        <v>44335</v>
      </c>
      <c r="E2694" s="27" t="s">
        <v>31</v>
      </c>
      <c r="F2694" s="27" t="s">
        <v>105</v>
      </c>
      <c r="G2694" s="27" t="s">
        <v>106</v>
      </c>
      <c r="H2694" s="27" t="s">
        <v>24</v>
      </c>
      <c r="I2694" s="29">
        <v>0.4</v>
      </c>
      <c r="J2694" s="30">
        <v>5950</v>
      </c>
      <c r="K2694" s="31">
        <f t="shared" si="20"/>
        <v>2380</v>
      </c>
      <c r="L2694" s="31">
        <f t="shared" si="21"/>
        <v>952</v>
      </c>
      <c r="M2694" s="32">
        <v>0.4</v>
      </c>
      <c r="O2694" s="37"/>
      <c r="P2694" s="35"/>
      <c r="Q2694" s="33"/>
      <c r="R2694" s="34"/>
    </row>
    <row r="2695" spans="1:18" ht="15.75" customHeight="1" x14ac:dyDescent="0.2">
      <c r="A2695" s="22"/>
      <c r="B2695" s="27" t="s">
        <v>30</v>
      </c>
      <c r="C2695" s="27">
        <v>1197831</v>
      </c>
      <c r="D2695" s="28">
        <v>44335</v>
      </c>
      <c r="E2695" s="27" t="s">
        <v>31</v>
      </c>
      <c r="F2695" s="27" t="s">
        <v>105</v>
      </c>
      <c r="G2695" s="27" t="s">
        <v>106</v>
      </c>
      <c r="H2695" s="27" t="s">
        <v>25</v>
      </c>
      <c r="I2695" s="29">
        <v>0.4</v>
      </c>
      <c r="J2695" s="30">
        <v>3000</v>
      </c>
      <c r="K2695" s="31">
        <f t="shared" si="20"/>
        <v>1200</v>
      </c>
      <c r="L2695" s="31">
        <f t="shared" si="21"/>
        <v>420</v>
      </c>
      <c r="M2695" s="32">
        <v>0.35</v>
      </c>
      <c r="O2695" s="37"/>
      <c r="P2695" s="35"/>
      <c r="Q2695" s="33"/>
      <c r="R2695" s="34"/>
    </row>
    <row r="2696" spans="1:18" ht="15.75" customHeight="1" x14ac:dyDescent="0.2">
      <c r="A2696" s="22"/>
      <c r="B2696" s="27" t="s">
        <v>30</v>
      </c>
      <c r="C2696" s="27">
        <v>1197831</v>
      </c>
      <c r="D2696" s="28">
        <v>44335</v>
      </c>
      <c r="E2696" s="27" t="s">
        <v>31</v>
      </c>
      <c r="F2696" s="27" t="s">
        <v>105</v>
      </c>
      <c r="G2696" s="27" t="s">
        <v>106</v>
      </c>
      <c r="H2696" s="27" t="s">
        <v>26</v>
      </c>
      <c r="I2696" s="29">
        <v>0.35000000000000003</v>
      </c>
      <c r="J2696" s="30">
        <v>2750</v>
      </c>
      <c r="K2696" s="31">
        <f t="shared" si="20"/>
        <v>962.50000000000011</v>
      </c>
      <c r="L2696" s="31">
        <f t="shared" si="21"/>
        <v>385.00000000000006</v>
      </c>
      <c r="M2696" s="32">
        <v>0.4</v>
      </c>
      <c r="O2696" s="37"/>
      <c r="P2696" s="35"/>
      <c r="Q2696" s="33"/>
      <c r="R2696" s="34"/>
    </row>
    <row r="2697" spans="1:18" ht="15.75" customHeight="1" x14ac:dyDescent="0.2">
      <c r="A2697" s="22"/>
      <c r="B2697" s="27" t="s">
        <v>30</v>
      </c>
      <c r="C2697" s="27">
        <v>1197831</v>
      </c>
      <c r="D2697" s="28">
        <v>44335</v>
      </c>
      <c r="E2697" s="27" t="s">
        <v>31</v>
      </c>
      <c r="F2697" s="27" t="s">
        <v>105</v>
      </c>
      <c r="G2697" s="27" t="s">
        <v>106</v>
      </c>
      <c r="H2697" s="27" t="s">
        <v>27</v>
      </c>
      <c r="I2697" s="29">
        <v>0.35000000000000003</v>
      </c>
      <c r="J2697" s="30">
        <v>2250</v>
      </c>
      <c r="K2697" s="31">
        <f t="shared" si="20"/>
        <v>787.50000000000011</v>
      </c>
      <c r="L2697" s="31">
        <f t="shared" si="21"/>
        <v>315.00000000000006</v>
      </c>
      <c r="M2697" s="32">
        <v>0.4</v>
      </c>
      <c r="O2697" s="37"/>
      <c r="P2697" s="35"/>
      <c r="Q2697" s="33"/>
      <c r="R2697" s="34"/>
    </row>
    <row r="2698" spans="1:18" ht="15.75" customHeight="1" x14ac:dyDescent="0.2">
      <c r="A2698" s="22"/>
      <c r="B2698" s="27" t="s">
        <v>30</v>
      </c>
      <c r="C2698" s="27">
        <v>1197831</v>
      </c>
      <c r="D2698" s="28">
        <v>44335</v>
      </c>
      <c r="E2698" s="27" t="s">
        <v>31</v>
      </c>
      <c r="F2698" s="27" t="s">
        <v>105</v>
      </c>
      <c r="G2698" s="27" t="s">
        <v>106</v>
      </c>
      <c r="H2698" s="27" t="s">
        <v>28</v>
      </c>
      <c r="I2698" s="29">
        <v>0.44999999999999996</v>
      </c>
      <c r="J2698" s="30">
        <v>2500</v>
      </c>
      <c r="K2698" s="31">
        <f t="shared" si="20"/>
        <v>1125</v>
      </c>
      <c r="L2698" s="31">
        <f t="shared" si="21"/>
        <v>393.75</v>
      </c>
      <c r="M2698" s="32">
        <v>0.35</v>
      </c>
      <c r="O2698" s="37"/>
      <c r="P2698" s="35"/>
      <c r="Q2698" s="33"/>
      <c r="R2698" s="34"/>
    </row>
    <row r="2699" spans="1:18" ht="15.75" customHeight="1" x14ac:dyDescent="0.2">
      <c r="A2699" s="22"/>
      <c r="B2699" s="27" t="s">
        <v>30</v>
      </c>
      <c r="C2699" s="27">
        <v>1197831</v>
      </c>
      <c r="D2699" s="28">
        <v>44335</v>
      </c>
      <c r="E2699" s="27" t="s">
        <v>31</v>
      </c>
      <c r="F2699" s="27" t="s">
        <v>105</v>
      </c>
      <c r="G2699" s="27" t="s">
        <v>106</v>
      </c>
      <c r="H2699" s="27" t="s">
        <v>29</v>
      </c>
      <c r="I2699" s="29">
        <v>0.44999999999999996</v>
      </c>
      <c r="J2699" s="30">
        <v>3500</v>
      </c>
      <c r="K2699" s="31">
        <f t="shared" si="20"/>
        <v>1574.9999999999998</v>
      </c>
      <c r="L2699" s="31">
        <f t="shared" si="21"/>
        <v>630</v>
      </c>
      <c r="M2699" s="32">
        <v>0.4</v>
      </c>
      <c r="O2699" s="37"/>
      <c r="P2699" s="35"/>
      <c r="Q2699" s="33"/>
      <c r="R2699" s="34"/>
    </row>
    <row r="2700" spans="1:18" ht="15.75" customHeight="1" x14ac:dyDescent="0.2">
      <c r="A2700" s="22"/>
      <c r="B2700" s="27" t="s">
        <v>30</v>
      </c>
      <c r="C2700" s="27">
        <v>1197831</v>
      </c>
      <c r="D2700" s="28">
        <v>44368</v>
      </c>
      <c r="E2700" s="27" t="s">
        <v>31</v>
      </c>
      <c r="F2700" s="27" t="s">
        <v>105</v>
      </c>
      <c r="G2700" s="27" t="s">
        <v>106</v>
      </c>
      <c r="H2700" s="27" t="s">
        <v>24</v>
      </c>
      <c r="I2700" s="29">
        <v>0.39999999999999997</v>
      </c>
      <c r="J2700" s="30">
        <v>6000</v>
      </c>
      <c r="K2700" s="31">
        <f t="shared" si="20"/>
        <v>2400</v>
      </c>
      <c r="L2700" s="31">
        <f t="shared" si="21"/>
        <v>960</v>
      </c>
      <c r="M2700" s="32">
        <v>0.4</v>
      </c>
      <c r="O2700" s="37"/>
      <c r="P2700" s="35"/>
      <c r="Q2700" s="33"/>
      <c r="R2700" s="34"/>
    </row>
    <row r="2701" spans="1:18" ht="15.75" customHeight="1" x14ac:dyDescent="0.2">
      <c r="A2701" s="22"/>
      <c r="B2701" s="27" t="s">
        <v>30</v>
      </c>
      <c r="C2701" s="27">
        <v>1197831</v>
      </c>
      <c r="D2701" s="28">
        <v>44368</v>
      </c>
      <c r="E2701" s="27" t="s">
        <v>31</v>
      </c>
      <c r="F2701" s="27" t="s">
        <v>105</v>
      </c>
      <c r="G2701" s="27" t="s">
        <v>106</v>
      </c>
      <c r="H2701" s="27" t="s">
        <v>25</v>
      </c>
      <c r="I2701" s="29">
        <v>0.35000000000000003</v>
      </c>
      <c r="J2701" s="30">
        <v>3500</v>
      </c>
      <c r="K2701" s="31">
        <f t="shared" si="20"/>
        <v>1225.0000000000002</v>
      </c>
      <c r="L2701" s="31">
        <f t="shared" si="21"/>
        <v>428.75000000000006</v>
      </c>
      <c r="M2701" s="32">
        <v>0.35</v>
      </c>
      <c r="O2701" s="37"/>
      <c r="P2701" s="35"/>
      <c r="Q2701" s="33"/>
      <c r="R2701" s="34"/>
    </row>
    <row r="2702" spans="1:18" ht="15.75" customHeight="1" x14ac:dyDescent="0.2">
      <c r="A2702" s="22"/>
      <c r="B2702" s="27" t="s">
        <v>30</v>
      </c>
      <c r="C2702" s="27">
        <v>1197831</v>
      </c>
      <c r="D2702" s="28">
        <v>44368</v>
      </c>
      <c r="E2702" s="27" t="s">
        <v>31</v>
      </c>
      <c r="F2702" s="27" t="s">
        <v>105</v>
      </c>
      <c r="G2702" s="27" t="s">
        <v>106</v>
      </c>
      <c r="H2702" s="27" t="s">
        <v>26</v>
      </c>
      <c r="I2702" s="29">
        <v>0.4</v>
      </c>
      <c r="J2702" s="30">
        <v>3250</v>
      </c>
      <c r="K2702" s="31">
        <f t="shared" si="20"/>
        <v>1300</v>
      </c>
      <c r="L2702" s="31">
        <f t="shared" si="21"/>
        <v>520</v>
      </c>
      <c r="M2702" s="32">
        <v>0.4</v>
      </c>
      <c r="O2702" s="37"/>
      <c r="P2702" s="35"/>
      <c r="Q2702" s="33"/>
      <c r="R2702" s="34"/>
    </row>
    <row r="2703" spans="1:18" ht="15.75" customHeight="1" x14ac:dyDescent="0.2">
      <c r="A2703" s="22"/>
      <c r="B2703" s="27" t="s">
        <v>30</v>
      </c>
      <c r="C2703" s="27">
        <v>1197831</v>
      </c>
      <c r="D2703" s="28">
        <v>44368</v>
      </c>
      <c r="E2703" s="27" t="s">
        <v>31</v>
      </c>
      <c r="F2703" s="27" t="s">
        <v>105</v>
      </c>
      <c r="G2703" s="27" t="s">
        <v>106</v>
      </c>
      <c r="H2703" s="27" t="s">
        <v>27</v>
      </c>
      <c r="I2703" s="29">
        <v>0.4</v>
      </c>
      <c r="J2703" s="30">
        <v>3000</v>
      </c>
      <c r="K2703" s="31">
        <f t="shared" si="20"/>
        <v>1200</v>
      </c>
      <c r="L2703" s="31">
        <f t="shared" si="21"/>
        <v>480</v>
      </c>
      <c r="M2703" s="32">
        <v>0.4</v>
      </c>
      <c r="O2703" s="37"/>
      <c r="P2703" s="35"/>
      <c r="Q2703" s="33"/>
      <c r="R2703" s="34"/>
    </row>
    <row r="2704" spans="1:18" ht="15.75" customHeight="1" x14ac:dyDescent="0.2">
      <c r="A2704" s="22"/>
      <c r="B2704" s="27" t="s">
        <v>30</v>
      </c>
      <c r="C2704" s="27">
        <v>1197831</v>
      </c>
      <c r="D2704" s="28">
        <v>44368</v>
      </c>
      <c r="E2704" s="27" t="s">
        <v>31</v>
      </c>
      <c r="F2704" s="27" t="s">
        <v>105</v>
      </c>
      <c r="G2704" s="27" t="s">
        <v>106</v>
      </c>
      <c r="H2704" s="27" t="s">
        <v>28</v>
      </c>
      <c r="I2704" s="29">
        <v>0.54999999999999993</v>
      </c>
      <c r="J2704" s="30">
        <v>3000</v>
      </c>
      <c r="K2704" s="31">
        <f t="shared" si="20"/>
        <v>1649.9999999999998</v>
      </c>
      <c r="L2704" s="31">
        <f t="shared" si="21"/>
        <v>577.49999999999989</v>
      </c>
      <c r="M2704" s="32">
        <v>0.35</v>
      </c>
      <c r="O2704" s="37"/>
      <c r="P2704" s="35"/>
      <c r="Q2704" s="33"/>
      <c r="R2704" s="34"/>
    </row>
    <row r="2705" spans="1:18" ht="15.75" customHeight="1" x14ac:dyDescent="0.2">
      <c r="A2705" s="22"/>
      <c r="B2705" s="27" t="s">
        <v>30</v>
      </c>
      <c r="C2705" s="27">
        <v>1197831</v>
      </c>
      <c r="D2705" s="28">
        <v>44368</v>
      </c>
      <c r="E2705" s="27" t="s">
        <v>31</v>
      </c>
      <c r="F2705" s="27" t="s">
        <v>105</v>
      </c>
      <c r="G2705" s="27" t="s">
        <v>106</v>
      </c>
      <c r="H2705" s="27" t="s">
        <v>29</v>
      </c>
      <c r="I2705" s="29">
        <v>0.6</v>
      </c>
      <c r="J2705" s="30">
        <v>4750</v>
      </c>
      <c r="K2705" s="31">
        <f t="shared" si="20"/>
        <v>2850</v>
      </c>
      <c r="L2705" s="31">
        <f t="shared" si="21"/>
        <v>1140</v>
      </c>
      <c r="M2705" s="32">
        <v>0.4</v>
      </c>
      <c r="O2705" s="37"/>
      <c r="P2705" s="35"/>
      <c r="Q2705" s="33"/>
      <c r="R2705" s="34"/>
    </row>
    <row r="2706" spans="1:18" ht="15.75" customHeight="1" x14ac:dyDescent="0.2">
      <c r="A2706" s="22"/>
      <c r="B2706" s="27" t="s">
        <v>30</v>
      </c>
      <c r="C2706" s="27">
        <v>1197831</v>
      </c>
      <c r="D2706" s="28">
        <v>44396</v>
      </c>
      <c r="E2706" s="27" t="s">
        <v>31</v>
      </c>
      <c r="F2706" s="27" t="s">
        <v>105</v>
      </c>
      <c r="G2706" s="27" t="s">
        <v>106</v>
      </c>
      <c r="H2706" s="27" t="s">
        <v>24</v>
      </c>
      <c r="I2706" s="29">
        <v>0.54999999999999993</v>
      </c>
      <c r="J2706" s="30">
        <v>7000</v>
      </c>
      <c r="K2706" s="31">
        <f t="shared" si="20"/>
        <v>3849.9999999999995</v>
      </c>
      <c r="L2706" s="31">
        <f t="shared" si="21"/>
        <v>1540</v>
      </c>
      <c r="M2706" s="32">
        <v>0.4</v>
      </c>
      <c r="O2706" s="37"/>
      <c r="P2706" s="35"/>
      <c r="Q2706" s="33"/>
      <c r="R2706" s="34"/>
    </row>
    <row r="2707" spans="1:18" ht="15.75" customHeight="1" x14ac:dyDescent="0.2">
      <c r="A2707" s="22"/>
      <c r="B2707" s="27" t="s">
        <v>30</v>
      </c>
      <c r="C2707" s="27">
        <v>1197831</v>
      </c>
      <c r="D2707" s="28">
        <v>44396</v>
      </c>
      <c r="E2707" s="27" t="s">
        <v>31</v>
      </c>
      <c r="F2707" s="27" t="s">
        <v>105</v>
      </c>
      <c r="G2707" s="27" t="s">
        <v>106</v>
      </c>
      <c r="H2707" s="27" t="s">
        <v>25</v>
      </c>
      <c r="I2707" s="29">
        <v>0.5</v>
      </c>
      <c r="J2707" s="30">
        <v>4500</v>
      </c>
      <c r="K2707" s="31">
        <f t="shared" si="20"/>
        <v>2250</v>
      </c>
      <c r="L2707" s="31">
        <f t="shared" si="21"/>
        <v>787.5</v>
      </c>
      <c r="M2707" s="32">
        <v>0.35</v>
      </c>
      <c r="O2707" s="37"/>
      <c r="P2707" s="35"/>
      <c r="Q2707" s="33"/>
      <c r="R2707" s="34"/>
    </row>
    <row r="2708" spans="1:18" ht="15.75" customHeight="1" x14ac:dyDescent="0.2">
      <c r="A2708" s="22"/>
      <c r="B2708" s="27" t="s">
        <v>30</v>
      </c>
      <c r="C2708" s="27">
        <v>1197831</v>
      </c>
      <c r="D2708" s="28">
        <v>44396</v>
      </c>
      <c r="E2708" s="27" t="s">
        <v>31</v>
      </c>
      <c r="F2708" s="27" t="s">
        <v>105</v>
      </c>
      <c r="G2708" s="27" t="s">
        <v>106</v>
      </c>
      <c r="H2708" s="27" t="s">
        <v>26</v>
      </c>
      <c r="I2708" s="29">
        <v>0.45</v>
      </c>
      <c r="J2708" s="30">
        <v>3750</v>
      </c>
      <c r="K2708" s="31">
        <f t="shared" si="20"/>
        <v>1687.5</v>
      </c>
      <c r="L2708" s="31">
        <f t="shared" si="21"/>
        <v>675</v>
      </c>
      <c r="M2708" s="32">
        <v>0.4</v>
      </c>
      <c r="O2708" s="37"/>
      <c r="P2708" s="35"/>
      <c r="Q2708" s="33"/>
      <c r="R2708" s="34"/>
    </row>
    <row r="2709" spans="1:18" ht="15.75" customHeight="1" x14ac:dyDescent="0.2">
      <c r="A2709" s="22"/>
      <c r="B2709" s="27" t="s">
        <v>30</v>
      </c>
      <c r="C2709" s="27">
        <v>1197831</v>
      </c>
      <c r="D2709" s="28">
        <v>44396</v>
      </c>
      <c r="E2709" s="27" t="s">
        <v>31</v>
      </c>
      <c r="F2709" s="27" t="s">
        <v>105</v>
      </c>
      <c r="G2709" s="27" t="s">
        <v>106</v>
      </c>
      <c r="H2709" s="27" t="s">
        <v>27</v>
      </c>
      <c r="I2709" s="29">
        <v>0.45</v>
      </c>
      <c r="J2709" s="30">
        <v>3250</v>
      </c>
      <c r="K2709" s="31">
        <f t="shared" si="20"/>
        <v>1462.5</v>
      </c>
      <c r="L2709" s="31">
        <f t="shared" si="21"/>
        <v>585</v>
      </c>
      <c r="M2709" s="32">
        <v>0.4</v>
      </c>
      <c r="O2709" s="37"/>
      <c r="P2709" s="35"/>
      <c r="Q2709" s="33"/>
      <c r="R2709" s="34"/>
    </row>
    <row r="2710" spans="1:18" ht="15.75" customHeight="1" x14ac:dyDescent="0.2">
      <c r="A2710" s="22"/>
      <c r="B2710" s="27" t="s">
        <v>30</v>
      </c>
      <c r="C2710" s="27">
        <v>1197831</v>
      </c>
      <c r="D2710" s="28">
        <v>44396</v>
      </c>
      <c r="E2710" s="27" t="s">
        <v>31</v>
      </c>
      <c r="F2710" s="27" t="s">
        <v>105</v>
      </c>
      <c r="G2710" s="27" t="s">
        <v>106</v>
      </c>
      <c r="H2710" s="27" t="s">
        <v>28</v>
      </c>
      <c r="I2710" s="29">
        <v>0.6</v>
      </c>
      <c r="J2710" s="30">
        <v>3500</v>
      </c>
      <c r="K2710" s="31">
        <f t="shared" si="20"/>
        <v>2100</v>
      </c>
      <c r="L2710" s="31">
        <f t="shared" si="21"/>
        <v>735</v>
      </c>
      <c r="M2710" s="32">
        <v>0.35</v>
      </c>
      <c r="O2710" s="37"/>
      <c r="P2710" s="35"/>
      <c r="Q2710" s="33"/>
      <c r="R2710" s="34"/>
    </row>
    <row r="2711" spans="1:18" ht="15.75" customHeight="1" x14ac:dyDescent="0.2">
      <c r="A2711" s="22"/>
      <c r="B2711" s="27" t="s">
        <v>30</v>
      </c>
      <c r="C2711" s="27">
        <v>1197831</v>
      </c>
      <c r="D2711" s="28">
        <v>44396</v>
      </c>
      <c r="E2711" s="27" t="s">
        <v>31</v>
      </c>
      <c r="F2711" s="27" t="s">
        <v>105</v>
      </c>
      <c r="G2711" s="27" t="s">
        <v>106</v>
      </c>
      <c r="H2711" s="27" t="s">
        <v>29</v>
      </c>
      <c r="I2711" s="29">
        <v>0.65</v>
      </c>
      <c r="J2711" s="30">
        <v>5250</v>
      </c>
      <c r="K2711" s="31">
        <f t="shared" si="20"/>
        <v>3412.5</v>
      </c>
      <c r="L2711" s="31">
        <f t="shared" si="21"/>
        <v>1365</v>
      </c>
      <c r="M2711" s="32">
        <v>0.4</v>
      </c>
      <c r="O2711" s="37"/>
      <c r="P2711" s="35"/>
      <c r="Q2711" s="33"/>
      <c r="R2711" s="34"/>
    </row>
    <row r="2712" spans="1:18" ht="15.75" customHeight="1" x14ac:dyDescent="0.2">
      <c r="A2712" s="22"/>
      <c r="B2712" s="27" t="s">
        <v>30</v>
      </c>
      <c r="C2712" s="27">
        <v>1197831</v>
      </c>
      <c r="D2712" s="28">
        <v>44428</v>
      </c>
      <c r="E2712" s="27" t="s">
        <v>31</v>
      </c>
      <c r="F2712" s="27" t="s">
        <v>105</v>
      </c>
      <c r="G2712" s="27" t="s">
        <v>106</v>
      </c>
      <c r="H2712" s="27" t="s">
        <v>24</v>
      </c>
      <c r="I2712" s="29">
        <v>0.6</v>
      </c>
      <c r="J2712" s="30">
        <v>6750</v>
      </c>
      <c r="K2712" s="31">
        <f t="shared" si="20"/>
        <v>4050</v>
      </c>
      <c r="L2712" s="31">
        <f t="shared" si="21"/>
        <v>1620</v>
      </c>
      <c r="M2712" s="32">
        <v>0.4</v>
      </c>
      <c r="O2712" s="37"/>
      <c r="P2712" s="35"/>
      <c r="Q2712" s="33"/>
      <c r="R2712" s="34"/>
    </row>
    <row r="2713" spans="1:18" ht="15.75" customHeight="1" x14ac:dyDescent="0.2">
      <c r="A2713" s="22"/>
      <c r="B2713" s="27" t="s">
        <v>30</v>
      </c>
      <c r="C2713" s="27">
        <v>1197831</v>
      </c>
      <c r="D2713" s="28">
        <v>44428</v>
      </c>
      <c r="E2713" s="27" t="s">
        <v>31</v>
      </c>
      <c r="F2713" s="27" t="s">
        <v>105</v>
      </c>
      <c r="G2713" s="27" t="s">
        <v>106</v>
      </c>
      <c r="H2713" s="27" t="s">
        <v>25</v>
      </c>
      <c r="I2713" s="29">
        <v>0.55000000000000004</v>
      </c>
      <c r="J2713" s="30">
        <v>4500</v>
      </c>
      <c r="K2713" s="31">
        <f t="shared" si="20"/>
        <v>2475</v>
      </c>
      <c r="L2713" s="31">
        <f t="shared" si="21"/>
        <v>866.25</v>
      </c>
      <c r="M2713" s="32">
        <v>0.35</v>
      </c>
      <c r="O2713" s="37"/>
      <c r="P2713" s="35"/>
      <c r="Q2713" s="33"/>
      <c r="R2713" s="34"/>
    </row>
    <row r="2714" spans="1:18" ht="15.75" customHeight="1" x14ac:dyDescent="0.2">
      <c r="A2714" s="22"/>
      <c r="B2714" s="27" t="s">
        <v>30</v>
      </c>
      <c r="C2714" s="27">
        <v>1197831</v>
      </c>
      <c r="D2714" s="28">
        <v>44428</v>
      </c>
      <c r="E2714" s="27" t="s">
        <v>31</v>
      </c>
      <c r="F2714" s="27" t="s">
        <v>105</v>
      </c>
      <c r="G2714" s="27" t="s">
        <v>106</v>
      </c>
      <c r="H2714" s="27" t="s">
        <v>26</v>
      </c>
      <c r="I2714" s="29">
        <v>0.5</v>
      </c>
      <c r="J2714" s="30">
        <v>3750</v>
      </c>
      <c r="K2714" s="31">
        <f t="shared" si="20"/>
        <v>1875</v>
      </c>
      <c r="L2714" s="31">
        <f t="shared" si="21"/>
        <v>750</v>
      </c>
      <c r="M2714" s="32">
        <v>0.4</v>
      </c>
      <c r="O2714" s="37"/>
      <c r="P2714" s="35"/>
      <c r="Q2714" s="33"/>
      <c r="R2714" s="34"/>
    </row>
    <row r="2715" spans="1:18" ht="15.75" customHeight="1" x14ac:dyDescent="0.2">
      <c r="A2715" s="22"/>
      <c r="B2715" s="27" t="s">
        <v>30</v>
      </c>
      <c r="C2715" s="27">
        <v>1197831</v>
      </c>
      <c r="D2715" s="28">
        <v>44428</v>
      </c>
      <c r="E2715" s="27" t="s">
        <v>31</v>
      </c>
      <c r="F2715" s="27" t="s">
        <v>105</v>
      </c>
      <c r="G2715" s="27" t="s">
        <v>106</v>
      </c>
      <c r="H2715" s="27" t="s">
        <v>27</v>
      </c>
      <c r="I2715" s="29">
        <v>0.4</v>
      </c>
      <c r="J2715" s="30">
        <v>3250</v>
      </c>
      <c r="K2715" s="31">
        <f t="shared" si="20"/>
        <v>1300</v>
      </c>
      <c r="L2715" s="31">
        <f t="shared" si="21"/>
        <v>520</v>
      </c>
      <c r="M2715" s="32">
        <v>0.4</v>
      </c>
      <c r="O2715" s="37"/>
      <c r="P2715" s="35"/>
      <c r="Q2715" s="33"/>
      <c r="R2715" s="34"/>
    </row>
    <row r="2716" spans="1:18" ht="15.75" customHeight="1" x14ac:dyDescent="0.2">
      <c r="A2716" s="22"/>
      <c r="B2716" s="27" t="s">
        <v>30</v>
      </c>
      <c r="C2716" s="27">
        <v>1197831</v>
      </c>
      <c r="D2716" s="28">
        <v>44428</v>
      </c>
      <c r="E2716" s="27" t="s">
        <v>31</v>
      </c>
      <c r="F2716" s="27" t="s">
        <v>105</v>
      </c>
      <c r="G2716" s="27" t="s">
        <v>106</v>
      </c>
      <c r="H2716" s="27" t="s">
        <v>28</v>
      </c>
      <c r="I2716" s="29">
        <v>0.5</v>
      </c>
      <c r="J2716" s="30">
        <v>3000</v>
      </c>
      <c r="K2716" s="31">
        <f t="shared" si="20"/>
        <v>1500</v>
      </c>
      <c r="L2716" s="31">
        <f t="shared" si="21"/>
        <v>525</v>
      </c>
      <c r="M2716" s="32">
        <v>0.35</v>
      </c>
      <c r="O2716" s="37"/>
      <c r="P2716" s="35"/>
      <c r="Q2716" s="33"/>
      <c r="R2716" s="34"/>
    </row>
    <row r="2717" spans="1:18" ht="15.75" customHeight="1" x14ac:dyDescent="0.2">
      <c r="A2717" s="22"/>
      <c r="B2717" s="27" t="s">
        <v>30</v>
      </c>
      <c r="C2717" s="27">
        <v>1197831</v>
      </c>
      <c r="D2717" s="28">
        <v>44428</v>
      </c>
      <c r="E2717" s="27" t="s">
        <v>31</v>
      </c>
      <c r="F2717" s="27" t="s">
        <v>105</v>
      </c>
      <c r="G2717" s="27" t="s">
        <v>106</v>
      </c>
      <c r="H2717" s="27" t="s">
        <v>29</v>
      </c>
      <c r="I2717" s="29">
        <v>0.55000000000000004</v>
      </c>
      <c r="J2717" s="30">
        <v>4750</v>
      </c>
      <c r="K2717" s="31">
        <f t="shared" si="20"/>
        <v>2612.5</v>
      </c>
      <c r="L2717" s="31">
        <f t="shared" si="21"/>
        <v>1045</v>
      </c>
      <c r="M2717" s="32">
        <v>0.4</v>
      </c>
      <c r="O2717" s="37"/>
      <c r="P2717" s="35"/>
      <c r="Q2717" s="33"/>
      <c r="R2717" s="34"/>
    </row>
    <row r="2718" spans="1:18" ht="15.75" customHeight="1" x14ac:dyDescent="0.2">
      <c r="A2718" s="22"/>
      <c r="B2718" s="27" t="s">
        <v>30</v>
      </c>
      <c r="C2718" s="27">
        <v>1197831</v>
      </c>
      <c r="D2718" s="28">
        <v>44458</v>
      </c>
      <c r="E2718" s="27" t="s">
        <v>31</v>
      </c>
      <c r="F2718" s="27" t="s">
        <v>105</v>
      </c>
      <c r="G2718" s="27" t="s">
        <v>106</v>
      </c>
      <c r="H2718" s="27" t="s">
        <v>24</v>
      </c>
      <c r="I2718" s="29">
        <v>0.5</v>
      </c>
      <c r="J2718" s="30">
        <v>5750</v>
      </c>
      <c r="K2718" s="31">
        <f t="shared" si="20"/>
        <v>2875</v>
      </c>
      <c r="L2718" s="31">
        <f t="shared" si="21"/>
        <v>1150</v>
      </c>
      <c r="M2718" s="32">
        <v>0.4</v>
      </c>
      <c r="O2718" s="37"/>
      <c r="P2718" s="35"/>
      <c r="Q2718" s="33"/>
      <c r="R2718" s="34"/>
    </row>
    <row r="2719" spans="1:18" ht="15.75" customHeight="1" x14ac:dyDescent="0.2">
      <c r="A2719" s="22"/>
      <c r="B2719" s="27" t="s">
        <v>30</v>
      </c>
      <c r="C2719" s="27">
        <v>1197831</v>
      </c>
      <c r="D2719" s="28">
        <v>44458</v>
      </c>
      <c r="E2719" s="27" t="s">
        <v>31</v>
      </c>
      <c r="F2719" s="27" t="s">
        <v>105</v>
      </c>
      <c r="G2719" s="27" t="s">
        <v>106</v>
      </c>
      <c r="H2719" s="27" t="s">
        <v>25</v>
      </c>
      <c r="I2719" s="29">
        <v>0.40000000000000013</v>
      </c>
      <c r="J2719" s="30">
        <v>3750</v>
      </c>
      <c r="K2719" s="31">
        <f t="shared" si="20"/>
        <v>1500.0000000000005</v>
      </c>
      <c r="L2719" s="31">
        <f t="shared" si="21"/>
        <v>525.00000000000011</v>
      </c>
      <c r="M2719" s="32">
        <v>0.35</v>
      </c>
      <c r="O2719" s="37"/>
      <c r="P2719" s="35"/>
      <c r="Q2719" s="33"/>
      <c r="R2719" s="34"/>
    </row>
    <row r="2720" spans="1:18" ht="15.75" customHeight="1" x14ac:dyDescent="0.2">
      <c r="A2720" s="22"/>
      <c r="B2720" s="27" t="s">
        <v>30</v>
      </c>
      <c r="C2720" s="27">
        <v>1197831</v>
      </c>
      <c r="D2720" s="28">
        <v>44458</v>
      </c>
      <c r="E2720" s="27" t="s">
        <v>31</v>
      </c>
      <c r="F2720" s="27" t="s">
        <v>105</v>
      </c>
      <c r="G2720" s="27" t="s">
        <v>106</v>
      </c>
      <c r="H2720" s="27" t="s">
        <v>26</v>
      </c>
      <c r="I2720" s="29">
        <v>0.15000000000000008</v>
      </c>
      <c r="J2720" s="30">
        <v>2750</v>
      </c>
      <c r="K2720" s="31">
        <f t="shared" si="20"/>
        <v>412.50000000000023</v>
      </c>
      <c r="L2720" s="31">
        <f t="shared" si="21"/>
        <v>165.00000000000011</v>
      </c>
      <c r="M2720" s="32">
        <v>0.4</v>
      </c>
      <c r="O2720" s="37"/>
      <c r="P2720" s="35"/>
      <c r="Q2720" s="33"/>
      <c r="R2720" s="34"/>
    </row>
    <row r="2721" spans="1:18" ht="15.75" customHeight="1" x14ac:dyDescent="0.2">
      <c r="A2721" s="22"/>
      <c r="B2721" s="27" t="s">
        <v>30</v>
      </c>
      <c r="C2721" s="27">
        <v>1197831</v>
      </c>
      <c r="D2721" s="28">
        <v>44458</v>
      </c>
      <c r="E2721" s="27" t="s">
        <v>31</v>
      </c>
      <c r="F2721" s="27" t="s">
        <v>105</v>
      </c>
      <c r="G2721" s="27" t="s">
        <v>106</v>
      </c>
      <c r="H2721" s="27" t="s">
        <v>27</v>
      </c>
      <c r="I2721" s="29">
        <v>0.15000000000000008</v>
      </c>
      <c r="J2721" s="30">
        <v>2500</v>
      </c>
      <c r="K2721" s="31">
        <f t="shared" si="20"/>
        <v>375.00000000000017</v>
      </c>
      <c r="L2721" s="31">
        <f t="shared" si="21"/>
        <v>150.00000000000009</v>
      </c>
      <c r="M2721" s="32">
        <v>0.4</v>
      </c>
      <c r="O2721" s="37"/>
      <c r="P2721" s="35"/>
      <c r="Q2721" s="33"/>
      <c r="R2721" s="34"/>
    </row>
    <row r="2722" spans="1:18" ht="15.75" customHeight="1" x14ac:dyDescent="0.2">
      <c r="A2722" s="22"/>
      <c r="B2722" s="27" t="s">
        <v>30</v>
      </c>
      <c r="C2722" s="27">
        <v>1197831</v>
      </c>
      <c r="D2722" s="28">
        <v>44458</v>
      </c>
      <c r="E2722" s="27" t="s">
        <v>31</v>
      </c>
      <c r="F2722" s="27" t="s">
        <v>105</v>
      </c>
      <c r="G2722" s="27" t="s">
        <v>106</v>
      </c>
      <c r="H2722" s="27" t="s">
        <v>28</v>
      </c>
      <c r="I2722" s="29">
        <v>0.25000000000000006</v>
      </c>
      <c r="J2722" s="30">
        <v>2500</v>
      </c>
      <c r="K2722" s="31">
        <f t="shared" si="20"/>
        <v>625.00000000000011</v>
      </c>
      <c r="L2722" s="31">
        <f t="shared" si="21"/>
        <v>218.75000000000003</v>
      </c>
      <c r="M2722" s="32">
        <v>0.35</v>
      </c>
      <c r="O2722" s="37"/>
      <c r="P2722" s="35"/>
      <c r="Q2722" s="33"/>
      <c r="R2722" s="34"/>
    </row>
    <row r="2723" spans="1:18" ht="15.75" customHeight="1" x14ac:dyDescent="0.2">
      <c r="A2723" s="22"/>
      <c r="B2723" s="27" t="s">
        <v>30</v>
      </c>
      <c r="C2723" s="27">
        <v>1197831</v>
      </c>
      <c r="D2723" s="28">
        <v>44458</v>
      </c>
      <c r="E2723" s="27" t="s">
        <v>31</v>
      </c>
      <c r="F2723" s="27" t="s">
        <v>105</v>
      </c>
      <c r="G2723" s="27" t="s">
        <v>106</v>
      </c>
      <c r="H2723" s="27" t="s">
        <v>29</v>
      </c>
      <c r="I2723" s="29">
        <v>0.3000000000000001</v>
      </c>
      <c r="J2723" s="30">
        <v>3500</v>
      </c>
      <c r="K2723" s="31">
        <f t="shared" si="20"/>
        <v>1050.0000000000005</v>
      </c>
      <c r="L2723" s="31">
        <f t="shared" si="21"/>
        <v>420.00000000000023</v>
      </c>
      <c r="M2723" s="32">
        <v>0.4</v>
      </c>
      <c r="O2723" s="37"/>
      <c r="P2723" s="35"/>
      <c r="Q2723" s="33"/>
      <c r="R2723" s="34"/>
    </row>
    <row r="2724" spans="1:18" ht="15.75" customHeight="1" x14ac:dyDescent="0.2">
      <c r="A2724" s="22"/>
      <c r="B2724" s="27" t="s">
        <v>30</v>
      </c>
      <c r="C2724" s="27">
        <v>1197831</v>
      </c>
      <c r="D2724" s="28">
        <v>44490</v>
      </c>
      <c r="E2724" s="27" t="s">
        <v>31</v>
      </c>
      <c r="F2724" s="27" t="s">
        <v>105</v>
      </c>
      <c r="G2724" s="27" t="s">
        <v>106</v>
      </c>
      <c r="H2724" s="27" t="s">
        <v>24</v>
      </c>
      <c r="I2724" s="29">
        <v>0.3000000000000001</v>
      </c>
      <c r="J2724" s="30">
        <v>5250</v>
      </c>
      <c r="K2724" s="31">
        <f t="shared" si="20"/>
        <v>1575.0000000000005</v>
      </c>
      <c r="L2724" s="31">
        <f t="shared" si="21"/>
        <v>630.00000000000023</v>
      </c>
      <c r="M2724" s="32">
        <v>0.4</v>
      </c>
      <c r="O2724" s="37"/>
      <c r="P2724" s="35"/>
      <c r="Q2724" s="33"/>
      <c r="R2724" s="34"/>
    </row>
    <row r="2725" spans="1:18" ht="15.75" customHeight="1" x14ac:dyDescent="0.2">
      <c r="A2725" s="22"/>
      <c r="B2725" s="27" t="s">
        <v>30</v>
      </c>
      <c r="C2725" s="27">
        <v>1197831</v>
      </c>
      <c r="D2725" s="28">
        <v>44490</v>
      </c>
      <c r="E2725" s="27" t="s">
        <v>31</v>
      </c>
      <c r="F2725" s="27" t="s">
        <v>105</v>
      </c>
      <c r="G2725" s="27" t="s">
        <v>106</v>
      </c>
      <c r="H2725" s="27" t="s">
        <v>25</v>
      </c>
      <c r="I2725" s="29">
        <v>0.20000000000000012</v>
      </c>
      <c r="J2725" s="30">
        <v>3500</v>
      </c>
      <c r="K2725" s="31">
        <f t="shared" si="20"/>
        <v>700.00000000000045</v>
      </c>
      <c r="L2725" s="31">
        <f t="shared" si="21"/>
        <v>245.00000000000014</v>
      </c>
      <c r="M2725" s="32">
        <v>0.35</v>
      </c>
      <c r="O2725" s="37"/>
      <c r="P2725" s="35"/>
      <c r="Q2725" s="33"/>
      <c r="R2725" s="34"/>
    </row>
    <row r="2726" spans="1:18" ht="15.75" customHeight="1" x14ac:dyDescent="0.2">
      <c r="A2726" s="22"/>
      <c r="B2726" s="27" t="s">
        <v>30</v>
      </c>
      <c r="C2726" s="27">
        <v>1197831</v>
      </c>
      <c r="D2726" s="28">
        <v>44490</v>
      </c>
      <c r="E2726" s="27" t="s">
        <v>31</v>
      </c>
      <c r="F2726" s="27" t="s">
        <v>105</v>
      </c>
      <c r="G2726" s="27" t="s">
        <v>106</v>
      </c>
      <c r="H2726" s="27" t="s">
        <v>26</v>
      </c>
      <c r="I2726" s="29">
        <v>0.20000000000000012</v>
      </c>
      <c r="J2726" s="30">
        <v>2250</v>
      </c>
      <c r="K2726" s="31">
        <f t="shared" si="20"/>
        <v>450.00000000000028</v>
      </c>
      <c r="L2726" s="31">
        <f t="shared" si="21"/>
        <v>180.00000000000011</v>
      </c>
      <c r="M2726" s="32">
        <v>0.4</v>
      </c>
      <c r="O2726" s="37"/>
      <c r="P2726" s="35"/>
      <c r="Q2726" s="33"/>
      <c r="R2726" s="34"/>
    </row>
    <row r="2727" spans="1:18" ht="15.75" customHeight="1" x14ac:dyDescent="0.2">
      <c r="A2727" s="22"/>
      <c r="B2727" s="27" t="s">
        <v>30</v>
      </c>
      <c r="C2727" s="27">
        <v>1197831</v>
      </c>
      <c r="D2727" s="28">
        <v>44490</v>
      </c>
      <c r="E2727" s="27" t="s">
        <v>31</v>
      </c>
      <c r="F2727" s="27" t="s">
        <v>105</v>
      </c>
      <c r="G2727" s="27" t="s">
        <v>106</v>
      </c>
      <c r="H2727" s="27" t="s">
        <v>27</v>
      </c>
      <c r="I2727" s="29">
        <v>0.20000000000000012</v>
      </c>
      <c r="J2727" s="30">
        <v>2000</v>
      </c>
      <c r="K2727" s="31">
        <f t="shared" si="20"/>
        <v>400.00000000000023</v>
      </c>
      <c r="L2727" s="31">
        <f t="shared" si="21"/>
        <v>160.00000000000011</v>
      </c>
      <c r="M2727" s="32">
        <v>0.4</v>
      </c>
      <c r="O2727" s="37"/>
      <c r="P2727" s="35"/>
      <c r="Q2727" s="33"/>
      <c r="R2727" s="34"/>
    </row>
    <row r="2728" spans="1:18" ht="15.75" customHeight="1" x14ac:dyDescent="0.2">
      <c r="A2728" s="22"/>
      <c r="B2728" s="27" t="s">
        <v>30</v>
      </c>
      <c r="C2728" s="27">
        <v>1197831</v>
      </c>
      <c r="D2728" s="28">
        <v>44490</v>
      </c>
      <c r="E2728" s="27" t="s">
        <v>31</v>
      </c>
      <c r="F2728" s="27" t="s">
        <v>105</v>
      </c>
      <c r="G2728" s="27" t="s">
        <v>106</v>
      </c>
      <c r="H2728" s="27" t="s">
        <v>28</v>
      </c>
      <c r="I2728" s="29">
        <v>0.3000000000000001</v>
      </c>
      <c r="J2728" s="30">
        <v>2000</v>
      </c>
      <c r="K2728" s="31">
        <f t="shared" si="20"/>
        <v>600.00000000000023</v>
      </c>
      <c r="L2728" s="31">
        <f t="shared" si="21"/>
        <v>210.00000000000006</v>
      </c>
      <c r="M2728" s="32">
        <v>0.35</v>
      </c>
      <c r="O2728" s="37"/>
      <c r="P2728" s="35"/>
      <c r="Q2728" s="33"/>
      <c r="R2728" s="34"/>
    </row>
    <row r="2729" spans="1:18" ht="15.75" customHeight="1" x14ac:dyDescent="0.2">
      <c r="A2729" s="22"/>
      <c r="B2729" s="27" t="s">
        <v>30</v>
      </c>
      <c r="C2729" s="27">
        <v>1197831</v>
      </c>
      <c r="D2729" s="28">
        <v>44490</v>
      </c>
      <c r="E2729" s="27" t="s">
        <v>31</v>
      </c>
      <c r="F2729" s="27" t="s">
        <v>105</v>
      </c>
      <c r="G2729" s="27" t="s">
        <v>106</v>
      </c>
      <c r="H2729" s="27" t="s">
        <v>29</v>
      </c>
      <c r="I2729" s="29">
        <v>0.30000000000000004</v>
      </c>
      <c r="J2729" s="30">
        <v>3250</v>
      </c>
      <c r="K2729" s="31">
        <f t="shared" si="20"/>
        <v>975.00000000000011</v>
      </c>
      <c r="L2729" s="31">
        <f t="shared" si="21"/>
        <v>390.00000000000006</v>
      </c>
      <c r="M2729" s="32">
        <v>0.4</v>
      </c>
      <c r="O2729" s="37"/>
      <c r="P2729" s="35"/>
      <c r="Q2729" s="33"/>
      <c r="R2729" s="34"/>
    </row>
    <row r="2730" spans="1:18" ht="15.75" customHeight="1" x14ac:dyDescent="0.2">
      <c r="A2730" s="22"/>
      <c r="B2730" s="27" t="s">
        <v>30</v>
      </c>
      <c r="C2730" s="27">
        <v>1197831</v>
      </c>
      <c r="D2730" s="28">
        <v>44520</v>
      </c>
      <c r="E2730" s="27" t="s">
        <v>31</v>
      </c>
      <c r="F2730" s="27" t="s">
        <v>105</v>
      </c>
      <c r="G2730" s="27" t="s">
        <v>106</v>
      </c>
      <c r="H2730" s="27" t="s">
        <v>24</v>
      </c>
      <c r="I2730" s="29">
        <v>0.25000000000000011</v>
      </c>
      <c r="J2730" s="30">
        <v>4750</v>
      </c>
      <c r="K2730" s="31">
        <f t="shared" si="20"/>
        <v>1187.5000000000005</v>
      </c>
      <c r="L2730" s="31">
        <f t="shared" si="21"/>
        <v>475.00000000000023</v>
      </c>
      <c r="M2730" s="32">
        <v>0.4</v>
      </c>
      <c r="O2730" s="37"/>
      <c r="P2730" s="35"/>
      <c r="Q2730" s="33"/>
      <c r="R2730" s="34"/>
    </row>
    <row r="2731" spans="1:18" ht="15.75" customHeight="1" x14ac:dyDescent="0.2">
      <c r="A2731" s="22"/>
      <c r="B2731" s="27" t="s">
        <v>30</v>
      </c>
      <c r="C2731" s="27">
        <v>1197831</v>
      </c>
      <c r="D2731" s="28">
        <v>44520</v>
      </c>
      <c r="E2731" s="27" t="s">
        <v>31</v>
      </c>
      <c r="F2731" s="27" t="s">
        <v>105</v>
      </c>
      <c r="G2731" s="27" t="s">
        <v>106</v>
      </c>
      <c r="H2731" s="27" t="s">
        <v>25</v>
      </c>
      <c r="I2731" s="29">
        <v>0.15000000000000013</v>
      </c>
      <c r="J2731" s="30">
        <v>3000</v>
      </c>
      <c r="K2731" s="31">
        <f t="shared" si="20"/>
        <v>450.0000000000004</v>
      </c>
      <c r="L2731" s="31">
        <f t="shared" si="21"/>
        <v>157.50000000000014</v>
      </c>
      <c r="M2731" s="32">
        <v>0.35</v>
      </c>
      <c r="O2731" s="37"/>
      <c r="P2731" s="35"/>
      <c r="Q2731" s="33"/>
      <c r="R2731" s="34"/>
    </row>
    <row r="2732" spans="1:18" ht="15.75" customHeight="1" x14ac:dyDescent="0.2">
      <c r="A2732" s="22"/>
      <c r="B2732" s="27" t="s">
        <v>30</v>
      </c>
      <c r="C2732" s="27">
        <v>1197831</v>
      </c>
      <c r="D2732" s="28">
        <v>44520</v>
      </c>
      <c r="E2732" s="27" t="s">
        <v>31</v>
      </c>
      <c r="F2732" s="27" t="s">
        <v>105</v>
      </c>
      <c r="G2732" s="27" t="s">
        <v>106</v>
      </c>
      <c r="H2732" s="27" t="s">
        <v>26</v>
      </c>
      <c r="I2732" s="29">
        <v>0.25000000000000017</v>
      </c>
      <c r="J2732" s="30">
        <v>2450</v>
      </c>
      <c r="K2732" s="31">
        <f t="shared" si="20"/>
        <v>612.50000000000045</v>
      </c>
      <c r="L2732" s="31">
        <f t="shared" si="21"/>
        <v>245.0000000000002</v>
      </c>
      <c r="M2732" s="32">
        <v>0.4</v>
      </c>
      <c r="O2732" s="37"/>
      <c r="P2732" s="35"/>
      <c r="Q2732" s="33"/>
      <c r="R2732" s="34"/>
    </row>
    <row r="2733" spans="1:18" ht="15.75" customHeight="1" x14ac:dyDescent="0.2">
      <c r="A2733" s="22"/>
      <c r="B2733" s="27" t="s">
        <v>30</v>
      </c>
      <c r="C2733" s="27">
        <v>1197831</v>
      </c>
      <c r="D2733" s="28">
        <v>44520</v>
      </c>
      <c r="E2733" s="27" t="s">
        <v>31</v>
      </c>
      <c r="F2733" s="27" t="s">
        <v>105</v>
      </c>
      <c r="G2733" s="27" t="s">
        <v>106</v>
      </c>
      <c r="H2733" s="27" t="s">
        <v>27</v>
      </c>
      <c r="I2733" s="29">
        <v>0.55000000000000016</v>
      </c>
      <c r="J2733" s="30">
        <v>3000</v>
      </c>
      <c r="K2733" s="31">
        <f t="shared" si="20"/>
        <v>1650.0000000000005</v>
      </c>
      <c r="L2733" s="31">
        <f t="shared" si="21"/>
        <v>660.00000000000023</v>
      </c>
      <c r="M2733" s="32">
        <v>0.4</v>
      </c>
      <c r="O2733" s="37"/>
      <c r="P2733" s="35"/>
      <c r="Q2733" s="33"/>
      <c r="R2733" s="34"/>
    </row>
    <row r="2734" spans="1:18" ht="15.75" customHeight="1" x14ac:dyDescent="0.2">
      <c r="A2734" s="22"/>
      <c r="B2734" s="27" t="s">
        <v>30</v>
      </c>
      <c r="C2734" s="27">
        <v>1197831</v>
      </c>
      <c r="D2734" s="28">
        <v>44520</v>
      </c>
      <c r="E2734" s="27" t="s">
        <v>31</v>
      </c>
      <c r="F2734" s="27" t="s">
        <v>105</v>
      </c>
      <c r="G2734" s="27" t="s">
        <v>106</v>
      </c>
      <c r="H2734" s="27" t="s">
        <v>28</v>
      </c>
      <c r="I2734" s="29">
        <v>0.75000000000000011</v>
      </c>
      <c r="J2734" s="30">
        <v>2750</v>
      </c>
      <c r="K2734" s="31">
        <f t="shared" si="20"/>
        <v>2062.5000000000005</v>
      </c>
      <c r="L2734" s="31">
        <f t="shared" si="21"/>
        <v>721.87500000000011</v>
      </c>
      <c r="M2734" s="32">
        <v>0.35</v>
      </c>
      <c r="O2734" s="37"/>
      <c r="P2734" s="35"/>
      <c r="Q2734" s="33"/>
      <c r="R2734" s="34"/>
    </row>
    <row r="2735" spans="1:18" ht="15.75" customHeight="1" x14ac:dyDescent="0.2">
      <c r="A2735" s="22"/>
      <c r="B2735" s="27" t="s">
        <v>30</v>
      </c>
      <c r="C2735" s="27">
        <v>1197831</v>
      </c>
      <c r="D2735" s="28">
        <v>44520</v>
      </c>
      <c r="E2735" s="27" t="s">
        <v>31</v>
      </c>
      <c r="F2735" s="27" t="s">
        <v>105</v>
      </c>
      <c r="G2735" s="27" t="s">
        <v>106</v>
      </c>
      <c r="H2735" s="27" t="s">
        <v>29</v>
      </c>
      <c r="I2735" s="29">
        <v>0.75</v>
      </c>
      <c r="J2735" s="30">
        <v>3750</v>
      </c>
      <c r="K2735" s="31">
        <f t="shared" si="20"/>
        <v>2812.5</v>
      </c>
      <c r="L2735" s="31">
        <f t="shared" si="21"/>
        <v>1125</v>
      </c>
      <c r="M2735" s="32">
        <v>0.4</v>
      </c>
      <c r="O2735" s="37"/>
      <c r="P2735" s="35"/>
      <c r="Q2735" s="33"/>
      <c r="R2735" s="34"/>
    </row>
    <row r="2736" spans="1:18" ht="15.75" customHeight="1" x14ac:dyDescent="0.2">
      <c r="A2736" s="22"/>
      <c r="B2736" s="27" t="s">
        <v>30</v>
      </c>
      <c r="C2736" s="27">
        <v>1197831</v>
      </c>
      <c r="D2736" s="28">
        <v>44549</v>
      </c>
      <c r="E2736" s="27" t="s">
        <v>31</v>
      </c>
      <c r="F2736" s="27" t="s">
        <v>105</v>
      </c>
      <c r="G2736" s="27" t="s">
        <v>106</v>
      </c>
      <c r="H2736" s="27" t="s">
        <v>24</v>
      </c>
      <c r="I2736" s="29">
        <v>0.70000000000000007</v>
      </c>
      <c r="J2736" s="30">
        <v>6250</v>
      </c>
      <c r="K2736" s="31">
        <f t="shared" si="20"/>
        <v>4375</v>
      </c>
      <c r="L2736" s="31">
        <f t="shared" si="21"/>
        <v>1750</v>
      </c>
      <c r="M2736" s="32">
        <v>0.4</v>
      </c>
      <c r="O2736" s="37"/>
      <c r="P2736" s="35"/>
      <c r="Q2736" s="33"/>
      <c r="R2736" s="34"/>
    </row>
    <row r="2737" spans="1:18" ht="15.75" customHeight="1" x14ac:dyDescent="0.2">
      <c r="A2737" s="22"/>
      <c r="B2737" s="27" t="s">
        <v>30</v>
      </c>
      <c r="C2737" s="27">
        <v>1197831</v>
      </c>
      <c r="D2737" s="28">
        <v>44549</v>
      </c>
      <c r="E2737" s="27" t="s">
        <v>31</v>
      </c>
      <c r="F2737" s="27" t="s">
        <v>105</v>
      </c>
      <c r="G2737" s="27" t="s">
        <v>106</v>
      </c>
      <c r="H2737" s="27" t="s">
        <v>25</v>
      </c>
      <c r="I2737" s="29">
        <v>0.60000000000000009</v>
      </c>
      <c r="J2737" s="30">
        <v>4250</v>
      </c>
      <c r="K2737" s="31">
        <f t="shared" si="20"/>
        <v>2550.0000000000005</v>
      </c>
      <c r="L2737" s="31">
        <f t="shared" si="21"/>
        <v>892.50000000000011</v>
      </c>
      <c r="M2737" s="32">
        <v>0.35</v>
      </c>
      <c r="O2737" s="37"/>
      <c r="P2737" s="35"/>
      <c r="Q2737" s="33"/>
      <c r="R2737" s="34"/>
    </row>
    <row r="2738" spans="1:18" ht="15.75" customHeight="1" x14ac:dyDescent="0.2">
      <c r="A2738" s="22"/>
      <c r="B2738" s="27" t="s">
        <v>30</v>
      </c>
      <c r="C2738" s="27">
        <v>1197831</v>
      </c>
      <c r="D2738" s="28">
        <v>44549</v>
      </c>
      <c r="E2738" s="27" t="s">
        <v>31</v>
      </c>
      <c r="F2738" s="27" t="s">
        <v>105</v>
      </c>
      <c r="G2738" s="27" t="s">
        <v>106</v>
      </c>
      <c r="H2738" s="27" t="s">
        <v>26</v>
      </c>
      <c r="I2738" s="29">
        <v>0.60000000000000009</v>
      </c>
      <c r="J2738" s="30">
        <v>3750</v>
      </c>
      <c r="K2738" s="31">
        <f t="shared" si="20"/>
        <v>2250.0000000000005</v>
      </c>
      <c r="L2738" s="31">
        <f t="shared" si="21"/>
        <v>900.00000000000023</v>
      </c>
      <c r="M2738" s="32">
        <v>0.4</v>
      </c>
      <c r="O2738" s="37"/>
      <c r="P2738" s="35"/>
      <c r="Q2738" s="33"/>
      <c r="R2738" s="34"/>
    </row>
    <row r="2739" spans="1:18" ht="15.75" customHeight="1" x14ac:dyDescent="0.2">
      <c r="A2739" s="22"/>
      <c r="B2739" s="27" t="s">
        <v>30</v>
      </c>
      <c r="C2739" s="27">
        <v>1197831</v>
      </c>
      <c r="D2739" s="28">
        <v>44549</v>
      </c>
      <c r="E2739" s="27" t="s">
        <v>31</v>
      </c>
      <c r="F2739" s="27" t="s">
        <v>105</v>
      </c>
      <c r="G2739" s="27" t="s">
        <v>106</v>
      </c>
      <c r="H2739" s="27" t="s">
        <v>27</v>
      </c>
      <c r="I2739" s="29">
        <v>0.60000000000000009</v>
      </c>
      <c r="J2739" s="30">
        <v>3250</v>
      </c>
      <c r="K2739" s="31">
        <f t="shared" si="20"/>
        <v>1950.0000000000002</v>
      </c>
      <c r="L2739" s="31">
        <f t="shared" si="21"/>
        <v>780.00000000000011</v>
      </c>
      <c r="M2739" s="32">
        <v>0.4</v>
      </c>
      <c r="O2739" s="37"/>
      <c r="P2739" s="35"/>
      <c r="Q2739" s="33"/>
      <c r="R2739" s="34"/>
    </row>
    <row r="2740" spans="1:18" ht="15.75" customHeight="1" x14ac:dyDescent="0.2">
      <c r="A2740" s="22"/>
      <c r="B2740" s="27" t="s">
        <v>30</v>
      </c>
      <c r="C2740" s="27">
        <v>1197831</v>
      </c>
      <c r="D2740" s="28">
        <v>44549</v>
      </c>
      <c r="E2740" s="27" t="s">
        <v>31</v>
      </c>
      <c r="F2740" s="27" t="s">
        <v>105</v>
      </c>
      <c r="G2740" s="27" t="s">
        <v>106</v>
      </c>
      <c r="H2740" s="27" t="s">
        <v>28</v>
      </c>
      <c r="I2740" s="29">
        <v>0.70000000000000007</v>
      </c>
      <c r="J2740" s="30">
        <v>3250</v>
      </c>
      <c r="K2740" s="31">
        <f t="shared" si="20"/>
        <v>2275</v>
      </c>
      <c r="L2740" s="31">
        <f t="shared" si="21"/>
        <v>796.25</v>
      </c>
      <c r="M2740" s="32">
        <v>0.35</v>
      </c>
      <c r="O2740" s="37"/>
      <c r="P2740" s="35"/>
      <c r="Q2740" s="33"/>
      <c r="R2740" s="34"/>
    </row>
    <row r="2741" spans="1:18" ht="15.75" customHeight="1" x14ac:dyDescent="0.2">
      <c r="A2741" s="22"/>
      <c r="B2741" s="27" t="s">
        <v>30</v>
      </c>
      <c r="C2741" s="27">
        <v>1197831</v>
      </c>
      <c r="D2741" s="28">
        <v>44549</v>
      </c>
      <c r="E2741" s="27" t="s">
        <v>31</v>
      </c>
      <c r="F2741" s="27" t="s">
        <v>105</v>
      </c>
      <c r="G2741" s="27" t="s">
        <v>106</v>
      </c>
      <c r="H2741" s="27" t="s">
        <v>29</v>
      </c>
      <c r="I2741" s="29">
        <v>0.75</v>
      </c>
      <c r="J2741" s="30">
        <v>4250</v>
      </c>
      <c r="K2741" s="31">
        <f t="shared" si="20"/>
        <v>3187.5</v>
      </c>
      <c r="L2741" s="31">
        <f t="shared" si="21"/>
        <v>1275</v>
      </c>
      <c r="M2741" s="32">
        <v>0.4</v>
      </c>
      <c r="O2741" s="37"/>
      <c r="P2741" s="35"/>
      <c r="Q2741" s="33"/>
      <c r="R2741" s="34"/>
    </row>
    <row r="2742" spans="1:18" ht="15.75" customHeight="1" x14ac:dyDescent="0.2">
      <c r="A2742" s="22" t="s">
        <v>46</v>
      </c>
      <c r="B2742" s="27" t="s">
        <v>30</v>
      </c>
      <c r="C2742" s="27">
        <v>1197831</v>
      </c>
      <c r="D2742" s="28">
        <v>44212</v>
      </c>
      <c r="E2742" s="27" t="s">
        <v>31</v>
      </c>
      <c r="F2742" s="27" t="s">
        <v>107</v>
      </c>
      <c r="G2742" s="27" t="s">
        <v>108</v>
      </c>
      <c r="H2742" s="27" t="s">
        <v>24</v>
      </c>
      <c r="I2742" s="29">
        <v>0.25000000000000006</v>
      </c>
      <c r="J2742" s="30">
        <v>5500</v>
      </c>
      <c r="K2742" s="31">
        <f t="shared" si="20"/>
        <v>1375.0000000000002</v>
      </c>
      <c r="L2742" s="31">
        <f t="shared" si="21"/>
        <v>481.25000000000006</v>
      </c>
      <c r="M2742" s="32">
        <v>0.35</v>
      </c>
      <c r="O2742" s="37"/>
      <c r="P2742" s="35"/>
      <c r="Q2742" s="33"/>
      <c r="R2742" s="34"/>
    </row>
    <row r="2743" spans="1:18" ht="15.75" customHeight="1" x14ac:dyDescent="0.2">
      <c r="A2743" s="22"/>
      <c r="B2743" s="27" t="s">
        <v>30</v>
      </c>
      <c r="C2743" s="27">
        <v>1197831</v>
      </c>
      <c r="D2743" s="28">
        <v>44212</v>
      </c>
      <c r="E2743" s="27" t="s">
        <v>31</v>
      </c>
      <c r="F2743" s="27" t="s">
        <v>107</v>
      </c>
      <c r="G2743" s="27" t="s">
        <v>108</v>
      </c>
      <c r="H2743" s="27" t="s">
        <v>25</v>
      </c>
      <c r="I2743" s="29">
        <v>0.25000000000000006</v>
      </c>
      <c r="J2743" s="30">
        <v>3500</v>
      </c>
      <c r="K2743" s="31">
        <f t="shared" si="20"/>
        <v>875.00000000000023</v>
      </c>
      <c r="L2743" s="31">
        <f t="shared" si="21"/>
        <v>306.25000000000006</v>
      </c>
      <c r="M2743" s="32">
        <v>0.35</v>
      </c>
      <c r="O2743" s="37"/>
      <c r="P2743" s="35"/>
      <c r="Q2743" s="33"/>
      <c r="R2743" s="34"/>
    </row>
    <row r="2744" spans="1:18" ht="15.75" customHeight="1" x14ac:dyDescent="0.2">
      <c r="A2744" s="22"/>
      <c r="B2744" s="27" t="s">
        <v>30</v>
      </c>
      <c r="C2744" s="27">
        <v>1197831</v>
      </c>
      <c r="D2744" s="28">
        <v>44212</v>
      </c>
      <c r="E2744" s="27" t="s">
        <v>31</v>
      </c>
      <c r="F2744" s="27" t="s">
        <v>107</v>
      </c>
      <c r="G2744" s="27" t="s">
        <v>108</v>
      </c>
      <c r="H2744" s="27" t="s">
        <v>26</v>
      </c>
      <c r="I2744" s="29">
        <v>0.15000000000000008</v>
      </c>
      <c r="J2744" s="30">
        <v>3500</v>
      </c>
      <c r="K2744" s="31">
        <f t="shared" si="20"/>
        <v>525.00000000000023</v>
      </c>
      <c r="L2744" s="31">
        <f t="shared" si="21"/>
        <v>183.75000000000006</v>
      </c>
      <c r="M2744" s="32">
        <v>0.35</v>
      </c>
      <c r="O2744" s="37"/>
      <c r="P2744" s="35"/>
      <c r="Q2744" s="33"/>
      <c r="R2744" s="34"/>
    </row>
    <row r="2745" spans="1:18" ht="15.75" customHeight="1" x14ac:dyDescent="0.2">
      <c r="A2745" s="22"/>
      <c r="B2745" s="27" t="s">
        <v>30</v>
      </c>
      <c r="C2745" s="27">
        <v>1197831</v>
      </c>
      <c r="D2745" s="28">
        <v>44212</v>
      </c>
      <c r="E2745" s="27" t="s">
        <v>31</v>
      </c>
      <c r="F2745" s="27" t="s">
        <v>107</v>
      </c>
      <c r="G2745" s="27" t="s">
        <v>108</v>
      </c>
      <c r="H2745" s="27" t="s">
        <v>27</v>
      </c>
      <c r="I2745" s="29">
        <v>0.2</v>
      </c>
      <c r="J2745" s="30">
        <v>2000</v>
      </c>
      <c r="K2745" s="31">
        <f t="shared" si="20"/>
        <v>400</v>
      </c>
      <c r="L2745" s="31">
        <f t="shared" si="21"/>
        <v>140</v>
      </c>
      <c r="M2745" s="32">
        <v>0.35</v>
      </c>
      <c r="O2745" s="37"/>
      <c r="P2745" s="35"/>
      <c r="Q2745" s="33"/>
      <c r="R2745" s="34"/>
    </row>
    <row r="2746" spans="1:18" ht="15.75" customHeight="1" x14ac:dyDescent="0.2">
      <c r="A2746" s="22"/>
      <c r="B2746" s="27" t="s">
        <v>30</v>
      </c>
      <c r="C2746" s="27">
        <v>1197831</v>
      </c>
      <c r="D2746" s="28">
        <v>44212</v>
      </c>
      <c r="E2746" s="27" t="s">
        <v>31</v>
      </c>
      <c r="F2746" s="27" t="s">
        <v>107</v>
      </c>
      <c r="G2746" s="27" t="s">
        <v>108</v>
      </c>
      <c r="H2746" s="27" t="s">
        <v>28</v>
      </c>
      <c r="I2746" s="29">
        <v>0.35000000000000003</v>
      </c>
      <c r="J2746" s="30">
        <v>2500</v>
      </c>
      <c r="K2746" s="31">
        <f t="shared" si="20"/>
        <v>875.00000000000011</v>
      </c>
      <c r="L2746" s="31">
        <f t="shared" si="21"/>
        <v>306.25</v>
      </c>
      <c r="M2746" s="32">
        <v>0.35</v>
      </c>
      <c r="O2746" s="37"/>
      <c r="P2746" s="35"/>
      <c r="Q2746" s="33"/>
      <c r="R2746" s="34"/>
    </row>
    <row r="2747" spans="1:18" ht="15.75" customHeight="1" x14ac:dyDescent="0.2">
      <c r="A2747" s="22"/>
      <c r="B2747" s="27" t="s">
        <v>30</v>
      </c>
      <c r="C2747" s="27">
        <v>1197831</v>
      </c>
      <c r="D2747" s="28">
        <v>44212</v>
      </c>
      <c r="E2747" s="27" t="s">
        <v>31</v>
      </c>
      <c r="F2747" s="27" t="s">
        <v>107</v>
      </c>
      <c r="G2747" s="27" t="s">
        <v>108</v>
      </c>
      <c r="H2747" s="27" t="s">
        <v>29</v>
      </c>
      <c r="I2747" s="29">
        <v>0.25000000000000006</v>
      </c>
      <c r="J2747" s="30">
        <v>3500</v>
      </c>
      <c r="K2747" s="31">
        <f t="shared" si="20"/>
        <v>875.00000000000023</v>
      </c>
      <c r="L2747" s="31">
        <f t="shared" si="21"/>
        <v>306.25000000000006</v>
      </c>
      <c r="M2747" s="32">
        <v>0.35</v>
      </c>
      <c r="O2747" s="37"/>
      <c r="P2747" s="35"/>
      <c r="Q2747" s="33"/>
      <c r="R2747" s="34"/>
    </row>
    <row r="2748" spans="1:18" ht="15.75" customHeight="1" x14ac:dyDescent="0.2">
      <c r="A2748" s="22"/>
      <c r="B2748" s="27" t="s">
        <v>30</v>
      </c>
      <c r="C2748" s="27">
        <v>1197831</v>
      </c>
      <c r="D2748" s="28">
        <v>44241</v>
      </c>
      <c r="E2748" s="27" t="s">
        <v>31</v>
      </c>
      <c r="F2748" s="27" t="s">
        <v>107</v>
      </c>
      <c r="G2748" s="27" t="s">
        <v>108</v>
      </c>
      <c r="H2748" s="27" t="s">
        <v>24</v>
      </c>
      <c r="I2748" s="29">
        <v>0.25000000000000006</v>
      </c>
      <c r="J2748" s="30">
        <v>6000</v>
      </c>
      <c r="K2748" s="31">
        <f t="shared" si="20"/>
        <v>1500.0000000000002</v>
      </c>
      <c r="L2748" s="31">
        <f t="shared" si="21"/>
        <v>525</v>
      </c>
      <c r="M2748" s="32">
        <v>0.35</v>
      </c>
      <c r="O2748" s="37"/>
      <c r="P2748" s="35"/>
      <c r="Q2748" s="33"/>
      <c r="R2748" s="34"/>
    </row>
    <row r="2749" spans="1:18" ht="15.75" customHeight="1" x14ac:dyDescent="0.2">
      <c r="A2749" s="22"/>
      <c r="B2749" s="27" t="s">
        <v>30</v>
      </c>
      <c r="C2749" s="27">
        <v>1197831</v>
      </c>
      <c r="D2749" s="28">
        <v>44241</v>
      </c>
      <c r="E2749" s="27" t="s">
        <v>31</v>
      </c>
      <c r="F2749" s="27" t="s">
        <v>107</v>
      </c>
      <c r="G2749" s="27" t="s">
        <v>108</v>
      </c>
      <c r="H2749" s="27" t="s">
        <v>25</v>
      </c>
      <c r="I2749" s="29">
        <v>0.25000000000000006</v>
      </c>
      <c r="J2749" s="30">
        <v>2500</v>
      </c>
      <c r="K2749" s="31">
        <f t="shared" si="20"/>
        <v>625.00000000000011</v>
      </c>
      <c r="L2749" s="31">
        <f t="shared" si="21"/>
        <v>218.75000000000003</v>
      </c>
      <c r="M2749" s="32">
        <v>0.35</v>
      </c>
      <c r="O2749" s="37"/>
      <c r="P2749" s="35"/>
      <c r="Q2749" s="33"/>
      <c r="R2749" s="34"/>
    </row>
    <row r="2750" spans="1:18" ht="15.75" customHeight="1" x14ac:dyDescent="0.2">
      <c r="A2750" s="22"/>
      <c r="B2750" s="27" t="s">
        <v>30</v>
      </c>
      <c r="C2750" s="27">
        <v>1197831</v>
      </c>
      <c r="D2750" s="28">
        <v>44241</v>
      </c>
      <c r="E2750" s="27" t="s">
        <v>31</v>
      </c>
      <c r="F2750" s="27" t="s">
        <v>107</v>
      </c>
      <c r="G2750" s="27" t="s">
        <v>108</v>
      </c>
      <c r="H2750" s="27" t="s">
        <v>26</v>
      </c>
      <c r="I2750" s="29">
        <v>0.15000000000000008</v>
      </c>
      <c r="J2750" s="30">
        <v>3000</v>
      </c>
      <c r="K2750" s="31">
        <f t="shared" si="20"/>
        <v>450.00000000000023</v>
      </c>
      <c r="L2750" s="31">
        <f t="shared" si="21"/>
        <v>157.50000000000006</v>
      </c>
      <c r="M2750" s="32">
        <v>0.35</v>
      </c>
      <c r="O2750" s="37"/>
      <c r="P2750" s="35"/>
      <c r="Q2750" s="33"/>
      <c r="R2750" s="34"/>
    </row>
    <row r="2751" spans="1:18" ht="15.75" customHeight="1" x14ac:dyDescent="0.2">
      <c r="A2751" s="22"/>
      <c r="B2751" s="27" t="s">
        <v>30</v>
      </c>
      <c r="C2751" s="27">
        <v>1197831</v>
      </c>
      <c r="D2751" s="28">
        <v>44241</v>
      </c>
      <c r="E2751" s="27" t="s">
        <v>31</v>
      </c>
      <c r="F2751" s="27" t="s">
        <v>107</v>
      </c>
      <c r="G2751" s="27" t="s">
        <v>108</v>
      </c>
      <c r="H2751" s="27" t="s">
        <v>27</v>
      </c>
      <c r="I2751" s="29">
        <v>0.2</v>
      </c>
      <c r="J2751" s="30">
        <v>1500</v>
      </c>
      <c r="K2751" s="31">
        <f t="shared" si="20"/>
        <v>300</v>
      </c>
      <c r="L2751" s="31">
        <f t="shared" si="21"/>
        <v>105</v>
      </c>
      <c r="M2751" s="32">
        <v>0.35</v>
      </c>
      <c r="O2751" s="37"/>
      <c r="P2751" s="35"/>
      <c r="Q2751" s="33"/>
      <c r="R2751" s="34"/>
    </row>
    <row r="2752" spans="1:18" ht="15.75" customHeight="1" x14ac:dyDescent="0.2">
      <c r="A2752" s="22"/>
      <c r="B2752" s="27" t="s">
        <v>30</v>
      </c>
      <c r="C2752" s="27">
        <v>1197831</v>
      </c>
      <c r="D2752" s="28">
        <v>44241</v>
      </c>
      <c r="E2752" s="27" t="s">
        <v>31</v>
      </c>
      <c r="F2752" s="27" t="s">
        <v>107</v>
      </c>
      <c r="G2752" s="27" t="s">
        <v>108</v>
      </c>
      <c r="H2752" s="27" t="s">
        <v>28</v>
      </c>
      <c r="I2752" s="29">
        <v>0.35000000000000003</v>
      </c>
      <c r="J2752" s="30">
        <v>2250</v>
      </c>
      <c r="K2752" s="31">
        <f t="shared" si="20"/>
        <v>787.50000000000011</v>
      </c>
      <c r="L2752" s="31">
        <f t="shared" si="21"/>
        <v>275.625</v>
      </c>
      <c r="M2752" s="32">
        <v>0.35</v>
      </c>
      <c r="O2752" s="37"/>
      <c r="P2752" s="35"/>
      <c r="Q2752" s="33"/>
      <c r="R2752" s="34"/>
    </row>
    <row r="2753" spans="1:18" ht="15.75" customHeight="1" x14ac:dyDescent="0.2">
      <c r="A2753" s="22"/>
      <c r="B2753" s="27" t="s">
        <v>30</v>
      </c>
      <c r="C2753" s="27">
        <v>1197831</v>
      </c>
      <c r="D2753" s="28">
        <v>44241</v>
      </c>
      <c r="E2753" s="27" t="s">
        <v>31</v>
      </c>
      <c r="F2753" s="27" t="s">
        <v>107</v>
      </c>
      <c r="G2753" s="27" t="s">
        <v>108</v>
      </c>
      <c r="H2753" s="27" t="s">
        <v>29</v>
      </c>
      <c r="I2753" s="29">
        <v>0.2</v>
      </c>
      <c r="J2753" s="30">
        <v>3250</v>
      </c>
      <c r="K2753" s="31">
        <f t="shared" si="20"/>
        <v>650</v>
      </c>
      <c r="L2753" s="31">
        <f t="shared" si="21"/>
        <v>227.49999999999997</v>
      </c>
      <c r="M2753" s="32">
        <v>0.35</v>
      </c>
      <c r="O2753" s="37"/>
      <c r="P2753" s="35"/>
      <c r="Q2753" s="33"/>
      <c r="R2753" s="34"/>
    </row>
    <row r="2754" spans="1:18" ht="15.75" customHeight="1" x14ac:dyDescent="0.2">
      <c r="A2754" s="22"/>
      <c r="B2754" s="27" t="s">
        <v>30</v>
      </c>
      <c r="C2754" s="27">
        <v>1197831</v>
      </c>
      <c r="D2754" s="28">
        <v>44267</v>
      </c>
      <c r="E2754" s="27" t="s">
        <v>31</v>
      </c>
      <c r="F2754" s="27" t="s">
        <v>107</v>
      </c>
      <c r="G2754" s="27" t="s">
        <v>108</v>
      </c>
      <c r="H2754" s="27" t="s">
        <v>24</v>
      </c>
      <c r="I2754" s="29">
        <v>0.2</v>
      </c>
      <c r="J2754" s="30">
        <v>5450</v>
      </c>
      <c r="K2754" s="31">
        <f t="shared" si="20"/>
        <v>1090</v>
      </c>
      <c r="L2754" s="31">
        <f t="shared" si="21"/>
        <v>381.5</v>
      </c>
      <c r="M2754" s="32">
        <v>0.35</v>
      </c>
      <c r="O2754" s="37"/>
      <c r="P2754" s="35"/>
      <c r="Q2754" s="33"/>
      <c r="R2754" s="34"/>
    </row>
    <row r="2755" spans="1:18" ht="15.75" customHeight="1" x14ac:dyDescent="0.2">
      <c r="A2755" s="22"/>
      <c r="B2755" s="27" t="s">
        <v>30</v>
      </c>
      <c r="C2755" s="27">
        <v>1197831</v>
      </c>
      <c r="D2755" s="28">
        <v>44267</v>
      </c>
      <c r="E2755" s="27" t="s">
        <v>31</v>
      </c>
      <c r="F2755" s="27" t="s">
        <v>107</v>
      </c>
      <c r="G2755" s="27" t="s">
        <v>108</v>
      </c>
      <c r="H2755" s="27" t="s">
        <v>25</v>
      </c>
      <c r="I2755" s="29">
        <v>0.2</v>
      </c>
      <c r="J2755" s="30">
        <v>2250</v>
      </c>
      <c r="K2755" s="31">
        <f t="shared" si="20"/>
        <v>450</v>
      </c>
      <c r="L2755" s="31">
        <f t="shared" si="21"/>
        <v>157.5</v>
      </c>
      <c r="M2755" s="32">
        <v>0.35</v>
      </c>
      <c r="O2755" s="37"/>
      <c r="P2755" s="35"/>
      <c r="Q2755" s="33"/>
      <c r="R2755" s="34"/>
    </row>
    <row r="2756" spans="1:18" ht="15.75" customHeight="1" x14ac:dyDescent="0.2">
      <c r="A2756" s="22"/>
      <c r="B2756" s="27" t="s">
        <v>30</v>
      </c>
      <c r="C2756" s="27">
        <v>1197831</v>
      </c>
      <c r="D2756" s="28">
        <v>44267</v>
      </c>
      <c r="E2756" s="27" t="s">
        <v>31</v>
      </c>
      <c r="F2756" s="27" t="s">
        <v>107</v>
      </c>
      <c r="G2756" s="27" t="s">
        <v>108</v>
      </c>
      <c r="H2756" s="27" t="s">
        <v>26</v>
      </c>
      <c r="I2756" s="29">
        <v>0.10000000000000002</v>
      </c>
      <c r="J2756" s="30">
        <v>2500</v>
      </c>
      <c r="K2756" s="31">
        <f t="shared" si="20"/>
        <v>250.00000000000006</v>
      </c>
      <c r="L2756" s="31">
        <f t="shared" si="21"/>
        <v>87.500000000000014</v>
      </c>
      <c r="M2756" s="32">
        <v>0.35</v>
      </c>
      <c r="O2756" s="37"/>
      <c r="P2756" s="35"/>
      <c r="Q2756" s="33"/>
      <c r="R2756" s="34"/>
    </row>
    <row r="2757" spans="1:18" ht="15.75" customHeight="1" x14ac:dyDescent="0.2">
      <c r="A2757" s="22"/>
      <c r="B2757" s="27" t="s">
        <v>30</v>
      </c>
      <c r="C2757" s="27">
        <v>1197831</v>
      </c>
      <c r="D2757" s="28">
        <v>44267</v>
      </c>
      <c r="E2757" s="27" t="s">
        <v>31</v>
      </c>
      <c r="F2757" s="27" t="s">
        <v>107</v>
      </c>
      <c r="G2757" s="27" t="s">
        <v>108</v>
      </c>
      <c r="H2757" s="27" t="s">
        <v>27</v>
      </c>
      <c r="I2757" s="29">
        <v>0.19999999999999996</v>
      </c>
      <c r="J2757" s="30">
        <v>1000</v>
      </c>
      <c r="K2757" s="31">
        <f t="shared" si="20"/>
        <v>199.99999999999994</v>
      </c>
      <c r="L2757" s="31">
        <f t="shared" si="21"/>
        <v>69.999999999999972</v>
      </c>
      <c r="M2757" s="32">
        <v>0.35</v>
      </c>
      <c r="O2757" s="37"/>
      <c r="P2757" s="35"/>
      <c r="Q2757" s="33"/>
      <c r="R2757" s="34"/>
    </row>
    <row r="2758" spans="1:18" ht="15.75" customHeight="1" x14ac:dyDescent="0.2">
      <c r="A2758" s="22"/>
      <c r="B2758" s="27" t="s">
        <v>30</v>
      </c>
      <c r="C2758" s="27">
        <v>1197831</v>
      </c>
      <c r="D2758" s="28">
        <v>44267</v>
      </c>
      <c r="E2758" s="27" t="s">
        <v>31</v>
      </c>
      <c r="F2758" s="27" t="s">
        <v>107</v>
      </c>
      <c r="G2758" s="27" t="s">
        <v>108</v>
      </c>
      <c r="H2758" s="27" t="s">
        <v>28</v>
      </c>
      <c r="I2758" s="29">
        <v>0.35000000000000009</v>
      </c>
      <c r="J2758" s="30">
        <v>1500</v>
      </c>
      <c r="K2758" s="31">
        <f t="shared" si="20"/>
        <v>525.00000000000011</v>
      </c>
      <c r="L2758" s="31">
        <f t="shared" si="21"/>
        <v>183.75000000000003</v>
      </c>
      <c r="M2758" s="32">
        <v>0.35</v>
      </c>
      <c r="O2758" s="37"/>
      <c r="P2758" s="35"/>
      <c r="Q2758" s="33"/>
      <c r="R2758" s="34"/>
    </row>
    <row r="2759" spans="1:18" ht="15.75" customHeight="1" x14ac:dyDescent="0.2">
      <c r="A2759" s="22"/>
      <c r="B2759" s="27" t="s">
        <v>30</v>
      </c>
      <c r="C2759" s="27">
        <v>1197831</v>
      </c>
      <c r="D2759" s="28">
        <v>44267</v>
      </c>
      <c r="E2759" s="27" t="s">
        <v>31</v>
      </c>
      <c r="F2759" s="27" t="s">
        <v>107</v>
      </c>
      <c r="G2759" s="27" t="s">
        <v>108</v>
      </c>
      <c r="H2759" s="27" t="s">
        <v>29</v>
      </c>
      <c r="I2759" s="29">
        <v>0.25</v>
      </c>
      <c r="J2759" s="30">
        <v>2500</v>
      </c>
      <c r="K2759" s="31">
        <f t="shared" si="20"/>
        <v>625</v>
      </c>
      <c r="L2759" s="31">
        <f t="shared" si="21"/>
        <v>218.75</v>
      </c>
      <c r="M2759" s="32">
        <v>0.35</v>
      </c>
      <c r="O2759" s="37"/>
      <c r="P2759" s="35"/>
      <c r="Q2759" s="33"/>
      <c r="R2759" s="34"/>
    </row>
    <row r="2760" spans="1:18" ht="15.75" customHeight="1" x14ac:dyDescent="0.2">
      <c r="A2760" s="22"/>
      <c r="B2760" s="27" t="s">
        <v>30</v>
      </c>
      <c r="C2760" s="27">
        <v>1197831</v>
      </c>
      <c r="D2760" s="28">
        <v>44299</v>
      </c>
      <c r="E2760" s="27" t="s">
        <v>31</v>
      </c>
      <c r="F2760" s="27" t="s">
        <v>107</v>
      </c>
      <c r="G2760" s="27" t="s">
        <v>108</v>
      </c>
      <c r="H2760" s="27" t="s">
        <v>24</v>
      </c>
      <c r="I2760" s="29">
        <v>0.25</v>
      </c>
      <c r="J2760" s="30">
        <v>5000</v>
      </c>
      <c r="K2760" s="31">
        <f t="shared" si="20"/>
        <v>1250</v>
      </c>
      <c r="L2760" s="31">
        <f t="shared" si="21"/>
        <v>437.5</v>
      </c>
      <c r="M2760" s="32">
        <v>0.35</v>
      </c>
      <c r="O2760" s="37"/>
      <c r="P2760" s="35"/>
      <c r="Q2760" s="33"/>
      <c r="R2760" s="34"/>
    </row>
    <row r="2761" spans="1:18" ht="15.75" customHeight="1" x14ac:dyDescent="0.2">
      <c r="A2761" s="22"/>
      <c r="B2761" s="27" t="s">
        <v>30</v>
      </c>
      <c r="C2761" s="27">
        <v>1197831</v>
      </c>
      <c r="D2761" s="28">
        <v>44299</v>
      </c>
      <c r="E2761" s="27" t="s">
        <v>31</v>
      </c>
      <c r="F2761" s="27" t="s">
        <v>107</v>
      </c>
      <c r="G2761" s="27" t="s">
        <v>108</v>
      </c>
      <c r="H2761" s="27" t="s">
        <v>25</v>
      </c>
      <c r="I2761" s="29">
        <v>0.25</v>
      </c>
      <c r="J2761" s="30">
        <v>2000</v>
      </c>
      <c r="K2761" s="31">
        <f t="shared" si="20"/>
        <v>500</v>
      </c>
      <c r="L2761" s="31">
        <f t="shared" si="21"/>
        <v>175</v>
      </c>
      <c r="M2761" s="32">
        <v>0.35</v>
      </c>
      <c r="O2761" s="37"/>
      <c r="P2761" s="35"/>
      <c r="Q2761" s="33"/>
      <c r="R2761" s="34"/>
    </row>
    <row r="2762" spans="1:18" ht="15.75" customHeight="1" x14ac:dyDescent="0.2">
      <c r="A2762" s="22"/>
      <c r="B2762" s="27" t="s">
        <v>30</v>
      </c>
      <c r="C2762" s="27">
        <v>1197831</v>
      </c>
      <c r="D2762" s="28">
        <v>44299</v>
      </c>
      <c r="E2762" s="27" t="s">
        <v>31</v>
      </c>
      <c r="F2762" s="27" t="s">
        <v>107</v>
      </c>
      <c r="G2762" s="27" t="s">
        <v>108</v>
      </c>
      <c r="H2762" s="27" t="s">
        <v>26</v>
      </c>
      <c r="I2762" s="29">
        <v>0.15000000000000002</v>
      </c>
      <c r="J2762" s="30">
        <v>2000</v>
      </c>
      <c r="K2762" s="31">
        <f t="shared" si="20"/>
        <v>300.00000000000006</v>
      </c>
      <c r="L2762" s="31">
        <f t="shared" si="21"/>
        <v>105.00000000000001</v>
      </c>
      <c r="M2762" s="32">
        <v>0.35</v>
      </c>
      <c r="O2762" s="37"/>
      <c r="P2762" s="35"/>
      <c r="Q2762" s="33"/>
      <c r="R2762" s="34"/>
    </row>
    <row r="2763" spans="1:18" ht="15.75" customHeight="1" x14ac:dyDescent="0.2">
      <c r="A2763" s="22"/>
      <c r="B2763" s="27" t="s">
        <v>30</v>
      </c>
      <c r="C2763" s="27">
        <v>1197831</v>
      </c>
      <c r="D2763" s="28">
        <v>44299</v>
      </c>
      <c r="E2763" s="27" t="s">
        <v>31</v>
      </c>
      <c r="F2763" s="27" t="s">
        <v>107</v>
      </c>
      <c r="G2763" s="27" t="s">
        <v>108</v>
      </c>
      <c r="H2763" s="27" t="s">
        <v>27</v>
      </c>
      <c r="I2763" s="29">
        <v>0.19999999999999996</v>
      </c>
      <c r="J2763" s="30">
        <v>1250</v>
      </c>
      <c r="K2763" s="31">
        <f t="shared" si="20"/>
        <v>249.99999999999994</v>
      </c>
      <c r="L2763" s="31">
        <f t="shared" si="21"/>
        <v>87.499999999999972</v>
      </c>
      <c r="M2763" s="32">
        <v>0.35</v>
      </c>
      <c r="O2763" s="37"/>
      <c r="P2763" s="35"/>
      <c r="Q2763" s="33"/>
      <c r="R2763" s="34"/>
    </row>
    <row r="2764" spans="1:18" ht="15.75" customHeight="1" x14ac:dyDescent="0.2">
      <c r="A2764" s="22"/>
      <c r="B2764" s="27" t="s">
        <v>30</v>
      </c>
      <c r="C2764" s="27">
        <v>1197831</v>
      </c>
      <c r="D2764" s="28">
        <v>44299</v>
      </c>
      <c r="E2764" s="27" t="s">
        <v>31</v>
      </c>
      <c r="F2764" s="27" t="s">
        <v>107</v>
      </c>
      <c r="G2764" s="27" t="s">
        <v>108</v>
      </c>
      <c r="H2764" s="27" t="s">
        <v>28</v>
      </c>
      <c r="I2764" s="29">
        <v>0.4</v>
      </c>
      <c r="J2764" s="30">
        <v>1500</v>
      </c>
      <c r="K2764" s="31">
        <f t="shared" si="20"/>
        <v>600</v>
      </c>
      <c r="L2764" s="31">
        <f t="shared" si="21"/>
        <v>210</v>
      </c>
      <c r="M2764" s="32">
        <v>0.35</v>
      </c>
      <c r="O2764" s="37"/>
      <c r="P2764" s="35"/>
      <c r="Q2764" s="33"/>
      <c r="R2764" s="34"/>
    </row>
    <row r="2765" spans="1:18" ht="15.75" customHeight="1" x14ac:dyDescent="0.2">
      <c r="A2765" s="22"/>
      <c r="B2765" s="27" t="s">
        <v>30</v>
      </c>
      <c r="C2765" s="27">
        <v>1197831</v>
      </c>
      <c r="D2765" s="28">
        <v>44299</v>
      </c>
      <c r="E2765" s="27" t="s">
        <v>31</v>
      </c>
      <c r="F2765" s="27" t="s">
        <v>107</v>
      </c>
      <c r="G2765" s="27" t="s">
        <v>108</v>
      </c>
      <c r="H2765" s="27" t="s">
        <v>29</v>
      </c>
      <c r="I2765" s="29">
        <v>0.30000000000000004</v>
      </c>
      <c r="J2765" s="30">
        <v>3000</v>
      </c>
      <c r="K2765" s="31">
        <f t="shared" si="20"/>
        <v>900.00000000000011</v>
      </c>
      <c r="L2765" s="31">
        <f t="shared" si="21"/>
        <v>315</v>
      </c>
      <c r="M2765" s="32">
        <v>0.35</v>
      </c>
      <c r="O2765" s="37"/>
      <c r="P2765" s="35"/>
      <c r="Q2765" s="33"/>
      <c r="R2765" s="34"/>
    </row>
    <row r="2766" spans="1:18" ht="15.75" customHeight="1" x14ac:dyDescent="0.2">
      <c r="A2766" s="22"/>
      <c r="B2766" s="27" t="s">
        <v>30</v>
      </c>
      <c r="C2766" s="27">
        <v>1197831</v>
      </c>
      <c r="D2766" s="28">
        <v>44328</v>
      </c>
      <c r="E2766" s="27" t="s">
        <v>31</v>
      </c>
      <c r="F2766" s="27" t="s">
        <v>107</v>
      </c>
      <c r="G2766" s="27" t="s">
        <v>108</v>
      </c>
      <c r="H2766" s="27" t="s">
        <v>24</v>
      </c>
      <c r="I2766" s="29">
        <v>0.4</v>
      </c>
      <c r="J2766" s="30">
        <v>5700</v>
      </c>
      <c r="K2766" s="31">
        <f t="shared" si="20"/>
        <v>2280</v>
      </c>
      <c r="L2766" s="31">
        <f t="shared" si="21"/>
        <v>798</v>
      </c>
      <c r="M2766" s="32">
        <v>0.35</v>
      </c>
      <c r="O2766" s="37"/>
      <c r="P2766" s="35"/>
      <c r="Q2766" s="33"/>
      <c r="R2766" s="34"/>
    </row>
    <row r="2767" spans="1:18" ht="15.75" customHeight="1" x14ac:dyDescent="0.2">
      <c r="A2767" s="22"/>
      <c r="B2767" s="27" t="s">
        <v>30</v>
      </c>
      <c r="C2767" s="27">
        <v>1197831</v>
      </c>
      <c r="D2767" s="28">
        <v>44328</v>
      </c>
      <c r="E2767" s="27" t="s">
        <v>31</v>
      </c>
      <c r="F2767" s="27" t="s">
        <v>107</v>
      </c>
      <c r="G2767" s="27" t="s">
        <v>108</v>
      </c>
      <c r="H2767" s="27" t="s">
        <v>25</v>
      </c>
      <c r="I2767" s="29">
        <v>0.4</v>
      </c>
      <c r="J2767" s="30">
        <v>2750</v>
      </c>
      <c r="K2767" s="31">
        <f t="shared" si="20"/>
        <v>1100</v>
      </c>
      <c r="L2767" s="31">
        <f t="shared" si="21"/>
        <v>385</v>
      </c>
      <c r="M2767" s="32">
        <v>0.35</v>
      </c>
      <c r="O2767" s="37"/>
      <c r="P2767" s="35"/>
      <c r="Q2767" s="33"/>
      <c r="R2767" s="34"/>
    </row>
    <row r="2768" spans="1:18" ht="15.75" customHeight="1" x14ac:dyDescent="0.2">
      <c r="A2768" s="22"/>
      <c r="B2768" s="27" t="s">
        <v>30</v>
      </c>
      <c r="C2768" s="27">
        <v>1197831</v>
      </c>
      <c r="D2768" s="28">
        <v>44328</v>
      </c>
      <c r="E2768" s="27" t="s">
        <v>31</v>
      </c>
      <c r="F2768" s="27" t="s">
        <v>107</v>
      </c>
      <c r="G2768" s="27" t="s">
        <v>108</v>
      </c>
      <c r="H2768" s="27" t="s">
        <v>26</v>
      </c>
      <c r="I2768" s="29">
        <v>0.35000000000000003</v>
      </c>
      <c r="J2768" s="30">
        <v>2500</v>
      </c>
      <c r="K2768" s="31">
        <f t="shared" si="20"/>
        <v>875.00000000000011</v>
      </c>
      <c r="L2768" s="31">
        <f t="shared" si="21"/>
        <v>306.25</v>
      </c>
      <c r="M2768" s="32">
        <v>0.35</v>
      </c>
      <c r="O2768" s="37"/>
      <c r="P2768" s="35"/>
      <c r="Q2768" s="33"/>
      <c r="R2768" s="34"/>
    </row>
    <row r="2769" spans="1:18" ht="15.75" customHeight="1" x14ac:dyDescent="0.2">
      <c r="A2769" s="22"/>
      <c r="B2769" s="27" t="s">
        <v>30</v>
      </c>
      <c r="C2769" s="27">
        <v>1197831</v>
      </c>
      <c r="D2769" s="28">
        <v>44328</v>
      </c>
      <c r="E2769" s="27" t="s">
        <v>31</v>
      </c>
      <c r="F2769" s="27" t="s">
        <v>107</v>
      </c>
      <c r="G2769" s="27" t="s">
        <v>108</v>
      </c>
      <c r="H2769" s="27" t="s">
        <v>27</v>
      </c>
      <c r="I2769" s="29">
        <v>0.35000000000000003</v>
      </c>
      <c r="J2769" s="30">
        <v>2000</v>
      </c>
      <c r="K2769" s="31">
        <f t="shared" si="20"/>
        <v>700.00000000000011</v>
      </c>
      <c r="L2769" s="31">
        <f t="shared" si="21"/>
        <v>245.00000000000003</v>
      </c>
      <c r="M2769" s="32">
        <v>0.35</v>
      </c>
      <c r="O2769" s="37"/>
      <c r="P2769" s="35"/>
      <c r="Q2769" s="33"/>
      <c r="R2769" s="34"/>
    </row>
    <row r="2770" spans="1:18" ht="15.75" customHeight="1" x14ac:dyDescent="0.2">
      <c r="A2770" s="22"/>
      <c r="B2770" s="27" t="s">
        <v>30</v>
      </c>
      <c r="C2770" s="27">
        <v>1197831</v>
      </c>
      <c r="D2770" s="28">
        <v>44328</v>
      </c>
      <c r="E2770" s="27" t="s">
        <v>31</v>
      </c>
      <c r="F2770" s="27" t="s">
        <v>107</v>
      </c>
      <c r="G2770" s="27" t="s">
        <v>108</v>
      </c>
      <c r="H2770" s="27" t="s">
        <v>28</v>
      </c>
      <c r="I2770" s="29">
        <v>0.44999999999999996</v>
      </c>
      <c r="J2770" s="30">
        <v>2250</v>
      </c>
      <c r="K2770" s="31">
        <f t="shared" si="20"/>
        <v>1012.4999999999999</v>
      </c>
      <c r="L2770" s="31">
        <f t="shared" si="21"/>
        <v>354.37499999999994</v>
      </c>
      <c r="M2770" s="32">
        <v>0.35</v>
      </c>
      <c r="O2770" s="37"/>
      <c r="P2770" s="35"/>
      <c r="Q2770" s="33"/>
      <c r="R2770" s="34"/>
    </row>
    <row r="2771" spans="1:18" ht="15.75" customHeight="1" x14ac:dyDescent="0.2">
      <c r="A2771" s="22"/>
      <c r="B2771" s="27" t="s">
        <v>30</v>
      </c>
      <c r="C2771" s="27">
        <v>1197831</v>
      </c>
      <c r="D2771" s="28">
        <v>44328</v>
      </c>
      <c r="E2771" s="27" t="s">
        <v>31</v>
      </c>
      <c r="F2771" s="27" t="s">
        <v>107</v>
      </c>
      <c r="G2771" s="27" t="s">
        <v>108</v>
      </c>
      <c r="H2771" s="27" t="s">
        <v>29</v>
      </c>
      <c r="I2771" s="29">
        <v>0.44999999999999996</v>
      </c>
      <c r="J2771" s="30">
        <v>3250</v>
      </c>
      <c r="K2771" s="31">
        <f t="shared" si="20"/>
        <v>1462.4999999999998</v>
      </c>
      <c r="L2771" s="31">
        <f t="shared" si="21"/>
        <v>511.87499999999989</v>
      </c>
      <c r="M2771" s="32">
        <v>0.35</v>
      </c>
      <c r="O2771" s="37"/>
      <c r="P2771" s="35"/>
      <c r="Q2771" s="33"/>
      <c r="R2771" s="34"/>
    </row>
    <row r="2772" spans="1:18" ht="15.75" customHeight="1" x14ac:dyDescent="0.2">
      <c r="A2772" s="22"/>
      <c r="B2772" s="27" t="s">
        <v>30</v>
      </c>
      <c r="C2772" s="27">
        <v>1197831</v>
      </c>
      <c r="D2772" s="28">
        <v>44361</v>
      </c>
      <c r="E2772" s="27" t="s">
        <v>31</v>
      </c>
      <c r="F2772" s="27" t="s">
        <v>107</v>
      </c>
      <c r="G2772" s="27" t="s">
        <v>108</v>
      </c>
      <c r="H2772" s="27" t="s">
        <v>24</v>
      </c>
      <c r="I2772" s="29">
        <v>0.39999999999999997</v>
      </c>
      <c r="J2772" s="30">
        <v>5750</v>
      </c>
      <c r="K2772" s="31">
        <f t="shared" si="20"/>
        <v>2300</v>
      </c>
      <c r="L2772" s="31">
        <f t="shared" si="21"/>
        <v>805</v>
      </c>
      <c r="M2772" s="32">
        <v>0.35</v>
      </c>
      <c r="O2772" s="37"/>
      <c r="P2772" s="35"/>
      <c r="Q2772" s="33"/>
      <c r="R2772" s="34"/>
    </row>
    <row r="2773" spans="1:18" ht="15.75" customHeight="1" x14ac:dyDescent="0.2">
      <c r="A2773" s="22"/>
      <c r="B2773" s="27" t="s">
        <v>30</v>
      </c>
      <c r="C2773" s="27">
        <v>1197831</v>
      </c>
      <c r="D2773" s="28">
        <v>44361</v>
      </c>
      <c r="E2773" s="27" t="s">
        <v>31</v>
      </c>
      <c r="F2773" s="27" t="s">
        <v>107</v>
      </c>
      <c r="G2773" s="27" t="s">
        <v>108</v>
      </c>
      <c r="H2773" s="27" t="s">
        <v>25</v>
      </c>
      <c r="I2773" s="29">
        <v>0.35000000000000003</v>
      </c>
      <c r="J2773" s="30">
        <v>3250</v>
      </c>
      <c r="K2773" s="31">
        <f t="shared" si="20"/>
        <v>1137.5</v>
      </c>
      <c r="L2773" s="31">
        <f t="shared" si="21"/>
        <v>398.125</v>
      </c>
      <c r="M2773" s="32">
        <v>0.35</v>
      </c>
      <c r="O2773" s="37"/>
      <c r="P2773" s="35"/>
      <c r="Q2773" s="33"/>
      <c r="R2773" s="34"/>
    </row>
    <row r="2774" spans="1:18" ht="15.75" customHeight="1" x14ac:dyDescent="0.2">
      <c r="A2774" s="22"/>
      <c r="B2774" s="27" t="s">
        <v>30</v>
      </c>
      <c r="C2774" s="27">
        <v>1197831</v>
      </c>
      <c r="D2774" s="28">
        <v>44361</v>
      </c>
      <c r="E2774" s="27" t="s">
        <v>31</v>
      </c>
      <c r="F2774" s="27" t="s">
        <v>107</v>
      </c>
      <c r="G2774" s="27" t="s">
        <v>108</v>
      </c>
      <c r="H2774" s="27" t="s">
        <v>26</v>
      </c>
      <c r="I2774" s="29">
        <v>0.4</v>
      </c>
      <c r="J2774" s="30">
        <v>3000</v>
      </c>
      <c r="K2774" s="31">
        <f t="shared" si="20"/>
        <v>1200</v>
      </c>
      <c r="L2774" s="31">
        <f t="shared" si="21"/>
        <v>420</v>
      </c>
      <c r="M2774" s="32">
        <v>0.35</v>
      </c>
      <c r="O2774" s="37"/>
      <c r="P2774" s="35"/>
      <c r="Q2774" s="33"/>
      <c r="R2774" s="34"/>
    </row>
    <row r="2775" spans="1:18" ht="15.75" customHeight="1" x14ac:dyDescent="0.2">
      <c r="A2775" s="22"/>
      <c r="B2775" s="27" t="s">
        <v>30</v>
      </c>
      <c r="C2775" s="27">
        <v>1197831</v>
      </c>
      <c r="D2775" s="28">
        <v>44361</v>
      </c>
      <c r="E2775" s="27" t="s">
        <v>31</v>
      </c>
      <c r="F2775" s="27" t="s">
        <v>107</v>
      </c>
      <c r="G2775" s="27" t="s">
        <v>108</v>
      </c>
      <c r="H2775" s="27" t="s">
        <v>27</v>
      </c>
      <c r="I2775" s="29">
        <v>0.4</v>
      </c>
      <c r="J2775" s="30">
        <v>2750</v>
      </c>
      <c r="K2775" s="31">
        <f t="shared" si="20"/>
        <v>1100</v>
      </c>
      <c r="L2775" s="31">
        <f t="shared" si="21"/>
        <v>385</v>
      </c>
      <c r="M2775" s="32">
        <v>0.35</v>
      </c>
      <c r="O2775" s="37"/>
      <c r="P2775" s="35"/>
      <c r="Q2775" s="33"/>
      <c r="R2775" s="34"/>
    </row>
    <row r="2776" spans="1:18" ht="15.75" customHeight="1" x14ac:dyDescent="0.2">
      <c r="A2776" s="22"/>
      <c r="B2776" s="27" t="s">
        <v>30</v>
      </c>
      <c r="C2776" s="27">
        <v>1197831</v>
      </c>
      <c r="D2776" s="28">
        <v>44361</v>
      </c>
      <c r="E2776" s="27" t="s">
        <v>31</v>
      </c>
      <c r="F2776" s="27" t="s">
        <v>107</v>
      </c>
      <c r="G2776" s="27" t="s">
        <v>108</v>
      </c>
      <c r="H2776" s="27" t="s">
        <v>28</v>
      </c>
      <c r="I2776" s="29">
        <v>0.54999999999999993</v>
      </c>
      <c r="J2776" s="30">
        <v>2750</v>
      </c>
      <c r="K2776" s="31">
        <f t="shared" si="20"/>
        <v>1512.4999999999998</v>
      </c>
      <c r="L2776" s="31">
        <f t="shared" si="21"/>
        <v>529.37499999999989</v>
      </c>
      <c r="M2776" s="32">
        <v>0.35</v>
      </c>
      <c r="O2776" s="37"/>
      <c r="P2776" s="35"/>
      <c r="Q2776" s="33"/>
      <c r="R2776" s="34"/>
    </row>
    <row r="2777" spans="1:18" ht="15.75" customHeight="1" x14ac:dyDescent="0.2">
      <c r="A2777" s="22"/>
      <c r="B2777" s="27" t="s">
        <v>30</v>
      </c>
      <c r="C2777" s="27">
        <v>1197831</v>
      </c>
      <c r="D2777" s="28">
        <v>44361</v>
      </c>
      <c r="E2777" s="27" t="s">
        <v>31</v>
      </c>
      <c r="F2777" s="27" t="s">
        <v>107</v>
      </c>
      <c r="G2777" s="27" t="s">
        <v>108</v>
      </c>
      <c r="H2777" s="27" t="s">
        <v>29</v>
      </c>
      <c r="I2777" s="29">
        <v>0.6</v>
      </c>
      <c r="J2777" s="30">
        <v>4500</v>
      </c>
      <c r="K2777" s="31">
        <f t="shared" si="20"/>
        <v>2700</v>
      </c>
      <c r="L2777" s="31">
        <f t="shared" si="21"/>
        <v>944.99999999999989</v>
      </c>
      <c r="M2777" s="32">
        <v>0.35</v>
      </c>
      <c r="O2777" s="37"/>
      <c r="P2777" s="35"/>
      <c r="Q2777" s="33"/>
      <c r="R2777" s="34"/>
    </row>
    <row r="2778" spans="1:18" ht="15.75" customHeight="1" x14ac:dyDescent="0.2">
      <c r="A2778" s="22"/>
      <c r="B2778" s="27" t="s">
        <v>30</v>
      </c>
      <c r="C2778" s="27">
        <v>1197831</v>
      </c>
      <c r="D2778" s="28">
        <v>44389</v>
      </c>
      <c r="E2778" s="27" t="s">
        <v>31</v>
      </c>
      <c r="F2778" s="27" t="s">
        <v>107</v>
      </c>
      <c r="G2778" s="27" t="s">
        <v>108</v>
      </c>
      <c r="H2778" s="27" t="s">
        <v>24</v>
      </c>
      <c r="I2778" s="29">
        <v>0.54999999999999993</v>
      </c>
      <c r="J2778" s="30">
        <v>6750</v>
      </c>
      <c r="K2778" s="31">
        <f t="shared" si="20"/>
        <v>3712.4999999999995</v>
      </c>
      <c r="L2778" s="31">
        <f t="shared" si="21"/>
        <v>1299.3749999999998</v>
      </c>
      <c r="M2778" s="32">
        <v>0.35</v>
      </c>
      <c r="O2778" s="37"/>
      <c r="P2778" s="35"/>
      <c r="Q2778" s="33"/>
      <c r="R2778" s="34"/>
    </row>
    <row r="2779" spans="1:18" ht="15.75" customHeight="1" x14ac:dyDescent="0.2">
      <c r="A2779" s="22"/>
      <c r="B2779" s="27" t="s">
        <v>30</v>
      </c>
      <c r="C2779" s="27">
        <v>1197831</v>
      </c>
      <c r="D2779" s="28">
        <v>44389</v>
      </c>
      <c r="E2779" s="27" t="s">
        <v>31</v>
      </c>
      <c r="F2779" s="27" t="s">
        <v>107</v>
      </c>
      <c r="G2779" s="27" t="s">
        <v>108</v>
      </c>
      <c r="H2779" s="27" t="s">
        <v>25</v>
      </c>
      <c r="I2779" s="29">
        <v>0.5</v>
      </c>
      <c r="J2779" s="30">
        <v>4250</v>
      </c>
      <c r="K2779" s="31">
        <f t="shared" si="20"/>
        <v>2125</v>
      </c>
      <c r="L2779" s="31">
        <f t="shared" si="21"/>
        <v>743.75</v>
      </c>
      <c r="M2779" s="32">
        <v>0.35</v>
      </c>
      <c r="O2779" s="37"/>
      <c r="P2779" s="35"/>
      <c r="Q2779" s="33"/>
      <c r="R2779" s="34"/>
    </row>
    <row r="2780" spans="1:18" ht="15.75" customHeight="1" x14ac:dyDescent="0.2">
      <c r="A2780" s="22"/>
      <c r="B2780" s="27" t="s">
        <v>30</v>
      </c>
      <c r="C2780" s="27">
        <v>1197831</v>
      </c>
      <c r="D2780" s="28">
        <v>44389</v>
      </c>
      <c r="E2780" s="27" t="s">
        <v>31</v>
      </c>
      <c r="F2780" s="27" t="s">
        <v>107</v>
      </c>
      <c r="G2780" s="27" t="s">
        <v>108</v>
      </c>
      <c r="H2780" s="27" t="s">
        <v>26</v>
      </c>
      <c r="I2780" s="29">
        <v>0.45</v>
      </c>
      <c r="J2780" s="30">
        <v>3500</v>
      </c>
      <c r="K2780" s="31">
        <f t="shared" si="20"/>
        <v>1575</v>
      </c>
      <c r="L2780" s="31">
        <f t="shared" si="21"/>
        <v>551.25</v>
      </c>
      <c r="M2780" s="32">
        <v>0.35</v>
      </c>
      <c r="O2780" s="37"/>
      <c r="P2780" s="35"/>
      <c r="Q2780" s="33"/>
      <c r="R2780" s="34"/>
    </row>
    <row r="2781" spans="1:18" ht="15.75" customHeight="1" x14ac:dyDescent="0.2">
      <c r="A2781" s="22"/>
      <c r="B2781" s="27" t="s">
        <v>30</v>
      </c>
      <c r="C2781" s="27">
        <v>1197831</v>
      </c>
      <c r="D2781" s="28">
        <v>44389</v>
      </c>
      <c r="E2781" s="27" t="s">
        <v>31</v>
      </c>
      <c r="F2781" s="27" t="s">
        <v>107</v>
      </c>
      <c r="G2781" s="27" t="s">
        <v>108</v>
      </c>
      <c r="H2781" s="27" t="s">
        <v>27</v>
      </c>
      <c r="I2781" s="29">
        <v>0.45</v>
      </c>
      <c r="J2781" s="30">
        <v>3000</v>
      </c>
      <c r="K2781" s="31">
        <f t="shared" si="20"/>
        <v>1350</v>
      </c>
      <c r="L2781" s="31">
        <f t="shared" si="21"/>
        <v>472.49999999999994</v>
      </c>
      <c r="M2781" s="32">
        <v>0.35</v>
      </c>
      <c r="O2781" s="37"/>
      <c r="P2781" s="35"/>
      <c r="Q2781" s="33"/>
      <c r="R2781" s="34"/>
    </row>
    <row r="2782" spans="1:18" ht="15.75" customHeight="1" x14ac:dyDescent="0.2">
      <c r="A2782" s="22"/>
      <c r="B2782" s="27" t="s">
        <v>30</v>
      </c>
      <c r="C2782" s="27">
        <v>1197831</v>
      </c>
      <c r="D2782" s="28">
        <v>44389</v>
      </c>
      <c r="E2782" s="27" t="s">
        <v>31</v>
      </c>
      <c r="F2782" s="27" t="s">
        <v>107</v>
      </c>
      <c r="G2782" s="27" t="s">
        <v>108</v>
      </c>
      <c r="H2782" s="27" t="s">
        <v>28</v>
      </c>
      <c r="I2782" s="29">
        <v>0.6</v>
      </c>
      <c r="J2782" s="30">
        <v>3250</v>
      </c>
      <c r="K2782" s="31">
        <f t="shared" si="20"/>
        <v>1950</v>
      </c>
      <c r="L2782" s="31">
        <f t="shared" si="21"/>
        <v>682.5</v>
      </c>
      <c r="M2782" s="32">
        <v>0.35</v>
      </c>
      <c r="O2782" s="37"/>
      <c r="P2782" s="35"/>
      <c r="Q2782" s="33"/>
      <c r="R2782" s="34"/>
    </row>
    <row r="2783" spans="1:18" ht="15.75" customHeight="1" x14ac:dyDescent="0.2">
      <c r="A2783" s="22"/>
      <c r="B2783" s="27" t="s">
        <v>30</v>
      </c>
      <c r="C2783" s="27">
        <v>1197831</v>
      </c>
      <c r="D2783" s="28">
        <v>44389</v>
      </c>
      <c r="E2783" s="27" t="s">
        <v>31</v>
      </c>
      <c r="F2783" s="27" t="s">
        <v>107</v>
      </c>
      <c r="G2783" s="27" t="s">
        <v>108</v>
      </c>
      <c r="H2783" s="27" t="s">
        <v>29</v>
      </c>
      <c r="I2783" s="29">
        <v>0.65</v>
      </c>
      <c r="J2783" s="30">
        <v>5000</v>
      </c>
      <c r="K2783" s="31">
        <f t="shared" si="20"/>
        <v>3250</v>
      </c>
      <c r="L2783" s="31">
        <f t="shared" si="21"/>
        <v>1137.5</v>
      </c>
      <c r="M2783" s="32">
        <v>0.35</v>
      </c>
      <c r="O2783" s="37"/>
      <c r="P2783" s="35"/>
      <c r="Q2783" s="33"/>
      <c r="R2783" s="34"/>
    </row>
    <row r="2784" spans="1:18" ht="15.75" customHeight="1" x14ac:dyDescent="0.2">
      <c r="A2784" s="22"/>
      <c r="B2784" s="27" t="s">
        <v>30</v>
      </c>
      <c r="C2784" s="27">
        <v>1197831</v>
      </c>
      <c r="D2784" s="28">
        <v>44421</v>
      </c>
      <c r="E2784" s="27" t="s">
        <v>31</v>
      </c>
      <c r="F2784" s="27" t="s">
        <v>107</v>
      </c>
      <c r="G2784" s="27" t="s">
        <v>108</v>
      </c>
      <c r="H2784" s="27" t="s">
        <v>24</v>
      </c>
      <c r="I2784" s="29">
        <v>0.6</v>
      </c>
      <c r="J2784" s="30">
        <v>6500</v>
      </c>
      <c r="K2784" s="31">
        <f t="shared" si="20"/>
        <v>3900</v>
      </c>
      <c r="L2784" s="31">
        <f t="shared" si="21"/>
        <v>1365</v>
      </c>
      <c r="M2784" s="32">
        <v>0.35</v>
      </c>
      <c r="O2784" s="37"/>
      <c r="P2784" s="35"/>
      <c r="Q2784" s="33"/>
      <c r="R2784" s="34"/>
    </row>
    <row r="2785" spans="1:18" ht="15.75" customHeight="1" x14ac:dyDescent="0.2">
      <c r="A2785" s="22"/>
      <c r="B2785" s="27" t="s">
        <v>30</v>
      </c>
      <c r="C2785" s="27">
        <v>1197831</v>
      </c>
      <c r="D2785" s="28">
        <v>44421</v>
      </c>
      <c r="E2785" s="27" t="s">
        <v>31</v>
      </c>
      <c r="F2785" s="27" t="s">
        <v>107</v>
      </c>
      <c r="G2785" s="27" t="s">
        <v>108</v>
      </c>
      <c r="H2785" s="27" t="s">
        <v>25</v>
      </c>
      <c r="I2785" s="29">
        <v>0.55000000000000004</v>
      </c>
      <c r="J2785" s="30">
        <v>4250</v>
      </c>
      <c r="K2785" s="31">
        <f t="shared" si="20"/>
        <v>2337.5</v>
      </c>
      <c r="L2785" s="31">
        <f t="shared" si="21"/>
        <v>818.125</v>
      </c>
      <c r="M2785" s="32">
        <v>0.35</v>
      </c>
      <c r="O2785" s="37"/>
      <c r="P2785" s="35"/>
      <c r="Q2785" s="33"/>
      <c r="R2785" s="34"/>
    </row>
    <row r="2786" spans="1:18" ht="15.75" customHeight="1" x14ac:dyDescent="0.2">
      <c r="A2786" s="22"/>
      <c r="B2786" s="27" t="s">
        <v>30</v>
      </c>
      <c r="C2786" s="27">
        <v>1197831</v>
      </c>
      <c r="D2786" s="28">
        <v>44421</v>
      </c>
      <c r="E2786" s="27" t="s">
        <v>31</v>
      </c>
      <c r="F2786" s="27" t="s">
        <v>107</v>
      </c>
      <c r="G2786" s="27" t="s">
        <v>108</v>
      </c>
      <c r="H2786" s="27" t="s">
        <v>26</v>
      </c>
      <c r="I2786" s="29">
        <v>0.5</v>
      </c>
      <c r="J2786" s="30">
        <v>3500</v>
      </c>
      <c r="K2786" s="31">
        <f t="shared" si="20"/>
        <v>1750</v>
      </c>
      <c r="L2786" s="31">
        <f t="shared" si="21"/>
        <v>612.5</v>
      </c>
      <c r="M2786" s="32">
        <v>0.35</v>
      </c>
      <c r="O2786" s="37"/>
      <c r="P2786" s="35"/>
      <c r="Q2786" s="33"/>
      <c r="R2786" s="34"/>
    </row>
    <row r="2787" spans="1:18" ht="15.75" customHeight="1" x14ac:dyDescent="0.2">
      <c r="A2787" s="22"/>
      <c r="B2787" s="27" t="s">
        <v>30</v>
      </c>
      <c r="C2787" s="27">
        <v>1197831</v>
      </c>
      <c r="D2787" s="28">
        <v>44421</v>
      </c>
      <c r="E2787" s="27" t="s">
        <v>31</v>
      </c>
      <c r="F2787" s="27" t="s">
        <v>107</v>
      </c>
      <c r="G2787" s="27" t="s">
        <v>108</v>
      </c>
      <c r="H2787" s="27" t="s">
        <v>27</v>
      </c>
      <c r="I2787" s="29">
        <v>0.4</v>
      </c>
      <c r="J2787" s="30">
        <v>3000</v>
      </c>
      <c r="K2787" s="31">
        <f t="shared" si="20"/>
        <v>1200</v>
      </c>
      <c r="L2787" s="31">
        <f t="shared" si="21"/>
        <v>420</v>
      </c>
      <c r="M2787" s="32">
        <v>0.35</v>
      </c>
      <c r="O2787" s="37"/>
      <c r="P2787" s="35"/>
      <c r="Q2787" s="33"/>
      <c r="R2787" s="34"/>
    </row>
    <row r="2788" spans="1:18" ht="15.75" customHeight="1" x14ac:dyDescent="0.2">
      <c r="A2788" s="22"/>
      <c r="B2788" s="27" t="s">
        <v>30</v>
      </c>
      <c r="C2788" s="27">
        <v>1197831</v>
      </c>
      <c r="D2788" s="28">
        <v>44421</v>
      </c>
      <c r="E2788" s="27" t="s">
        <v>31</v>
      </c>
      <c r="F2788" s="27" t="s">
        <v>107</v>
      </c>
      <c r="G2788" s="27" t="s">
        <v>108</v>
      </c>
      <c r="H2788" s="27" t="s">
        <v>28</v>
      </c>
      <c r="I2788" s="29">
        <v>0.5</v>
      </c>
      <c r="J2788" s="30">
        <v>2750</v>
      </c>
      <c r="K2788" s="31">
        <f t="shared" si="20"/>
        <v>1375</v>
      </c>
      <c r="L2788" s="31">
        <f t="shared" si="21"/>
        <v>481.24999999999994</v>
      </c>
      <c r="M2788" s="32">
        <v>0.35</v>
      </c>
      <c r="O2788" s="37"/>
      <c r="P2788" s="35"/>
      <c r="Q2788" s="33"/>
      <c r="R2788" s="34"/>
    </row>
    <row r="2789" spans="1:18" ht="15.75" customHeight="1" x14ac:dyDescent="0.2">
      <c r="A2789" s="22"/>
      <c r="B2789" s="27" t="s">
        <v>30</v>
      </c>
      <c r="C2789" s="27">
        <v>1197831</v>
      </c>
      <c r="D2789" s="28">
        <v>44421</v>
      </c>
      <c r="E2789" s="27" t="s">
        <v>31</v>
      </c>
      <c r="F2789" s="27" t="s">
        <v>107</v>
      </c>
      <c r="G2789" s="27" t="s">
        <v>108</v>
      </c>
      <c r="H2789" s="27" t="s">
        <v>29</v>
      </c>
      <c r="I2789" s="29">
        <v>0.55000000000000004</v>
      </c>
      <c r="J2789" s="30">
        <v>4500</v>
      </c>
      <c r="K2789" s="31">
        <f t="shared" si="20"/>
        <v>2475</v>
      </c>
      <c r="L2789" s="31">
        <f t="shared" si="21"/>
        <v>866.25</v>
      </c>
      <c r="M2789" s="32">
        <v>0.35</v>
      </c>
      <c r="O2789" s="37"/>
      <c r="P2789" s="35"/>
      <c r="Q2789" s="33"/>
      <c r="R2789" s="34"/>
    </row>
    <row r="2790" spans="1:18" ht="15.75" customHeight="1" x14ac:dyDescent="0.2">
      <c r="A2790" s="22"/>
      <c r="B2790" s="27" t="s">
        <v>30</v>
      </c>
      <c r="C2790" s="27">
        <v>1197831</v>
      </c>
      <c r="D2790" s="28">
        <v>44451</v>
      </c>
      <c r="E2790" s="27" t="s">
        <v>31</v>
      </c>
      <c r="F2790" s="27" t="s">
        <v>107</v>
      </c>
      <c r="G2790" s="27" t="s">
        <v>108</v>
      </c>
      <c r="H2790" s="27" t="s">
        <v>24</v>
      </c>
      <c r="I2790" s="29">
        <v>0.5</v>
      </c>
      <c r="J2790" s="30">
        <v>5500</v>
      </c>
      <c r="K2790" s="31">
        <f t="shared" si="20"/>
        <v>2750</v>
      </c>
      <c r="L2790" s="31">
        <f t="shared" si="21"/>
        <v>962.49999999999989</v>
      </c>
      <c r="M2790" s="32">
        <v>0.35</v>
      </c>
      <c r="O2790" s="37"/>
      <c r="P2790" s="35"/>
      <c r="Q2790" s="33"/>
      <c r="R2790" s="34"/>
    </row>
    <row r="2791" spans="1:18" ht="15.75" customHeight="1" x14ac:dyDescent="0.2">
      <c r="A2791" s="22"/>
      <c r="B2791" s="27" t="s">
        <v>30</v>
      </c>
      <c r="C2791" s="27">
        <v>1197831</v>
      </c>
      <c r="D2791" s="28">
        <v>44451</v>
      </c>
      <c r="E2791" s="27" t="s">
        <v>31</v>
      </c>
      <c r="F2791" s="27" t="s">
        <v>107</v>
      </c>
      <c r="G2791" s="27" t="s">
        <v>108</v>
      </c>
      <c r="H2791" s="27" t="s">
        <v>25</v>
      </c>
      <c r="I2791" s="29">
        <v>0.40000000000000013</v>
      </c>
      <c r="J2791" s="30">
        <v>3500</v>
      </c>
      <c r="K2791" s="31">
        <f t="shared" si="20"/>
        <v>1400.0000000000005</v>
      </c>
      <c r="L2791" s="31">
        <f t="shared" si="21"/>
        <v>490.00000000000011</v>
      </c>
      <c r="M2791" s="32">
        <v>0.35</v>
      </c>
      <c r="O2791" s="37"/>
      <c r="P2791" s="35"/>
      <c r="Q2791" s="33"/>
      <c r="R2791" s="34"/>
    </row>
    <row r="2792" spans="1:18" ht="15.75" customHeight="1" x14ac:dyDescent="0.2">
      <c r="A2792" s="22"/>
      <c r="B2792" s="27" t="s">
        <v>30</v>
      </c>
      <c r="C2792" s="27">
        <v>1197831</v>
      </c>
      <c r="D2792" s="28">
        <v>44451</v>
      </c>
      <c r="E2792" s="27" t="s">
        <v>31</v>
      </c>
      <c r="F2792" s="27" t="s">
        <v>107</v>
      </c>
      <c r="G2792" s="27" t="s">
        <v>108</v>
      </c>
      <c r="H2792" s="27" t="s">
        <v>26</v>
      </c>
      <c r="I2792" s="29">
        <v>0.15000000000000008</v>
      </c>
      <c r="J2792" s="30">
        <v>2500</v>
      </c>
      <c r="K2792" s="31">
        <f t="shared" si="20"/>
        <v>375.00000000000017</v>
      </c>
      <c r="L2792" s="31">
        <f t="shared" si="21"/>
        <v>131.25000000000006</v>
      </c>
      <c r="M2792" s="32">
        <v>0.35</v>
      </c>
      <c r="O2792" s="37"/>
      <c r="P2792" s="35"/>
      <c r="Q2792" s="33"/>
      <c r="R2792" s="34"/>
    </row>
    <row r="2793" spans="1:18" ht="15.75" customHeight="1" x14ac:dyDescent="0.2">
      <c r="A2793" s="22"/>
      <c r="B2793" s="27" t="s">
        <v>30</v>
      </c>
      <c r="C2793" s="27">
        <v>1197831</v>
      </c>
      <c r="D2793" s="28">
        <v>44451</v>
      </c>
      <c r="E2793" s="27" t="s">
        <v>31</v>
      </c>
      <c r="F2793" s="27" t="s">
        <v>107</v>
      </c>
      <c r="G2793" s="27" t="s">
        <v>108</v>
      </c>
      <c r="H2793" s="27" t="s">
        <v>27</v>
      </c>
      <c r="I2793" s="29">
        <v>0.15000000000000008</v>
      </c>
      <c r="J2793" s="30">
        <v>2250</v>
      </c>
      <c r="K2793" s="31">
        <f t="shared" si="20"/>
        <v>337.50000000000017</v>
      </c>
      <c r="L2793" s="31">
        <f t="shared" si="21"/>
        <v>118.12500000000006</v>
      </c>
      <c r="M2793" s="32">
        <v>0.35</v>
      </c>
      <c r="O2793" s="37"/>
      <c r="P2793" s="35"/>
      <c r="Q2793" s="33"/>
      <c r="R2793" s="34"/>
    </row>
    <row r="2794" spans="1:18" ht="15.75" customHeight="1" x14ac:dyDescent="0.2">
      <c r="A2794" s="22"/>
      <c r="B2794" s="27" t="s">
        <v>30</v>
      </c>
      <c r="C2794" s="27">
        <v>1197831</v>
      </c>
      <c r="D2794" s="28">
        <v>44451</v>
      </c>
      <c r="E2794" s="27" t="s">
        <v>31</v>
      </c>
      <c r="F2794" s="27" t="s">
        <v>107</v>
      </c>
      <c r="G2794" s="27" t="s">
        <v>108</v>
      </c>
      <c r="H2794" s="27" t="s">
        <v>28</v>
      </c>
      <c r="I2794" s="29">
        <v>0.25000000000000006</v>
      </c>
      <c r="J2794" s="30">
        <v>2250</v>
      </c>
      <c r="K2794" s="31">
        <f t="shared" si="20"/>
        <v>562.50000000000011</v>
      </c>
      <c r="L2794" s="31">
        <f t="shared" si="21"/>
        <v>196.87500000000003</v>
      </c>
      <c r="M2794" s="32">
        <v>0.35</v>
      </c>
      <c r="O2794" s="37"/>
      <c r="P2794" s="35"/>
      <c r="Q2794" s="33"/>
      <c r="R2794" s="34"/>
    </row>
    <row r="2795" spans="1:18" ht="15.75" customHeight="1" x14ac:dyDescent="0.2">
      <c r="A2795" s="22"/>
      <c r="B2795" s="27" t="s">
        <v>30</v>
      </c>
      <c r="C2795" s="27">
        <v>1197831</v>
      </c>
      <c r="D2795" s="28">
        <v>44451</v>
      </c>
      <c r="E2795" s="27" t="s">
        <v>31</v>
      </c>
      <c r="F2795" s="27" t="s">
        <v>107</v>
      </c>
      <c r="G2795" s="27" t="s">
        <v>108</v>
      </c>
      <c r="H2795" s="27" t="s">
        <v>29</v>
      </c>
      <c r="I2795" s="29">
        <v>0.3000000000000001</v>
      </c>
      <c r="J2795" s="30">
        <v>3250</v>
      </c>
      <c r="K2795" s="31">
        <f t="shared" si="20"/>
        <v>975.00000000000034</v>
      </c>
      <c r="L2795" s="31">
        <f t="shared" si="21"/>
        <v>341.25000000000011</v>
      </c>
      <c r="M2795" s="32">
        <v>0.35</v>
      </c>
      <c r="O2795" s="37"/>
      <c r="P2795" s="35"/>
      <c r="Q2795" s="33"/>
      <c r="R2795" s="34"/>
    </row>
    <row r="2796" spans="1:18" ht="15.75" customHeight="1" x14ac:dyDescent="0.2">
      <c r="A2796" s="22"/>
      <c r="B2796" s="27" t="s">
        <v>30</v>
      </c>
      <c r="C2796" s="27">
        <v>1197831</v>
      </c>
      <c r="D2796" s="28">
        <v>44483</v>
      </c>
      <c r="E2796" s="27" t="s">
        <v>31</v>
      </c>
      <c r="F2796" s="27" t="s">
        <v>107</v>
      </c>
      <c r="G2796" s="27" t="s">
        <v>108</v>
      </c>
      <c r="H2796" s="27" t="s">
        <v>24</v>
      </c>
      <c r="I2796" s="29">
        <v>0.3000000000000001</v>
      </c>
      <c r="J2796" s="30">
        <v>5000</v>
      </c>
      <c r="K2796" s="31">
        <f t="shared" si="20"/>
        <v>1500.0000000000005</v>
      </c>
      <c r="L2796" s="31">
        <f t="shared" si="21"/>
        <v>525.00000000000011</v>
      </c>
      <c r="M2796" s="32">
        <v>0.35</v>
      </c>
      <c r="O2796" s="37"/>
      <c r="P2796" s="35"/>
      <c r="Q2796" s="33"/>
      <c r="R2796" s="34"/>
    </row>
    <row r="2797" spans="1:18" ht="15.75" customHeight="1" x14ac:dyDescent="0.2">
      <c r="A2797" s="22"/>
      <c r="B2797" s="27" t="s">
        <v>30</v>
      </c>
      <c r="C2797" s="27">
        <v>1197831</v>
      </c>
      <c r="D2797" s="28">
        <v>44483</v>
      </c>
      <c r="E2797" s="27" t="s">
        <v>31</v>
      </c>
      <c r="F2797" s="27" t="s">
        <v>107</v>
      </c>
      <c r="G2797" s="27" t="s">
        <v>108</v>
      </c>
      <c r="H2797" s="27" t="s">
        <v>25</v>
      </c>
      <c r="I2797" s="29">
        <v>0.20000000000000012</v>
      </c>
      <c r="J2797" s="30">
        <v>3250</v>
      </c>
      <c r="K2797" s="31">
        <f t="shared" si="20"/>
        <v>650.00000000000034</v>
      </c>
      <c r="L2797" s="31">
        <f t="shared" si="21"/>
        <v>227.50000000000011</v>
      </c>
      <c r="M2797" s="32">
        <v>0.35</v>
      </c>
      <c r="O2797" s="37"/>
      <c r="P2797" s="35"/>
      <c r="Q2797" s="33"/>
      <c r="R2797" s="34"/>
    </row>
    <row r="2798" spans="1:18" ht="15.75" customHeight="1" x14ac:dyDescent="0.2">
      <c r="A2798" s="22"/>
      <c r="B2798" s="27" t="s">
        <v>30</v>
      </c>
      <c r="C2798" s="27">
        <v>1197831</v>
      </c>
      <c r="D2798" s="28">
        <v>44483</v>
      </c>
      <c r="E2798" s="27" t="s">
        <v>31</v>
      </c>
      <c r="F2798" s="27" t="s">
        <v>107</v>
      </c>
      <c r="G2798" s="27" t="s">
        <v>108</v>
      </c>
      <c r="H2798" s="27" t="s">
        <v>26</v>
      </c>
      <c r="I2798" s="29">
        <v>0.20000000000000012</v>
      </c>
      <c r="J2798" s="30">
        <v>2000</v>
      </c>
      <c r="K2798" s="31">
        <f t="shared" si="20"/>
        <v>400.00000000000023</v>
      </c>
      <c r="L2798" s="31">
        <f t="shared" si="21"/>
        <v>140.00000000000006</v>
      </c>
      <c r="M2798" s="32">
        <v>0.35</v>
      </c>
      <c r="O2798" s="37"/>
      <c r="P2798" s="35"/>
      <c r="Q2798" s="33"/>
      <c r="R2798" s="34"/>
    </row>
    <row r="2799" spans="1:18" ht="15.75" customHeight="1" x14ac:dyDescent="0.2">
      <c r="A2799" s="22"/>
      <c r="B2799" s="27" t="s">
        <v>30</v>
      </c>
      <c r="C2799" s="27">
        <v>1197831</v>
      </c>
      <c r="D2799" s="28">
        <v>44483</v>
      </c>
      <c r="E2799" s="27" t="s">
        <v>31</v>
      </c>
      <c r="F2799" s="27" t="s">
        <v>107</v>
      </c>
      <c r="G2799" s="27" t="s">
        <v>108</v>
      </c>
      <c r="H2799" s="27" t="s">
        <v>27</v>
      </c>
      <c r="I2799" s="29">
        <v>0.20000000000000012</v>
      </c>
      <c r="J2799" s="30">
        <v>1750</v>
      </c>
      <c r="K2799" s="31">
        <f t="shared" si="20"/>
        <v>350.00000000000023</v>
      </c>
      <c r="L2799" s="31">
        <f t="shared" si="21"/>
        <v>122.50000000000007</v>
      </c>
      <c r="M2799" s="32">
        <v>0.35</v>
      </c>
      <c r="O2799" s="37"/>
      <c r="P2799" s="35"/>
      <c r="Q2799" s="33"/>
      <c r="R2799" s="34"/>
    </row>
    <row r="2800" spans="1:18" ht="15.75" customHeight="1" x14ac:dyDescent="0.2">
      <c r="A2800" s="22"/>
      <c r="B2800" s="27" t="s">
        <v>30</v>
      </c>
      <c r="C2800" s="27">
        <v>1197831</v>
      </c>
      <c r="D2800" s="28">
        <v>44483</v>
      </c>
      <c r="E2800" s="27" t="s">
        <v>31</v>
      </c>
      <c r="F2800" s="27" t="s">
        <v>107</v>
      </c>
      <c r="G2800" s="27" t="s">
        <v>108</v>
      </c>
      <c r="H2800" s="27" t="s">
        <v>28</v>
      </c>
      <c r="I2800" s="29">
        <v>0.3000000000000001</v>
      </c>
      <c r="J2800" s="30">
        <v>1750</v>
      </c>
      <c r="K2800" s="31">
        <f t="shared" si="20"/>
        <v>525.00000000000023</v>
      </c>
      <c r="L2800" s="31">
        <f t="shared" si="21"/>
        <v>183.75000000000006</v>
      </c>
      <c r="M2800" s="32">
        <v>0.35</v>
      </c>
      <c r="O2800" s="37"/>
      <c r="P2800" s="35"/>
      <c r="Q2800" s="33"/>
      <c r="R2800" s="34"/>
    </row>
    <row r="2801" spans="1:18" ht="15.75" customHeight="1" x14ac:dyDescent="0.2">
      <c r="A2801" s="22"/>
      <c r="B2801" s="27" t="s">
        <v>30</v>
      </c>
      <c r="C2801" s="27">
        <v>1197831</v>
      </c>
      <c r="D2801" s="28">
        <v>44483</v>
      </c>
      <c r="E2801" s="27" t="s">
        <v>31</v>
      </c>
      <c r="F2801" s="27" t="s">
        <v>107</v>
      </c>
      <c r="G2801" s="27" t="s">
        <v>108</v>
      </c>
      <c r="H2801" s="27" t="s">
        <v>29</v>
      </c>
      <c r="I2801" s="29">
        <v>0.30000000000000004</v>
      </c>
      <c r="J2801" s="30">
        <v>3000</v>
      </c>
      <c r="K2801" s="31">
        <f t="shared" si="20"/>
        <v>900.00000000000011</v>
      </c>
      <c r="L2801" s="31">
        <f t="shared" si="21"/>
        <v>315</v>
      </c>
      <c r="M2801" s="32">
        <v>0.35</v>
      </c>
      <c r="O2801" s="37"/>
      <c r="P2801" s="35"/>
      <c r="Q2801" s="33"/>
      <c r="R2801" s="34"/>
    </row>
    <row r="2802" spans="1:18" ht="15.75" customHeight="1" x14ac:dyDescent="0.2">
      <c r="A2802" s="22"/>
      <c r="B2802" s="27" t="s">
        <v>30</v>
      </c>
      <c r="C2802" s="27">
        <v>1197831</v>
      </c>
      <c r="D2802" s="28">
        <v>44513</v>
      </c>
      <c r="E2802" s="27" t="s">
        <v>31</v>
      </c>
      <c r="F2802" s="27" t="s">
        <v>107</v>
      </c>
      <c r="G2802" s="27" t="s">
        <v>108</v>
      </c>
      <c r="H2802" s="27" t="s">
        <v>24</v>
      </c>
      <c r="I2802" s="29">
        <v>0.25000000000000011</v>
      </c>
      <c r="J2802" s="30">
        <v>4500</v>
      </c>
      <c r="K2802" s="31">
        <f t="shared" si="20"/>
        <v>1125.0000000000005</v>
      </c>
      <c r="L2802" s="31">
        <f t="shared" si="21"/>
        <v>393.75000000000011</v>
      </c>
      <c r="M2802" s="32">
        <v>0.35</v>
      </c>
      <c r="O2802" s="37"/>
      <c r="P2802" s="35"/>
      <c r="Q2802" s="33"/>
      <c r="R2802" s="34"/>
    </row>
    <row r="2803" spans="1:18" ht="15.75" customHeight="1" x14ac:dyDescent="0.2">
      <c r="A2803" s="22"/>
      <c r="B2803" s="27" t="s">
        <v>30</v>
      </c>
      <c r="C2803" s="27">
        <v>1197831</v>
      </c>
      <c r="D2803" s="28">
        <v>44513</v>
      </c>
      <c r="E2803" s="27" t="s">
        <v>31</v>
      </c>
      <c r="F2803" s="27" t="s">
        <v>107</v>
      </c>
      <c r="G2803" s="27" t="s">
        <v>108</v>
      </c>
      <c r="H2803" s="27" t="s">
        <v>25</v>
      </c>
      <c r="I2803" s="29">
        <v>0.15000000000000013</v>
      </c>
      <c r="J2803" s="30">
        <v>2750</v>
      </c>
      <c r="K2803" s="31">
        <f t="shared" si="20"/>
        <v>412.50000000000034</v>
      </c>
      <c r="L2803" s="31">
        <f t="shared" si="21"/>
        <v>144.37500000000011</v>
      </c>
      <c r="M2803" s="32">
        <v>0.35</v>
      </c>
      <c r="O2803" s="37"/>
      <c r="P2803" s="35"/>
      <c r="Q2803" s="33"/>
      <c r="R2803" s="34"/>
    </row>
    <row r="2804" spans="1:18" ht="15.75" customHeight="1" x14ac:dyDescent="0.2">
      <c r="A2804" s="22"/>
      <c r="B2804" s="27" t="s">
        <v>30</v>
      </c>
      <c r="C2804" s="27">
        <v>1197831</v>
      </c>
      <c r="D2804" s="28">
        <v>44513</v>
      </c>
      <c r="E2804" s="27" t="s">
        <v>31</v>
      </c>
      <c r="F2804" s="27" t="s">
        <v>107</v>
      </c>
      <c r="G2804" s="27" t="s">
        <v>108</v>
      </c>
      <c r="H2804" s="27" t="s">
        <v>26</v>
      </c>
      <c r="I2804" s="29">
        <v>0.25000000000000017</v>
      </c>
      <c r="J2804" s="30">
        <v>2200</v>
      </c>
      <c r="K2804" s="31">
        <f t="shared" si="20"/>
        <v>550.00000000000034</v>
      </c>
      <c r="L2804" s="31">
        <f t="shared" si="21"/>
        <v>192.50000000000011</v>
      </c>
      <c r="M2804" s="32">
        <v>0.35</v>
      </c>
      <c r="O2804" s="37"/>
      <c r="P2804" s="35"/>
      <c r="Q2804" s="33"/>
      <c r="R2804" s="34"/>
    </row>
    <row r="2805" spans="1:18" ht="15.75" customHeight="1" x14ac:dyDescent="0.2">
      <c r="A2805" s="22"/>
      <c r="B2805" s="27" t="s">
        <v>30</v>
      </c>
      <c r="C2805" s="27">
        <v>1197831</v>
      </c>
      <c r="D2805" s="28">
        <v>44513</v>
      </c>
      <c r="E2805" s="27" t="s">
        <v>31</v>
      </c>
      <c r="F2805" s="27" t="s">
        <v>107</v>
      </c>
      <c r="G2805" s="27" t="s">
        <v>108</v>
      </c>
      <c r="H2805" s="27" t="s">
        <v>27</v>
      </c>
      <c r="I2805" s="29">
        <v>0.55000000000000016</v>
      </c>
      <c r="J2805" s="30">
        <v>2750</v>
      </c>
      <c r="K2805" s="31">
        <f t="shared" si="20"/>
        <v>1512.5000000000005</v>
      </c>
      <c r="L2805" s="31">
        <f t="shared" si="21"/>
        <v>529.37500000000011</v>
      </c>
      <c r="M2805" s="32">
        <v>0.35</v>
      </c>
      <c r="O2805" s="37"/>
      <c r="P2805" s="35"/>
      <c r="Q2805" s="33"/>
      <c r="R2805" s="34"/>
    </row>
    <row r="2806" spans="1:18" ht="15.75" customHeight="1" x14ac:dyDescent="0.2">
      <c r="A2806" s="22"/>
      <c r="B2806" s="27" t="s">
        <v>30</v>
      </c>
      <c r="C2806" s="27">
        <v>1197831</v>
      </c>
      <c r="D2806" s="28">
        <v>44513</v>
      </c>
      <c r="E2806" s="27" t="s">
        <v>31</v>
      </c>
      <c r="F2806" s="27" t="s">
        <v>107</v>
      </c>
      <c r="G2806" s="27" t="s">
        <v>108</v>
      </c>
      <c r="H2806" s="27" t="s">
        <v>28</v>
      </c>
      <c r="I2806" s="29">
        <v>0.75000000000000011</v>
      </c>
      <c r="J2806" s="30">
        <v>2500</v>
      </c>
      <c r="K2806" s="31">
        <f t="shared" si="20"/>
        <v>1875.0000000000002</v>
      </c>
      <c r="L2806" s="31">
        <f t="shared" si="21"/>
        <v>656.25</v>
      </c>
      <c r="M2806" s="32">
        <v>0.35</v>
      </c>
      <c r="O2806" s="37"/>
      <c r="P2806" s="35"/>
      <c r="Q2806" s="33"/>
      <c r="R2806" s="34"/>
    </row>
    <row r="2807" spans="1:18" ht="15.75" customHeight="1" x14ac:dyDescent="0.2">
      <c r="A2807" s="22"/>
      <c r="B2807" s="27" t="s">
        <v>30</v>
      </c>
      <c r="C2807" s="27">
        <v>1197831</v>
      </c>
      <c r="D2807" s="28">
        <v>44513</v>
      </c>
      <c r="E2807" s="27" t="s">
        <v>31</v>
      </c>
      <c r="F2807" s="27" t="s">
        <v>107</v>
      </c>
      <c r="G2807" s="27" t="s">
        <v>108</v>
      </c>
      <c r="H2807" s="27" t="s">
        <v>29</v>
      </c>
      <c r="I2807" s="29">
        <v>0.75</v>
      </c>
      <c r="J2807" s="30">
        <v>3500</v>
      </c>
      <c r="K2807" s="31">
        <f t="shared" si="20"/>
        <v>2625</v>
      </c>
      <c r="L2807" s="31">
        <f t="shared" si="21"/>
        <v>918.74999999999989</v>
      </c>
      <c r="M2807" s="32">
        <v>0.35</v>
      </c>
      <c r="O2807" s="37"/>
      <c r="P2807" s="35"/>
      <c r="Q2807" s="33"/>
      <c r="R2807" s="34"/>
    </row>
    <row r="2808" spans="1:18" ht="15.75" customHeight="1" x14ac:dyDescent="0.2">
      <c r="A2808" s="22"/>
      <c r="B2808" s="27" t="s">
        <v>30</v>
      </c>
      <c r="C2808" s="27">
        <v>1197831</v>
      </c>
      <c r="D2808" s="28">
        <v>44542</v>
      </c>
      <c r="E2808" s="27" t="s">
        <v>31</v>
      </c>
      <c r="F2808" s="27" t="s">
        <v>107</v>
      </c>
      <c r="G2808" s="27" t="s">
        <v>108</v>
      </c>
      <c r="H2808" s="27" t="s">
        <v>24</v>
      </c>
      <c r="I2808" s="29">
        <v>0.70000000000000007</v>
      </c>
      <c r="J2808" s="30">
        <v>6000</v>
      </c>
      <c r="K2808" s="31">
        <f t="shared" si="20"/>
        <v>4200</v>
      </c>
      <c r="L2808" s="31">
        <f t="shared" si="21"/>
        <v>1470</v>
      </c>
      <c r="M2808" s="32">
        <v>0.35</v>
      </c>
      <c r="O2808" s="37"/>
      <c r="P2808" s="35"/>
      <c r="Q2808" s="33"/>
      <c r="R2808" s="34"/>
    </row>
    <row r="2809" spans="1:18" ht="15.75" customHeight="1" x14ac:dyDescent="0.2">
      <c r="A2809" s="22"/>
      <c r="B2809" s="27" t="s">
        <v>30</v>
      </c>
      <c r="C2809" s="27">
        <v>1197831</v>
      </c>
      <c r="D2809" s="28">
        <v>44542</v>
      </c>
      <c r="E2809" s="27" t="s">
        <v>31</v>
      </c>
      <c r="F2809" s="27" t="s">
        <v>107</v>
      </c>
      <c r="G2809" s="27" t="s">
        <v>108</v>
      </c>
      <c r="H2809" s="27" t="s">
        <v>25</v>
      </c>
      <c r="I2809" s="29">
        <v>0.60000000000000009</v>
      </c>
      <c r="J2809" s="30">
        <v>4000</v>
      </c>
      <c r="K2809" s="31">
        <f t="shared" si="20"/>
        <v>2400.0000000000005</v>
      </c>
      <c r="L2809" s="31">
        <f t="shared" si="21"/>
        <v>840.00000000000011</v>
      </c>
      <c r="M2809" s="32">
        <v>0.35</v>
      </c>
      <c r="O2809" s="37"/>
      <c r="P2809" s="35"/>
      <c r="Q2809" s="33"/>
      <c r="R2809" s="34"/>
    </row>
    <row r="2810" spans="1:18" ht="15.75" customHeight="1" x14ac:dyDescent="0.2">
      <c r="A2810" s="22"/>
      <c r="B2810" s="27" t="s">
        <v>30</v>
      </c>
      <c r="C2810" s="27">
        <v>1197831</v>
      </c>
      <c r="D2810" s="28">
        <v>44542</v>
      </c>
      <c r="E2810" s="27" t="s">
        <v>31</v>
      </c>
      <c r="F2810" s="27" t="s">
        <v>107</v>
      </c>
      <c r="G2810" s="27" t="s">
        <v>108</v>
      </c>
      <c r="H2810" s="27" t="s">
        <v>26</v>
      </c>
      <c r="I2810" s="29">
        <v>0.60000000000000009</v>
      </c>
      <c r="J2810" s="30">
        <v>3500</v>
      </c>
      <c r="K2810" s="31">
        <f t="shared" si="20"/>
        <v>2100.0000000000005</v>
      </c>
      <c r="L2810" s="31">
        <f t="shared" si="21"/>
        <v>735.00000000000011</v>
      </c>
      <c r="M2810" s="32">
        <v>0.35</v>
      </c>
      <c r="O2810" s="37"/>
      <c r="P2810" s="35"/>
      <c r="Q2810" s="33"/>
      <c r="R2810" s="34"/>
    </row>
    <row r="2811" spans="1:18" ht="15.75" customHeight="1" x14ac:dyDescent="0.2">
      <c r="A2811" s="22"/>
      <c r="B2811" s="27" t="s">
        <v>30</v>
      </c>
      <c r="C2811" s="27">
        <v>1197831</v>
      </c>
      <c r="D2811" s="28">
        <v>44542</v>
      </c>
      <c r="E2811" s="27" t="s">
        <v>31</v>
      </c>
      <c r="F2811" s="27" t="s">
        <v>107</v>
      </c>
      <c r="G2811" s="27" t="s">
        <v>108</v>
      </c>
      <c r="H2811" s="27" t="s">
        <v>27</v>
      </c>
      <c r="I2811" s="29">
        <v>0.60000000000000009</v>
      </c>
      <c r="J2811" s="30">
        <v>3000</v>
      </c>
      <c r="K2811" s="31">
        <f t="shared" ref="K2811:K3065" si="22">I2811*J2811</f>
        <v>1800.0000000000002</v>
      </c>
      <c r="L2811" s="31">
        <f t="shared" ref="L2811:L3065" si="23">K2811*M2811</f>
        <v>630</v>
      </c>
      <c r="M2811" s="32">
        <v>0.35</v>
      </c>
      <c r="O2811" s="37"/>
      <c r="P2811" s="35"/>
      <c r="Q2811" s="33"/>
      <c r="R2811" s="34"/>
    </row>
    <row r="2812" spans="1:18" ht="15.75" customHeight="1" x14ac:dyDescent="0.2">
      <c r="A2812" s="22"/>
      <c r="B2812" s="27" t="s">
        <v>30</v>
      </c>
      <c r="C2812" s="27">
        <v>1197831</v>
      </c>
      <c r="D2812" s="28">
        <v>44542</v>
      </c>
      <c r="E2812" s="27" t="s">
        <v>31</v>
      </c>
      <c r="F2812" s="27" t="s">
        <v>107</v>
      </c>
      <c r="G2812" s="27" t="s">
        <v>108</v>
      </c>
      <c r="H2812" s="27" t="s">
        <v>28</v>
      </c>
      <c r="I2812" s="29">
        <v>0.70000000000000007</v>
      </c>
      <c r="J2812" s="30">
        <v>3000</v>
      </c>
      <c r="K2812" s="31">
        <f t="shared" si="22"/>
        <v>2100</v>
      </c>
      <c r="L2812" s="31">
        <f t="shared" si="23"/>
        <v>735</v>
      </c>
      <c r="M2812" s="32">
        <v>0.35</v>
      </c>
      <c r="O2812" s="37"/>
      <c r="P2812" s="35"/>
      <c r="Q2812" s="33"/>
      <c r="R2812" s="34"/>
    </row>
    <row r="2813" spans="1:18" ht="15.75" customHeight="1" x14ac:dyDescent="0.2">
      <c r="A2813" s="22"/>
      <c r="B2813" s="27" t="s">
        <v>30</v>
      </c>
      <c r="C2813" s="27">
        <v>1197831</v>
      </c>
      <c r="D2813" s="28">
        <v>44542</v>
      </c>
      <c r="E2813" s="27" t="s">
        <v>31</v>
      </c>
      <c r="F2813" s="27" t="s">
        <v>107</v>
      </c>
      <c r="G2813" s="27" t="s">
        <v>108</v>
      </c>
      <c r="H2813" s="27" t="s">
        <v>29</v>
      </c>
      <c r="I2813" s="29">
        <v>0.75</v>
      </c>
      <c r="J2813" s="30">
        <v>4000</v>
      </c>
      <c r="K2813" s="31">
        <f t="shared" si="22"/>
        <v>3000</v>
      </c>
      <c r="L2813" s="31">
        <f t="shared" si="23"/>
        <v>1050</v>
      </c>
      <c r="M2813" s="32">
        <v>0.35</v>
      </c>
      <c r="O2813" s="37"/>
      <c r="P2813" s="35"/>
      <c r="Q2813" s="33"/>
      <c r="R2813" s="34"/>
    </row>
    <row r="2814" spans="1:18" ht="15.75" customHeight="1" x14ac:dyDescent="0.2">
      <c r="A2814" s="22" t="s">
        <v>46</v>
      </c>
      <c r="B2814" s="27" t="s">
        <v>21</v>
      </c>
      <c r="C2814" s="27">
        <v>1185732</v>
      </c>
      <c r="D2814" s="28">
        <v>44208</v>
      </c>
      <c r="E2814" s="27" t="s">
        <v>40</v>
      </c>
      <c r="F2814" s="27" t="s">
        <v>109</v>
      </c>
      <c r="G2814" s="27" t="s">
        <v>110</v>
      </c>
      <c r="H2814" s="27" t="s">
        <v>24</v>
      </c>
      <c r="I2814" s="29">
        <v>0.4</v>
      </c>
      <c r="J2814" s="30">
        <v>4750</v>
      </c>
      <c r="K2814" s="31">
        <f t="shared" si="22"/>
        <v>1900</v>
      </c>
      <c r="L2814" s="31">
        <f t="shared" si="23"/>
        <v>665</v>
      </c>
      <c r="M2814" s="32">
        <v>0.35</v>
      </c>
      <c r="O2814" s="37"/>
      <c r="P2814" s="35"/>
      <c r="Q2814" s="33"/>
      <c r="R2814" s="34"/>
    </row>
    <row r="2815" spans="1:18" ht="15.75" customHeight="1" x14ac:dyDescent="0.2">
      <c r="A2815" s="22"/>
      <c r="B2815" s="27" t="s">
        <v>21</v>
      </c>
      <c r="C2815" s="27">
        <v>1185732</v>
      </c>
      <c r="D2815" s="28">
        <v>44208</v>
      </c>
      <c r="E2815" s="27" t="s">
        <v>40</v>
      </c>
      <c r="F2815" s="27" t="s">
        <v>109</v>
      </c>
      <c r="G2815" s="27" t="s">
        <v>110</v>
      </c>
      <c r="H2815" s="27" t="s">
        <v>25</v>
      </c>
      <c r="I2815" s="29">
        <v>0.4</v>
      </c>
      <c r="J2815" s="30">
        <v>2750</v>
      </c>
      <c r="K2815" s="31">
        <f t="shared" si="22"/>
        <v>1100</v>
      </c>
      <c r="L2815" s="31">
        <f t="shared" si="23"/>
        <v>330</v>
      </c>
      <c r="M2815" s="32">
        <v>0.3</v>
      </c>
      <c r="O2815" s="37"/>
      <c r="P2815" s="35"/>
      <c r="Q2815" s="33"/>
      <c r="R2815" s="34"/>
    </row>
    <row r="2816" spans="1:18" ht="15.75" customHeight="1" x14ac:dyDescent="0.2">
      <c r="A2816" s="22"/>
      <c r="B2816" s="27" t="s">
        <v>21</v>
      </c>
      <c r="C2816" s="27">
        <v>1185732</v>
      </c>
      <c r="D2816" s="28">
        <v>44208</v>
      </c>
      <c r="E2816" s="27" t="s">
        <v>40</v>
      </c>
      <c r="F2816" s="27" t="s">
        <v>109</v>
      </c>
      <c r="G2816" s="27" t="s">
        <v>110</v>
      </c>
      <c r="H2816" s="27" t="s">
        <v>26</v>
      </c>
      <c r="I2816" s="29">
        <v>0.30000000000000004</v>
      </c>
      <c r="J2816" s="30">
        <v>2750</v>
      </c>
      <c r="K2816" s="31">
        <f t="shared" si="22"/>
        <v>825.00000000000011</v>
      </c>
      <c r="L2816" s="31">
        <f t="shared" si="23"/>
        <v>247.50000000000003</v>
      </c>
      <c r="M2816" s="32">
        <v>0.3</v>
      </c>
      <c r="O2816" s="37"/>
      <c r="P2816" s="35"/>
      <c r="Q2816" s="33"/>
      <c r="R2816" s="34"/>
    </row>
    <row r="2817" spans="1:18" ht="15.75" customHeight="1" x14ac:dyDescent="0.2">
      <c r="A2817" s="22"/>
      <c r="B2817" s="27" t="s">
        <v>21</v>
      </c>
      <c r="C2817" s="27">
        <v>1185732</v>
      </c>
      <c r="D2817" s="28">
        <v>44208</v>
      </c>
      <c r="E2817" s="27" t="s">
        <v>40</v>
      </c>
      <c r="F2817" s="27" t="s">
        <v>109</v>
      </c>
      <c r="G2817" s="27" t="s">
        <v>110</v>
      </c>
      <c r="H2817" s="27" t="s">
        <v>27</v>
      </c>
      <c r="I2817" s="29">
        <v>0.35000000000000003</v>
      </c>
      <c r="J2817" s="30">
        <v>1250</v>
      </c>
      <c r="K2817" s="31">
        <f t="shared" si="22"/>
        <v>437.50000000000006</v>
      </c>
      <c r="L2817" s="31">
        <f t="shared" si="23"/>
        <v>131.25</v>
      </c>
      <c r="M2817" s="32">
        <v>0.3</v>
      </c>
      <c r="O2817" s="37"/>
      <c r="P2817" s="35"/>
      <c r="Q2817" s="33"/>
      <c r="R2817" s="34"/>
    </row>
    <row r="2818" spans="1:18" ht="15.75" customHeight="1" x14ac:dyDescent="0.2">
      <c r="A2818" s="22"/>
      <c r="B2818" s="27" t="s">
        <v>21</v>
      </c>
      <c r="C2818" s="27">
        <v>1185732</v>
      </c>
      <c r="D2818" s="28">
        <v>44208</v>
      </c>
      <c r="E2818" s="27" t="s">
        <v>40</v>
      </c>
      <c r="F2818" s="27" t="s">
        <v>109</v>
      </c>
      <c r="G2818" s="27" t="s">
        <v>110</v>
      </c>
      <c r="H2818" s="27" t="s">
        <v>28</v>
      </c>
      <c r="I2818" s="29">
        <v>0.49999999999999994</v>
      </c>
      <c r="J2818" s="30">
        <v>1750</v>
      </c>
      <c r="K2818" s="31">
        <f t="shared" si="22"/>
        <v>874.99999999999989</v>
      </c>
      <c r="L2818" s="31">
        <f t="shared" si="23"/>
        <v>306.24999999999994</v>
      </c>
      <c r="M2818" s="32">
        <v>0.35</v>
      </c>
      <c r="O2818" s="37"/>
      <c r="P2818" s="35"/>
      <c r="Q2818" s="33"/>
      <c r="R2818" s="34"/>
    </row>
    <row r="2819" spans="1:18" ht="15.75" customHeight="1" x14ac:dyDescent="0.2">
      <c r="A2819" s="22"/>
      <c r="B2819" s="27" t="s">
        <v>21</v>
      </c>
      <c r="C2819" s="27">
        <v>1185732</v>
      </c>
      <c r="D2819" s="28">
        <v>44208</v>
      </c>
      <c r="E2819" s="27" t="s">
        <v>40</v>
      </c>
      <c r="F2819" s="27" t="s">
        <v>109</v>
      </c>
      <c r="G2819" s="27" t="s">
        <v>110</v>
      </c>
      <c r="H2819" s="27" t="s">
        <v>29</v>
      </c>
      <c r="I2819" s="29">
        <v>0.4</v>
      </c>
      <c r="J2819" s="30">
        <v>2750</v>
      </c>
      <c r="K2819" s="31">
        <f t="shared" si="22"/>
        <v>1100</v>
      </c>
      <c r="L2819" s="31">
        <f t="shared" si="23"/>
        <v>440</v>
      </c>
      <c r="M2819" s="32">
        <v>0.4</v>
      </c>
      <c r="O2819" s="37"/>
      <c r="P2819" s="35"/>
      <c r="Q2819" s="33"/>
      <c r="R2819" s="34"/>
    </row>
    <row r="2820" spans="1:18" ht="15.75" customHeight="1" x14ac:dyDescent="0.2">
      <c r="A2820" s="22"/>
      <c r="B2820" s="27" t="s">
        <v>21</v>
      </c>
      <c r="C2820" s="27">
        <v>1185732</v>
      </c>
      <c r="D2820" s="28">
        <v>44239</v>
      </c>
      <c r="E2820" s="27" t="s">
        <v>40</v>
      </c>
      <c r="F2820" s="27" t="s">
        <v>109</v>
      </c>
      <c r="G2820" s="27" t="s">
        <v>110</v>
      </c>
      <c r="H2820" s="27" t="s">
        <v>24</v>
      </c>
      <c r="I2820" s="29">
        <v>0.4</v>
      </c>
      <c r="J2820" s="30">
        <v>5250</v>
      </c>
      <c r="K2820" s="31">
        <f t="shared" si="22"/>
        <v>2100</v>
      </c>
      <c r="L2820" s="31">
        <f t="shared" si="23"/>
        <v>735</v>
      </c>
      <c r="M2820" s="32">
        <v>0.35</v>
      </c>
      <c r="O2820" s="37"/>
      <c r="P2820" s="35"/>
      <c r="Q2820" s="33"/>
      <c r="R2820" s="34"/>
    </row>
    <row r="2821" spans="1:18" ht="15.75" customHeight="1" x14ac:dyDescent="0.2">
      <c r="A2821" s="22"/>
      <c r="B2821" s="27" t="s">
        <v>21</v>
      </c>
      <c r="C2821" s="27">
        <v>1185732</v>
      </c>
      <c r="D2821" s="28">
        <v>44239</v>
      </c>
      <c r="E2821" s="27" t="s">
        <v>40</v>
      </c>
      <c r="F2821" s="27" t="s">
        <v>109</v>
      </c>
      <c r="G2821" s="27" t="s">
        <v>110</v>
      </c>
      <c r="H2821" s="27" t="s">
        <v>25</v>
      </c>
      <c r="I2821" s="29">
        <v>0.4</v>
      </c>
      <c r="J2821" s="30">
        <v>1750</v>
      </c>
      <c r="K2821" s="31">
        <f t="shared" si="22"/>
        <v>700</v>
      </c>
      <c r="L2821" s="31">
        <f t="shared" si="23"/>
        <v>210</v>
      </c>
      <c r="M2821" s="32">
        <v>0.3</v>
      </c>
      <c r="O2821" s="37"/>
      <c r="P2821" s="35"/>
      <c r="Q2821" s="33"/>
      <c r="R2821" s="34"/>
    </row>
    <row r="2822" spans="1:18" ht="15.75" customHeight="1" x14ac:dyDescent="0.2">
      <c r="A2822" s="22"/>
      <c r="B2822" s="27" t="s">
        <v>21</v>
      </c>
      <c r="C2822" s="27">
        <v>1185732</v>
      </c>
      <c r="D2822" s="28">
        <v>44239</v>
      </c>
      <c r="E2822" s="27" t="s">
        <v>40</v>
      </c>
      <c r="F2822" s="27" t="s">
        <v>109</v>
      </c>
      <c r="G2822" s="27" t="s">
        <v>110</v>
      </c>
      <c r="H2822" s="27" t="s">
        <v>26</v>
      </c>
      <c r="I2822" s="29">
        <v>0.30000000000000004</v>
      </c>
      <c r="J2822" s="30">
        <v>2250</v>
      </c>
      <c r="K2822" s="31">
        <f t="shared" si="22"/>
        <v>675.00000000000011</v>
      </c>
      <c r="L2822" s="31">
        <f t="shared" si="23"/>
        <v>202.50000000000003</v>
      </c>
      <c r="M2822" s="32">
        <v>0.3</v>
      </c>
      <c r="O2822" s="37"/>
      <c r="P2822" s="35"/>
      <c r="Q2822" s="33"/>
      <c r="R2822" s="34"/>
    </row>
    <row r="2823" spans="1:18" ht="15.75" customHeight="1" x14ac:dyDescent="0.2">
      <c r="A2823" s="22"/>
      <c r="B2823" s="27" t="s">
        <v>21</v>
      </c>
      <c r="C2823" s="27">
        <v>1185732</v>
      </c>
      <c r="D2823" s="28">
        <v>44239</v>
      </c>
      <c r="E2823" s="27" t="s">
        <v>40</v>
      </c>
      <c r="F2823" s="27" t="s">
        <v>109</v>
      </c>
      <c r="G2823" s="27" t="s">
        <v>110</v>
      </c>
      <c r="H2823" s="27" t="s">
        <v>27</v>
      </c>
      <c r="I2823" s="29">
        <v>0.35000000000000003</v>
      </c>
      <c r="J2823" s="30">
        <v>1000</v>
      </c>
      <c r="K2823" s="31">
        <f t="shared" si="22"/>
        <v>350.00000000000006</v>
      </c>
      <c r="L2823" s="31">
        <f t="shared" si="23"/>
        <v>105.00000000000001</v>
      </c>
      <c r="M2823" s="32">
        <v>0.3</v>
      </c>
      <c r="O2823" s="37"/>
      <c r="P2823" s="35"/>
      <c r="Q2823" s="33"/>
      <c r="R2823" s="34"/>
    </row>
    <row r="2824" spans="1:18" ht="15.75" customHeight="1" x14ac:dyDescent="0.2">
      <c r="A2824" s="22"/>
      <c r="B2824" s="27" t="s">
        <v>21</v>
      </c>
      <c r="C2824" s="27">
        <v>1185732</v>
      </c>
      <c r="D2824" s="28">
        <v>44239</v>
      </c>
      <c r="E2824" s="27" t="s">
        <v>40</v>
      </c>
      <c r="F2824" s="27" t="s">
        <v>109</v>
      </c>
      <c r="G2824" s="27" t="s">
        <v>110</v>
      </c>
      <c r="H2824" s="27" t="s">
        <v>28</v>
      </c>
      <c r="I2824" s="29">
        <v>0.49999999999999994</v>
      </c>
      <c r="J2824" s="30">
        <v>1750</v>
      </c>
      <c r="K2824" s="31">
        <f t="shared" si="22"/>
        <v>874.99999999999989</v>
      </c>
      <c r="L2824" s="31">
        <f t="shared" si="23"/>
        <v>306.24999999999994</v>
      </c>
      <c r="M2824" s="32">
        <v>0.35</v>
      </c>
      <c r="O2824" s="37"/>
      <c r="P2824" s="35"/>
      <c r="Q2824" s="33"/>
      <c r="R2824" s="34"/>
    </row>
    <row r="2825" spans="1:18" ht="15.75" customHeight="1" x14ac:dyDescent="0.2">
      <c r="A2825" s="22"/>
      <c r="B2825" s="27" t="s">
        <v>21</v>
      </c>
      <c r="C2825" s="27">
        <v>1185732</v>
      </c>
      <c r="D2825" s="28">
        <v>44239</v>
      </c>
      <c r="E2825" s="27" t="s">
        <v>40</v>
      </c>
      <c r="F2825" s="27" t="s">
        <v>109</v>
      </c>
      <c r="G2825" s="27" t="s">
        <v>110</v>
      </c>
      <c r="H2825" s="27" t="s">
        <v>29</v>
      </c>
      <c r="I2825" s="29">
        <v>0.35</v>
      </c>
      <c r="J2825" s="30">
        <v>2750</v>
      </c>
      <c r="K2825" s="31">
        <f t="shared" si="22"/>
        <v>962.49999999999989</v>
      </c>
      <c r="L2825" s="31">
        <f t="shared" si="23"/>
        <v>385</v>
      </c>
      <c r="M2825" s="32">
        <v>0.4</v>
      </c>
      <c r="O2825" s="37"/>
      <c r="P2825" s="35"/>
      <c r="Q2825" s="33"/>
      <c r="R2825" s="34"/>
    </row>
    <row r="2826" spans="1:18" ht="15.75" customHeight="1" x14ac:dyDescent="0.2">
      <c r="A2826" s="22"/>
      <c r="B2826" s="27" t="s">
        <v>21</v>
      </c>
      <c r="C2826" s="27">
        <v>1185732</v>
      </c>
      <c r="D2826" s="28">
        <v>44266</v>
      </c>
      <c r="E2826" s="27" t="s">
        <v>40</v>
      </c>
      <c r="F2826" s="27" t="s">
        <v>109</v>
      </c>
      <c r="G2826" s="27" t="s">
        <v>110</v>
      </c>
      <c r="H2826" s="27" t="s">
        <v>24</v>
      </c>
      <c r="I2826" s="29">
        <v>0.4</v>
      </c>
      <c r="J2826" s="30">
        <v>4950</v>
      </c>
      <c r="K2826" s="31">
        <f t="shared" si="22"/>
        <v>1980</v>
      </c>
      <c r="L2826" s="31">
        <f t="shared" si="23"/>
        <v>693</v>
      </c>
      <c r="M2826" s="32">
        <v>0.35</v>
      </c>
      <c r="O2826" s="37"/>
      <c r="P2826" s="35"/>
      <c r="Q2826" s="33"/>
      <c r="R2826" s="34"/>
    </row>
    <row r="2827" spans="1:18" ht="15.75" customHeight="1" x14ac:dyDescent="0.2">
      <c r="A2827" s="22"/>
      <c r="B2827" s="27" t="s">
        <v>21</v>
      </c>
      <c r="C2827" s="27">
        <v>1185732</v>
      </c>
      <c r="D2827" s="28">
        <v>44266</v>
      </c>
      <c r="E2827" s="27" t="s">
        <v>40</v>
      </c>
      <c r="F2827" s="27" t="s">
        <v>109</v>
      </c>
      <c r="G2827" s="27" t="s">
        <v>110</v>
      </c>
      <c r="H2827" s="27" t="s">
        <v>25</v>
      </c>
      <c r="I2827" s="29">
        <v>0.4</v>
      </c>
      <c r="J2827" s="30">
        <v>2000</v>
      </c>
      <c r="K2827" s="31">
        <f t="shared" si="22"/>
        <v>800</v>
      </c>
      <c r="L2827" s="31">
        <f t="shared" si="23"/>
        <v>240</v>
      </c>
      <c r="M2827" s="32">
        <v>0.3</v>
      </c>
      <c r="O2827" s="37"/>
      <c r="P2827" s="35"/>
      <c r="Q2827" s="33"/>
      <c r="R2827" s="34"/>
    </row>
    <row r="2828" spans="1:18" ht="15.75" customHeight="1" x14ac:dyDescent="0.2">
      <c r="A2828" s="22"/>
      <c r="B2828" s="27" t="s">
        <v>21</v>
      </c>
      <c r="C2828" s="27">
        <v>1185732</v>
      </c>
      <c r="D2828" s="28">
        <v>44266</v>
      </c>
      <c r="E2828" s="27" t="s">
        <v>40</v>
      </c>
      <c r="F2828" s="27" t="s">
        <v>109</v>
      </c>
      <c r="G2828" s="27" t="s">
        <v>110</v>
      </c>
      <c r="H2828" s="27" t="s">
        <v>26</v>
      </c>
      <c r="I2828" s="29">
        <v>0.30000000000000004</v>
      </c>
      <c r="J2828" s="30">
        <v>2250</v>
      </c>
      <c r="K2828" s="31">
        <f t="shared" si="22"/>
        <v>675.00000000000011</v>
      </c>
      <c r="L2828" s="31">
        <f t="shared" si="23"/>
        <v>202.50000000000003</v>
      </c>
      <c r="M2828" s="32">
        <v>0.3</v>
      </c>
      <c r="O2828" s="37"/>
      <c r="P2828" s="35"/>
      <c r="Q2828" s="33"/>
      <c r="R2828" s="34"/>
    </row>
    <row r="2829" spans="1:18" ht="15.75" customHeight="1" x14ac:dyDescent="0.2">
      <c r="A2829" s="22"/>
      <c r="B2829" s="27" t="s">
        <v>21</v>
      </c>
      <c r="C2829" s="27">
        <v>1185732</v>
      </c>
      <c r="D2829" s="28">
        <v>44266</v>
      </c>
      <c r="E2829" s="27" t="s">
        <v>40</v>
      </c>
      <c r="F2829" s="27" t="s">
        <v>109</v>
      </c>
      <c r="G2829" s="27" t="s">
        <v>110</v>
      </c>
      <c r="H2829" s="27" t="s">
        <v>27</v>
      </c>
      <c r="I2829" s="29">
        <v>0.35</v>
      </c>
      <c r="J2829" s="30">
        <v>750</v>
      </c>
      <c r="K2829" s="31">
        <f t="shared" si="22"/>
        <v>262.5</v>
      </c>
      <c r="L2829" s="31">
        <f t="shared" si="23"/>
        <v>78.75</v>
      </c>
      <c r="M2829" s="32">
        <v>0.3</v>
      </c>
      <c r="O2829" s="37"/>
      <c r="P2829" s="35"/>
      <c r="Q2829" s="33"/>
      <c r="R2829" s="34"/>
    </row>
    <row r="2830" spans="1:18" ht="15.75" customHeight="1" x14ac:dyDescent="0.2">
      <c r="A2830" s="22"/>
      <c r="B2830" s="27" t="s">
        <v>21</v>
      </c>
      <c r="C2830" s="27">
        <v>1185732</v>
      </c>
      <c r="D2830" s="28">
        <v>44266</v>
      </c>
      <c r="E2830" s="27" t="s">
        <v>40</v>
      </c>
      <c r="F2830" s="27" t="s">
        <v>109</v>
      </c>
      <c r="G2830" s="27" t="s">
        <v>110</v>
      </c>
      <c r="H2830" s="27" t="s">
        <v>28</v>
      </c>
      <c r="I2830" s="29">
        <v>0.5</v>
      </c>
      <c r="J2830" s="30">
        <v>1250</v>
      </c>
      <c r="K2830" s="31">
        <f t="shared" si="22"/>
        <v>625</v>
      </c>
      <c r="L2830" s="31">
        <f t="shared" si="23"/>
        <v>218.75</v>
      </c>
      <c r="M2830" s="32">
        <v>0.35</v>
      </c>
      <c r="O2830" s="37"/>
      <c r="P2830" s="35"/>
      <c r="Q2830" s="33"/>
      <c r="R2830" s="34"/>
    </row>
    <row r="2831" spans="1:18" ht="15.75" customHeight="1" x14ac:dyDescent="0.2">
      <c r="A2831" s="22"/>
      <c r="B2831" s="27" t="s">
        <v>21</v>
      </c>
      <c r="C2831" s="27">
        <v>1185732</v>
      </c>
      <c r="D2831" s="28">
        <v>44266</v>
      </c>
      <c r="E2831" s="27" t="s">
        <v>40</v>
      </c>
      <c r="F2831" s="27" t="s">
        <v>109</v>
      </c>
      <c r="G2831" s="27" t="s">
        <v>110</v>
      </c>
      <c r="H2831" s="27" t="s">
        <v>29</v>
      </c>
      <c r="I2831" s="29">
        <v>0.4</v>
      </c>
      <c r="J2831" s="30">
        <v>2250</v>
      </c>
      <c r="K2831" s="31">
        <f t="shared" si="22"/>
        <v>900</v>
      </c>
      <c r="L2831" s="31">
        <f t="shared" si="23"/>
        <v>360</v>
      </c>
      <c r="M2831" s="32">
        <v>0.4</v>
      </c>
      <c r="O2831" s="37"/>
      <c r="P2831" s="35"/>
      <c r="Q2831" s="33"/>
      <c r="R2831" s="34"/>
    </row>
    <row r="2832" spans="1:18" ht="15.75" customHeight="1" x14ac:dyDescent="0.2">
      <c r="A2832" s="22"/>
      <c r="B2832" s="27" t="s">
        <v>21</v>
      </c>
      <c r="C2832" s="27">
        <v>1185732</v>
      </c>
      <c r="D2832" s="28">
        <v>44298</v>
      </c>
      <c r="E2832" s="27" t="s">
        <v>40</v>
      </c>
      <c r="F2832" s="27" t="s">
        <v>109</v>
      </c>
      <c r="G2832" s="27" t="s">
        <v>110</v>
      </c>
      <c r="H2832" s="27" t="s">
        <v>24</v>
      </c>
      <c r="I2832" s="29">
        <v>0.4</v>
      </c>
      <c r="J2832" s="30">
        <v>4500</v>
      </c>
      <c r="K2832" s="31">
        <f t="shared" si="22"/>
        <v>1800</v>
      </c>
      <c r="L2832" s="31">
        <f t="shared" si="23"/>
        <v>630</v>
      </c>
      <c r="M2832" s="32">
        <v>0.35</v>
      </c>
      <c r="O2832" s="37"/>
      <c r="P2832" s="35"/>
      <c r="Q2832" s="33"/>
      <c r="R2832" s="34"/>
    </row>
    <row r="2833" spans="1:18" ht="15.75" customHeight="1" x14ac:dyDescent="0.2">
      <c r="A2833" s="22"/>
      <c r="B2833" s="27" t="s">
        <v>21</v>
      </c>
      <c r="C2833" s="27">
        <v>1185732</v>
      </c>
      <c r="D2833" s="28">
        <v>44298</v>
      </c>
      <c r="E2833" s="27" t="s">
        <v>40</v>
      </c>
      <c r="F2833" s="27" t="s">
        <v>109</v>
      </c>
      <c r="G2833" s="27" t="s">
        <v>110</v>
      </c>
      <c r="H2833" s="27" t="s">
        <v>25</v>
      </c>
      <c r="I2833" s="29">
        <v>0.4</v>
      </c>
      <c r="J2833" s="30">
        <v>1500</v>
      </c>
      <c r="K2833" s="31">
        <f t="shared" si="22"/>
        <v>600</v>
      </c>
      <c r="L2833" s="31">
        <f t="shared" si="23"/>
        <v>180</v>
      </c>
      <c r="M2833" s="32">
        <v>0.3</v>
      </c>
      <c r="O2833" s="37"/>
      <c r="P2833" s="35"/>
      <c r="Q2833" s="33"/>
      <c r="R2833" s="34"/>
    </row>
    <row r="2834" spans="1:18" ht="15.75" customHeight="1" x14ac:dyDescent="0.2">
      <c r="A2834" s="22"/>
      <c r="B2834" s="27" t="s">
        <v>21</v>
      </c>
      <c r="C2834" s="27">
        <v>1185732</v>
      </c>
      <c r="D2834" s="28">
        <v>44298</v>
      </c>
      <c r="E2834" s="27" t="s">
        <v>40</v>
      </c>
      <c r="F2834" s="27" t="s">
        <v>109</v>
      </c>
      <c r="G2834" s="27" t="s">
        <v>110</v>
      </c>
      <c r="H2834" s="27" t="s">
        <v>26</v>
      </c>
      <c r="I2834" s="29">
        <v>0.30000000000000004</v>
      </c>
      <c r="J2834" s="30">
        <v>1500</v>
      </c>
      <c r="K2834" s="31">
        <f t="shared" si="22"/>
        <v>450.00000000000006</v>
      </c>
      <c r="L2834" s="31">
        <f t="shared" si="23"/>
        <v>135</v>
      </c>
      <c r="M2834" s="32">
        <v>0.3</v>
      </c>
      <c r="O2834" s="37"/>
      <c r="P2834" s="35"/>
      <c r="Q2834" s="33"/>
      <c r="R2834" s="34"/>
    </row>
    <row r="2835" spans="1:18" ht="15.75" customHeight="1" x14ac:dyDescent="0.2">
      <c r="A2835" s="22"/>
      <c r="B2835" s="27" t="s">
        <v>21</v>
      </c>
      <c r="C2835" s="27">
        <v>1185732</v>
      </c>
      <c r="D2835" s="28">
        <v>44298</v>
      </c>
      <c r="E2835" s="27" t="s">
        <v>40</v>
      </c>
      <c r="F2835" s="27" t="s">
        <v>109</v>
      </c>
      <c r="G2835" s="27" t="s">
        <v>110</v>
      </c>
      <c r="H2835" s="27" t="s">
        <v>27</v>
      </c>
      <c r="I2835" s="29">
        <v>0.35</v>
      </c>
      <c r="J2835" s="30">
        <v>750</v>
      </c>
      <c r="K2835" s="31">
        <f t="shared" si="22"/>
        <v>262.5</v>
      </c>
      <c r="L2835" s="31">
        <f t="shared" si="23"/>
        <v>78.75</v>
      </c>
      <c r="M2835" s="32">
        <v>0.3</v>
      </c>
      <c r="O2835" s="37"/>
      <c r="P2835" s="35"/>
      <c r="Q2835" s="33"/>
      <c r="R2835" s="34"/>
    </row>
    <row r="2836" spans="1:18" ht="15.75" customHeight="1" x14ac:dyDescent="0.2">
      <c r="A2836" s="22"/>
      <c r="B2836" s="27" t="s">
        <v>21</v>
      </c>
      <c r="C2836" s="27">
        <v>1185732</v>
      </c>
      <c r="D2836" s="28">
        <v>44298</v>
      </c>
      <c r="E2836" s="27" t="s">
        <v>40</v>
      </c>
      <c r="F2836" s="27" t="s">
        <v>109</v>
      </c>
      <c r="G2836" s="27" t="s">
        <v>110</v>
      </c>
      <c r="H2836" s="27" t="s">
        <v>28</v>
      </c>
      <c r="I2836" s="29">
        <v>0.6</v>
      </c>
      <c r="J2836" s="30">
        <v>1000</v>
      </c>
      <c r="K2836" s="31">
        <f t="shared" si="22"/>
        <v>600</v>
      </c>
      <c r="L2836" s="31">
        <f t="shared" si="23"/>
        <v>210</v>
      </c>
      <c r="M2836" s="32">
        <v>0.35</v>
      </c>
      <c r="O2836" s="37"/>
      <c r="P2836" s="35"/>
      <c r="Q2836" s="33"/>
      <c r="R2836" s="34"/>
    </row>
    <row r="2837" spans="1:18" ht="15.75" customHeight="1" x14ac:dyDescent="0.2">
      <c r="A2837" s="22"/>
      <c r="B2837" s="27" t="s">
        <v>21</v>
      </c>
      <c r="C2837" s="27">
        <v>1185732</v>
      </c>
      <c r="D2837" s="28">
        <v>44298</v>
      </c>
      <c r="E2837" s="27" t="s">
        <v>40</v>
      </c>
      <c r="F2837" s="27" t="s">
        <v>109</v>
      </c>
      <c r="G2837" s="27" t="s">
        <v>110</v>
      </c>
      <c r="H2837" s="27" t="s">
        <v>29</v>
      </c>
      <c r="I2837" s="29">
        <v>0.5</v>
      </c>
      <c r="J2837" s="30">
        <v>2250</v>
      </c>
      <c r="K2837" s="31">
        <f t="shared" si="22"/>
        <v>1125</v>
      </c>
      <c r="L2837" s="31">
        <f t="shared" si="23"/>
        <v>450</v>
      </c>
      <c r="M2837" s="32">
        <v>0.4</v>
      </c>
      <c r="O2837" s="37"/>
      <c r="P2837" s="35"/>
      <c r="Q2837" s="33"/>
      <c r="R2837" s="34"/>
    </row>
    <row r="2838" spans="1:18" ht="15.75" customHeight="1" x14ac:dyDescent="0.2">
      <c r="A2838" s="22"/>
      <c r="B2838" s="27" t="s">
        <v>21</v>
      </c>
      <c r="C2838" s="27">
        <v>1185732</v>
      </c>
      <c r="D2838" s="28">
        <v>44329</v>
      </c>
      <c r="E2838" s="27" t="s">
        <v>40</v>
      </c>
      <c r="F2838" s="27" t="s">
        <v>109</v>
      </c>
      <c r="G2838" s="27" t="s">
        <v>110</v>
      </c>
      <c r="H2838" s="27" t="s">
        <v>24</v>
      </c>
      <c r="I2838" s="29">
        <v>0.6</v>
      </c>
      <c r="J2838" s="30">
        <v>4950</v>
      </c>
      <c r="K2838" s="31">
        <f t="shared" si="22"/>
        <v>2970</v>
      </c>
      <c r="L2838" s="31">
        <f t="shared" si="23"/>
        <v>1039.5</v>
      </c>
      <c r="M2838" s="32">
        <v>0.35</v>
      </c>
      <c r="O2838" s="37"/>
      <c r="P2838" s="35"/>
      <c r="Q2838" s="33"/>
      <c r="R2838" s="34"/>
    </row>
    <row r="2839" spans="1:18" ht="15.75" customHeight="1" x14ac:dyDescent="0.2">
      <c r="A2839" s="22"/>
      <c r="B2839" s="27" t="s">
        <v>21</v>
      </c>
      <c r="C2839" s="27">
        <v>1185732</v>
      </c>
      <c r="D2839" s="28">
        <v>44329</v>
      </c>
      <c r="E2839" s="27" t="s">
        <v>40</v>
      </c>
      <c r="F2839" s="27" t="s">
        <v>109</v>
      </c>
      <c r="G2839" s="27" t="s">
        <v>110</v>
      </c>
      <c r="H2839" s="27" t="s">
        <v>25</v>
      </c>
      <c r="I2839" s="29">
        <v>0.5</v>
      </c>
      <c r="J2839" s="30">
        <v>2000</v>
      </c>
      <c r="K2839" s="31">
        <f t="shared" si="22"/>
        <v>1000</v>
      </c>
      <c r="L2839" s="31">
        <f t="shared" si="23"/>
        <v>300</v>
      </c>
      <c r="M2839" s="32">
        <v>0.3</v>
      </c>
      <c r="O2839" s="37"/>
      <c r="P2839" s="35"/>
      <c r="Q2839" s="33"/>
      <c r="R2839" s="34"/>
    </row>
    <row r="2840" spans="1:18" ht="15.75" customHeight="1" x14ac:dyDescent="0.2">
      <c r="A2840" s="22"/>
      <c r="B2840" s="27" t="s">
        <v>21</v>
      </c>
      <c r="C2840" s="27">
        <v>1185732</v>
      </c>
      <c r="D2840" s="28">
        <v>44329</v>
      </c>
      <c r="E2840" s="27" t="s">
        <v>40</v>
      </c>
      <c r="F2840" s="27" t="s">
        <v>109</v>
      </c>
      <c r="G2840" s="27" t="s">
        <v>110</v>
      </c>
      <c r="H2840" s="27" t="s">
        <v>26</v>
      </c>
      <c r="I2840" s="29">
        <v>0.45</v>
      </c>
      <c r="J2840" s="30">
        <v>1750</v>
      </c>
      <c r="K2840" s="31">
        <f t="shared" si="22"/>
        <v>787.5</v>
      </c>
      <c r="L2840" s="31">
        <f t="shared" si="23"/>
        <v>236.25</v>
      </c>
      <c r="M2840" s="32">
        <v>0.3</v>
      </c>
      <c r="O2840" s="37"/>
      <c r="P2840" s="35"/>
      <c r="Q2840" s="33"/>
      <c r="R2840" s="34"/>
    </row>
    <row r="2841" spans="1:18" ht="15.75" customHeight="1" x14ac:dyDescent="0.2">
      <c r="A2841" s="22"/>
      <c r="B2841" s="27" t="s">
        <v>21</v>
      </c>
      <c r="C2841" s="27">
        <v>1185732</v>
      </c>
      <c r="D2841" s="28">
        <v>44329</v>
      </c>
      <c r="E2841" s="27" t="s">
        <v>40</v>
      </c>
      <c r="F2841" s="27" t="s">
        <v>109</v>
      </c>
      <c r="G2841" s="27" t="s">
        <v>110</v>
      </c>
      <c r="H2841" s="27" t="s">
        <v>27</v>
      </c>
      <c r="I2841" s="29">
        <v>0.45</v>
      </c>
      <c r="J2841" s="30">
        <v>1000</v>
      </c>
      <c r="K2841" s="31">
        <f t="shared" si="22"/>
        <v>450</v>
      </c>
      <c r="L2841" s="31">
        <f t="shared" si="23"/>
        <v>135</v>
      </c>
      <c r="M2841" s="32">
        <v>0.3</v>
      </c>
      <c r="O2841" s="37"/>
      <c r="P2841" s="35"/>
      <c r="Q2841" s="33"/>
      <c r="R2841" s="34"/>
    </row>
    <row r="2842" spans="1:18" ht="15.75" customHeight="1" x14ac:dyDescent="0.2">
      <c r="A2842" s="22"/>
      <c r="B2842" s="27" t="s">
        <v>21</v>
      </c>
      <c r="C2842" s="27">
        <v>1185732</v>
      </c>
      <c r="D2842" s="28">
        <v>44329</v>
      </c>
      <c r="E2842" s="27" t="s">
        <v>40</v>
      </c>
      <c r="F2842" s="27" t="s">
        <v>109</v>
      </c>
      <c r="G2842" s="27" t="s">
        <v>110</v>
      </c>
      <c r="H2842" s="27" t="s">
        <v>28</v>
      </c>
      <c r="I2842" s="29">
        <v>0.54999999999999993</v>
      </c>
      <c r="J2842" s="30">
        <v>1250</v>
      </c>
      <c r="K2842" s="31">
        <f t="shared" si="22"/>
        <v>687.49999999999989</v>
      </c>
      <c r="L2842" s="31">
        <f t="shared" si="23"/>
        <v>240.62499999999994</v>
      </c>
      <c r="M2842" s="32">
        <v>0.35</v>
      </c>
      <c r="O2842" s="37"/>
      <c r="P2842" s="35"/>
      <c r="Q2842" s="33"/>
      <c r="R2842" s="34"/>
    </row>
    <row r="2843" spans="1:18" ht="15.75" customHeight="1" x14ac:dyDescent="0.2">
      <c r="A2843" s="22"/>
      <c r="B2843" s="27" t="s">
        <v>21</v>
      </c>
      <c r="C2843" s="27">
        <v>1185732</v>
      </c>
      <c r="D2843" s="28">
        <v>44329</v>
      </c>
      <c r="E2843" s="27" t="s">
        <v>40</v>
      </c>
      <c r="F2843" s="27" t="s">
        <v>109</v>
      </c>
      <c r="G2843" s="27" t="s">
        <v>110</v>
      </c>
      <c r="H2843" s="27" t="s">
        <v>29</v>
      </c>
      <c r="I2843" s="29">
        <v>0.6</v>
      </c>
      <c r="J2843" s="30">
        <v>2500</v>
      </c>
      <c r="K2843" s="31">
        <f t="shared" si="22"/>
        <v>1500</v>
      </c>
      <c r="L2843" s="31">
        <f t="shared" si="23"/>
        <v>600</v>
      </c>
      <c r="M2843" s="32">
        <v>0.4</v>
      </c>
      <c r="O2843" s="37"/>
      <c r="P2843" s="35"/>
      <c r="Q2843" s="33"/>
      <c r="R2843" s="34"/>
    </row>
    <row r="2844" spans="1:18" ht="15.75" customHeight="1" x14ac:dyDescent="0.2">
      <c r="A2844" s="22"/>
      <c r="B2844" s="27" t="s">
        <v>21</v>
      </c>
      <c r="C2844" s="27">
        <v>1185732</v>
      </c>
      <c r="D2844" s="28">
        <v>44359</v>
      </c>
      <c r="E2844" s="27" t="s">
        <v>40</v>
      </c>
      <c r="F2844" s="27" t="s">
        <v>109</v>
      </c>
      <c r="G2844" s="27" t="s">
        <v>110</v>
      </c>
      <c r="H2844" s="27" t="s">
        <v>24</v>
      </c>
      <c r="I2844" s="29">
        <v>0.45</v>
      </c>
      <c r="J2844" s="30">
        <v>5000</v>
      </c>
      <c r="K2844" s="31">
        <f t="shared" si="22"/>
        <v>2250</v>
      </c>
      <c r="L2844" s="31">
        <f t="shared" si="23"/>
        <v>787.5</v>
      </c>
      <c r="M2844" s="32">
        <v>0.35</v>
      </c>
      <c r="O2844" s="37"/>
      <c r="P2844" s="35"/>
      <c r="Q2844" s="33"/>
      <c r="R2844" s="34"/>
    </row>
    <row r="2845" spans="1:18" ht="15.75" customHeight="1" x14ac:dyDescent="0.2">
      <c r="A2845" s="22"/>
      <c r="B2845" s="27" t="s">
        <v>21</v>
      </c>
      <c r="C2845" s="27">
        <v>1185732</v>
      </c>
      <c r="D2845" s="28">
        <v>44359</v>
      </c>
      <c r="E2845" s="27" t="s">
        <v>40</v>
      </c>
      <c r="F2845" s="27" t="s">
        <v>109</v>
      </c>
      <c r="G2845" s="27" t="s">
        <v>110</v>
      </c>
      <c r="H2845" s="27" t="s">
        <v>25</v>
      </c>
      <c r="I2845" s="29">
        <v>0.40000000000000008</v>
      </c>
      <c r="J2845" s="30">
        <v>2500</v>
      </c>
      <c r="K2845" s="31">
        <f t="shared" si="22"/>
        <v>1000.0000000000002</v>
      </c>
      <c r="L2845" s="31">
        <f t="shared" si="23"/>
        <v>300.00000000000006</v>
      </c>
      <c r="M2845" s="32">
        <v>0.3</v>
      </c>
      <c r="O2845" s="37"/>
      <c r="P2845" s="35"/>
      <c r="Q2845" s="33"/>
      <c r="R2845" s="34"/>
    </row>
    <row r="2846" spans="1:18" ht="15.75" customHeight="1" x14ac:dyDescent="0.2">
      <c r="A2846" s="22"/>
      <c r="B2846" s="27" t="s">
        <v>21</v>
      </c>
      <c r="C2846" s="27">
        <v>1185732</v>
      </c>
      <c r="D2846" s="28">
        <v>44359</v>
      </c>
      <c r="E2846" s="27" t="s">
        <v>40</v>
      </c>
      <c r="F2846" s="27" t="s">
        <v>109</v>
      </c>
      <c r="G2846" s="27" t="s">
        <v>110</v>
      </c>
      <c r="H2846" s="27" t="s">
        <v>26</v>
      </c>
      <c r="I2846" s="29">
        <v>0.35000000000000003</v>
      </c>
      <c r="J2846" s="30">
        <v>2000</v>
      </c>
      <c r="K2846" s="31">
        <f t="shared" si="22"/>
        <v>700.00000000000011</v>
      </c>
      <c r="L2846" s="31">
        <f t="shared" si="23"/>
        <v>210.00000000000003</v>
      </c>
      <c r="M2846" s="32">
        <v>0.3</v>
      </c>
      <c r="O2846" s="37"/>
      <c r="P2846" s="35"/>
      <c r="Q2846" s="33"/>
      <c r="R2846" s="34"/>
    </row>
    <row r="2847" spans="1:18" ht="15.75" customHeight="1" x14ac:dyDescent="0.2">
      <c r="A2847" s="22"/>
      <c r="B2847" s="27" t="s">
        <v>21</v>
      </c>
      <c r="C2847" s="27">
        <v>1185732</v>
      </c>
      <c r="D2847" s="28">
        <v>44359</v>
      </c>
      <c r="E2847" s="27" t="s">
        <v>40</v>
      </c>
      <c r="F2847" s="27" t="s">
        <v>109</v>
      </c>
      <c r="G2847" s="27" t="s">
        <v>110</v>
      </c>
      <c r="H2847" s="27" t="s">
        <v>27</v>
      </c>
      <c r="I2847" s="29">
        <v>0.35000000000000003</v>
      </c>
      <c r="J2847" s="30">
        <v>1750</v>
      </c>
      <c r="K2847" s="31">
        <f t="shared" si="22"/>
        <v>612.50000000000011</v>
      </c>
      <c r="L2847" s="31">
        <f t="shared" si="23"/>
        <v>183.75000000000003</v>
      </c>
      <c r="M2847" s="32">
        <v>0.3</v>
      </c>
      <c r="O2847" s="37"/>
      <c r="P2847" s="35"/>
      <c r="Q2847" s="33"/>
      <c r="R2847" s="34"/>
    </row>
    <row r="2848" spans="1:18" ht="15.75" customHeight="1" x14ac:dyDescent="0.2">
      <c r="A2848" s="22"/>
      <c r="B2848" s="27" t="s">
        <v>21</v>
      </c>
      <c r="C2848" s="27">
        <v>1185732</v>
      </c>
      <c r="D2848" s="28">
        <v>44359</v>
      </c>
      <c r="E2848" s="27" t="s">
        <v>40</v>
      </c>
      <c r="F2848" s="27" t="s">
        <v>109</v>
      </c>
      <c r="G2848" s="27" t="s">
        <v>110</v>
      </c>
      <c r="H2848" s="27" t="s">
        <v>28</v>
      </c>
      <c r="I2848" s="29">
        <v>0.45</v>
      </c>
      <c r="J2848" s="30">
        <v>1750</v>
      </c>
      <c r="K2848" s="31">
        <f t="shared" si="22"/>
        <v>787.5</v>
      </c>
      <c r="L2848" s="31">
        <f t="shared" si="23"/>
        <v>275.625</v>
      </c>
      <c r="M2848" s="32">
        <v>0.35</v>
      </c>
      <c r="O2848" s="37"/>
      <c r="P2848" s="35"/>
      <c r="Q2848" s="33"/>
      <c r="R2848" s="34"/>
    </row>
    <row r="2849" spans="1:18" ht="15.75" customHeight="1" x14ac:dyDescent="0.2">
      <c r="A2849" s="22"/>
      <c r="B2849" s="27" t="s">
        <v>21</v>
      </c>
      <c r="C2849" s="27">
        <v>1185732</v>
      </c>
      <c r="D2849" s="28">
        <v>44359</v>
      </c>
      <c r="E2849" s="27" t="s">
        <v>40</v>
      </c>
      <c r="F2849" s="27" t="s">
        <v>109</v>
      </c>
      <c r="G2849" s="27" t="s">
        <v>110</v>
      </c>
      <c r="H2849" s="27" t="s">
        <v>29</v>
      </c>
      <c r="I2849" s="29">
        <v>0.55000000000000004</v>
      </c>
      <c r="J2849" s="30">
        <v>3250</v>
      </c>
      <c r="K2849" s="31">
        <f t="shared" si="22"/>
        <v>1787.5000000000002</v>
      </c>
      <c r="L2849" s="31">
        <f t="shared" si="23"/>
        <v>715.00000000000011</v>
      </c>
      <c r="M2849" s="32">
        <v>0.4</v>
      </c>
      <c r="O2849" s="37"/>
      <c r="P2849" s="35"/>
      <c r="Q2849" s="33"/>
      <c r="R2849" s="34"/>
    </row>
    <row r="2850" spans="1:18" ht="15.75" customHeight="1" x14ac:dyDescent="0.2">
      <c r="A2850" s="22"/>
      <c r="B2850" s="27" t="s">
        <v>21</v>
      </c>
      <c r="C2850" s="27">
        <v>1185732</v>
      </c>
      <c r="D2850" s="28">
        <v>44388</v>
      </c>
      <c r="E2850" s="27" t="s">
        <v>40</v>
      </c>
      <c r="F2850" s="27" t="s">
        <v>109</v>
      </c>
      <c r="G2850" s="27" t="s">
        <v>110</v>
      </c>
      <c r="H2850" s="27" t="s">
        <v>24</v>
      </c>
      <c r="I2850" s="29">
        <v>0.5</v>
      </c>
      <c r="J2850" s="30">
        <v>5500</v>
      </c>
      <c r="K2850" s="31">
        <f t="shared" si="22"/>
        <v>2750</v>
      </c>
      <c r="L2850" s="31">
        <f t="shared" si="23"/>
        <v>962.49999999999989</v>
      </c>
      <c r="M2850" s="32">
        <v>0.35</v>
      </c>
      <c r="O2850" s="37"/>
      <c r="P2850" s="35"/>
      <c r="Q2850" s="33"/>
      <c r="R2850" s="34"/>
    </row>
    <row r="2851" spans="1:18" ht="15.75" customHeight="1" x14ac:dyDescent="0.2">
      <c r="A2851" s="22"/>
      <c r="B2851" s="27" t="s">
        <v>21</v>
      </c>
      <c r="C2851" s="27">
        <v>1185732</v>
      </c>
      <c r="D2851" s="28">
        <v>44388</v>
      </c>
      <c r="E2851" s="27" t="s">
        <v>40</v>
      </c>
      <c r="F2851" s="27" t="s">
        <v>109</v>
      </c>
      <c r="G2851" s="27" t="s">
        <v>110</v>
      </c>
      <c r="H2851" s="27" t="s">
        <v>25</v>
      </c>
      <c r="I2851" s="29">
        <v>0.45000000000000007</v>
      </c>
      <c r="J2851" s="30">
        <v>3000</v>
      </c>
      <c r="K2851" s="31">
        <f t="shared" si="22"/>
        <v>1350.0000000000002</v>
      </c>
      <c r="L2851" s="31">
        <f t="shared" si="23"/>
        <v>405.00000000000006</v>
      </c>
      <c r="M2851" s="32">
        <v>0.3</v>
      </c>
      <c r="O2851" s="37"/>
      <c r="P2851" s="35"/>
      <c r="Q2851" s="33"/>
      <c r="R2851" s="34"/>
    </row>
    <row r="2852" spans="1:18" ht="15.75" customHeight="1" x14ac:dyDescent="0.2">
      <c r="A2852" s="22"/>
      <c r="B2852" s="27" t="s">
        <v>21</v>
      </c>
      <c r="C2852" s="27">
        <v>1185732</v>
      </c>
      <c r="D2852" s="28">
        <v>44388</v>
      </c>
      <c r="E2852" s="27" t="s">
        <v>40</v>
      </c>
      <c r="F2852" s="27" t="s">
        <v>109</v>
      </c>
      <c r="G2852" s="27" t="s">
        <v>110</v>
      </c>
      <c r="H2852" s="27" t="s">
        <v>26</v>
      </c>
      <c r="I2852" s="29">
        <v>0.4</v>
      </c>
      <c r="J2852" s="30">
        <v>2250</v>
      </c>
      <c r="K2852" s="31">
        <f t="shared" si="22"/>
        <v>900</v>
      </c>
      <c r="L2852" s="31">
        <f t="shared" si="23"/>
        <v>270</v>
      </c>
      <c r="M2852" s="32">
        <v>0.3</v>
      </c>
      <c r="O2852" s="37"/>
      <c r="P2852" s="35"/>
      <c r="Q2852" s="33"/>
      <c r="R2852" s="34"/>
    </row>
    <row r="2853" spans="1:18" ht="15.75" customHeight="1" x14ac:dyDescent="0.2">
      <c r="A2853" s="22"/>
      <c r="B2853" s="27" t="s">
        <v>21</v>
      </c>
      <c r="C2853" s="27">
        <v>1185732</v>
      </c>
      <c r="D2853" s="28">
        <v>44388</v>
      </c>
      <c r="E2853" s="27" t="s">
        <v>40</v>
      </c>
      <c r="F2853" s="27" t="s">
        <v>109</v>
      </c>
      <c r="G2853" s="27" t="s">
        <v>110</v>
      </c>
      <c r="H2853" s="27" t="s">
        <v>27</v>
      </c>
      <c r="I2853" s="29">
        <v>0.4</v>
      </c>
      <c r="J2853" s="30">
        <v>1750</v>
      </c>
      <c r="K2853" s="31">
        <f t="shared" si="22"/>
        <v>700</v>
      </c>
      <c r="L2853" s="31">
        <f t="shared" si="23"/>
        <v>210</v>
      </c>
      <c r="M2853" s="32">
        <v>0.3</v>
      </c>
      <c r="O2853" s="37"/>
      <c r="P2853" s="35"/>
      <c r="Q2853" s="33"/>
      <c r="R2853" s="34"/>
    </row>
    <row r="2854" spans="1:18" ht="15.75" customHeight="1" x14ac:dyDescent="0.2">
      <c r="A2854" s="22"/>
      <c r="B2854" s="27" t="s">
        <v>21</v>
      </c>
      <c r="C2854" s="27">
        <v>1185732</v>
      </c>
      <c r="D2854" s="28">
        <v>44388</v>
      </c>
      <c r="E2854" s="27" t="s">
        <v>40</v>
      </c>
      <c r="F2854" s="27" t="s">
        <v>109</v>
      </c>
      <c r="G2854" s="27" t="s">
        <v>110</v>
      </c>
      <c r="H2854" s="27" t="s">
        <v>28</v>
      </c>
      <c r="I2854" s="29">
        <v>0.5</v>
      </c>
      <c r="J2854" s="30">
        <v>2000</v>
      </c>
      <c r="K2854" s="31">
        <f t="shared" si="22"/>
        <v>1000</v>
      </c>
      <c r="L2854" s="31">
        <f t="shared" si="23"/>
        <v>350</v>
      </c>
      <c r="M2854" s="32">
        <v>0.35</v>
      </c>
      <c r="O2854" s="37"/>
      <c r="P2854" s="35"/>
      <c r="Q2854" s="33"/>
      <c r="R2854" s="34"/>
    </row>
    <row r="2855" spans="1:18" ht="15.75" customHeight="1" x14ac:dyDescent="0.2">
      <c r="A2855" s="22"/>
      <c r="B2855" s="27" t="s">
        <v>21</v>
      </c>
      <c r="C2855" s="27">
        <v>1185732</v>
      </c>
      <c r="D2855" s="28">
        <v>44388</v>
      </c>
      <c r="E2855" s="27" t="s">
        <v>40</v>
      </c>
      <c r="F2855" s="27" t="s">
        <v>109</v>
      </c>
      <c r="G2855" s="27" t="s">
        <v>110</v>
      </c>
      <c r="H2855" s="27" t="s">
        <v>29</v>
      </c>
      <c r="I2855" s="29">
        <v>0.55000000000000004</v>
      </c>
      <c r="J2855" s="30">
        <v>3750</v>
      </c>
      <c r="K2855" s="31">
        <f t="shared" si="22"/>
        <v>2062.5</v>
      </c>
      <c r="L2855" s="31">
        <f t="shared" si="23"/>
        <v>825</v>
      </c>
      <c r="M2855" s="32">
        <v>0.4</v>
      </c>
      <c r="O2855" s="37"/>
      <c r="P2855" s="35"/>
      <c r="Q2855" s="33"/>
      <c r="R2855" s="34"/>
    </row>
    <row r="2856" spans="1:18" ht="15.75" customHeight="1" x14ac:dyDescent="0.2">
      <c r="A2856" s="22"/>
      <c r="B2856" s="27" t="s">
        <v>21</v>
      </c>
      <c r="C2856" s="27">
        <v>1185732</v>
      </c>
      <c r="D2856" s="28">
        <v>44420</v>
      </c>
      <c r="E2856" s="27" t="s">
        <v>40</v>
      </c>
      <c r="F2856" s="27" t="s">
        <v>109</v>
      </c>
      <c r="G2856" s="27" t="s">
        <v>110</v>
      </c>
      <c r="H2856" s="27" t="s">
        <v>24</v>
      </c>
      <c r="I2856" s="29">
        <v>0.5</v>
      </c>
      <c r="J2856" s="30">
        <v>5250</v>
      </c>
      <c r="K2856" s="31">
        <f t="shared" si="22"/>
        <v>2625</v>
      </c>
      <c r="L2856" s="31">
        <f t="shared" si="23"/>
        <v>918.74999999999989</v>
      </c>
      <c r="M2856" s="32">
        <v>0.35</v>
      </c>
      <c r="O2856" s="37"/>
      <c r="P2856" s="35"/>
      <c r="Q2856" s="33"/>
      <c r="R2856" s="34"/>
    </row>
    <row r="2857" spans="1:18" ht="15.75" customHeight="1" x14ac:dyDescent="0.2">
      <c r="A2857" s="22"/>
      <c r="B2857" s="27" t="s">
        <v>21</v>
      </c>
      <c r="C2857" s="27">
        <v>1185732</v>
      </c>
      <c r="D2857" s="28">
        <v>44420</v>
      </c>
      <c r="E2857" s="27" t="s">
        <v>40</v>
      </c>
      <c r="F2857" s="27" t="s">
        <v>109</v>
      </c>
      <c r="G2857" s="27" t="s">
        <v>110</v>
      </c>
      <c r="H2857" s="27" t="s">
        <v>25</v>
      </c>
      <c r="I2857" s="29">
        <v>0.45000000000000007</v>
      </c>
      <c r="J2857" s="30">
        <v>3000</v>
      </c>
      <c r="K2857" s="31">
        <f t="shared" si="22"/>
        <v>1350.0000000000002</v>
      </c>
      <c r="L2857" s="31">
        <f t="shared" si="23"/>
        <v>405.00000000000006</v>
      </c>
      <c r="M2857" s="32">
        <v>0.3</v>
      </c>
      <c r="O2857" s="37"/>
      <c r="P2857" s="35"/>
      <c r="Q2857" s="33"/>
      <c r="R2857" s="34"/>
    </row>
    <row r="2858" spans="1:18" ht="15.75" customHeight="1" x14ac:dyDescent="0.2">
      <c r="A2858" s="22"/>
      <c r="B2858" s="27" t="s">
        <v>21</v>
      </c>
      <c r="C2858" s="27">
        <v>1185732</v>
      </c>
      <c r="D2858" s="28">
        <v>44420</v>
      </c>
      <c r="E2858" s="27" t="s">
        <v>40</v>
      </c>
      <c r="F2858" s="27" t="s">
        <v>109</v>
      </c>
      <c r="G2858" s="27" t="s">
        <v>110</v>
      </c>
      <c r="H2858" s="27" t="s">
        <v>26</v>
      </c>
      <c r="I2858" s="29">
        <v>0.4</v>
      </c>
      <c r="J2858" s="30">
        <v>2250</v>
      </c>
      <c r="K2858" s="31">
        <f t="shared" si="22"/>
        <v>900</v>
      </c>
      <c r="L2858" s="31">
        <f t="shared" si="23"/>
        <v>270</v>
      </c>
      <c r="M2858" s="32">
        <v>0.3</v>
      </c>
      <c r="O2858" s="37"/>
      <c r="P2858" s="35"/>
      <c r="Q2858" s="33"/>
      <c r="R2858" s="34"/>
    </row>
    <row r="2859" spans="1:18" ht="15.75" customHeight="1" x14ac:dyDescent="0.2">
      <c r="A2859" s="22"/>
      <c r="B2859" s="27" t="s">
        <v>21</v>
      </c>
      <c r="C2859" s="27">
        <v>1185732</v>
      </c>
      <c r="D2859" s="28">
        <v>44420</v>
      </c>
      <c r="E2859" s="27" t="s">
        <v>40</v>
      </c>
      <c r="F2859" s="27" t="s">
        <v>109</v>
      </c>
      <c r="G2859" s="27" t="s">
        <v>110</v>
      </c>
      <c r="H2859" s="27" t="s">
        <v>27</v>
      </c>
      <c r="I2859" s="29">
        <v>0.4</v>
      </c>
      <c r="J2859" s="30">
        <v>2000</v>
      </c>
      <c r="K2859" s="31">
        <f t="shared" si="22"/>
        <v>800</v>
      </c>
      <c r="L2859" s="31">
        <f t="shared" si="23"/>
        <v>240</v>
      </c>
      <c r="M2859" s="32">
        <v>0.3</v>
      </c>
      <c r="O2859" s="37"/>
      <c r="P2859" s="35"/>
      <c r="Q2859" s="33"/>
      <c r="R2859" s="34"/>
    </row>
    <row r="2860" spans="1:18" ht="15.75" customHeight="1" x14ac:dyDescent="0.2">
      <c r="A2860" s="22"/>
      <c r="B2860" s="27" t="s">
        <v>21</v>
      </c>
      <c r="C2860" s="27">
        <v>1185732</v>
      </c>
      <c r="D2860" s="28">
        <v>44420</v>
      </c>
      <c r="E2860" s="27" t="s">
        <v>40</v>
      </c>
      <c r="F2860" s="27" t="s">
        <v>109</v>
      </c>
      <c r="G2860" s="27" t="s">
        <v>110</v>
      </c>
      <c r="H2860" s="27" t="s">
        <v>28</v>
      </c>
      <c r="I2860" s="29">
        <v>0.5</v>
      </c>
      <c r="J2860" s="30">
        <v>1750</v>
      </c>
      <c r="K2860" s="31">
        <f t="shared" si="22"/>
        <v>875</v>
      </c>
      <c r="L2860" s="31">
        <f t="shared" si="23"/>
        <v>306.25</v>
      </c>
      <c r="M2860" s="32">
        <v>0.35</v>
      </c>
      <c r="O2860" s="37"/>
      <c r="P2860" s="35"/>
      <c r="Q2860" s="33"/>
      <c r="R2860" s="34"/>
    </row>
    <row r="2861" spans="1:18" ht="15.75" customHeight="1" x14ac:dyDescent="0.2">
      <c r="A2861" s="22"/>
      <c r="B2861" s="27" t="s">
        <v>21</v>
      </c>
      <c r="C2861" s="27">
        <v>1185732</v>
      </c>
      <c r="D2861" s="28">
        <v>44420</v>
      </c>
      <c r="E2861" s="27" t="s">
        <v>40</v>
      </c>
      <c r="F2861" s="27" t="s">
        <v>109</v>
      </c>
      <c r="G2861" s="27" t="s">
        <v>110</v>
      </c>
      <c r="H2861" s="27" t="s">
        <v>29</v>
      </c>
      <c r="I2861" s="29">
        <v>0.55000000000000004</v>
      </c>
      <c r="J2861" s="30">
        <v>3500</v>
      </c>
      <c r="K2861" s="31">
        <f t="shared" si="22"/>
        <v>1925.0000000000002</v>
      </c>
      <c r="L2861" s="31">
        <f t="shared" si="23"/>
        <v>770.00000000000011</v>
      </c>
      <c r="M2861" s="32">
        <v>0.4</v>
      </c>
      <c r="O2861" s="37"/>
      <c r="P2861" s="35"/>
      <c r="Q2861" s="33"/>
      <c r="R2861" s="34"/>
    </row>
    <row r="2862" spans="1:18" ht="15.75" customHeight="1" x14ac:dyDescent="0.2">
      <c r="A2862" s="22"/>
      <c r="B2862" s="27" t="s">
        <v>21</v>
      </c>
      <c r="C2862" s="27">
        <v>1185732</v>
      </c>
      <c r="D2862" s="28">
        <v>44452</v>
      </c>
      <c r="E2862" s="27" t="s">
        <v>40</v>
      </c>
      <c r="F2862" s="27" t="s">
        <v>109</v>
      </c>
      <c r="G2862" s="27" t="s">
        <v>110</v>
      </c>
      <c r="H2862" s="27" t="s">
        <v>24</v>
      </c>
      <c r="I2862" s="29">
        <v>0.45</v>
      </c>
      <c r="J2862" s="30">
        <v>4750</v>
      </c>
      <c r="K2862" s="31">
        <f t="shared" si="22"/>
        <v>2137.5</v>
      </c>
      <c r="L2862" s="31">
        <f t="shared" si="23"/>
        <v>748.125</v>
      </c>
      <c r="M2862" s="32">
        <v>0.35</v>
      </c>
      <c r="O2862" s="37"/>
      <c r="P2862" s="35"/>
      <c r="Q2862" s="33"/>
      <c r="R2862" s="34"/>
    </row>
    <row r="2863" spans="1:18" ht="15.75" customHeight="1" x14ac:dyDescent="0.2">
      <c r="A2863" s="22"/>
      <c r="B2863" s="27" t="s">
        <v>21</v>
      </c>
      <c r="C2863" s="27">
        <v>1185732</v>
      </c>
      <c r="D2863" s="28">
        <v>44452</v>
      </c>
      <c r="E2863" s="27" t="s">
        <v>40</v>
      </c>
      <c r="F2863" s="27" t="s">
        <v>109</v>
      </c>
      <c r="G2863" s="27" t="s">
        <v>110</v>
      </c>
      <c r="H2863" s="27" t="s">
        <v>25</v>
      </c>
      <c r="I2863" s="29">
        <v>0.40000000000000008</v>
      </c>
      <c r="J2863" s="30">
        <v>2750</v>
      </c>
      <c r="K2863" s="31">
        <f t="shared" si="22"/>
        <v>1100.0000000000002</v>
      </c>
      <c r="L2863" s="31">
        <f t="shared" si="23"/>
        <v>330.00000000000006</v>
      </c>
      <c r="M2863" s="32">
        <v>0.3</v>
      </c>
      <c r="O2863" s="37"/>
      <c r="P2863" s="35"/>
      <c r="Q2863" s="33"/>
      <c r="R2863" s="34"/>
    </row>
    <row r="2864" spans="1:18" ht="15.75" customHeight="1" x14ac:dyDescent="0.2">
      <c r="A2864" s="22"/>
      <c r="B2864" s="27" t="s">
        <v>21</v>
      </c>
      <c r="C2864" s="27">
        <v>1185732</v>
      </c>
      <c r="D2864" s="28">
        <v>44452</v>
      </c>
      <c r="E2864" s="27" t="s">
        <v>40</v>
      </c>
      <c r="F2864" s="27" t="s">
        <v>109</v>
      </c>
      <c r="G2864" s="27" t="s">
        <v>110</v>
      </c>
      <c r="H2864" s="27" t="s">
        <v>26</v>
      </c>
      <c r="I2864" s="29">
        <v>0.35000000000000003</v>
      </c>
      <c r="J2864" s="30">
        <v>1750</v>
      </c>
      <c r="K2864" s="31">
        <f t="shared" si="22"/>
        <v>612.50000000000011</v>
      </c>
      <c r="L2864" s="31">
        <f t="shared" si="23"/>
        <v>183.75000000000003</v>
      </c>
      <c r="M2864" s="32">
        <v>0.3</v>
      </c>
      <c r="O2864" s="37"/>
      <c r="P2864" s="35"/>
      <c r="Q2864" s="33"/>
      <c r="R2864" s="34"/>
    </row>
    <row r="2865" spans="1:18" ht="15.75" customHeight="1" x14ac:dyDescent="0.2">
      <c r="A2865" s="22"/>
      <c r="B2865" s="27" t="s">
        <v>21</v>
      </c>
      <c r="C2865" s="27">
        <v>1185732</v>
      </c>
      <c r="D2865" s="28">
        <v>44452</v>
      </c>
      <c r="E2865" s="27" t="s">
        <v>40</v>
      </c>
      <c r="F2865" s="27" t="s">
        <v>109</v>
      </c>
      <c r="G2865" s="27" t="s">
        <v>110</v>
      </c>
      <c r="H2865" s="27" t="s">
        <v>27</v>
      </c>
      <c r="I2865" s="29">
        <v>0.35000000000000003</v>
      </c>
      <c r="J2865" s="30">
        <v>1500</v>
      </c>
      <c r="K2865" s="31">
        <f t="shared" si="22"/>
        <v>525</v>
      </c>
      <c r="L2865" s="31">
        <f t="shared" si="23"/>
        <v>157.5</v>
      </c>
      <c r="M2865" s="32">
        <v>0.3</v>
      </c>
      <c r="O2865" s="37"/>
      <c r="P2865" s="35"/>
      <c r="Q2865" s="33"/>
      <c r="R2865" s="34"/>
    </row>
    <row r="2866" spans="1:18" ht="15.75" customHeight="1" x14ac:dyDescent="0.2">
      <c r="A2866" s="22"/>
      <c r="B2866" s="27" t="s">
        <v>21</v>
      </c>
      <c r="C2866" s="27">
        <v>1185732</v>
      </c>
      <c r="D2866" s="28">
        <v>44452</v>
      </c>
      <c r="E2866" s="27" t="s">
        <v>40</v>
      </c>
      <c r="F2866" s="27" t="s">
        <v>109</v>
      </c>
      <c r="G2866" s="27" t="s">
        <v>110</v>
      </c>
      <c r="H2866" s="27" t="s">
        <v>28</v>
      </c>
      <c r="I2866" s="29">
        <v>0.45</v>
      </c>
      <c r="J2866" s="30">
        <v>1500</v>
      </c>
      <c r="K2866" s="31">
        <f t="shared" si="22"/>
        <v>675</v>
      </c>
      <c r="L2866" s="31">
        <f t="shared" si="23"/>
        <v>236.24999999999997</v>
      </c>
      <c r="M2866" s="32">
        <v>0.35</v>
      </c>
      <c r="O2866" s="37"/>
      <c r="P2866" s="35"/>
      <c r="Q2866" s="33"/>
      <c r="R2866" s="34"/>
    </row>
    <row r="2867" spans="1:18" ht="15.75" customHeight="1" x14ac:dyDescent="0.2">
      <c r="A2867" s="22"/>
      <c r="B2867" s="27" t="s">
        <v>21</v>
      </c>
      <c r="C2867" s="27">
        <v>1185732</v>
      </c>
      <c r="D2867" s="28">
        <v>44452</v>
      </c>
      <c r="E2867" s="27" t="s">
        <v>40</v>
      </c>
      <c r="F2867" s="27" t="s">
        <v>109</v>
      </c>
      <c r="G2867" s="27" t="s">
        <v>110</v>
      </c>
      <c r="H2867" s="27" t="s">
        <v>29</v>
      </c>
      <c r="I2867" s="29">
        <v>0.5</v>
      </c>
      <c r="J2867" s="30">
        <v>2250</v>
      </c>
      <c r="K2867" s="31">
        <f t="shared" si="22"/>
        <v>1125</v>
      </c>
      <c r="L2867" s="31">
        <f t="shared" si="23"/>
        <v>450</v>
      </c>
      <c r="M2867" s="32">
        <v>0.4</v>
      </c>
      <c r="O2867" s="37"/>
      <c r="P2867" s="35"/>
      <c r="Q2867" s="33"/>
      <c r="R2867" s="34"/>
    </row>
    <row r="2868" spans="1:18" ht="15.75" customHeight="1" x14ac:dyDescent="0.2">
      <c r="A2868" s="22"/>
      <c r="B2868" s="27" t="s">
        <v>21</v>
      </c>
      <c r="C2868" s="27">
        <v>1185732</v>
      </c>
      <c r="D2868" s="28">
        <v>44481</v>
      </c>
      <c r="E2868" s="27" t="s">
        <v>40</v>
      </c>
      <c r="F2868" s="27" t="s">
        <v>109</v>
      </c>
      <c r="G2868" s="27" t="s">
        <v>110</v>
      </c>
      <c r="H2868" s="27" t="s">
        <v>24</v>
      </c>
      <c r="I2868" s="29">
        <v>0.54999999999999993</v>
      </c>
      <c r="J2868" s="30">
        <v>4000</v>
      </c>
      <c r="K2868" s="31">
        <f t="shared" si="22"/>
        <v>2199.9999999999995</v>
      </c>
      <c r="L2868" s="31">
        <f t="shared" si="23"/>
        <v>769.99999999999977</v>
      </c>
      <c r="M2868" s="32">
        <v>0.35</v>
      </c>
      <c r="O2868" s="37"/>
      <c r="P2868" s="35"/>
      <c r="Q2868" s="33"/>
      <c r="R2868" s="34"/>
    </row>
    <row r="2869" spans="1:18" ht="15.75" customHeight="1" x14ac:dyDescent="0.2">
      <c r="A2869" s="22"/>
      <c r="B2869" s="27" t="s">
        <v>21</v>
      </c>
      <c r="C2869" s="27">
        <v>1185732</v>
      </c>
      <c r="D2869" s="28">
        <v>44481</v>
      </c>
      <c r="E2869" s="27" t="s">
        <v>40</v>
      </c>
      <c r="F2869" s="27" t="s">
        <v>109</v>
      </c>
      <c r="G2869" s="27" t="s">
        <v>110</v>
      </c>
      <c r="H2869" s="27" t="s">
        <v>25</v>
      </c>
      <c r="I2869" s="29">
        <v>0.45</v>
      </c>
      <c r="J2869" s="30">
        <v>2500</v>
      </c>
      <c r="K2869" s="31">
        <f t="shared" si="22"/>
        <v>1125</v>
      </c>
      <c r="L2869" s="31">
        <f t="shared" si="23"/>
        <v>337.5</v>
      </c>
      <c r="M2869" s="32">
        <v>0.3</v>
      </c>
      <c r="O2869" s="37"/>
      <c r="P2869" s="35"/>
      <c r="Q2869" s="33"/>
      <c r="R2869" s="34"/>
    </row>
    <row r="2870" spans="1:18" ht="15.75" customHeight="1" x14ac:dyDescent="0.2">
      <c r="A2870" s="22"/>
      <c r="B2870" s="27" t="s">
        <v>21</v>
      </c>
      <c r="C2870" s="27">
        <v>1185732</v>
      </c>
      <c r="D2870" s="28">
        <v>44481</v>
      </c>
      <c r="E2870" s="27" t="s">
        <v>40</v>
      </c>
      <c r="F2870" s="27" t="s">
        <v>109</v>
      </c>
      <c r="G2870" s="27" t="s">
        <v>110</v>
      </c>
      <c r="H2870" s="27" t="s">
        <v>26</v>
      </c>
      <c r="I2870" s="29">
        <v>0.45</v>
      </c>
      <c r="J2870" s="30">
        <v>1500</v>
      </c>
      <c r="K2870" s="31">
        <f t="shared" si="22"/>
        <v>675</v>
      </c>
      <c r="L2870" s="31">
        <f t="shared" si="23"/>
        <v>202.5</v>
      </c>
      <c r="M2870" s="32">
        <v>0.3</v>
      </c>
      <c r="O2870" s="37"/>
      <c r="P2870" s="35"/>
      <c r="Q2870" s="33"/>
      <c r="R2870" s="34"/>
    </row>
    <row r="2871" spans="1:18" ht="15.75" customHeight="1" x14ac:dyDescent="0.2">
      <c r="A2871" s="22"/>
      <c r="B2871" s="27" t="s">
        <v>21</v>
      </c>
      <c r="C2871" s="27">
        <v>1185732</v>
      </c>
      <c r="D2871" s="28">
        <v>44481</v>
      </c>
      <c r="E2871" s="27" t="s">
        <v>40</v>
      </c>
      <c r="F2871" s="27" t="s">
        <v>109</v>
      </c>
      <c r="G2871" s="27" t="s">
        <v>110</v>
      </c>
      <c r="H2871" s="27" t="s">
        <v>27</v>
      </c>
      <c r="I2871" s="29">
        <v>0.45</v>
      </c>
      <c r="J2871" s="30">
        <v>1250</v>
      </c>
      <c r="K2871" s="31">
        <f t="shared" si="22"/>
        <v>562.5</v>
      </c>
      <c r="L2871" s="31">
        <f t="shared" si="23"/>
        <v>168.75</v>
      </c>
      <c r="M2871" s="32">
        <v>0.3</v>
      </c>
      <c r="O2871" s="37"/>
      <c r="P2871" s="35"/>
      <c r="Q2871" s="33"/>
      <c r="R2871" s="34"/>
    </row>
    <row r="2872" spans="1:18" ht="15.75" customHeight="1" x14ac:dyDescent="0.2">
      <c r="A2872" s="22"/>
      <c r="B2872" s="27" t="s">
        <v>21</v>
      </c>
      <c r="C2872" s="27">
        <v>1185732</v>
      </c>
      <c r="D2872" s="28">
        <v>44481</v>
      </c>
      <c r="E2872" s="27" t="s">
        <v>40</v>
      </c>
      <c r="F2872" s="27" t="s">
        <v>109</v>
      </c>
      <c r="G2872" s="27" t="s">
        <v>110</v>
      </c>
      <c r="H2872" s="27" t="s">
        <v>28</v>
      </c>
      <c r="I2872" s="29">
        <v>0.54999999999999993</v>
      </c>
      <c r="J2872" s="30">
        <v>1250</v>
      </c>
      <c r="K2872" s="31">
        <f t="shared" si="22"/>
        <v>687.49999999999989</v>
      </c>
      <c r="L2872" s="31">
        <f t="shared" si="23"/>
        <v>240.62499999999994</v>
      </c>
      <c r="M2872" s="32">
        <v>0.35</v>
      </c>
      <c r="O2872" s="37"/>
      <c r="P2872" s="35"/>
      <c r="Q2872" s="33"/>
      <c r="R2872" s="34"/>
    </row>
    <row r="2873" spans="1:18" ht="15.75" customHeight="1" x14ac:dyDescent="0.2">
      <c r="A2873" s="22"/>
      <c r="B2873" s="27" t="s">
        <v>21</v>
      </c>
      <c r="C2873" s="27">
        <v>1185732</v>
      </c>
      <c r="D2873" s="28">
        <v>44481</v>
      </c>
      <c r="E2873" s="27" t="s">
        <v>40</v>
      </c>
      <c r="F2873" s="27" t="s">
        <v>109</v>
      </c>
      <c r="G2873" s="27" t="s">
        <v>110</v>
      </c>
      <c r="H2873" s="27" t="s">
        <v>29</v>
      </c>
      <c r="I2873" s="29">
        <v>0.59999999999999987</v>
      </c>
      <c r="J2873" s="30">
        <v>2500</v>
      </c>
      <c r="K2873" s="31">
        <f t="shared" si="22"/>
        <v>1499.9999999999998</v>
      </c>
      <c r="L2873" s="31">
        <f t="shared" si="23"/>
        <v>599.99999999999989</v>
      </c>
      <c r="M2873" s="32">
        <v>0.4</v>
      </c>
      <c r="O2873" s="37"/>
      <c r="P2873" s="35"/>
      <c r="Q2873" s="33"/>
      <c r="R2873" s="34"/>
    </row>
    <row r="2874" spans="1:18" ht="15.75" customHeight="1" x14ac:dyDescent="0.2">
      <c r="A2874" s="22"/>
      <c r="B2874" s="27" t="s">
        <v>21</v>
      </c>
      <c r="C2874" s="27">
        <v>1185732</v>
      </c>
      <c r="D2874" s="28">
        <v>44512</v>
      </c>
      <c r="E2874" s="27" t="s">
        <v>40</v>
      </c>
      <c r="F2874" s="27" t="s">
        <v>109</v>
      </c>
      <c r="G2874" s="27" t="s">
        <v>110</v>
      </c>
      <c r="H2874" s="27" t="s">
        <v>24</v>
      </c>
      <c r="I2874" s="29">
        <v>0.54999999999999993</v>
      </c>
      <c r="J2874" s="30">
        <v>4000</v>
      </c>
      <c r="K2874" s="31">
        <f t="shared" si="22"/>
        <v>2199.9999999999995</v>
      </c>
      <c r="L2874" s="31">
        <f t="shared" si="23"/>
        <v>769.99999999999977</v>
      </c>
      <c r="M2874" s="32">
        <v>0.35</v>
      </c>
      <c r="O2874" s="37"/>
      <c r="P2874" s="35"/>
      <c r="Q2874" s="33"/>
      <c r="R2874" s="34"/>
    </row>
    <row r="2875" spans="1:18" ht="15.75" customHeight="1" x14ac:dyDescent="0.2">
      <c r="A2875" s="22"/>
      <c r="B2875" s="27" t="s">
        <v>21</v>
      </c>
      <c r="C2875" s="27">
        <v>1185732</v>
      </c>
      <c r="D2875" s="28">
        <v>44512</v>
      </c>
      <c r="E2875" s="27" t="s">
        <v>40</v>
      </c>
      <c r="F2875" s="27" t="s">
        <v>109</v>
      </c>
      <c r="G2875" s="27" t="s">
        <v>110</v>
      </c>
      <c r="H2875" s="27" t="s">
        <v>25</v>
      </c>
      <c r="I2875" s="29">
        <v>0.45</v>
      </c>
      <c r="J2875" s="30">
        <v>2500</v>
      </c>
      <c r="K2875" s="31">
        <f t="shared" si="22"/>
        <v>1125</v>
      </c>
      <c r="L2875" s="31">
        <f t="shared" si="23"/>
        <v>337.5</v>
      </c>
      <c r="M2875" s="32">
        <v>0.3</v>
      </c>
      <c r="O2875" s="37"/>
      <c r="P2875" s="35"/>
      <c r="Q2875" s="33"/>
      <c r="R2875" s="34"/>
    </row>
    <row r="2876" spans="1:18" ht="15.75" customHeight="1" x14ac:dyDescent="0.2">
      <c r="A2876" s="22"/>
      <c r="B2876" s="27" t="s">
        <v>21</v>
      </c>
      <c r="C2876" s="27">
        <v>1185732</v>
      </c>
      <c r="D2876" s="28">
        <v>44512</v>
      </c>
      <c r="E2876" s="27" t="s">
        <v>40</v>
      </c>
      <c r="F2876" s="27" t="s">
        <v>109</v>
      </c>
      <c r="G2876" s="27" t="s">
        <v>110</v>
      </c>
      <c r="H2876" s="27" t="s">
        <v>26</v>
      </c>
      <c r="I2876" s="29">
        <v>0.45</v>
      </c>
      <c r="J2876" s="30">
        <v>1950</v>
      </c>
      <c r="K2876" s="31">
        <f t="shared" si="22"/>
        <v>877.5</v>
      </c>
      <c r="L2876" s="31">
        <f t="shared" si="23"/>
        <v>263.25</v>
      </c>
      <c r="M2876" s="32">
        <v>0.3</v>
      </c>
      <c r="O2876" s="37"/>
      <c r="P2876" s="35"/>
      <c r="Q2876" s="33"/>
      <c r="R2876" s="34"/>
    </row>
    <row r="2877" spans="1:18" ht="15.75" customHeight="1" x14ac:dyDescent="0.2">
      <c r="A2877" s="22"/>
      <c r="B2877" s="27" t="s">
        <v>21</v>
      </c>
      <c r="C2877" s="27">
        <v>1185732</v>
      </c>
      <c r="D2877" s="28">
        <v>44512</v>
      </c>
      <c r="E2877" s="27" t="s">
        <v>40</v>
      </c>
      <c r="F2877" s="27" t="s">
        <v>109</v>
      </c>
      <c r="G2877" s="27" t="s">
        <v>110</v>
      </c>
      <c r="H2877" s="27" t="s">
        <v>27</v>
      </c>
      <c r="I2877" s="29">
        <v>0.45</v>
      </c>
      <c r="J2877" s="30">
        <v>1750</v>
      </c>
      <c r="K2877" s="31">
        <f t="shared" si="22"/>
        <v>787.5</v>
      </c>
      <c r="L2877" s="31">
        <f t="shared" si="23"/>
        <v>236.25</v>
      </c>
      <c r="M2877" s="32">
        <v>0.3</v>
      </c>
      <c r="O2877" s="37"/>
      <c r="P2877" s="35"/>
      <c r="Q2877" s="33"/>
      <c r="R2877" s="34"/>
    </row>
    <row r="2878" spans="1:18" ht="15.75" customHeight="1" x14ac:dyDescent="0.2">
      <c r="A2878" s="22"/>
      <c r="B2878" s="27" t="s">
        <v>21</v>
      </c>
      <c r="C2878" s="27">
        <v>1185732</v>
      </c>
      <c r="D2878" s="28">
        <v>44512</v>
      </c>
      <c r="E2878" s="27" t="s">
        <v>40</v>
      </c>
      <c r="F2878" s="27" t="s">
        <v>109</v>
      </c>
      <c r="G2878" s="27" t="s">
        <v>110</v>
      </c>
      <c r="H2878" s="27" t="s">
        <v>28</v>
      </c>
      <c r="I2878" s="29">
        <v>0.6</v>
      </c>
      <c r="J2878" s="30">
        <v>1500</v>
      </c>
      <c r="K2878" s="31">
        <f t="shared" si="22"/>
        <v>900</v>
      </c>
      <c r="L2878" s="31">
        <f t="shared" si="23"/>
        <v>315</v>
      </c>
      <c r="M2878" s="32">
        <v>0.35</v>
      </c>
      <c r="O2878" s="37"/>
      <c r="P2878" s="35"/>
      <c r="Q2878" s="33"/>
      <c r="R2878" s="34"/>
    </row>
    <row r="2879" spans="1:18" ht="15.75" customHeight="1" x14ac:dyDescent="0.2">
      <c r="A2879" s="22"/>
      <c r="B2879" s="27" t="s">
        <v>21</v>
      </c>
      <c r="C2879" s="27">
        <v>1185732</v>
      </c>
      <c r="D2879" s="28">
        <v>44512</v>
      </c>
      <c r="E2879" s="27" t="s">
        <v>40</v>
      </c>
      <c r="F2879" s="27" t="s">
        <v>109</v>
      </c>
      <c r="G2879" s="27" t="s">
        <v>110</v>
      </c>
      <c r="H2879" s="27" t="s">
        <v>29</v>
      </c>
      <c r="I2879" s="29">
        <v>0.64999999999999991</v>
      </c>
      <c r="J2879" s="30">
        <v>2500</v>
      </c>
      <c r="K2879" s="31">
        <f t="shared" si="22"/>
        <v>1624.9999999999998</v>
      </c>
      <c r="L2879" s="31">
        <f t="shared" si="23"/>
        <v>650</v>
      </c>
      <c r="M2879" s="32">
        <v>0.4</v>
      </c>
      <c r="O2879" s="37"/>
      <c r="P2879" s="35"/>
      <c r="Q2879" s="33"/>
      <c r="R2879" s="34"/>
    </row>
    <row r="2880" spans="1:18" ht="15.75" customHeight="1" x14ac:dyDescent="0.2">
      <c r="A2880" s="22"/>
      <c r="B2880" s="27" t="s">
        <v>21</v>
      </c>
      <c r="C2880" s="27">
        <v>1185732</v>
      </c>
      <c r="D2880" s="28">
        <v>44541</v>
      </c>
      <c r="E2880" s="27" t="s">
        <v>40</v>
      </c>
      <c r="F2880" s="27" t="s">
        <v>109</v>
      </c>
      <c r="G2880" s="27" t="s">
        <v>110</v>
      </c>
      <c r="H2880" s="27" t="s">
        <v>24</v>
      </c>
      <c r="I2880" s="29">
        <v>0.6</v>
      </c>
      <c r="J2880" s="30">
        <v>5000</v>
      </c>
      <c r="K2880" s="31">
        <f t="shared" si="22"/>
        <v>3000</v>
      </c>
      <c r="L2880" s="31">
        <f t="shared" si="23"/>
        <v>1050</v>
      </c>
      <c r="M2880" s="32">
        <v>0.35</v>
      </c>
      <c r="O2880" s="37"/>
      <c r="P2880" s="35"/>
      <c r="Q2880" s="33"/>
      <c r="R2880" s="34"/>
    </row>
    <row r="2881" spans="1:18" ht="15.75" customHeight="1" x14ac:dyDescent="0.2">
      <c r="A2881" s="22"/>
      <c r="B2881" s="27" t="s">
        <v>21</v>
      </c>
      <c r="C2881" s="27">
        <v>1185732</v>
      </c>
      <c r="D2881" s="28">
        <v>44541</v>
      </c>
      <c r="E2881" s="27" t="s">
        <v>40</v>
      </c>
      <c r="F2881" s="27" t="s">
        <v>109</v>
      </c>
      <c r="G2881" s="27" t="s">
        <v>110</v>
      </c>
      <c r="H2881" s="27" t="s">
        <v>25</v>
      </c>
      <c r="I2881" s="29">
        <v>0.5</v>
      </c>
      <c r="J2881" s="30">
        <v>3000</v>
      </c>
      <c r="K2881" s="31">
        <f t="shared" si="22"/>
        <v>1500</v>
      </c>
      <c r="L2881" s="31">
        <f t="shared" si="23"/>
        <v>450</v>
      </c>
      <c r="M2881" s="32">
        <v>0.3</v>
      </c>
      <c r="O2881" s="37"/>
      <c r="P2881" s="35"/>
      <c r="Q2881" s="33"/>
      <c r="R2881" s="34"/>
    </row>
    <row r="2882" spans="1:18" ht="15.75" customHeight="1" x14ac:dyDescent="0.2">
      <c r="A2882" s="22"/>
      <c r="B2882" s="27" t="s">
        <v>21</v>
      </c>
      <c r="C2882" s="27">
        <v>1185732</v>
      </c>
      <c r="D2882" s="28">
        <v>44541</v>
      </c>
      <c r="E2882" s="27" t="s">
        <v>40</v>
      </c>
      <c r="F2882" s="27" t="s">
        <v>109</v>
      </c>
      <c r="G2882" s="27" t="s">
        <v>110</v>
      </c>
      <c r="H2882" s="27" t="s">
        <v>26</v>
      </c>
      <c r="I2882" s="29">
        <v>0.5</v>
      </c>
      <c r="J2882" s="30">
        <v>2500</v>
      </c>
      <c r="K2882" s="31">
        <f t="shared" si="22"/>
        <v>1250</v>
      </c>
      <c r="L2882" s="31">
        <f t="shared" si="23"/>
        <v>375</v>
      </c>
      <c r="M2882" s="32">
        <v>0.3</v>
      </c>
      <c r="O2882" s="37"/>
      <c r="P2882" s="35"/>
      <c r="Q2882" s="33"/>
      <c r="R2882" s="34"/>
    </row>
    <row r="2883" spans="1:18" ht="15.75" customHeight="1" x14ac:dyDescent="0.2">
      <c r="A2883" s="22"/>
      <c r="B2883" s="27" t="s">
        <v>21</v>
      </c>
      <c r="C2883" s="27">
        <v>1185732</v>
      </c>
      <c r="D2883" s="28">
        <v>44541</v>
      </c>
      <c r="E2883" s="27" t="s">
        <v>40</v>
      </c>
      <c r="F2883" s="27" t="s">
        <v>109</v>
      </c>
      <c r="G2883" s="27" t="s">
        <v>110</v>
      </c>
      <c r="H2883" s="27" t="s">
        <v>27</v>
      </c>
      <c r="I2883" s="29">
        <v>0.5</v>
      </c>
      <c r="J2883" s="30">
        <v>2000</v>
      </c>
      <c r="K2883" s="31">
        <f t="shared" si="22"/>
        <v>1000</v>
      </c>
      <c r="L2883" s="31">
        <f t="shared" si="23"/>
        <v>300</v>
      </c>
      <c r="M2883" s="32">
        <v>0.3</v>
      </c>
      <c r="O2883" s="37"/>
      <c r="P2883" s="35"/>
      <c r="Q2883" s="33"/>
      <c r="R2883" s="34"/>
    </row>
    <row r="2884" spans="1:18" ht="15.75" customHeight="1" x14ac:dyDescent="0.2">
      <c r="A2884" s="22"/>
      <c r="B2884" s="27" t="s">
        <v>21</v>
      </c>
      <c r="C2884" s="27">
        <v>1185732</v>
      </c>
      <c r="D2884" s="28">
        <v>44541</v>
      </c>
      <c r="E2884" s="27" t="s">
        <v>40</v>
      </c>
      <c r="F2884" s="27" t="s">
        <v>109</v>
      </c>
      <c r="G2884" s="27" t="s">
        <v>110</v>
      </c>
      <c r="H2884" s="27" t="s">
        <v>28</v>
      </c>
      <c r="I2884" s="29">
        <v>0.6</v>
      </c>
      <c r="J2884" s="30">
        <v>2000</v>
      </c>
      <c r="K2884" s="31">
        <f t="shared" si="22"/>
        <v>1200</v>
      </c>
      <c r="L2884" s="31">
        <f t="shared" si="23"/>
        <v>420</v>
      </c>
      <c r="M2884" s="32">
        <v>0.35</v>
      </c>
      <c r="O2884" s="37"/>
      <c r="P2884" s="35"/>
      <c r="Q2884" s="33"/>
      <c r="R2884" s="34"/>
    </row>
    <row r="2885" spans="1:18" ht="15.75" customHeight="1" x14ac:dyDescent="0.2">
      <c r="A2885" s="22"/>
      <c r="B2885" s="27" t="s">
        <v>21</v>
      </c>
      <c r="C2885" s="27">
        <v>1185732</v>
      </c>
      <c r="D2885" s="28">
        <v>44541</v>
      </c>
      <c r="E2885" s="27" t="s">
        <v>40</v>
      </c>
      <c r="F2885" s="27" t="s">
        <v>109</v>
      </c>
      <c r="G2885" s="27" t="s">
        <v>110</v>
      </c>
      <c r="H2885" s="27" t="s">
        <v>29</v>
      </c>
      <c r="I2885" s="29">
        <v>0.64999999999999991</v>
      </c>
      <c r="J2885" s="30">
        <v>3000</v>
      </c>
      <c r="K2885" s="31">
        <f t="shared" si="22"/>
        <v>1949.9999999999998</v>
      </c>
      <c r="L2885" s="31">
        <f t="shared" si="23"/>
        <v>780</v>
      </c>
      <c r="M2885" s="32">
        <v>0.4</v>
      </c>
      <c r="O2885" s="37"/>
      <c r="P2885" s="35"/>
      <c r="Q2885" s="33"/>
      <c r="R2885" s="34"/>
    </row>
    <row r="2886" spans="1:18" ht="15.75" customHeight="1" x14ac:dyDescent="0.2">
      <c r="A2886" s="22" t="s">
        <v>46</v>
      </c>
      <c r="B2886" s="27" t="s">
        <v>21</v>
      </c>
      <c r="C2886" s="27">
        <v>1185732</v>
      </c>
      <c r="D2886" s="28">
        <v>44205</v>
      </c>
      <c r="E2886" s="27" t="s">
        <v>40</v>
      </c>
      <c r="F2886" s="27" t="s">
        <v>111</v>
      </c>
      <c r="G2886" s="27" t="s">
        <v>112</v>
      </c>
      <c r="H2886" s="27" t="s">
        <v>24</v>
      </c>
      <c r="I2886" s="29">
        <v>0.35000000000000003</v>
      </c>
      <c r="J2886" s="30">
        <v>4750</v>
      </c>
      <c r="K2886" s="31">
        <f t="shared" si="22"/>
        <v>1662.5000000000002</v>
      </c>
      <c r="L2886" s="31">
        <f t="shared" si="23"/>
        <v>581.875</v>
      </c>
      <c r="M2886" s="32">
        <v>0.35</v>
      </c>
      <c r="O2886" s="37"/>
      <c r="P2886" s="35"/>
      <c r="Q2886" s="33"/>
      <c r="R2886" s="34"/>
    </row>
    <row r="2887" spans="1:18" ht="15.75" customHeight="1" x14ac:dyDescent="0.2">
      <c r="A2887" s="22"/>
      <c r="B2887" s="27" t="s">
        <v>21</v>
      </c>
      <c r="C2887" s="27">
        <v>1185732</v>
      </c>
      <c r="D2887" s="28">
        <v>44205</v>
      </c>
      <c r="E2887" s="27" t="s">
        <v>40</v>
      </c>
      <c r="F2887" s="27" t="s">
        <v>111</v>
      </c>
      <c r="G2887" s="27" t="s">
        <v>112</v>
      </c>
      <c r="H2887" s="27" t="s">
        <v>25</v>
      </c>
      <c r="I2887" s="29">
        <v>0.35000000000000003</v>
      </c>
      <c r="J2887" s="30">
        <v>2750</v>
      </c>
      <c r="K2887" s="31">
        <f t="shared" si="22"/>
        <v>962.50000000000011</v>
      </c>
      <c r="L2887" s="31">
        <f t="shared" si="23"/>
        <v>288.75</v>
      </c>
      <c r="M2887" s="32">
        <v>0.3</v>
      </c>
      <c r="O2887" s="37"/>
      <c r="P2887" s="35"/>
      <c r="Q2887" s="33"/>
      <c r="R2887" s="34"/>
    </row>
    <row r="2888" spans="1:18" ht="15.75" customHeight="1" x14ac:dyDescent="0.2">
      <c r="A2888" s="22"/>
      <c r="B2888" s="27" t="s">
        <v>21</v>
      </c>
      <c r="C2888" s="27">
        <v>1185732</v>
      </c>
      <c r="D2888" s="28">
        <v>44205</v>
      </c>
      <c r="E2888" s="27" t="s">
        <v>40</v>
      </c>
      <c r="F2888" s="27" t="s">
        <v>111</v>
      </c>
      <c r="G2888" s="27" t="s">
        <v>112</v>
      </c>
      <c r="H2888" s="27" t="s">
        <v>26</v>
      </c>
      <c r="I2888" s="29">
        <v>0.25000000000000006</v>
      </c>
      <c r="J2888" s="30">
        <v>2750</v>
      </c>
      <c r="K2888" s="31">
        <f t="shared" si="22"/>
        <v>687.50000000000011</v>
      </c>
      <c r="L2888" s="31">
        <f t="shared" si="23"/>
        <v>206.25000000000003</v>
      </c>
      <c r="M2888" s="32">
        <v>0.3</v>
      </c>
      <c r="O2888" s="37"/>
      <c r="P2888" s="35"/>
      <c r="Q2888" s="33"/>
      <c r="R2888" s="34"/>
    </row>
    <row r="2889" spans="1:18" ht="15.75" customHeight="1" x14ac:dyDescent="0.2">
      <c r="A2889" s="22"/>
      <c r="B2889" s="27" t="s">
        <v>21</v>
      </c>
      <c r="C2889" s="27">
        <v>1185732</v>
      </c>
      <c r="D2889" s="28">
        <v>44205</v>
      </c>
      <c r="E2889" s="27" t="s">
        <v>40</v>
      </c>
      <c r="F2889" s="27" t="s">
        <v>111</v>
      </c>
      <c r="G2889" s="27" t="s">
        <v>112</v>
      </c>
      <c r="H2889" s="27" t="s">
        <v>27</v>
      </c>
      <c r="I2889" s="29">
        <v>0.30000000000000004</v>
      </c>
      <c r="J2889" s="30">
        <v>1250</v>
      </c>
      <c r="K2889" s="31">
        <f t="shared" si="22"/>
        <v>375.00000000000006</v>
      </c>
      <c r="L2889" s="31">
        <f t="shared" si="23"/>
        <v>112.50000000000001</v>
      </c>
      <c r="M2889" s="32">
        <v>0.3</v>
      </c>
      <c r="O2889" s="37"/>
      <c r="P2889" s="35"/>
      <c r="Q2889" s="33"/>
      <c r="R2889" s="34"/>
    </row>
    <row r="2890" spans="1:18" ht="15.75" customHeight="1" x14ac:dyDescent="0.2">
      <c r="A2890" s="22"/>
      <c r="B2890" s="27" t="s">
        <v>21</v>
      </c>
      <c r="C2890" s="27">
        <v>1185732</v>
      </c>
      <c r="D2890" s="28">
        <v>44205</v>
      </c>
      <c r="E2890" s="27" t="s">
        <v>40</v>
      </c>
      <c r="F2890" s="27" t="s">
        <v>111</v>
      </c>
      <c r="G2890" s="27" t="s">
        <v>112</v>
      </c>
      <c r="H2890" s="27" t="s">
        <v>28</v>
      </c>
      <c r="I2890" s="29">
        <v>0.44999999999999996</v>
      </c>
      <c r="J2890" s="30">
        <v>1750</v>
      </c>
      <c r="K2890" s="31">
        <f t="shared" si="22"/>
        <v>787.49999999999989</v>
      </c>
      <c r="L2890" s="31">
        <f t="shared" si="23"/>
        <v>275.62499999999994</v>
      </c>
      <c r="M2890" s="32">
        <v>0.35</v>
      </c>
      <c r="O2890" s="37"/>
      <c r="P2890" s="35"/>
      <c r="Q2890" s="33"/>
      <c r="R2890" s="34"/>
    </row>
    <row r="2891" spans="1:18" ht="15.75" customHeight="1" x14ac:dyDescent="0.2">
      <c r="A2891" s="22"/>
      <c r="B2891" s="27" t="s">
        <v>21</v>
      </c>
      <c r="C2891" s="27">
        <v>1185732</v>
      </c>
      <c r="D2891" s="28">
        <v>44205</v>
      </c>
      <c r="E2891" s="27" t="s">
        <v>40</v>
      </c>
      <c r="F2891" s="27" t="s">
        <v>111</v>
      </c>
      <c r="G2891" s="27" t="s">
        <v>112</v>
      </c>
      <c r="H2891" s="27" t="s">
        <v>29</v>
      </c>
      <c r="I2891" s="29">
        <v>0.35000000000000003</v>
      </c>
      <c r="J2891" s="30">
        <v>2750</v>
      </c>
      <c r="K2891" s="31">
        <f t="shared" si="22"/>
        <v>962.50000000000011</v>
      </c>
      <c r="L2891" s="31">
        <f t="shared" si="23"/>
        <v>385.00000000000006</v>
      </c>
      <c r="M2891" s="32">
        <v>0.4</v>
      </c>
      <c r="O2891" s="37"/>
      <c r="P2891" s="35"/>
      <c r="Q2891" s="33"/>
      <c r="R2891" s="34"/>
    </row>
    <row r="2892" spans="1:18" ht="15.75" customHeight="1" x14ac:dyDescent="0.2">
      <c r="A2892" s="22"/>
      <c r="B2892" s="27" t="s">
        <v>21</v>
      </c>
      <c r="C2892" s="27">
        <v>1185732</v>
      </c>
      <c r="D2892" s="28">
        <v>44236</v>
      </c>
      <c r="E2892" s="27" t="s">
        <v>40</v>
      </c>
      <c r="F2892" s="27" t="s">
        <v>111</v>
      </c>
      <c r="G2892" s="27" t="s">
        <v>112</v>
      </c>
      <c r="H2892" s="27" t="s">
        <v>24</v>
      </c>
      <c r="I2892" s="29">
        <v>0.35000000000000003</v>
      </c>
      <c r="J2892" s="30">
        <v>5250</v>
      </c>
      <c r="K2892" s="31">
        <f t="shared" si="22"/>
        <v>1837.5000000000002</v>
      </c>
      <c r="L2892" s="31">
        <f t="shared" si="23"/>
        <v>643.125</v>
      </c>
      <c r="M2892" s="32">
        <v>0.35</v>
      </c>
      <c r="O2892" s="37"/>
      <c r="P2892" s="35"/>
      <c r="Q2892" s="33"/>
      <c r="R2892" s="34"/>
    </row>
    <row r="2893" spans="1:18" ht="15.75" customHeight="1" x14ac:dyDescent="0.2">
      <c r="A2893" s="22"/>
      <c r="B2893" s="27" t="s">
        <v>21</v>
      </c>
      <c r="C2893" s="27">
        <v>1185732</v>
      </c>
      <c r="D2893" s="28">
        <v>44236</v>
      </c>
      <c r="E2893" s="27" t="s">
        <v>40</v>
      </c>
      <c r="F2893" s="27" t="s">
        <v>111</v>
      </c>
      <c r="G2893" s="27" t="s">
        <v>112</v>
      </c>
      <c r="H2893" s="27" t="s">
        <v>25</v>
      </c>
      <c r="I2893" s="29">
        <v>0.35000000000000003</v>
      </c>
      <c r="J2893" s="30">
        <v>1750</v>
      </c>
      <c r="K2893" s="31">
        <f t="shared" si="22"/>
        <v>612.50000000000011</v>
      </c>
      <c r="L2893" s="31">
        <f t="shared" si="23"/>
        <v>183.75000000000003</v>
      </c>
      <c r="M2893" s="32">
        <v>0.3</v>
      </c>
      <c r="O2893" s="37"/>
      <c r="P2893" s="35"/>
      <c r="Q2893" s="33"/>
      <c r="R2893" s="34"/>
    </row>
    <row r="2894" spans="1:18" ht="15.75" customHeight="1" x14ac:dyDescent="0.2">
      <c r="A2894" s="22"/>
      <c r="B2894" s="27" t="s">
        <v>21</v>
      </c>
      <c r="C2894" s="27">
        <v>1185732</v>
      </c>
      <c r="D2894" s="28">
        <v>44236</v>
      </c>
      <c r="E2894" s="27" t="s">
        <v>40</v>
      </c>
      <c r="F2894" s="27" t="s">
        <v>111</v>
      </c>
      <c r="G2894" s="27" t="s">
        <v>112</v>
      </c>
      <c r="H2894" s="27" t="s">
        <v>26</v>
      </c>
      <c r="I2894" s="29">
        <v>0.25000000000000006</v>
      </c>
      <c r="J2894" s="30">
        <v>2250</v>
      </c>
      <c r="K2894" s="31">
        <f t="shared" si="22"/>
        <v>562.50000000000011</v>
      </c>
      <c r="L2894" s="31">
        <f t="shared" si="23"/>
        <v>168.75000000000003</v>
      </c>
      <c r="M2894" s="32">
        <v>0.3</v>
      </c>
      <c r="O2894" s="37"/>
      <c r="P2894" s="35"/>
      <c r="Q2894" s="33"/>
      <c r="R2894" s="34"/>
    </row>
    <row r="2895" spans="1:18" ht="15.75" customHeight="1" x14ac:dyDescent="0.2">
      <c r="A2895" s="22"/>
      <c r="B2895" s="27" t="s">
        <v>21</v>
      </c>
      <c r="C2895" s="27">
        <v>1185732</v>
      </c>
      <c r="D2895" s="28">
        <v>44236</v>
      </c>
      <c r="E2895" s="27" t="s">
        <v>40</v>
      </c>
      <c r="F2895" s="27" t="s">
        <v>111</v>
      </c>
      <c r="G2895" s="27" t="s">
        <v>112</v>
      </c>
      <c r="H2895" s="27" t="s">
        <v>27</v>
      </c>
      <c r="I2895" s="29">
        <v>0.30000000000000004</v>
      </c>
      <c r="J2895" s="30">
        <v>1000</v>
      </c>
      <c r="K2895" s="31">
        <f t="shared" si="22"/>
        <v>300.00000000000006</v>
      </c>
      <c r="L2895" s="31">
        <f t="shared" si="23"/>
        <v>90.000000000000014</v>
      </c>
      <c r="M2895" s="32">
        <v>0.3</v>
      </c>
      <c r="O2895" s="37"/>
      <c r="P2895" s="35"/>
      <c r="Q2895" s="33"/>
      <c r="R2895" s="34"/>
    </row>
    <row r="2896" spans="1:18" ht="15.75" customHeight="1" x14ac:dyDescent="0.2">
      <c r="A2896" s="22"/>
      <c r="B2896" s="27" t="s">
        <v>21</v>
      </c>
      <c r="C2896" s="27">
        <v>1185732</v>
      </c>
      <c r="D2896" s="28">
        <v>44236</v>
      </c>
      <c r="E2896" s="27" t="s">
        <v>40</v>
      </c>
      <c r="F2896" s="27" t="s">
        <v>111</v>
      </c>
      <c r="G2896" s="27" t="s">
        <v>112</v>
      </c>
      <c r="H2896" s="27" t="s">
        <v>28</v>
      </c>
      <c r="I2896" s="29">
        <v>0.44999999999999996</v>
      </c>
      <c r="J2896" s="30">
        <v>1750</v>
      </c>
      <c r="K2896" s="31">
        <f t="shared" si="22"/>
        <v>787.49999999999989</v>
      </c>
      <c r="L2896" s="31">
        <f t="shared" si="23"/>
        <v>275.62499999999994</v>
      </c>
      <c r="M2896" s="32">
        <v>0.35</v>
      </c>
      <c r="O2896" s="37"/>
      <c r="P2896" s="35"/>
      <c r="Q2896" s="33"/>
      <c r="R2896" s="34"/>
    </row>
    <row r="2897" spans="1:18" ht="15.75" customHeight="1" x14ac:dyDescent="0.2">
      <c r="A2897" s="22"/>
      <c r="B2897" s="27" t="s">
        <v>21</v>
      </c>
      <c r="C2897" s="27">
        <v>1185732</v>
      </c>
      <c r="D2897" s="28">
        <v>44236</v>
      </c>
      <c r="E2897" s="27" t="s">
        <v>40</v>
      </c>
      <c r="F2897" s="27" t="s">
        <v>111</v>
      </c>
      <c r="G2897" s="27" t="s">
        <v>112</v>
      </c>
      <c r="H2897" s="27" t="s">
        <v>29</v>
      </c>
      <c r="I2897" s="29">
        <v>0.24999999999999997</v>
      </c>
      <c r="J2897" s="30">
        <v>2750</v>
      </c>
      <c r="K2897" s="31">
        <f t="shared" si="22"/>
        <v>687.49999999999989</v>
      </c>
      <c r="L2897" s="31">
        <f t="shared" si="23"/>
        <v>274.99999999999994</v>
      </c>
      <c r="M2897" s="32">
        <v>0.4</v>
      </c>
      <c r="O2897" s="37"/>
      <c r="P2897" s="35"/>
      <c r="Q2897" s="33"/>
      <c r="R2897" s="34"/>
    </row>
    <row r="2898" spans="1:18" ht="15.75" customHeight="1" x14ac:dyDescent="0.2">
      <c r="A2898" s="22"/>
      <c r="B2898" s="27" t="s">
        <v>21</v>
      </c>
      <c r="C2898" s="27">
        <v>1185732</v>
      </c>
      <c r="D2898" s="28">
        <v>44263</v>
      </c>
      <c r="E2898" s="27" t="s">
        <v>40</v>
      </c>
      <c r="F2898" s="27" t="s">
        <v>111</v>
      </c>
      <c r="G2898" s="27" t="s">
        <v>112</v>
      </c>
      <c r="H2898" s="27" t="s">
        <v>24</v>
      </c>
      <c r="I2898" s="29">
        <v>0.30000000000000004</v>
      </c>
      <c r="J2898" s="30">
        <v>4950</v>
      </c>
      <c r="K2898" s="31">
        <f t="shared" si="22"/>
        <v>1485.0000000000002</v>
      </c>
      <c r="L2898" s="31">
        <f t="shared" si="23"/>
        <v>519.75</v>
      </c>
      <c r="M2898" s="32">
        <v>0.35</v>
      </c>
      <c r="O2898" s="37"/>
      <c r="P2898" s="35"/>
      <c r="Q2898" s="33"/>
      <c r="R2898" s="34"/>
    </row>
    <row r="2899" spans="1:18" ht="15.75" customHeight="1" x14ac:dyDescent="0.2">
      <c r="A2899" s="22"/>
      <c r="B2899" s="27" t="s">
        <v>21</v>
      </c>
      <c r="C2899" s="27">
        <v>1185732</v>
      </c>
      <c r="D2899" s="28">
        <v>44263</v>
      </c>
      <c r="E2899" s="27" t="s">
        <v>40</v>
      </c>
      <c r="F2899" s="27" t="s">
        <v>111</v>
      </c>
      <c r="G2899" s="27" t="s">
        <v>112</v>
      </c>
      <c r="H2899" s="27" t="s">
        <v>25</v>
      </c>
      <c r="I2899" s="29">
        <v>0.30000000000000004</v>
      </c>
      <c r="J2899" s="30">
        <v>2000</v>
      </c>
      <c r="K2899" s="31">
        <f t="shared" si="22"/>
        <v>600.00000000000011</v>
      </c>
      <c r="L2899" s="31">
        <f t="shared" si="23"/>
        <v>180.00000000000003</v>
      </c>
      <c r="M2899" s="32">
        <v>0.3</v>
      </c>
      <c r="O2899" s="37"/>
      <c r="P2899" s="35"/>
      <c r="Q2899" s="33"/>
      <c r="R2899" s="34"/>
    </row>
    <row r="2900" spans="1:18" ht="15.75" customHeight="1" x14ac:dyDescent="0.2">
      <c r="A2900" s="22"/>
      <c r="B2900" s="27" t="s">
        <v>21</v>
      </c>
      <c r="C2900" s="27">
        <v>1185732</v>
      </c>
      <c r="D2900" s="28">
        <v>44263</v>
      </c>
      <c r="E2900" s="27" t="s">
        <v>40</v>
      </c>
      <c r="F2900" s="27" t="s">
        <v>111</v>
      </c>
      <c r="G2900" s="27" t="s">
        <v>112</v>
      </c>
      <c r="H2900" s="27" t="s">
        <v>26</v>
      </c>
      <c r="I2900" s="29">
        <v>0.20000000000000004</v>
      </c>
      <c r="J2900" s="30">
        <v>2250</v>
      </c>
      <c r="K2900" s="31">
        <f t="shared" si="22"/>
        <v>450.00000000000011</v>
      </c>
      <c r="L2900" s="31">
        <f t="shared" si="23"/>
        <v>135.00000000000003</v>
      </c>
      <c r="M2900" s="32">
        <v>0.3</v>
      </c>
      <c r="O2900" s="37"/>
      <c r="P2900" s="35"/>
      <c r="Q2900" s="33"/>
      <c r="R2900" s="34"/>
    </row>
    <row r="2901" spans="1:18" ht="15.75" customHeight="1" x14ac:dyDescent="0.2">
      <c r="A2901" s="22"/>
      <c r="B2901" s="27" t="s">
        <v>21</v>
      </c>
      <c r="C2901" s="27">
        <v>1185732</v>
      </c>
      <c r="D2901" s="28">
        <v>44263</v>
      </c>
      <c r="E2901" s="27" t="s">
        <v>40</v>
      </c>
      <c r="F2901" s="27" t="s">
        <v>111</v>
      </c>
      <c r="G2901" s="27" t="s">
        <v>112</v>
      </c>
      <c r="H2901" s="27" t="s">
        <v>27</v>
      </c>
      <c r="I2901" s="29">
        <v>0.24999999999999997</v>
      </c>
      <c r="J2901" s="30">
        <v>750</v>
      </c>
      <c r="K2901" s="31">
        <f t="shared" si="22"/>
        <v>187.49999999999997</v>
      </c>
      <c r="L2901" s="31">
        <f t="shared" si="23"/>
        <v>56.249999999999993</v>
      </c>
      <c r="M2901" s="32">
        <v>0.3</v>
      </c>
      <c r="O2901" s="37"/>
      <c r="P2901" s="35"/>
      <c r="Q2901" s="33"/>
      <c r="R2901" s="34"/>
    </row>
    <row r="2902" spans="1:18" ht="15.75" customHeight="1" x14ac:dyDescent="0.2">
      <c r="A2902" s="22"/>
      <c r="B2902" s="27" t="s">
        <v>21</v>
      </c>
      <c r="C2902" s="27">
        <v>1185732</v>
      </c>
      <c r="D2902" s="28">
        <v>44263</v>
      </c>
      <c r="E2902" s="27" t="s">
        <v>40</v>
      </c>
      <c r="F2902" s="27" t="s">
        <v>111</v>
      </c>
      <c r="G2902" s="27" t="s">
        <v>112</v>
      </c>
      <c r="H2902" s="27" t="s">
        <v>28</v>
      </c>
      <c r="I2902" s="29">
        <v>0.4</v>
      </c>
      <c r="J2902" s="30">
        <v>1250</v>
      </c>
      <c r="K2902" s="31">
        <f t="shared" si="22"/>
        <v>500</v>
      </c>
      <c r="L2902" s="31">
        <f t="shared" si="23"/>
        <v>175</v>
      </c>
      <c r="M2902" s="32">
        <v>0.35</v>
      </c>
      <c r="O2902" s="37"/>
      <c r="P2902" s="35"/>
      <c r="Q2902" s="33"/>
      <c r="R2902" s="34"/>
    </row>
    <row r="2903" spans="1:18" ht="15.75" customHeight="1" x14ac:dyDescent="0.2">
      <c r="A2903" s="22"/>
      <c r="B2903" s="27" t="s">
        <v>21</v>
      </c>
      <c r="C2903" s="27">
        <v>1185732</v>
      </c>
      <c r="D2903" s="28">
        <v>44263</v>
      </c>
      <c r="E2903" s="27" t="s">
        <v>40</v>
      </c>
      <c r="F2903" s="27" t="s">
        <v>111</v>
      </c>
      <c r="G2903" s="27" t="s">
        <v>112</v>
      </c>
      <c r="H2903" s="27" t="s">
        <v>29</v>
      </c>
      <c r="I2903" s="29">
        <v>0.30000000000000004</v>
      </c>
      <c r="J2903" s="30">
        <v>2250</v>
      </c>
      <c r="K2903" s="31">
        <f t="shared" si="22"/>
        <v>675.00000000000011</v>
      </c>
      <c r="L2903" s="31">
        <f t="shared" si="23"/>
        <v>270.00000000000006</v>
      </c>
      <c r="M2903" s="32">
        <v>0.4</v>
      </c>
      <c r="O2903" s="37"/>
      <c r="P2903" s="35"/>
      <c r="Q2903" s="33"/>
      <c r="R2903" s="34"/>
    </row>
    <row r="2904" spans="1:18" ht="15.75" customHeight="1" x14ac:dyDescent="0.2">
      <c r="A2904" s="22"/>
      <c r="B2904" s="27" t="s">
        <v>21</v>
      </c>
      <c r="C2904" s="27">
        <v>1185732</v>
      </c>
      <c r="D2904" s="28">
        <v>44295</v>
      </c>
      <c r="E2904" s="27" t="s">
        <v>40</v>
      </c>
      <c r="F2904" s="27" t="s">
        <v>111</v>
      </c>
      <c r="G2904" s="27" t="s">
        <v>112</v>
      </c>
      <c r="H2904" s="27" t="s">
        <v>24</v>
      </c>
      <c r="I2904" s="29">
        <v>0.30000000000000004</v>
      </c>
      <c r="J2904" s="30">
        <v>4500</v>
      </c>
      <c r="K2904" s="31">
        <f t="shared" si="22"/>
        <v>1350.0000000000002</v>
      </c>
      <c r="L2904" s="31">
        <f t="shared" si="23"/>
        <v>472.50000000000006</v>
      </c>
      <c r="M2904" s="32">
        <v>0.35</v>
      </c>
      <c r="O2904" s="37"/>
      <c r="P2904" s="35"/>
      <c r="Q2904" s="33"/>
      <c r="R2904" s="34"/>
    </row>
    <row r="2905" spans="1:18" ht="15.75" customHeight="1" x14ac:dyDescent="0.2">
      <c r="A2905" s="22"/>
      <c r="B2905" s="27" t="s">
        <v>21</v>
      </c>
      <c r="C2905" s="27">
        <v>1185732</v>
      </c>
      <c r="D2905" s="28">
        <v>44295</v>
      </c>
      <c r="E2905" s="27" t="s">
        <v>40</v>
      </c>
      <c r="F2905" s="27" t="s">
        <v>111</v>
      </c>
      <c r="G2905" s="27" t="s">
        <v>112</v>
      </c>
      <c r="H2905" s="27" t="s">
        <v>25</v>
      </c>
      <c r="I2905" s="29">
        <v>0.30000000000000004</v>
      </c>
      <c r="J2905" s="30">
        <v>1500</v>
      </c>
      <c r="K2905" s="31">
        <f t="shared" si="22"/>
        <v>450.00000000000006</v>
      </c>
      <c r="L2905" s="31">
        <f t="shared" si="23"/>
        <v>135</v>
      </c>
      <c r="M2905" s="32">
        <v>0.3</v>
      </c>
      <c r="O2905" s="37"/>
      <c r="P2905" s="35"/>
      <c r="Q2905" s="33"/>
      <c r="R2905" s="34"/>
    </row>
    <row r="2906" spans="1:18" ht="15.75" customHeight="1" x14ac:dyDescent="0.2">
      <c r="A2906" s="22"/>
      <c r="B2906" s="27" t="s">
        <v>21</v>
      </c>
      <c r="C2906" s="27">
        <v>1185732</v>
      </c>
      <c r="D2906" s="28">
        <v>44295</v>
      </c>
      <c r="E2906" s="27" t="s">
        <v>40</v>
      </c>
      <c r="F2906" s="27" t="s">
        <v>111</v>
      </c>
      <c r="G2906" s="27" t="s">
        <v>112</v>
      </c>
      <c r="H2906" s="27" t="s">
        <v>26</v>
      </c>
      <c r="I2906" s="29">
        <v>0.20000000000000004</v>
      </c>
      <c r="J2906" s="30">
        <v>1500</v>
      </c>
      <c r="K2906" s="31">
        <f t="shared" si="22"/>
        <v>300.00000000000006</v>
      </c>
      <c r="L2906" s="31">
        <f t="shared" si="23"/>
        <v>90.000000000000014</v>
      </c>
      <c r="M2906" s="32">
        <v>0.3</v>
      </c>
      <c r="O2906" s="37"/>
      <c r="P2906" s="35"/>
      <c r="Q2906" s="33"/>
      <c r="R2906" s="34"/>
    </row>
    <row r="2907" spans="1:18" ht="15.75" customHeight="1" x14ac:dyDescent="0.2">
      <c r="A2907" s="22"/>
      <c r="B2907" s="27" t="s">
        <v>21</v>
      </c>
      <c r="C2907" s="27">
        <v>1185732</v>
      </c>
      <c r="D2907" s="28">
        <v>44295</v>
      </c>
      <c r="E2907" s="27" t="s">
        <v>40</v>
      </c>
      <c r="F2907" s="27" t="s">
        <v>111</v>
      </c>
      <c r="G2907" s="27" t="s">
        <v>112</v>
      </c>
      <c r="H2907" s="27" t="s">
        <v>27</v>
      </c>
      <c r="I2907" s="29">
        <v>0.24999999999999997</v>
      </c>
      <c r="J2907" s="30">
        <v>750</v>
      </c>
      <c r="K2907" s="31">
        <f t="shared" si="22"/>
        <v>187.49999999999997</v>
      </c>
      <c r="L2907" s="31">
        <f t="shared" si="23"/>
        <v>56.249999999999993</v>
      </c>
      <c r="M2907" s="32">
        <v>0.3</v>
      </c>
      <c r="O2907" s="37"/>
      <c r="P2907" s="35"/>
      <c r="Q2907" s="33"/>
      <c r="R2907" s="34"/>
    </row>
    <row r="2908" spans="1:18" ht="15.75" customHeight="1" x14ac:dyDescent="0.2">
      <c r="A2908" s="22"/>
      <c r="B2908" s="27" t="s">
        <v>21</v>
      </c>
      <c r="C2908" s="27">
        <v>1185732</v>
      </c>
      <c r="D2908" s="28">
        <v>44295</v>
      </c>
      <c r="E2908" s="27" t="s">
        <v>40</v>
      </c>
      <c r="F2908" s="27" t="s">
        <v>111</v>
      </c>
      <c r="G2908" s="27" t="s">
        <v>112</v>
      </c>
      <c r="H2908" s="27" t="s">
        <v>28</v>
      </c>
      <c r="I2908" s="29">
        <v>0.6</v>
      </c>
      <c r="J2908" s="30">
        <v>1000</v>
      </c>
      <c r="K2908" s="31">
        <f t="shared" si="22"/>
        <v>600</v>
      </c>
      <c r="L2908" s="31">
        <f t="shared" si="23"/>
        <v>210</v>
      </c>
      <c r="M2908" s="32">
        <v>0.35</v>
      </c>
      <c r="O2908" s="37"/>
      <c r="P2908" s="35"/>
      <c r="Q2908" s="33"/>
      <c r="R2908" s="34"/>
    </row>
    <row r="2909" spans="1:18" ht="15.75" customHeight="1" x14ac:dyDescent="0.2">
      <c r="A2909" s="22"/>
      <c r="B2909" s="27" t="s">
        <v>21</v>
      </c>
      <c r="C2909" s="27">
        <v>1185732</v>
      </c>
      <c r="D2909" s="28">
        <v>44295</v>
      </c>
      <c r="E2909" s="27" t="s">
        <v>40</v>
      </c>
      <c r="F2909" s="27" t="s">
        <v>111</v>
      </c>
      <c r="G2909" s="27" t="s">
        <v>112</v>
      </c>
      <c r="H2909" s="27" t="s">
        <v>29</v>
      </c>
      <c r="I2909" s="29">
        <v>0.5</v>
      </c>
      <c r="J2909" s="30">
        <v>2250</v>
      </c>
      <c r="K2909" s="31">
        <f t="shared" si="22"/>
        <v>1125</v>
      </c>
      <c r="L2909" s="31">
        <f t="shared" si="23"/>
        <v>450</v>
      </c>
      <c r="M2909" s="32">
        <v>0.4</v>
      </c>
      <c r="O2909" s="37"/>
      <c r="P2909" s="35"/>
      <c r="Q2909" s="33"/>
      <c r="R2909" s="34"/>
    </row>
    <row r="2910" spans="1:18" ht="15.75" customHeight="1" x14ac:dyDescent="0.2">
      <c r="A2910" s="22"/>
      <c r="B2910" s="27" t="s">
        <v>21</v>
      </c>
      <c r="C2910" s="27">
        <v>1185732</v>
      </c>
      <c r="D2910" s="28">
        <v>44326</v>
      </c>
      <c r="E2910" s="27" t="s">
        <v>40</v>
      </c>
      <c r="F2910" s="27" t="s">
        <v>111</v>
      </c>
      <c r="G2910" s="27" t="s">
        <v>112</v>
      </c>
      <c r="H2910" s="27" t="s">
        <v>24</v>
      </c>
      <c r="I2910" s="29">
        <v>0.6</v>
      </c>
      <c r="J2910" s="30">
        <v>4950</v>
      </c>
      <c r="K2910" s="31">
        <f t="shared" si="22"/>
        <v>2970</v>
      </c>
      <c r="L2910" s="31">
        <f t="shared" si="23"/>
        <v>1039.5</v>
      </c>
      <c r="M2910" s="32">
        <v>0.35</v>
      </c>
      <c r="O2910" s="37"/>
      <c r="P2910" s="35"/>
      <c r="Q2910" s="33"/>
      <c r="R2910" s="34"/>
    </row>
    <row r="2911" spans="1:18" ht="15.75" customHeight="1" x14ac:dyDescent="0.2">
      <c r="A2911" s="22"/>
      <c r="B2911" s="27" t="s">
        <v>21</v>
      </c>
      <c r="C2911" s="27">
        <v>1185732</v>
      </c>
      <c r="D2911" s="28">
        <v>44326</v>
      </c>
      <c r="E2911" s="27" t="s">
        <v>40</v>
      </c>
      <c r="F2911" s="27" t="s">
        <v>111</v>
      </c>
      <c r="G2911" s="27" t="s">
        <v>112</v>
      </c>
      <c r="H2911" s="27" t="s">
        <v>25</v>
      </c>
      <c r="I2911" s="29">
        <v>0.45</v>
      </c>
      <c r="J2911" s="30">
        <v>2000</v>
      </c>
      <c r="K2911" s="31">
        <f t="shared" si="22"/>
        <v>900</v>
      </c>
      <c r="L2911" s="31">
        <f t="shared" si="23"/>
        <v>270</v>
      </c>
      <c r="M2911" s="32">
        <v>0.3</v>
      </c>
      <c r="O2911" s="37"/>
      <c r="P2911" s="35"/>
      <c r="Q2911" s="33"/>
      <c r="R2911" s="34"/>
    </row>
    <row r="2912" spans="1:18" ht="15.75" customHeight="1" x14ac:dyDescent="0.2">
      <c r="A2912" s="22"/>
      <c r="B2912" s="27" t="s">
        <v>21</v>
      </c>
      <c r="C2912" s="27">
        <v>1185732</v>
      </c>
      <c r="D2912" s="28">
        <v>44326</v>
      </c>
      <c r="E2912" s="27" t="s">
        <v>40</v>
      </c>
      <c r="F2912" s="27" t="s">
        <v>111</v>
      </c>
      <c r="G2912" s="27" t="s">
        <v>112</v>
      </c>
      <c r="H2912" s="27" t="s">
        <v>26</v>
      </c>
      <c r="I2912" s="29">
        <v>0.4</v>
      </c>
      <c r="J2912" s="30">
        <v>1750</v>
      </c>
      <c r="K2912" s="31">
        <f t="shared" si="22"/>
        <v>700</v>
      </c>
      <c r="L2912" s="31">
        <f t="shared" si="23"/>
        <v>210</v>
      </c>
      <c r="M2912" s="32">
        <v>0.3</v>
      </c>
      <c r="O2912" s="37"/>
      <c r="P2912" s="35"/>
      <c r="Q2912" s="33"/>
      <c r="R2912" s="34"/>
    </row>
    <row r="2913" spans="1:18" ht="15.75" customHeight="1" x14ac:dyDescent="0.2">
      <c r="A2913" s="22"/>
      <c r="B2913" s="27" t="s">
        <v>21</v>
      </c>
      <c r="C2913" s="27">
        <v>1185732</v>
      </c>
      <c r="D2913" s="28">
        <v>44326</v>
      </c>
      <c r="E2913" s="27" t="s">
        <v>40</v>
      </c>
      <c r="F2913" s="27" t="s">
        <v>111</v>
      </c>
      <c r="G2913" s="27" t="s">
        <v>112</v>
      </c>
      <c r="H2913" s="27" t="s">
        <v>27</v>
      </c>
      <c r="I2913" s="29">
        <v>0.4</v>
      </c>
      <c r="J2913" s="30">
        <v>1000</v>
      </c>
      <c r="K2913" s="31">
        <f t="shared" si="22"/>
        <v>400</v>
      </c>
      <c r="L2913" s="31">
        <f t="shared" si="23"/>
        <v>120</v>
      </c>
      <c r="M2913" s="32">
        <v>0.3</v>
      </c>
      <c r="O2913" s="37"/>
      <c r="P2913" s="35"/>
      <c r="Q2913" s="33"/>
      <c r="R2913" s="34"/>
    </row>
    <row r="2914" spans="1:18" ht="15.75" customHeight="1" x14ac:dyDescent="0.2">
      <c r="A2914" s="22"/>
      <c r="B2914" s="27" t="s">
        <v>21</v>
      </c>
      <c r="C2914" s="27">
        <v>1185732</v>
      </c>
      <c r="D2914" s="28">
        <v>44326</v>
      </c>
      <c r="E2914" s="27" t="s">
        <v>40</v>
      </c>
      <c r="F2914" s="27" t="s">
        <v>111</v>
      </c>
      <c r="G2914" s="27" t="s">
        <v>112</v>
      </c>
      <c r="H2914" s="27" t="s">
        <v>28</v>
      </c>
      <c r="I2914" s="29">
        <v>0.49999999999999994</v>
      </c>
      <c r="J2914" s="30">
        <v>1250</v>
      </c>
      <c r="K2914" s="31">
        <f t="shared" si="22"/>
        <v>624.99999999999989</v>
      </c>
      <c r="L2914" s="31">
        <f t="shared" si="23"/>
        <v>218.74999999999994</v>
      </c>
      <c r="M2914" s="32">
        <v>0.35</v>
      </c>
      <c r="O2914" s="37"/>
      <c r="P2914" s="35"/>
      <c r="Q2914" s="33"/>
      <c r="R2914" s="34"/>
    </row>
    <row r="2915" spans="1:18" ht="15.75" customHeight="1" x14ac:dyDescent="0.2">
      <c r="A2915" s="22"/>
      <c r="B2915" s="27" t="s">
        <v>21</v>
      </c>
      <c r="C2915" s="27">
        <v>1185732</v>
      </c>
      <c r="D2915" s="28">
        <v>44326</v>
      </c>
      <c r="E2915" s="27" t="s">
        <v>40</v>
      </c>
      <c r="F2915" s="27" t="s">
        <v>111</v>
      </c>
      <c r="G2915" s="27" t="s">
        <v>112</v>
      </c>
      <c r="H2915" s="27" t="s">
        <v>29</v>
      </c>
      <c r="I2915" s="29">
        <v>0.54999999999999993</v>
      </c>
      <c r="J2915" s="30">
        <v>2500</v>
      </c>
      <c r="K2915" s="31">
        <f t="shared" si="22"/>
        <v>1374.9999999999998</v>
      </c>
      <c r="L2915" s="31">
        <f t="shared" si="23"/>
        <v>549.99999999999989</v>
      </c>
      <c r="M2915" s="32">
        <v>0.4</v>
      </c>
      <c r="O2915" s="37"/>
      <c r="P2915" s="35"/>
      <c r="Q2915" s="33"/>
      <c r="R2915" s="34"/>
    </row>
    <row r="2916" spans="1:18" ht="15.75" customHeight="1" x14ac:dyDescent="0.2">
      <c r="A2916" s="22"/>
      <c r="B2916" s="27" t="s">
        <v>21</v>
      </c>
      <c r="C2916" s="27">
        <v>1185732</v>
      </c>
      <c r="D2916" s="28">
        <v>44356</v>
      </c>
      <c r="E2916" s="27" t="s">
        <v>40</v>
      </c>
      <c r="F2916" s="27" t="s">
        <v>111</v>
      </c>
      <c r="G2916" s="27" t="s">
        <v>112</v>
      </c>
      <c r="H2916" s="27" t="s">
        <v>24</v>
      </c>
      <c r="I2916" s="29">
        <v>0.4</v>
      </c>
      <c r="J2916" s="30">
        <v>5000</v>
      </c>
      <c r="K2916" s="31">
        <f t="shared" si="22"/>
        <v>2000</v>
      </c>
      <c r="L2916" s="31">
        <f t="shared" si="23"/>
        <v>700</v>
      </c>
      <c r="M2916" s="32">
        <v>0.35</v>
      </c>
      <c r="O2916" s="37"/>
      <c r="P2916" s="35"/>
      <c r="Q2916" s="33"/>
      <c r="R2916" s="34"/>
    </row>
    <row r="2917" spans="1:18" ht="15.75" customHeight="1" x14ac:dyDescent="0.2">
      <c r="A2917" s="22"/>
      <c r="B2917" s="27" t="s">
        <v>21</v>
      </c>
      <c r="C2917" s="27">
        <v>1185732</v>
      </c>
      <c r="D2917" s="28">
        <v>44356</v>
      </c>
      <c r="E2917" s="27" t="s">
        <v>40</v>
      </c>
      <c r="F2917" s="27" t="s">
        <v>111</v>
      </c>
      <c r="G2917" s="27" t="s">
        <v>112</v>
      </c>
      <c r="H2917" s="27" t="s">
        <v>25</v>
      </c>
      <c r="I2917" s="29">
        <v>0.35000000000000009</v>
      </c>
      <c r="J2917" s="30">
        <v>2500</v>
      </c>
      <c r="K2917" s="31">
        <f t="shared" si="22"/>
        <v>875.00000000000023</v>
      </c>
      <c r="L2917" s="31">
        <f t="shared" si="23"/>
        <v>262.50000000000006</v>
      </c>
      <c r="M2917" s="32">
        <v>0.3</v>
      </c>
      <c r="O2917" s="37"/>
      <c r="P2917" s="35"/>
      <c r="Q2917" s="33"/>
      <c r="R2917" s="34"/>
    </row>
    <row r="2918" spans="1:18" ht="15.75" customHeight="1" x14ac:dyDescent="0.2">
      <c r="A2918" s="22"/>
      <c r="B2918" s="27" t="s">
        <v>21</v>
      </c>
      <c r="C2918" s="27">
        <v>1185732</v>
      </c>
      <c r="D2918" s="28">
        <v>44356</v>
      </c>
      <c r="E2918" s="27" t="s">
        <v>40</v>
      </c>
      <c r="F2918" s="27" t="s">
        <v>111</v>
      </c>
      <c r="G2918" s="27" t="s">
        <v>112</v>
      </c>
      <c r="H2918" s="27" t="s">
        <v>26</v>
      </c>
      <c r="I2918" s="29">
        <v>0.30000000000000004</v>
      </c>
      <c r="J2918" s="30">
        <v>2000</v>
      </c>
      <c r="K2918" s="31">
        <f t="shared" si="22"/>
        <v>600.00000000000011</v>
      </c>
      <c r="L2918" s="31">
        <f t="shared" si="23"/>
        <v>180.00000000000003</v>
      </c>
      <c r="M2918" s="32">
        <v>0.3</v>
      </c>
      <c r="O2918" s="37"/>
      <c r="P2918" s="35"/>
      <c r="Q2918" s="33"/>
      <c r="R2918" s="34"/>
    </row>
    <row r="2919" spans="1:18" ht="15.75" customHeight="1" x14ac:dyDescent="0.2">
      <c r="A2919" s="22"/>
      <c r="B2919" s="27" t="s">
        <v>21</v>
      </c>
      <c r="C2919" s="27">
        <v>1185732</v>
      </c>
      <c r="D2919" s="28">
        <v>44356</v>
      </c>
      <c r="E2919" s="27" t="s">
        <v>40</v>
      </c>
      <c r="F2919" s="27" t="s">
        <v>111</v>
      </c>
      <c r="G2919" s="27" t="s">
        <v>112</v>
      </c>
      <c r="H2919" s="27" t="s">
        <v>27</v>
      </c>
      <c r="I2919" s="29">
        <v>0.30000000000000004</v>
      </c>
      <c r="J2919" s="30">
        <v>1750</v>
      </c>
      <c r="K2919" s="31">
        <f t="shared" si="22"/>
        <v>525.00000000000011</v>
      </c>
      <c r="L2919" s="31">
        <f t="shared" si="23"/>
        <v>157.50000000000003</v>
      </c>
      <c r="M2919" s="32">
        <v>0.3</v>
      </c>
      <c r="O2919" s="37"/>
      <c r="P2919" s="35"/>
      <c r="Q2919" s="33"/>
      <c r="R2919" s="34"/>
    </row>
    <row r="2920" spans="1:18" ht="15.75" customHeight="1" x14ac:dyDescent="0.2">
      <c r="A2920" s="22"/>
      <c r="B2920" s="27" t="s">
        <v>21</v>
      </c>
      <c r="C2920" s="27">
        <v>1185732</v>
      </c>
      <c r="D2920" s="28">
        <v>44356</v>
      </c>
      <c r="E2920" s="27" t="s">
        <v>40</v>
      </c>
      <c r="F2920" s="27" t="s">
        <v>111</v>
      </c>
      <c r="G2920" s="27" t="s">
        <v>112</v>
      </c>
      <c r="H2920" s="27" t="s">
        <v>28</v>
      </c>
      <c r="I2920" s="29">
        <v>0.4</v>
      </c>
      <c r="J2920" s="30">
        <v>1750</v>
      </c>
      <c r="K2920" s="31">
        <f t="shared" si="22"/>
        <v>700</v>
      </c>
      <c r="L2920" s="31">
        <f t="shared" si="23"/>
        <v>244.99999999999997</v>
      </c>
      <c r="M2920" s="32">
        <v>0.35</v>
      </c>
      <c r="O2920" s="37"/>
      <c r="P2920" s="35"/>
      <c r="Q2920" s="33"/>
      <c r="R2920" s="34"/>
    </row>
    <row r="2921" spans="1:18" ht="15.75" customHeight="1" x14ac:dyDescent="0.2">
      <c r="A2921" s="22"/>
      <c r="B2921" s="27" t="s">
        <v>21</v>
      </c>
      <c r="C2921" s="27">
        <v>1185732</v>
      </c>
      <c r="D2921" s="28">
        <v>44356</v>
      </c>
      <c r="E2921" s="27" t="s">
        <v>40</v>
      </c>
      <c r="F2921" s="27" t="s">
        <v>111</v>
      </c>
      <c r="G2921" s="27" t="s">
        <v>112</v>
      </c>
      <c r="H2921" s="27" t="s">
        <v>29</v>
      </c>
      <c r="I2921" s="29">
        <v>0.55000000000000004</v>
      </c>
      <c r="J2921" s="30">
        <v>3250</v>
      </c>
      <c r="K2921" s="31">
        <f t="shared" si="22"/>
        <v>1787.5000000000002</v>
      </c>
      <c r="L2921" s="31">
        <f t="shared" si="23"/>
        <v>715.00000000000011</v>
      </c>
      <c r="M2921" s="32">
        <v>0.4</v>
      </c>
      <c r="O2921" s="37"/>
      <c r="P2921" s="35"/>
      <c r="Q2921" s="33"/>
      <c r="R2921" s="34"/>
    </row>
    <row r="2922" spans="1:18" ht="15.75" customHeight="1" x14ac:dyDescent="0.2">
      <c r="A2922" s="22"/>
      <c r="B2922" s="27" t="s">
        <v>21</v>
      </c>
      <c r="C2922" s="27">
        <v>1185732</v>
      </c>
      <c r="D2922" s="28">
        <v>44385</v>
      </c>
      <c r="E2922" s="27" t="s">
        <v>40</v>
      </c>
      <c r="F2922" s="27" t="s">
        <v>111</v>
      </c>
      <c r="G2922" s="27" t="s">
        <v>112</v>
      </c>
      <c r="H2922" s="27" t="s">
        <v>24</v>
      </c>
      <c r="I2922" s="29">
        <v>0.5</v>
      </c>
      <c r="J2922" s="30">
        <v>5500</v>
      </c>
      <c r="K2922" s="31">
        <f t="shared" si="22"/>
        <v>2750</v>
      </c>
      <c r="L2922" s="31">
        <f t="shared" si="23"/>
        <v>962.49999999999989</v>
      </c>
      <c r="M2922" s="32">
        <v>0.35</v>
      </c>
      <c r="O2922" s="37"/>
      <c r="P2922" s="35"/>
      <c r="Q2922" s="33"/>
      <c r="R2922" s="34"/>
    </row>
    <row r="2923" spans="1:18" ht="15.75" customHeight="1" x14ac:dyDescent="0.2">
      <c r="A2923" s="22"/>
      <c r="B2923" s="27" t="s">
        <v>21</v>
      </c>
      <c r="C2923" s="27">
        <v>1185732</v>
      </c>
      <c r="D2923" s="28">
        <v>44385</v>
      </c>
      <c r="E2923" s="27" t="s">
        <v>40</v>
      </c>
      <c r="F2923" s="27" t="s">
        <v>111</v>
      </c>
      <c r="G2923" s="27" t="s">
        <v>112</v>
      </c>
      <c r="H2923" s="27" t="s">
        <v>25</v>
      </c>
      <c r="I2923" s="29">
        <v>0.45000000000000007</v>
      </c>
      <c r="J2923" s="30">
        <v>3000</v>
      </c>
      <c r="K2923" s="31">
        <f t="shared" si="22"/>
        <v>1350.0000000000002</v>
      </c>
      <c r="L2923" s="31">
        <f t="shared" si="23"/>
        <v>405.00000000000006</v>
      </c>
      <c r="M2923" s="32">
        <v>0.3</v>
      </c>
      <c r="O2923" s="37"/>
      <c r="P2923" s="35"/>
      <c r="Q2923" s="33"/>
      <c r="R2923" s="34"/>
    </row>
    <row r="2924" spans="1:18" ht="15.75" customHeight="1" x14ac:dyDescent="0.2">
      <c r="A2924" s="22"/>
      <c r="B2924" s="27" t="s">
        <v>21</v>
      </c>
      <c r="C2924" s="27">
        <v>1185732</v>
      </c>
      <c r="D2924" s="28">
        <v>44385</v>
      </c>
      <c r="E2924" s="27" t="s">
        <v>40</v>
      </c>
      <c r="F2924" s="27" t="s">
        <v>111</v>
      </c>
      <c r="G2924" s="27" t="s">
        <v>112</v>
      </c>
      <c r="H2924" s="27" t="s">
        <v>26</v>
      </c>
      <c r="I2924" s="29">
        <v>0.4</v>
      </c>
      <c r="J2924" s="30">
        <v>2250</v>
      </c>
      <c r="K2924" s="31">
        <f t="shared" si="22"/>
        <v>900</v>
      </c>
      <c r="L2924" s="31">
        <f t="shared" si="23"/>
        <v>270</v>
      </c>
      <c r="M2924" s="32">
        <v>0.3</v>
      </c>
      <c r="O2924" s="37"/>
      <c r="P2924" s="35"/>
      <c r="Q2924" s="33"/>
      <c r="R2924" s="34"/>
    </row>
    <row r="2925" spans="1:18" ht="15.75" customHeight="1" x14ac:dyDescent="0.2">
      <c r="A2925" s="22"/>
      <c r="B2925" s="27" t="s">
        <v>21</v>
      </c>
      <c r="C2925" s="27">
        <v>1185732</v>
      </c>
      <c r="D2925" s="28">
        <v>44385</v>
      </c>
      <c r="E2925" s="27" t="s">
        <v>40</v>
      </c>
      <c r="F2925" s="27" t="s">
        <v>111</v>
      </c>
      <c r="G2925" s="27" t="s">
        <v>112</v>
      </c>
      <c r="H2925" s="27" t="s">
        <v>27</v>
      </c>
      <c r="I2925" s="29">
        <v>0.4</v>
      </c>
      <c r="J2925" s="30">
        <v>1750</v>
      </c>
      <c r="K2925" s="31">
        <f t="shared" si="22"/>
        <v>700</v>
      </c>
      <c r="L2925" s="31">
        <f t="shared" si="23"/>
        <v>210</v>
      </c>
      <c r="M2925" s="32">
        <v>0.3</v>
      </c>
      <c r="O2925" s="37"/>
      <c r="P2925" s="35"/>
      <c r="Q2925" s="33"/>
      <c r="R2925" s="34"/>
    </row>
    <row r="2926" spans="1:18" ht="15.75" customHeight="1" x14ac:dyDescent="0.2">
      <c r="A2926" s="22"/>
      <c r="B2926" s="27" t="s">
        <v>21</v>
      </c>
      <c r="C2926" s="27">
        <v>1185732</v>
      </c>
      <c r="D2926" s="28">
        <v>44385</v>
      </c>
      <c r="E2926" s="27" t="s">
        <v>40</v>
      </c>
      <c r="F2926" s="27" t="s">
        <v>111</v>
      </c>
      <c r="G2926" s="27" t="s">
        <v>112</v>
      </c>
      <c r="H2926" s="27" t="s">
        <v>28</v>
      </c>
      <c r="I2926" s="29">
        <v>0.5</v>
      </c>
      <c r="J2926" s="30">
        <v>2000</v>
      </c>
      <c r="K2926" s="31">
        <f t="shared" si="22"/>
        <v>1000</v>
      </c>
      <c r="L2926" s="31">
        <f t="shared" si="23"/>
        <v>350</v>
      </c>
      <c r="M2926" s="32">
        <v>0.35</v>
      </c>
      <c r="O2926" s="37"/>
      <c r="P2926" s="35"/>
      <c r="Q2926" s="33"/>
      <c r="R2926" s="34"/>
    </row>
    <row r="2927" spans="1:18" ht="15.75" customHeight="1" x14ac:dyDescent="0.2">
      <c r="A2927" s="22"/>
      <c r="B2927" s="27" t="s">
        <v>21</v>
      </c>
      <c r="C2927" s="27">
        <v>1185732</v>
      </c>
      <c r="D2927" s="28">
        <v>44385</v>
      </c>
      <c r="E2927" s="27" t="s">
        <v>40</v>
      </c>
      <c r="F2927" s="27" t="s">
        <v>111</v>
      </c>
      <c r="G2927" s="27" t="s">
        <v>112</v>
      </c>
      <c r="H2927" s="27" t="s">
        <v>29</v>
      </c>
      <c r="I2927" s="29">
        <v>0.55000000000000004</v>
      </c>
      <c r="J2927" s="30">
        <v>3750</v>
      </c>
      <c r="K2927" s="31">
        <f t="shared" si="22"/>
        <v>2062.5</v>
      </c>
      <c r="L2927" s="31">
        <f t="shared" si="23"/>
        <v>825</v>
      </c>
      <c r="M2927" s="32">
        <v>0.4</v>
      </c>
      <c r="O2927" s="37"/>
      <c r="P2927" s="35"/>
      <c r="Q2927" s="33"/>
      <c r="R2927" s="34"/>
    </row>
    <row r="2928" spans="1:18" ht="15.75" customHeight="1" x14ac:dyDescent="0.2">
      <c r="A2928" s="22"/>
      <c r="B2928" s="27" t="s">
        <v>21</v>
      </c>
      <c r="C2928" s="27">
        <v>1185732</v>
      </c>
      <c r="D2928" s="28">
        <v>44417</v>
      </c>
      <c r="E2928" s="27" t="s">
        <v>40</v>
      </c>
      <c r="F2928" s="27" t="s">
        <v>111</v>
      </c>
      <c r="G2928" s="27" t="s">
        <v>112</v>
      </c>
      <c r="H2928" s="27" t="s">
        <v>24</v>
      </c>
      <c r="I2928" s="29">
        <v>0.5</v>
      </c>
      <c r="J2928" s="30">
        <v>5250</v>
      </c>
      <c r="K2928" s="31">
        <f t="shared" si="22"/>
        <v>2625</v>
      </c>
      <c r="L2928" s="31">
        <f t="shared" si="23"/>
        <v>918.74999999999989</v>
      </c>
      <c r="M2928" s="32">
        <v>0.35</v>
      </c>
      <c r="O2928" s="37"/>
      <c r="P2928" s="35"/>
      <c r="Q2928" s="33"/>
      <c r="R2928" s="34"/>
    </row>
    <row r="2929" spans="1:18" ht="15.75" customHeight="1" x14ac:dyDescent="0.2">
      <c r="A2929" s="22"/>
      <c r="B2929" s="27" t="s">
        <v>21</v>
      </c>
      <c r="C2929" s="27">
        <v>1185732</v>
      </c>
      <c r="D2929" s="28">
        <v>44417</v>
      </c>
      <c r="E2929" s="27" t="s">
        <v>40</v>
      </c>
      <c r="F2929" s="27" t="s">
        <v>111</v>
      </c>
      <c r="G2929" s="27" t="s">
        <v>112</v>
      </c>
      <c r="H2929" s="27" t="s">
        <v>25</v>
      </c>
      <c r="I2929" s="29">
        <v>0.45000000000000007</v>
      </c>
      <c r="J2929" s="30">
        <v>3000</v>
      </c>
      <c r="K2929" s="31">
        <f t="shared" si="22"/>
        <v>1350.0000000000002</v>
      </c>
      <c r="L2929" s="31">
        <f t="shared" si="23"/>
        <v>405.00000000000006</v>
      </c>
      <c r="M2929" s="32">
        <v>0.3</v>
      </c>
      <c r="O2929" s="37"/>
      <c r="P2929" s="35"/>
      <c r="Q2929" s="33"/>
      <c r="R2929" s="34"/>
    </row>
    <row r="2930" spans="1:18" ht="15.75" customHeight="1" x14ac:dyDescent="0.2">
      <c r="A2930" s="22"/>
      <c r="B2930" s="27" t="s">
        <v>21</v>
      </c>
      <c r="C2930" s="27">
        <v>1185732</v>
      </c>
      <c r="D2930" s="28">
        <v>44417</v>
      </c>
      <c r="E2930" s="27" t="s">
        <v>40</v>
      </c>
      <c r="F2930" s="27" t="s">
        <v>111</v>
      </c>
      <c r="G2930" s="27" t="s">
        <v>112</v>
      </c>
      <c r="H2930" s="27" t="s">
        <v>26</v>
      </c>
      <c r="I2930" s="29">
        <v>0.4</v>
      </c>
      <c r="J2930" s="30">
        <v>2250</v>
      </c>
      <c r="K2930" s="31">
        <f t="shared" si="22"/>
        <v>900</v>
      </c>
      <c r="L2930" s="31">
        <f t="shared" si="23"/>
        <v>270</v>
      </c>
      <c r="M2930" s="32">
        <v>0.3</v>
      </c>
      <c r="O2930" s="37"/>
      <c r="P2930" s="35"/>
      <c r="Q2930" s="33"/>
      <c r="R2930" s="34"/>
    </row>
    <row r="2931" spans="1:18" ht="15.75" customHeight="1" x14ac:dyDescent="0.2">
      <c r="A2931" s="22"/>
      <c r="B2931" s="27" t="s">
        <v>21</v>
      </c>
      <c r="C2931" s="27">
        <v>1185732</v>
      </c>
      <c r="D2931" s="28">
        <v>44417</v>
      </c>
      <c r="E2931" s="27" t="s">
        <v>40</v>
      </c>
      <c r="F2931" s="27" t="s">
        <v>111</v>
      </c>
      <c r="G2931" s="27" t="s">
        <v>112</v>
      </c>
      <c r="H2931" s="27" t="s">
        <v>27</v>
      </c>
      <c r="I2931" s="29">
        <v>0.4</v>
      </c>
      <c r="J2931" s="30">
        <v>2000</v>
      </c>
      <c r="K2931" s="31">
        <f t="shared" si="22"/>
        <v>800</v>
      </c>
      <c r="L2931" s="31">
        <f t="shared" si="23"/>
        <v>240</v>
      </c>
      <c r="M2931" s="32">
        <v>0.3</v>
      </c>
      <c r="O2931" s="37"/>
      <c r="P2931" s="35"/>
      <c r="Q2931" s="33"/>
      <c r="R2931" s="34"/>
    </row>
    <row r="2932" spans="1:18" ht="15.75" customHeight="1" x14ac:dyDescent="0.2">
      <c r="A2932" s="22"/>
      <c r="B2932" s="27" t="s">
        <v>21</v>
      </c>
      <c r="C2932" s="27">
        <v>1185732</v>
      </c>
      <c r="D2932" s="28">
        <v>44417</v>
      </c>
      <c r="E2932" s="27" t="s">
        <v>40</v>
      </c>
      <c r="F2932" s="27" t="s">
        <v>111</v>
      </c>
      <c r="G2932" s="27" t="s">
        <v>112</v>
      </c>
      <c r="H2932" s="27" t="s">
        <v>28</v>
      </c>
      <c r="I2932" s="29">
        <v>0.5</v>
      </c>
      <c r="J2932" s="30">
        <v>1750</v>
      </c>
      <c r="K2932" s="31">
        <f t="shared" si="22"/>
        <v>875</v>
      </c>
      <c r="L2932" s="31">
        <f t="shared" si="23"/>
        <v>306.25</v>
      </c>
      <c r="M2932" s="32">
        <v>0.35</v>
      </c>
      <c r="O2932" s="37"/>
      <c r="P2932" s="35"/>
      <c r="Q2932" s="33"/>
      <c r="R2932" s="34"/>
    </row>
    <row r="2933" spans="1:18" ht="15.75" customHeight="1" x14ac:dyDescent="0.2">
      <c r="A2933" s="22"/>
      <c r="B2933" s="27" t="s">
        <v>21</v>
      </c>
      <c r="C2933" s="27">
        <v>1185732</v>
      </c>
      <c r="D2933" s="28">
        <v>44417</v>
      </c>
      <c r="E2933" s="27" t="s">
        <v>40</v>
      </c>
      <c r="F2933" s="27" t="s">
        <v>111</v>
      </c>
      <c r="G2933" s="27" t="s">
        <v>112</v>
      </c>
      <c r="H2933" s="27" t="s">
        <v>29</v>
      </c>
      <c r="I2933" s="29">
        <v>0.55000000000000004</v>
      </c>
      <c r="J2933" s="30">
        <v>3500</v>
      </c>
      <c r="K2933" s="31">
        <f t="shared" si="22"/>
        <v>1925.0000000000002</v>
      </c>
      <c r="L2933" s="31">
        <f t="shared" si="23"/>
        <v>770.00000000000011</v>
      </c>
      <c r="M2933" s="32">
        <v>0.4</v>
      </c>
      <c r="O2933" s="37"/>
      <c r="P2933" s="35"/>
      <c r="Q2933" s="33"/>
      <c r="R2933" s="34"/>
    </row>
    <row r="2934" spans="1:18" ht="15.75" customHeight="1" x14ac:dyDescent="0.2">
      <c r="A2934" s="22"/>
      <c r="B2934" s="27" t="s">
        <v>21</v>
      </c>
      <c r="C2934" s="27">
        <v>1185732</v>
      </c>
      <c r="D2934" s="28">
        <v>44449</v>
      </c>
      <c r="E2934" s="27" t="s">
        <v>40</v>
      </c>
      <c r="F2934" s="27" t="s">
        <v>111</v>
      </c>
      <c r="G2934" s="27" t="s">
        <v>112</v>
      </c>
      <c r="H2934" s="27" t="s">
        <v>24</v>
      </c>
      <c r="I2934" s="29">
        <v>0.4</v>
      </c>
      <c r="J2934" s="30">
        <v>4750</v>
      </c>
      <c r="K2934" s="31">
        <f t="shared" si="22"/>
        <v>1900</v>
      </c>
      <c r="L2934" s="31">
        <f t="shared" si="23"/>
        <v>665</v>
      </c>
      <c r="M2934" s="32">
        <v>0.35</v>
      </c>
      <c r="O2934" s="37"/>
      <c r="P2934" s="35"/>
      <c r="Q2934" s="33"/>
      <c r="R2934" s="34"/>
    </row>
    <row r="2935" spans="1:18" ht="15.75" customHeight="1" x14ac:dyDescent="0.2">
      <c r="A2935" s="22"/>
      <c r="B2935" s="27" t="s">
        <v>21</v>
      </c>
      <c r="C2935" s="27">
        <v>1185732</v>
      </c>
      <c r="D2935" s="28">
        <v>44449</v>
      </c>
      <c r="E2935" s="27" t="s">
        <v>40</v>
      </c>
      <c r="F2935" s="27" t="s">
        <v>111</v>
      </c>
      <c r="G2935" s="27" t="s">
        <v>112</v>
      </c>
      <c r="H2935" s="27" t="s">
        <v>25</v>
      </c>
      <c r="I2935" s="29">
        <v>0.35000000000000009</v>
      </c>
      <c r="J2935" s="30">
        <v>2750</v>
      </c>
      <c r="K2935" s="31">
        <f t="shared" si="22"/>
        <v>962.50000000000023</v>
      </c>
      <c r="L2935" s="31">
        <f t="shared" si="23"/>
        <v>288.75000000000006</v>
      </c>
      <c r="M2935" s="32">
        <v>0.3</v>
      </c>
      <c r="O2935" s="37"/>
      <c r="P2935" s="35"/>
      <c r="Q2935" s="33"/>
      <c r="R2935" s="34"/>
    </row>
    <row r="2936" spans="1:18" ht="15.75" customHeight="1" x14ac:dyDescent="0.2">
      <c r="A2936" s="22"/>
      <c r="B2936" s="27" t="s">
        <v>21</v>
      </c>
      <c r="C2936" s="27">
        <v>1185732</v>
      </c>
      <c r="D2936" s="28">
        <v>44449</v>
      </c>
      <c r="E2936" s="27" t="s">
        <v>40</v>
      </c>
      <c r="F2936" s="27" t="s">
        <v>111</v>
      </c>
      <c r="G2936" s="27" t="s">
        <v>112</v>
      </c>
      <c r="H2936" s="27" t="s">
        <v>26</v>
      </c>
      <c r="I2936" s="29">
        <v>0.30000000000000004</v>
      </c>
      <c r="J2936" s="30">
        <v>1750</v>
      </c>
      <c r="K2936" s="31">
        <f t="shared" si="22"/>
        <v>525.00000000000011</v>
      </c>
      <c r="L2936" s="31">
        <f t="shared" si="23"/>
        <v>157.50000000000003</v>
      </c>
      <c r="M2936" s="32">
        <v>0.3</v>
      </c>
      <c r="O2936" s="37"/>
      <c r="P2936" s="35"/>
      <c r="Q2936" s="33"/>
      <c r="R2936" s="34"/>
    </row>
    <row r="2937" spans="1:18" ht="15.75" customHeight="1" x14ac:dyDescent="0.2">
      <c r="A2937" s="22"/>
      <c r="B2937" s="27" t="s">
        <v>21</v>
      </c>
      <c r="C2937" s="27">
        <v>1185732</v>
      </c>
      <c r="D2937" s="28">
        <v>44449</v>
      </c>
      <c r="E2937" s="27" t="s">
        <v>40</v>
      </c>
      <c r="F2937" s="27" t="s">
        <v>111</v>
      </c>
      <c r="G2937" s="27" t="s">
        <v>112</v>
      </c>
      <c r="H2937" s="27" t="s">
        <v>27</v>
      </c>
      <c r="I2937" s="29">
        <v>0.30000000000000004</v>
      </c>
      <c r="J2937" s="30">
        <v>1500</v>
      </c>
      <c r="K2937" s="31">
        <f t="shared" si="22"/>
        <v>450.00000000000006</v>
      </c>
      <c r="L2937" s="31">
        <f t="shared" si="23"/>
        <v>135</v>
      </c>
      <c r="M2937" s="32">
        <v>0.3</v>
      </c>
      <c r="O2937" s="37"/>
      <c r="P2937" s="35"/>
      <c r="Q2937" s="33"/>
      <c r="R2937" s="34"/>
    </row>
    <row r="2938" spans="1:18" ht="15.75" customHeight="1" x14ac:dyDescent="0.2">
      <c r="A2938" s="22"/>
      <c r="B2938" s="27" t="s">
        <v>21</v>
      </c>
      <c r="C2938" s="27">
        <v>1185732</v>
      </c>
      <c r="D2938" s="28">
        <v>44449</v>
      </c>
      <c r="E2938" s="27" t="s">
        <v>40</v>
      </c>
      <c r="F2938" s="27" t="s">
        <v>111</v>
      </c>
      <c r="G2938" s="27" t="s">
        <v>112</v>
      </c>
      <c r="H2938" s="27" t="s">
        <v>28</v>
      </c>
      <c r="I2938" s="29">
        <v>0.4</v>
      </c>
      <c r="J2938" s="30">
        <v>1500</v>
      </c>
      <c r="K2938" s="31">
        <f t="shared" si="22"/>
        <v>600</v>
      </c>
      <c r="L2938" s="31">
        <f t="shared" si="23"/>
        <v>210</v>
      </c>
      <c r="M2938" s="32">
        <v>0.35</v>
      </c>
      <c r="O2938" s="37"/>
      <c r="P2938" s="35"/>
      <c r="Q2938" s="33"/>
      <c r="R2938" s="34"/>
    </row>
    <row r="2939" spans="1:18" ht="15.75" customHeight="1" x14ac:dyDescent="0.2">
      <c r="A2939" s="22"/>
      <c r="B2939" s="27" t="s">
        <v>21</v>
      </c>
      <c r="C2939" s="27">
        <v>1185732</v>
      </c>
      <c r="D2939" s="28">
        <v>44449</v>
      </c>
      <c r="E2939" s="27" t="s">
        <v>40</v>
      </c>
      <c r="F2939" s="27" t="s">
        <v>111</v>
      </c>
      <c r="G2939" s="27" t="s">
        <v>112</v>
      </c>
      <c r="H2939" s="27" t="s">
        <v>29</v>
      </c>
      <c r="I2939" s="29">
        <v>0.45</v>
      </c>
      <c r="J2939" s="30">
        <v>2250</v>
      </c>
      <c r="K2939" s="31">
        <f t="shared" si="22"/>
        <v>1012.5</v>
      </c>
      <c r="L2939" s="31">
        <f t="shared" si="23"/>
        <v>405</v>
      </c>
      <c r="M2939" s="32">
        <v>0.4</v>
      </c>
      <c r="O2939" s="37"/>
      <c r="P2939" s="35"/>
      <c r="Q2939" s="33"/>
      <c r="R2939" s="34"/>
    </row>
    <row r="2940" spans="1:18" ht="15.75" customHeight="1" x14ac:dyDescent="0.2">
      <c r="A2940" s="22"/>
      <c r="B2940" s="27" t="s">
        <v>21</v>
      </c>
      <c r="C2940" s="27">
        <v>1185732</v>
      </c>
      <c r="D2940" s="28">
        <v>44478</v>
      </c>
      <c r="E2940" s="27" t="s">
        <v>40</v>
      </c>
      <c r="F2940" s="27" t="s">
        <v>111</v>
      </c>
      <c r="G2940" s="27" t="s">
        <v>112</v>
      </c>
      <c r="H2940" s="27" t="s">
        <v>24</v>
      </c>
      <c r="I2940" s="29">
        <v>0.49999999999999994</v>
      </c>
      <c r="J2940" s="30">
        <v>4000</v>
      </c>
      <c r="K2940" s="31">
        <f t="shared" si="22"/>
        <v>1999.9999999999998</v>
      </c>
      <c r="L2940" s="31">
        <f t="shared" si="23"/>
        <v>699.99999999999989</v>
      </c>
      <c r="M2940" s="32">
        <v>0.35</v>
      </c>
      <c r="O2940" s="37"/>
      <c r="P2940" s="35"/>
      <c r="Q2940" s="33"/>
      <c r="R2940" s="34"/>
    </row>
    <row r="2941" spans="1:18" ht="15.75" customHeight="1" x14ac:dyDescent="0.2">
      <c r="A2941" s="22"/>
      <c r="B2941" s="27" t="s">
        <v>21</v>
      </c>
      <c r="C2941" s="27">
        <v>1185732</v>
      </c>
      <c r="D2941" s="28">
        <v>44478</v>
      </c>
      <c r="E2941" s="27" t="s">
        <v>40</v>
      </c>
      <c r="F2941" s="27" t="s">
        <v>111</v>
      </c>
      <c r="G2941" s="27" t="s">
        <v>112</v>
      </c>
      <c r="H2941" s="27" t="s">
        <v>25</v>
      </c>
      <c r="I2941" s="29">
        <v>0.4</v>
      </c>
      <c r="J2941" s="30">
        <v>2500</v>
      </c>
      <c r="K2941" s="31">
        <f t="shared" si="22"/>
        <v>1000</v>
      </c>
      <c r="L2941" s="31">
        <f t="shared" si="23"/>
        <v>300</v>
      </c>
      <c r="M2941" s="32">
        <v>0.3</v>
      </c>
      <c r="O2941" s="37"/>
      <c r="P2941" s="35"/>
      <c r="Q2941" s="33"/>
      <c r="R2941" s="34"/>
    </row>
    <row r="2942" spans="1:18" ht="15.75" customHeight="1" x14ac:dyDescent="0.2">
      <c r="A2942" s="22"/>
      <c r="B2942" s="27" t="s">
        <v>21</v>
      </c>
      <c r="C2942" s="27">
        <v>1185732</v>
      </c>
      <c r="D2942" s="28">
        <v>44478</v>
      </c>
      <c r="E2942" s="27" t="s">
        <v>40</v>
      </c>
      <c r="F2942" s="27" t="s">
        <v>111</v>
      </c>
      <c r="G2942" s="27" t="s">
        <v>112</v>
      </c>
      <c r="H2942" s="27" t="s">
        <v>26</v>
      </c>
      <c r="I2942" s="29">
        <v>0.4</v>
      </c>
      <c r="J2942" s="30">
        <v>1500</v>
      </c>
      <c r="K2942" s="31">
        <f t="shared" si="22"/>
        <v>600</v>
      </c>
      <c r="L2942" s="31">
        <f t="shared" si="23"/>
        <v>180</v>
      </c>
      <c r="M2942" s="32">
        <v>0.3</v>
      </c>
      <c r="O2942" s="37"/>
      <c r="P2942" s="35"/>
      <c r="Q2942" s="33"/>
      <c r="R2942" s="34"/>
    </row>
    <row r="2943" spans="1:18" ht="15.75" customHeight="1" x14ac:dyDescent="0.2">
      <c r="A2943" s="22"/>
      <c r="B2943" s="27" t="s">
        <v>21</v>
      </c>
      <c r="C2943" s="27">
        <v>1185732</v>
      </c>
      <c r="D2943" s="28">
        <v>44478</v>
      </c>
      <c r="E2943" s="27" t="s">
        <v>40</v>
      </c>
      <c r="F2943" s="27" t="s">
        <v>111</v>
      </c>
      <c r="G2943" s="27" t="s">
        <v>112</v>
      </c>
      <c r="H2943" s="27" t="s">
        <v>27</v>
      </c>
      <c r="I2943" s="29">
        <v>0.4</v>
      </c>
      <c r="J2943" s="30">
        <v>1250</v>
      </c>
      <c r="K2943" s="31">
        <f t="shared" si="22"/>
        <v>500</v>
      </c>
      <c r="L2943" s="31">
        <f t="shared" si="23"/>
        <v>150</v>
      </c>
      <c r="M2943" s="32">
        <v>0.3</v>
      </c>
      <c r="O2943" s="37"/>
      <c r="P2943" s="35"/>
      <c r="Q2943" s="33"/>
      <c r="R2943" s="34"/>
    </row>
    <row r="2944" spans="1:18" ht="15.75" customHeight="1" x14ac:dyDescent="0.2">
      <c r="A2944" s="22"/>
      <c r="B2944" s="27" t="s">
        <v>21</v>
      </c>
      <c r="C2944" s="27">
        <v>1185732</v>
      </c>
      <c r="D2944" s="28">
        <v>44478</v>
      </c>
      <c r="E2944" s="27" t="s">
        <v>40</v>
      </c>
      <c r="F2944" s="27" t="s">
        <v>111</v>
      </c>
      <c r="G2944" s="27" t="s">
        <v>112</v>
      </c>
      <c r="H2944" s="27" t="s">
        <v>28</v>
      </c>
      <c r="I2944" s="29">
        <v>0.49999999999999994</v>
      </c>
      <c r="J2944" s="30">
        <v>1250</v>
      </c>
      <c r="K2944" s="31">
        <f t="shared" si="22"/>
        <v>624.99999999999989</v>
      </c>
      <c r="L2944" s="31">
        <f t="shared" si="23"/>
        <v>218.74999999999994</v>
      </c>
      <c r="M2944" s="32">
        <v>0.35</v>
      </c>
      <c r="O2944" s="37"/>
      <c r="P2944" s="35"/>
      <c r="Q2944" s="33"/>
      <c r="R2944" s="34"/>
    </row>
    <row r="2945" spans="1:18" ht="15.75" customHeight="1" x14ac:dyDescent="0.2">
      <c r="A2945" s="22"/>
      <c r="B2945" s="27" t="s">
        <v>21</v>
      </c>
      <c r="C2945" s="27">
        <v>1185732</v>
      </c>
      <c r="D2945" s="28">
        <v>44478</v>
      </c>
      <c r="E2945" s="27" t="s">
        <v>40</v>
      </c>
      <c r="F2945" s="27" t="s">
        <v>111</v>
      </c>
      <c r="G2945" s="27" t="s">
        <v>112</v>
      </c>
      <c r="H2945" s="27" t="s">
        <v>29</v>
      </c>
      <c r="I2945" s="29">
        <v>0.54999999999999982</v>
      </c>
      <c r="J2945" s="30">
        <v>2500</v>
      </c>
      <c r="K2945" s="31">
        <f t="shared" si="22"/>
        <v>1374.9999999999995</v>
      </c>
      <c r="L2945" s="31">
        <f t="shared" si="23"/>
        <v>549.99999999999989</v>
      </c>
      <c r="M2945" s="32">
        <v>0.4</v>
      </c>
      <c r="O2945" s="37"/>
      <c r="P2945" s="35"/>
      <c r="Q2945" s="33"/>
      <c r="R2945" s="34"/>
    </row>
    <row r="2946" spans="1:18" ht="15.75" customHeight="1" x14ac:dyDescent="0.2">
      <c r="A2946" s="22"/>
      <c r="B2946" s="27" t="s">
        <v>21</v>
      </c>
      <c r="C2946" s="27">
        <v>1185732</v>
      </c>
      <c r="D2946" s="28">
        <v>44509</v>
      </c>
      <c r="E2946" s="27" t="s">
        <v>40</v>
      </c>
      <c r="F2946" s="27" t="s">
        <v>111</v>
      </c>
      <c r="G2946" s="27" t="s">
        <v>112</v>
      </c>
      <c r="H2946" s="27" t="s">
        <v>24</v>
      </c>
      <c r="I2946" s="29">
        <v>0.49999999999999994</v>
      </c>
      <c r="J2946" s="30">
        <v>4000</v>
      </c>
      <c r="K2946" s="31">
        <f t="shared" si="22"/>
        <v>1999.9999999999998</v>
      </c>
      <c r="L2946" s="31">
        <f t="shared" si="23"/>
        <v>699.99999999999989</v>
      </c>
      <c r="M2946" s="32">
        <v>0.35</v>
      </c>
      <c r="O2946" s="37"/>
      <c r="P2946" s="35"/>
      <c r="Q2946" s="33"/>
      <c r="R2946" s="34"/>
    </row>
    <row r="2947" spans="1:18" ht="15.75" customHeight="1" x14ac:dyDescent="0.2">
      <c r="A2947" s="22"/>
      <c r="B2947" s="27" t="s">
        <v>21</v>
      </c>
      <c r="C2947" s="27">
        <v>1185732</v>
      </c>
      <c r="D2947" s="28">
        <v>44509</v>
      </c>
      <c r="E2947" s="27" t="s">
        <v>40</v>
      </c>
      <c r="F2947" s="27" t="s">
        <v>111</v>
      </c>
      <c r="G2947" s="27" t="s">
        <v>112</v>
      </c>
      <c r="H2947" s="27" t="s">
        <v>25</v>
      </c>
      <c r="I2947" s="29">
        <v>0.4</v>
      </c>
      <c r="J2947" s="30">
        <v>2500</v>
      </c>
      <c r="K2947" s="31">
        <f t="shared" si="22"/>
        <v>1000</v>
      </c>
      <c r="L2947" s="31">
        <f t="shared" si="23"/>
        <v>300</v>
      </c>
      <c r="M2947" s="32">
        <v>0.3</v>
      </c>
      <c r="O2947" s="37"/>
      <c r="P2947" s="35"/>
      <c r="Q2947" s="33"/>
      <c r="R2947" s="34"/>
    </row>
    <row r="2948" spans="1:18" ht="15.75" customHeight="1" x14ac:dyDescent="0.2">
      <c r="A2948" s="22"/>
      <c r="B2948" s="27" t="s">
        <v>21</v>
      </c>
      <c r="C2948" s="27">
        <v>1185732</v>
      </c>
      <c r="D2948" s="28">
        <v>44509</v>
      </c>
      <c r="E2948" s="27" t="s">
        <v>40</v>
      </c>
      <c r="F2948" s="27" t="s">
        <v>111</v>
      </c>
      <c r="G2948" s="27" t="s">
        <v>112</v>
      </c>
      <c r="H2948" s="27" t="s">
        <v>26</v>
      </c>
      <c r="I2948" s="29">
        <v>0.4</v>
      </c>
      <c r="J2948" s="30">
        <v>1950</v>
      </c>
      <c r="K2948" s="31">
        <f t="shared" si="22"/>
        <v>780</v>
      </c>
      <c r="L2948" s="31">
        <f t="shared" si="23"/>
        <v>234</v>
      </c>
      <c r="M2948" s="32">
        <v>0.3</v>
      </c>
      <c r="O2948" s="37"/>
      <c r="P2948" s="35"/>
      <c r="Q2948" s="33"/>
      <c r="R2948" s="34"/>
    </row>
    <row r="2949" spans="1:18" ht="15.75" customHeight="1" x14ac:dyDescent="0.2">
      <c r="A2949" s="22"/>
      <c r="B2949" s="27" t="s">
        <v>21</v>
      </c>
      <c r="C2949" s="27">
        <v>1185732</v>
      </c>
      <c r="D2949" s="28">
        <v>44509</v>
      </c>
      <c r="E2949" s="27" t="s">
        <v>40</v>
      </c>
      <c r="F2949" s="27" t="s">
        <v>111</v>
      </c>
      <c r="G2949" s="27" t="s">
        <v>112</v>
      </c>
      <c r="H2949" s="27" t="s">
        <v>27</v>
      </c>
      <c r="I2949" s="29">
        <v>0.4</v>
      </c>
      <c r="J2949" s="30">
        <v>1750</v>
      </c>
      <c r="K2949" s="31">
        <f t="shared" si="22"/>
        <v>700</v>
      </c>
      <c r="L2949" s="31">
        <f t="shared" si="23"/>
        <v>210</v>
      </c>
      <c r="M2949" s="32">
        <v>0.3</v>
      </c>
      <c r="O2949" s="37"/>
      <c r="P2949" s="35"/>
      <c r="Q2949" s="33"/>
      <c r="R2949" s="34"/>
    </row>
    <row r="2950" spans="1:18" ht="15.75" customHeight="1" x14ac:dyDescent="0.2">
      <c r="A2950" s="22"/>
      <c r="B2950" s="27" t="s">
        <v>21</v>
      </c>
      <c r="C2950" s="27">
        <v>1185732</v>
      </c>
      <c r="D2950" s="28">
        <v>44509</v>
      </c>
      <c r="E2950" s="27" t="s">
        <v>40</v>
      </c>
      <c r="F2950" s="27" t="s">
        <v>111</v>
      </c>
      <c r="G2950" s="27" t="s">
        <v>112</v>
      </c>
      <c r="H2950" s="27" t="s">
        <v>28</v>
      </c>
      <c r="I2950" s="29">
        <v>0.6</v>
      </c>
      <c r="J2950" s="30">
        <v>1500</v>
      </c>
      <c r="K2950" s="31">
        <f t="shared" si="22"/>
        <v>900</v>
      </c>
      <c r="L2950" s="31">
        <f t="shared" si="23"/>
        <v>315</v>
      </c>
      <c r="M2950" s="32">
        <v>0.35</v>
      </c>
      <c r="O2950" s="37"/>
      <c r="P2950" s="35"/>
      <c r="Q2950" s="33"/>
      <c r="R2950" s="34"/>
    </row>
    <row r="2951" spans="1:18" ht="15.75" customHeight="1" x14ac:dyDescent="0.2">
      <c r="A2951" s="22"/>
      <c r="B2951" s="27" t="s">
        <v>21</v>
      </c>
      <c r="C2951" s="27">
        <v>1185732</v>
      </c>
      <c r="D2951" s="28">
        <v>44509</v>
      </c>
      <c r="E2951" s="27" t="s">
        <v>40</v>
      </c>
      <c r="F2951" s="27" t="s">
        <v>111</v>
      </c>
      <c r="G2951" s="27" t="s">
        <v>112</v>
      </c>
      <c r="H2951" s="27" t="s">
        <v>29</v>
      </c>
      <c r="I2951" s="29">
        <v>0.64999999999999991</v>
      </c>
      <c r="J2951" s="30">
        <v>2500</v>
      </c>
      <c r="K2951" s="31">
        <f t="shared" si="22"/>
        <v>1624.9999999999998</v>
      </c>
      <c r="L2951" s="31">
        <f t="shared" si="23"/>
        <v>650</v>
      </c>
      <c r="M2951" s="32">
        <v>0.4</v>
      </c>
      <c r="O2951" s="37"/>
      <c r="P2951" s="35"/>
      <c r="Q2951" s="33"/>
      <c r="R2951" s="34"/>
    </row>
    <row r="2952" spans="1:18" ht="15.75" customHeight="1" x14ac:dyDescent="0.2">
      <c r="A2952" s="22"/>
      <c r="B2952" s="27" t="s">
        <v>21</v>
      </c>
      <c r="C2952" s="27">
        <v>1185732</v>
      </c>
      <c r="D2952" s="28">
        <v>44538</v>
      </c>
      <c r="E2952" s="27" t="s">
        <v>40</v>
      </c>
      <c r="F2952" s="27" t="s">
        <v>111</v>
      </c>
      <c r="G2952" s="27" t="s">
        <v>112</v>
      </c>
      <c r="H2952" s="27" t="s">
        <v>24</v>
      </c>
      <c r="I2952" s="29">
        <v>0.6</v>
      </c>
      <c r="J2952" s="30">
        <v>5000</v>
      </c>
      <c r="K2952" s="31">
        <f t="shared" si="22"/>
        <v>3000</v>
      </c>
      <c r="L2952" s="31">
        <f t="shared" si="23"/>
        <v>1050</v>
      </c>
      <c r="M2952" s="32">
        <v>0.35</v>
      </c>
      <c r="O2952" s="37"/>
      <c r="P2952" s="35"/>
      <c r="Q2952" s="33"/>
      <c r="R2952" s="34"/>
    </row>
    <row r="2953" spans="1:18" ht="15.75" customHeight="1" x14ac:dyDescent="0.2">
      <c r="A2953" s="22"/>
      <c r="B2953" s="27" t="s">
        <v>21</v>
      </c>
      <c r="C2953" s="27">
        <v>1185732</v>
      </c>
      <c r="D2953" s="28">
        <v>44538</v>
      </c>
      <c r="E2953" s="27" t="s">
        <v>40</v>
      </c>
      <c r="F2953" s="27" t="s">
        <v>111</v>
      </c>
      <c r="G2953" s="27" t="s">
        <v>112</v>
      </c>
      <c r="H2953" s="27" t="s">
        <v>25</v>
      </c>
      <c r="I2953" s="29">
        <v>0.5</v>
      </c>
      <c r="J2953" s="30">
        <v>3000</v>
      </c>
      <c r="K2953" s="31">
        <f t="shared" si="22"/>
        <v>1500</v>
      </c>
      <c r="L2953" s="31">
        <f t="shared" si="23"/>
        <v>450</v>
      </c>
      <c r="M2953" s="32">
        <v>0.3</v>
      </c>
      <c r="O2953" s="37"/>
      <c r="P2953" s="35"/>
      <c r="Q2953" s="33"/>
      <c r="R2953" s="34"/>
    </row>
    <row r="2954" spans="1:18" ht="15.75" customHeight="1" x14ac:dyDescent="0.2">
      <c r="A2954" s="22"/>
      <c r="B2954" s="27" t="s">
        <v>21</v>
      </c>
      <c r="C2954" s="27">
        <v>1185732</v>
      </c>
      <c r="D2954" s="28">
        <v>44538</v>
      </c>
      <c r="E2954" s="27" t="s">
        <v>40</v>
      </c>
      <c r="F2954" s="27" t="s">
        <v>111</v>
      </c>
      <c r="G2954" s="27" t="s">
        <v>112</v>
      </c>
      <c r="H2954" s="27" t="s">
        <v>26</v>
      </c>
      <c r="I2954" s="29">
        <v>0.5</v>
      </c>
      <c r="J2954" s="30">
        <v>2500</v>
      </c>
      <c r="K2954" s="31">
        <f t="shared" si="22"/>
        <v>1250</v>
      </c>
      <c r="L2954" s="31">
        <f t="shared" si="23"/>
        <v>375</v>
      </c>
      <c r="M2954" s="32">
        <v>0.3</v>
      </c>
      <c r="O2954" s="37"/>
      <c r="P2954" s="35"/>
      <c r="Q2954" s="33"/>
      <c r="R2954" s="34"/>
    </row>
    <row r="2955" spans="1:18" ht="15.75" customHeight="1" x14ac:dyDescent="0.2">
      <c r="A2955" s="22"/>
      <c r="B2955" s="27" t="s">
        <v>21</v>
      </c>
      <c r="C2955" s="27">
        <v>1185732</v>
      </c>
      <c r="D2955" s="28">
        <v>44538</v>
      </c>
      <c r="E2955" s="27" t="s">
        <v>40</v>
      </c>
      <c r="F2955" s="27" t="s">
        <v>111</v>
      </c>
      <c r="G2955" s="27" t="s">
        <v>112</v>
      </c>
      <c r="H2955" s="27" t="s">
        <v>27</v>
      </c>
      <c r="I2955" s="29">
        <v>0.5</v>
      </c>
      <c r="J2955" s="30">
        <v>2000</v>
      </c>
      <c r="K2955" s="31">
        <f t="shared" si="22"/>
        <v>1000</v>
      </c>
      <c r="L2955" s="31">
        <f t="shared" si="23"/>
        <v>300</v>
      </c>
      <c r="M2955" s="32">
        <v>0.3</v>
      </c>
      <c r="O2955" s="37"/>
      <c r="P2955" s="35"/>
      <c r="Q2955" s="33"/>
      <c r="R2955" s="34"/>
    </row>
    <row r="2956" spans="1:18" ht="15.75" customHeight="1" x14ac:dyDescent="0.2">
      <c r="A2956" s="22"/>
      <c r="B2956" s="27" t="s">
        <v>21</v>
      </c>
      <c r="C2956" s="27">
        <v>1185732</v>
      </c>
      <c r="D2956" s="28">
        <v>44538</v>
      </c>
      <c r="E2956" s="27" t="s">
        <v>40</v>
      </c>
      <c r="F2956" s="27" t="s">
        <v>111</v>
      </c>
      <c r="G2956" s="27" t="s">
        <v>112</v>
      </c>
      <c r="H2956" s="27" t="s">
        <v>28</v>
      </c>
      <c r="I2956" s="29">
        <v>0.6</v>
      </c>
      <c r="J2956" s="30">
        <v>2000</v>
      </c>
      <c r="K2956" s="31">
        <f t="shared" si="22"/>
        <v>1200</v>
      </c>
      <c r="L2956" s="31">
        <f t="shared" si="23"/>
        <v>420</v>
      </c>
      <c r="M2956" s="32">
        <v>0.35</v>
      </c>
      <c r="O2956" s="37"/>
      <c r="P2956" s="35"/>
      <c r="Q2956" s="33"/>
      <c r="R2956" s="34"/>
    </row>
    <row r="2957" spans="1:18" ht="15.75" customHeight="1" x14ac:dyDescent="0.2">
      <c r="A2957" s="22"/>
      <c r="B2957" s="27" t="s">
        <v>21</v>
      </c>
      <c r="C2957" s="27">
        <v>1185732</v>
      </c>
      <c r="D2957" s="28">
        <v>44538</v>
      </c>
      <c r="E2957" s="27" t="s">
        <v>40</v>
      </c>
      <c r="F2957" s="27" t="s">
        <v>111</v>
      </c>
      <c r="G2957" s="27" t="s">
        <v>112</v>
      </c>
      <c r="H2957" s="27" t="s">
        <v>29</v>
      </c>
      <c r="I2957" s="29">
        <v>0.64999999999999991</v>
      </c>
      <c r="J2957" s="30">
        <v>3000</v>
      </c>
      <c r="K2957" s="31">
        <f t="shared" si="22"/>
        <v>1949.9999999999998</v>
      </c>
      <c r="L2957" s="31">
        <f t="shared" si="23"/>
        <v>780</v>
      </c>
      <c r="M2957" s="32">
        <v>0.4</v>
      </c>
      <c r="O2957" s="37"/>
      <c r="P2957" s="35"/>
      <c r="Q2957" s="33"/>
      <c r="R2957" s="34"/>
    </row>
    <row r="2958" spans="1:18" ht="15.75" customHeight="1" x14ac:dyDescent="0.2">
      <c r="A2958" s="22" t="s">
        <v>46</v>
      </c>
      <c r="B2958" s="27" t="s">
        <v>21</v>
      </c>
      <c r="C2958" s="27">
        <v>1185732</v>
      </c>
      <c r="D2958" s="28">
        <v>44202</v>
      </c>
      <c r="E2958" s="27" t="s">
        <v>40</v>
      </c>
      <c r="F2958" s="27" t="s">
        <v>113</v>
      </c>
      <c r="G2958" s="27" t="s">
        <v>114</v>
      </c>
      <c r="H2958" s="27" t="s">
        <v>24</v>
      </c>
      <c r="I2958" s="29">
        <v>0.30000000000000004</v>
      </c>
      <c r="J2958" s="30">
        <v>4500</v>
      </c>
      <c r="K2958" s="31">
        <f t="shared" si="22"/>
        <v>1350.0000000000002</v>
      </c>
      <c r="L2958" s="31">
        <f t="shared" si="23"/>
        <v>405.00000000000006</v>
      </c>
      <c r="M2958" s="32">
        <v>0.3</v>
      </c>
      <c r="O2958" s="37"/>
      <c r="P2958" s="35"/>
      <c r="Q2958" s="33"/>
      <c r="R2958" s="34"/>
    </row>
    <row r="2959" spans="1:18" ht="15.75" customHeight="1" x14ac:dyDescent="0.2">
      <c r="A2959" s="22"/>
      <c r="B2959" s="27" t="s">
        <v>21</v>
      </c>
      <c r="C2959" s="27">
        <v>1185732</v>
      </c>
      <c r="D2959" s="28">
        <v>44202</v>
      </c>
      <c r="E2959" s="27" t="s">
        <v>40</v>
      </c>
      <c r="F2959" s="27" t="s">
        <v>113</v>
      </c>
      <c r="G2959" s="27" t="s">
        <v>114</v>
      </c>
      <c r="H2959" s="27" t="s">
        <v>25</v>
      </c>
      <c r="I2959" s="29">
        <v>0.30000000000000004</v>
      </c>
      <c r="J2959" s="30">
        <v>2500</v>
      </c>
      <c r="K2959" s="31">
        <f t="shared" si="22"/>
        <v>750.00000000000011</v>
      </c>
      <c r="L2959" s="31">
        <f t="shared" si="23"/>
        <v>262.5</v>
      </c>
      <c r="M2959" s="32">
        <v>0.35</v>
      </c>
      <c r="O2959" s="37"/>
      <c r="P2959" s="35"/>
      <c r="Q2959" s="33"/>
      <c r="R2959" s="34"/>
    </row>
    <row r="2960" spans="1:18" ht="15.75" customHeight="1" x14ac:dyDescent="0.2">
      <c r="A2960" s="22"/>
      <c r="B2960" s="27" t="s">
        <v>21</v>
      </c>
      <c r="C2960" s="27">
        <v>1185732</v>
      </c>
      <c r="D2960" s="28">
        <v>44202</v>
      </c>
      <c r="E2960" s="27" t="s">
        <v>40</v>
      </c>
      <c r="F2960" s="27" t="s">
        <v>113</v>
      </c>
      <c r="G2960" s="27" t="s">
        <v>114</v>
      </c>
      <c r="H2960" s="27" t="s">
        <v>26</v>
      </c>
      <c r="I2960" s="29">
        <v>0.20000000000000007</v>
      </c>
      <c r="J2960" s="30">
        <v>2500</v>
      </c>
      <c r="K2960" s="31">
        <f t="shared" si="22"/>
        <v>500.00000000000017</v>
      </c>
      <c r="L2960" s="31">
        <f t="shared" si="23"/>
        <v>150.00000000000006</v>
      </c>
      <c r="M2960" s="32">
        <v>0.3</v>
      </c>
      <c r="O2960" s="37"/>
      <c r="P2960" s="35"/>
      <c r="Q2960" s="33"/>
      <c r="R2960" s="34"/>
    </row>
    <row r="2961" spans="1:18" ht="15.75" customHeight="1" x14ac:dyDescent="0.2">
      <c r="A2961" s="22"/>
      <c r="B2961" s="27" t="s">
        <v>21</v>
      </c>
      <c r="C2961" s="27">
        <v>1185732</v>
      </c>
      <c r="D2961" s="28">
        <v>44202</v>
      </c>
      <c r="E2961" s="27" t="s">
        <v>40</v>
      </c>
      <c r="F2961" s="27" t="s">
        <v>113</v>
      </c>
      <c r="G2961" s="27" t="s">
        <v>114</v>
      </c>
      <c r="H2961" s="27" t="s">
        <v>27</v>
      </c>
      <c r="I2961" s="29">
        <v>0.25000000000000006</v>
      </c>
      <c r="J2961" s="30">
        <v>1000</v>
      </c>
      <c r="K2961" s="31">
        <f t="shared" si="22"/>
        <v>250.00000000000006</v>
      </c>
      <c r="L2961" s="31">
        <f t="shared" si="23"/>
        <v>75.000000000000014</v>
      </c>
      <c r="M2961" s="32">
        <v>0.3</v>
      </c>
      <c r="O2961" s="37"/>
      <c r="P2961" s="35"/>
      <c r="Q2961" s="33"/>
      <c r="R2961" s="34"/>
    </row>
    <row r="2962" spans="1:18" ht="15.75" customHeight="1" x14ac:dyDescent="0.2">
      <c r="A2962" s="22"/>
      <c r="B2962" s="27" t="s">
        <v>21</v>
      </c>
      <c r="C2962" s="27">
        <v>1185732</v>
      </c>
      <c r="D2962" s="28">
        <v>44202</v>
      </c>
      <c r="E2962" s="27" t="s">
        <v>40</v>
      </c>
      <c r="F2962" s="27" t="s">
        <v>113</v>
      </c>
      <c r="G2962" s="27" t="s">
        <v>114</v>
      </c>
      <c r="H2962" s="27" t="s">
        <v>28</v>
      </c>
      <c r="I2962" s="29">
        <v>0.39999999999999997</v>
      </c>
      <c r="J2962" s="30">
        <v>1500</v>
      </c>
      <c r="K2962" s="31">
        <f t="shared" si="22"/>
        <v>600</v>
      </c>
      <c r="L2962" s="31">
        <f t="shared" si="23"/>
        <v>300</v>
      </c>
      <c r="M2962" s="32">
        <v>0.5</v>
      </c>
      <c r="O2962" s="37"/>
      <c r="P2962" s="35"/>
      <c r="Q2962" s="33"/>
      <c r="R2962" s="34"/>
    </row>
    <row r="2963" spans="1:18" ht="15.75" customHeight="1" x14ac:dyDescent="0.2">
      <c r="A2963" s="22"/>
      <c r="B2963" s="27" t="s">
        <v>21</v>
      </c>
      <c r="C2963" s="27">
        <v>1185732</v>
      </c>
      <c r="D2963" s="28">
        <v>44202</v>
      </c>
      <c r="E2963" s="27" t="s">
        <v>40</v>
      </c>
      <c r="F2963" s="27" t="s">
        <v>113</v>
      </c>
      <c r="G2963" s="27" t="s">
        <v>114</v>
      </c>
      <c r="H2963" s="27" t="s">
        <v>29</v>
      </c>
      <c r="I2963" s="29">
        <v>0.30000000000000004</v>
      </c>
      <c r="J2963" s="30">
        <v>2500</v>
      </c>
      <c r="K2963" s="31">
        <f t="shared" si="22"/>
        <v>750.00000000000011</v>
      </c>
      <c r="L2963" s="31">
        <f t="shared" si="23"/>
        <v>300.00000000000006</v>
      </c>
      <c r="M2963" s="32">
        <v>0.4</v>
      </c>
      <c r="O2963" s="37"/>
      <c r="P2963" s="35"/>
      <c r="Q2963" s="33"/>
      <c r="R2963" s="34"/>
    </row>
    <row r="2964" spans="1:18" ht="15.75" customHeight="1" x14ac:dyDescent="0.2">
      <c r="A2964" s="22"/>
      <c r="B2964" s="27" t="s">
        <v>21</v>
      </c>
      <c r="C2964" s="27">
        <v>1185732</v>
      </c>
      <c r="D2964" s="28">
        <v>44233</v>
      </c>
      <c r="E2964" s="27" t="s">
        <v>40</v>
      </c>
      <c r="F2964" s="27" t="s">
        <v>113</v>
      </c>
      <c r="G2964" s="27" t="s">
        <v>114</v>
      </c>
      <c r="H2964" s="27" t="s">
        <v>24</v>
      </c>
      <c r="I2964" s="29">
        <v>0.30000000000000004</v>
      </c>
      <c r="J2964" s="30">
        <v>5000</v>
      </c>
      <c r="K2964" s="31">
        <f t="shared" si="22"/>
        <v>1500.0000000000002</v>
      </c>
      <c r="L2964" s="31">
        <f t="shared" si="23"/>
        <v>450.00000000000006</v>
      </c>
      <c r="M2964" s="32">
        <v>0.3</v>
      </c>
      <c r="O2964" s="37"/>
      <c r="P2964" s="35"/>
      <c r="Q2964" s="33"/>
      <c r="R2964" s="34"/>
    </row>
    <row r="2965" spans="1:18" ht="15.75" customHeight="1" x14ac:dyDescent="0.2">
      <c r="A2965" s="22"/>
      <c r="B2965" s="27" t="s">
        <v>21</v>
      </c>
      <c r="C2965" s="27">
        <v>1185732</v>
      </c>
      <c r="D2965" s="28">
        <v>44233</v>
      </c>
      <c r="E2965" s="27" t="s">
        <v>40</v>
      </c>
      <c r="F2965" s="27" t="s">
        <v>113</v>
      </c>
      <c r="G2965" s="27" t="s">
        <v>114</v>
      </c>
      <c r="H2965" s="27" t="s">
        <v>25</v>
      </c>
      <c r="I2965" s="29">
        <v>0.30000000000000004</v>
      </c>
      <c r="J2965" s="30">
        <v>1500</v>
      </c>
      <c r="K2965" s="31">
        <f t="shared" si="22"/>
        <v>450.00000000000006</v>
      </c>
      <c r="L2965" s="31">
        <f t="shared" si="23"/>
        <v>157.5</v>
      </c>
      <c r="M2965" s="32">
        <v>0.35</v>
      </c>
      <c r="O2965" s="37"/>
      <c r="P2965" s="35"/>
      <c r="Q2965" s="33"/>
      <c r="R2965" s="34"/>
    </row>
    <row r="2966" spans="1:18" ht="15.75" customHeight="1" x14ac:dyDescent="0.2">
      <c r="A2966" s="22"/>
      <c r="B2966" s="27" t="s">
        <v>21</v>
      </c>
      <c r="C2966" s="27">
        <v>1185732</v>
      </c>
      <c r="D2966" s="28">
        <v>44233</v>
      </c>
      <c r="E2966" s="27" t="s">
        <v>40</v>
      </c>
      <c r="F2966" s="27" t="s">
        <v>113</v>
      </c>
      <c r="G2966" s="27" t="s">
        <v>114</v>
      </c>
      <c r="H2966" s="27" t="s">
        <v>26</v>
      </c>
      <c r="I2966" s="29">
        <v>0.20000000000000007</v>
      </c>
      <c r="J2966" s="30">
        <v>2000</v>
      </c>
      <c r="K2966" s="31">
        <f t="shared" si="22"/>
        <v>400.00000000000011</v>
      </c>
      <c r="L2966" s="31">
        <f t="shared" si="23"/>
        <v>120.00000000000003</v>
      </c>
      <c r="M2966" s="32">
        <v>0.3</v>
      </c>
      <c r="O2966" s="37"/>
      <c r="P2966" s="35"/>
      <c r="Q2966" s="33"/>
      <c r="R2966" s="34"/>
    </row>
    <row r="2967" spans="1:18" ht="15.75" customHeight="1" x14ac:dyDescent="0.2">
      <c r="A2967" s="22"/>
      <c r="B2967" s="27" t="s">
        <v>21</v>
      </c>
      <c r="C2967" s="27">
        <v>1185732</v>
      </c>
      <c r="D2967" s="28">
        <v>44233</v>
      </c>
      <c r="E2967" s="27" t="s">
        <v>40</v>
      </c>
      <c r="F2967" s="27" t="s">
        <v>113</v>
      </c>
      <c r="G2967" s="27" t="s">
        <v>114</v>
      </c>
      <c r="H2967" s="27" t="s">
        <v>27</v>
      </c>
      <c r="I2967" s="29">
        <v>0.25000000000000006</v>
      </c>
      <c r="J2967" s="30">
        <v>750</v>
      </c>
      <c r="K2967" s="31">
        <f t="shared" si="22"/>
        <v>187.50000000000003</v>
      </c>
      <c r="L2967" s="31">
        <f t="shared" si="23"/>
        <v>56.250000000000007</v>
      </c>
      <c r="M2967" s="32">
        <v>0.3</v>
      </c>
      <c r="O2967" s="37"/>
      <c r="P2967" s="35"/>
      <c r="Q2967" s="33"/>
      <c r="R2967" s="34"/>
    </row>
    <row r="2968" spans="1:18" ht="15.75" customHeight="1" x14ac:dyDescent="0.2">
      <c r="A2968" s="22"/>
      <c r="B2968" s="27" t="s">
        <v>21</v>
      </c>
      <c r="C2968" s="27">
        <v>1185732</v>
      </c>
      <c r="D2968" s="28">
        <v>44233</v>
      </c>
      <c r="E2968" s="27" t="s">
        <v>40</v>
      </c>
      <c r="F2968" s="27" t="s">
        <v>113</v>
      </c>
      <c r="G2968" s="27" t="s">
        <v>114</v>
      </c>
      <c r="H2968" s="27" t="s">
        <v>28</v>
      </c>
      <c r="I2968" s="29">
        <v>0.39999999999999997</v>
      </c>
      <c r="J2968" s="30">
        <v>1500</v>
      </c>
      <c r="K2968" s="31">
        <f t="shared" si="22"/>
        <v>600</v>
      </c>
      <c r="L2968" s="31">
        <f t="shared" si="23"/>
        <v>300</v>
      </c>
      <c r="M2968" s="32">
        <v>0.5</v>
      </c>
      <c r="O2968" s="37"/>
      <c r="P2968" s="35"/>
      <c r="Q2968" s="33"/>
      <c r="R2968" s="34"/>
    </row>
    <row r="2969" spans="1:18" ht="15.75" customHeight="1" x14ac:dyDescent="0.2">
      <c r="A2969" s="22"/>
      <c r="B2969" s="27" t="s">
        <v>21</v>
      </c>
      <c r="C2969" s="27">
        <v>1185732</v>
      </c>
      <c r="D2969" s="28">
        <v>44233</v>
      </c>
      <c r="E2969" s="27" t="s">
        <v>40</v>
      </c>
      <c r="F2969" s="27" t="s">
        <v>113</v>
      </c>
      <c r="G2969" s="27" t="s">
        <v>114</v>
      </c>
      <c r="H2969" s="27" t="s">
        <v>29</v>
      </c>
      <c r="I2969" s="29">
        <v>0.14999999999999997</v>
      </c>
      <c r="J2969" s="30">
        <v>2500</v>
      </c>
      <c r="K2969" s="31">
        <f t="shared" si="22"/>
        <v>374.99999999999994</v>
      </c>
      <c r="L2969" s="31">
        <f t="shared" si="23"/>
        <v>149.99999999999997</v>
      </c>
      <c r="M2969" s="32">
        <v>0.4</v>
      </c>
      <c r="O2969" s="37"/>
      <c r="P2969" s="35"/>
      <c r="Q2969" s="33"/>
      <c r="R2969" s="34"/>
    </row>
    <row r="2970" spans="1:18" ht="15.75" customHeight="1" x14ac:dyDescent="0.2">
      <c r="A2970" s="22"/>
      <c r="B2970" s="27" t="s">
        <v>21</v>
      </c>
      <c r="C2970" s="27">
        <v>1185732</v>
      </c>
      <c r="D2970" s="28">
        <v>44260</v>
      </c>
      <c r="E2970" s="27" t="s">
        <v>40</v>
      </c>
      <c r="F2970" s="27" t="s">
        <v>113</v>
      </c>
      <c r="G2970" s="27" t="s">
        <v>114</v>
      </c>
      <c r="H2970" s="27" t="s">
        <v>24</v>
      </c>
      <c r="I2970" s="29">
        <v>0.20000000000000004</v>
      </c>
      <c r="J2970" s="30">
        <v>4700</v>
      </c>
      <c r="K2970" s="31">
        <f t="shared" si="22"/>
        <v>940.00000000000023</v>
      </c>
      <c r="L2970" s="31">
        <f t="shared" si="23"/>
        <v>282.00000000000006</v>
      </c>
      <c r="M2970" s="32">
        <v>0.3</v>
      </c>
      <c r="O2970" s="37"/>
      <c r="P2970" s="35"/>
      <c r="Q2970" s="33"/>
      <c r="R2970" s="34"/>
    </row>
    <row r="2971" spans="1:18" ht="15.75" customHeight="1" x14ac:dyDescent="0.2">
      <c r="A2971" s="22"/>
      <c r="B2971" s="27" t="s">
        <v>21</v>
      </c>
      <c r="C2971" s="27">
        <v>1185732</v>
      </c>
      <c r="D2971" s="28">
        <v>44260</v>
      </c>
      <c r="E2971" s="27" t="s">
        <v>40</v>
      </c>
      <c r="F2971" s="27" t="s">
        <v>113</v>
      </c>
      <c r="G2971" s="27" t="s">
        <v>114</v>
      </c>
      <c r="H2971" s="27" t="s">
        <v>25</v>
      </c>
      <c r="I2971" s="29">
        <v>0.20000000000000004</v>
      </c>
      <c r="J2971" s="30">
        <v>1750</v>
      </c>
      <c r="K2971" s="31">
        <f t="shared" si="22"/>
        <v>350.00000000000006</v>
      </c>
      <c r="L2971" s="31">
        <f t="shared" si="23"/>
        <v>122.50000000000001</v>
      </c>
      <c r="M2971" s="32">
        <v>0.35</v>
      </c>
      <c r="O2971" s="37"/>
      <c r="P2971" s="35"/>
      <c r="Q2971" s="33"/>
      <c r="R2971" s="34"/>
    </row>
    <row r="2972" spans="1:18" ht="15.75" customHeight="1" x14ac:dyDescent="0.2">
      <c r="A2972" s="22"/>
      <c r="B2972" s="27" t="s">
        <v>21</v>
      </c>
      <c r="C2972" s="27">
        <v>1185732</v>
      </c>
      <c r="D2972" s="28">
        <v>44260</v>
      </c>
      <c r="E2972" s="27" t="s">
        <v>40</v>
      </c>
      <c r="F2972" s="27" t="s">
        <v>113</v>
      </c>
      <c r="G2972" s="27" t="s">
        <v>114</v>
      </c>
      <c r="H2972" s="27" t="s">
        <v>26</v>
      </c>
      <c r="I2972" s="29">
        <v>0.10000000000000003</v>
      </c>
      <c r="J2972" s="30">
        <v>2250</v>
      </c>
      <c r="K2972" s="31">
        <f t="shared" si="22"/>
        <v>225.00000000000009</v>
      </c>
      <c r="L2972" s="31">
        <f t="shared" si="23"/>
        <v>67.500000000000028</v>
      </c>
      <c r="M2972" s="32">
        <v>0.3</v>
      </c>
      <c r="O2972" s="37"/>
      <c r="P2972" s="35"/>
      <c r="Q2972" s="33"/>
      <c r="R2972" s="34"/>
    </row>
    <row r="2973" spans="1:18" ht="15.75" customHeight="1" x14ac:dyDescent="0.2">
      <c r="A2973" s="22"/>
      <c r="B2973" s="27" t="s">
        <v>21</v>
      </c>
      <c r="C2973" s="27">
        <v>1185732</v>
      </c>
      <c r="D2973" s="28">
        <v>44260</v>
      </c>
      <c r="E2973" s="27" t="s">
        <v>40</v>
      </c>
      <c r="F2973" s="27" t="s">
        <v>113</v>
      </c>
      <c r="G2973" s="27" t="s">
        <v>114</v>
      </c>
      <c r="H2973" s="27" t="s">
        <v>27</v>
      </c>
      <c r="I2973" s="29">
        <v>0.14999999999999997</v>
      </c>
      <c r="J2973" s="30">
        <v>1000</v>
      </c>
      <c r="K2973" s="31">
        <f t="shared" si="22"/>
        <v>149.99999999999997</v>
      </c>
      <c r="L2973" s="31">
        <f t="shared" si="23"/>
        <v>44.999999999999993</v>
      </c>
      <c r="M2973" s="32">
        <v>0.3</v>
      </c>
      <c r="O2973" s="37"/>
      <c r="P2973" s="35"/>
      <c r="Q2973" s="33"/>
      <c r="R2973" s="34"/>
    </row>
    <row r="2974" spans="1:18" ht="15.75" customHeight="1" x14ac:dyDescent="0.2">
      <c r="A2974" s="22"/>
      <c r="B2974" s="27" t="s">
        <v>21</v>
      </c>
      <c r="C2974" s="27">
        <v>1185732</v>
      </c>
      <c r="D2974" s="28">
        <v>44260</v>
      </c>
      <c r="E2974" s="27" t="s">
        <v>40</v>
      </c>
      <c r="F2974" s="27" t="s">
        <v>113</v>
      </c>
      <c r="G2974" s="27" t="s">
        <v>114</v>
      </c>
      <c r="H2974" s="27" t="s">
        <v>28</v>
      </c>
      <c r="I2974" s="29">
        <v>0.30000000000000004</v>
      </c>
      <c r="J2974" s="30">
        <v>1500</v>
      </c>
      <c r="K2974" s="31">
        <f t="shared" si="22"/>
        <v>450.00000000000006</v>
      </c>
      <c r="L2974" s="31">
        <f t="shared" si="23"/>
        <v>225.00000000000003</v>
      </c>
      <c r="M2974" s="32">
        <v>0.5</v>
      </c>
      <c r="O2974" s="37"/>
      <c r="P2974" s="35"/>
      <c r="Q2974" s="33"/>
      <c r="R2974" s="34"/>
    </row>
    <row r="2975" spans="1:18" ht="15.75" customHeight="1" x14ac:dyDescent="0.2">
      <c r="A2975" s="22"/>
      <c r="B2975" s="27" t="s">
        <v>21</v>
      </c>
      <c r="C2975" s="27">
        <v>1185732</v>
      </c>
      <c r="D2975" s="28">
        <v>44260</v>
      </c>
      <c r="E2975" s="27" t="s">
        <v>40</v>
      </c>
      <c r="F2975" s="27" t="s">
        <v>113</v>
      </c>
      <c r="G2975" s="27" t="s">
        <v>114</v>
      </c>
      <c r="H2975" s="27" t="s">
        <v>29</v>
      </c>
      <c r="I2975" s="29">
        <v>0.20000000000000004</v>
      </c>
      <c r="J2975" s="30">
        <v>2500</v>
      </c>
      <c r="K2975" s="31">
        <f t="shared" si="22"/>
        <v>500.00000000000011</v>
      </c>
      <c r="L2975" s="31">
        <f t="shared" si="23"/>
        <v>200.00000000000006</v>
      </c>
      <c r="M2975" s="32">
        <v>0.4</v>
      </c>
      <c r="O2975" s="37"/>
      <c r="P2975" s="35"/>
      <c r="Q2975" s="33"/>
      <c r="R2975" s="34"/>
    </row>
    <row r="2976" spans="1:18" ht="15.75" customHeight="1" x14ac:dyDescent="0.2">
      <c r="A2976" s="22"/>
      <c r="B2976" s="27" t="s">
        <v>21</v>
      </c>
      <c r="C2976" s="27">
        <v>1185732</v>
      </c>
      <c r="D2976" s="28">
        <v>44292</v>
      </c>
      <c r="E2976" s="27" t="s">
        <v>40</v>
      </c>
      <c r="F2976" s="27" t="s">
        <v>113</v>
      </c>
      <c r="G2976" s="27" t="s">
        <v>114</v>
      </c>
      <c r="H2976" s="27" t="s">
        <v>24</v>
      </c>
      <c r="I2976" s="29">
        <v>0.20000000000000004</v>
      </c>
      <c r="J2976" s="30">
        <v>4750</v>
      </c>
      <c r="K2976" s="31">
        <f t="shared" si="22"/>
        <v>950.00000000000023</v>
      </c>
      <c r="L2976" s="31">
        <f t="shared" si="23"/>
        <v>285.00000000000006</v>
      </c>
      <c r="M2976" s="32">
        <v>0.3</v>
      </c>
      <c r="O2976" s="37"/>
      <c r="P2976" s="35"/>
      <c r="Q2976" s="33"/>
      <c r="R2976" s="34"/>
    </row>
    <row r="2977" spans="1:18" ht="15.75" customHeight="1" x14ac:dyDescent="0.2">
      <c r="A2977" s="22"/>
      <c r="B2977" s="27" t="s">
        <v>21</v>
      </c>
      <c r="C2977" s="27">
        <v>1185732</v>
      </c>
      <c r="D2977" s="28">
        <v>44292</v>
      </c>
      <c r="E2977" s="27" t="s">
        <v>40</v>
      </c>
      <c r="F2977" s="27" t="s">
        <v>113</v>
      </c>
      <c r="G2977" s="27" t="s">
        <v>114</v>
      </c>
      <c r="H2977" s="27" t="s">
        <v>25</v>
      </c>
      <c r="I2977" s="29">
        <v>0.20000000000000004</v>
      </c>
      <c r="J2977" s="30">
        <v>1750</v>
      </c>
      <c r="K2977" s="31">
        <f t="shared" si="22"/>
        <v>350.00000000000006</v>
      </c>
      <c r="L2977" s="31">
        <f t="shared" si="23"/>
        <v>122.50000000000001</v>
      </c>
      <c r="M2977" s="32">
        <v>0.35</v>
      </c>
      <c r="O2977" s="37"/>
      <c r="P2977" s="35"/>
      <c r="Q2977" s="33"/>
      <c r="R2977" s="34"/>
    </row>
    <row r="2978" spans="1:18" ht="15.75" customHeight="1" x14ac:dyDescent="0.2">
      <c r="A2978" s="22"/>
      <c r="B2978" s="27" t="s">
        <v>21</v>
      </c>
      <c r="C2978" s="27">
        <v>1185732</v>
      </c>
      <c r="D2978" s="28">
        <v>44292</v>
      </c>
      <c r="E2978" s="27" t="s">
        <v>40</v>
      </c>
      <c r="F2978" s="27" t="s">
        <v>113</v>
      </c>
      <c r="G2978" s="27" t="s">
        <v>114</v>
      </c>
      <c r="H2978" s="27" t="s">
        <v>26</v>
      </c>
      <c r="I2978" s="29">
        <v>0.10000000000000003</v>
      </c>
      <c r="J2978" s="30">
        <v>1750</v>
      </c>
      <c r="K2978" s="31">
        <f t="shared" si="22"/>
        <v>175.00000000000006</v>
      </c>
      <c r="L2978" s="31">
        <f t="shared" si="23"/>
        <v>52.500000000000014</v>
      </c>
      <c r="M2978" s="32">
        <v>0.3</v>
      </c>
      <c r="O2978" s="37"/>
      <c r="P2978" s="35"/>
      <c r="Q2978" s="33"/>
      <c r="R2978" s="34"/>
    </row>
    <row r="2979" spans="1:18" ht="15.75" customHeight="1" x14ac:dyDescent="0.2">
      <c r="A2979" s="22"/>
      <c r="B2979" s="27" t="s">
        <v>21</v>
      </c>
      <c r="C2979" s="27">
        <v>1185732</v>
      </c>
      <c r="D2979" s="28">
        <v>44292</v>
      </c>
      <c r="E2979" s="27" t="s">
        <v>40</v>
      </c>
      <c r="F2979" s="27" t="s">
        <v>113</v>
      </c>
      <c r="G2979" s="27" t="s">
        <v>114</v>
      </c>
      <c r="H2979" s="27" t="s">
        <v>27</v>
      </c>
      <c r="I2979" s="29">
        <v>0.14999999999999997</v>
      </c>
      <c r="J2979" s="30">
        <v>1000</v>
      </c>
      <c r="K2979" s="31">
        <f t="shared" si="22"/>
        <v>149.99999999999997</v>
      </c>
      <c r="L2979" s="31">
        <f t="shared" si="23"/>
        <v>44.999999999999993</v>
      </c>
      <c r="M2979" s="32">
        <v>0.3</v>
      </c>
      <c r="O2979" s="37"/>
      <c r="P2979" s="35"/>
      <c r="Q2979" s="33"/>
      <c r="R2979" s="34"/>
    </row>
    <row r="2980" spans="1:18" ht="15.75" customHeight="1" x14ac:dyDescent="0.2">
      <c r="A2980" s="22"/>
      <c r="B2980" s="27" t="s">
        <v>21</v>
      </c>
      <c r="C2980" s="27">
        <v>1185732</v>
      </c>
      <c r="D2980" s="28">
        <v>44292</v>
      </c>
      <c r="E2980" s="27" t="s">
        <v>40</v>
      </c>
      <c r="F2980" s="27" t="s">
        <v>113</v>
      </c>
      <c r="G2980" s="27" t="s">
        <v>114</v>
      </c>
      <c r="H2980" s="27" t="s">
        <v>28</v>
      </c>
      <c r="I2980" s="29">
        <v>0.6</v>
      </c>
      <c r="J2980" s="30">
        <v>1250</v>
      </c>
      <c r="K2980" s="31">
        <f t="shared" si="22"/>
        <v>750</v>
      </c>
      <c r="L2980" s="31">
        <f t="shared" si="23"/>
        <v>375</v>
      </c>
      <c r="M2980" s="32">
        <v>0.5</v>
      </c>
      <c r="O2980" s="37"/>
      <c r="P2980" s="35"/>
      <c r="Q2980" s="33"/>
      <c r="R2980" s="34"/>
    </row>
    <row r="2981" spans="1:18" ht="15.75" customHeight="1" x14ac:dyDescent="0.2">
      <c r="A2981" s="22"/>
      <c r="B2981" s="27" t="s">
        <v>21</v>
      </c>
      <c r="C2981" s="27">
        <v>1185732</v>
      </c>
      <c r="D2981" s="28">
        <v>44292</v>
      </c>
      <c r="E2981" s="27" t="s">
        <v>40</v>
      </c>
      <c r="F2981" s="27" t="s">
        <v>113</v>
      </c>
      <c r="G2981" s="27" t="s">
        <v>114</v>
      </c>
      <c r="H2981" s="27" t="s">
        <v>29</v>
      </c>
      <c r="I2981" s="29">
        <v>0.5</v>
      </c>
      <c r="J2981" s="30">
        <v>2500</v>
      </c>
      <c r="K2981" s="31">
        <f t="shared" si="22"/>
        <v>1250</v>
      </c>
      <c r="L2981" s="31">
        <f t="shared" si="23"/>
        <v>500</v>
      </c>
      <c r="M2981" s="32">
        <v>0.4</v>
      </c>
      <c r="O2981" s="37"/>
      <c r="P2981" s="35"/>
      <c r="Q2981" s="33"/>
      <c r="R2981" s="34"/>
    </row>
    <row r="2982" spans="1:18" ht="15.75" customHeight="1" x14ac:dyDescent="0.2">
      <c r="A2982" s="22"/>
      <c r="B2982" s="27" t="s">
        <v>21</v>
      </c>
      <c r="C2982" s="27">
        <v>1185732</v>
      </c>
      <c r="D2982" s="28">
        <v>44323</v>
      </c>
      <c r="E2982" s="27" t="s">
        <v>40</v>
      </c>
      <c r="F2982" s="27" t="s">
        <v>113</v>
      </c>
      <c r="G2982" s="27" t="s">
        <v>114</v>
      </c>
      <c r="H2982" s="27" t="s">
        <v>24</v>
      </c>
      <c r="I2982" s="29">
        <v>0.6</v>
      </c>
      <c r="J2982" s="30">
        <v>5200</v>
      </c>
      <c r="K2982" s="31">
        <f t="shared" si="22"/>
        <v>3120</v>
      </c>
      <c r="L2982" s="31">
        <f t="shared" si="23"/>
        <v>936</v>
      </c>
      <c r="M2982" s="32">
        <v>0.3</v>
      </c>
      <c r="O2982" s="37"/>
      <c r="P2982" s="35"/>
      <c r="Q2982" s="33"/>
      <c r="R2982" s="34"/>
    </row>
    <row r="2983" spans="1:18" ht="15.75" customHeight="1" x14ac:dyDescent="0.2">
      <c r="A2983" s="22"/>
      <c r="B2983" s="27" t="s">
        <v>21</v>
      </c>
      <c r="C2983" s="27">
        <v>1185732</v>
      </c>
      <c r="D2983" s="28">
        <v>44323</v>
      </c>
      <c r="E2983" s="27" t="s">
        <v>40</v>
      </c>
      <c r="F2983" s="27" t="s">
        <v>113</v>
      </c>
      <c r="G2983" s="27" t="s">
        <v>114</v>
      </c>
      <c r="H2983" s="27" t="s">
        <v>25</v>
      </c>
      <c r="I2983" s="29">
        <v>0.4</v>
      </c>
      <c r="J2983" s="30">
        <v>2250</v>
      </c>
      <c r="K2983" s="31">
        <f t="shared" si="22"/>
        <v>900</v>
      </c>
      <c r="L2983" s="31">
        <f t="shared" si="23"/>
        <v>315</v>
      </c>
      <c r="M2983" s="32">
        <v>0.35</v>
      </c>
      <c r="O2983" s="37"/>
      <c r="P2983" s="35"/>
      <c r="Q2983" s="33"/>
      <c r="R2983" s="34"/>
    </row>
    <row r="2984" spans="1:18" ht="15.75" customHeight="1" x14ac:dyDescent="0.2">
      <c r="A2984" s="22"/>
      <c r="B2984" s="27" t="s">
        <v>21</v>
      </c>
      <c r="C2984" s="27">
        <v>1185732</v>
      </c>
      <c r="D2984" s="28">
        <v>44323</v>
      </c>
      <c r="E2984" s="27" t="s">
        <v>40</v>
      </c>
      <c r="F2984" s="27" t="s">
        <v>113</v>
      </c>
      <c r="G2984" s="27" t="s">
        <v>114</v>
      </c>
      <c r="H2984" s="27" t="s">
        <v>26</v>
      </c>
      <c r="I2984" s="29">
        <v>0.35000000000000003</v>
      </c>
      <c r="J2984" s="30">
        <v>2000</v>
      </c>
      <c r="K2984" s="31">
        <f t="shared" si="22"/>
        <v>700.00000000000011</v>
      </c>
      <c r="L2984" s="31">
        <f t="shared" si="23"/>
        <v>210.00000000000003</v>
      </c>
      <c r="M2984" s="32">
        <v>0.3</v>
      </c>
      <c r="O2984" s="37"/>
      <c r="P2984" s="35"/>
      <c r="Q2984" s="33"/>
      <c r="R2984" s="34"/>
    </row>
    <row r="2985" spans="1:18" ht="15.75" customHeight="1" x14ac:dyDescent="0.2">
      <c r="A2985" s="22"/>
      <c r="B2985" s="27" t="s">
        <v>21</v>
      </c>
      <c r="C2985" s="27">
        <v>1185732</v>
      </c>
      <c r="D2985" s="28">
        <v>44323</v>
      </c>
      <c r="E2985" s="27" t="s">
        <v>40</v>
      </c>
      <c r="F2985" s="27" t="s">
        <v>113</v>
      </c>
      <c r="G2985" s="27" t="s">
        <v>114</v>
      </c>
      <c r="H2985" s="27" t="s">
        <v>27</v>
      </c>
      <c r="I2985" s="29">
        <v>0.35000000000000003</v>
      </c>
      <c r="J2985" s="30">
        <v>1250</v>
      </c>
      <c r="K2985" s="31">
        <f t="shared" si="22"/>
        <v>437.50000000000006</v>
      </c>
      <c r="L2985" s="31">
        <f t="shared" si="23"/>
        <v>131.25</v>
      </c>
      <c r="M2985" s="32">
        <v>0.3</v>
      </c>
      <c r="O2985" s="37"/>
      <c r="P2985" s="35"/>
      <c r="Q2985" s="33"/>
      <c r="R2985" s="34"/>
    </row>
    <row r="2986" spans="1:18" ht="15.75" customHeight="1" x14ac:dyDescent="0.2">
      <c r="A2986" s="22"/>
      <c r="B2986" s="27" t="s">
        <v>21</v>
      </c>
      <c r="C2986" s="27">
        <v>1185732</v>
      </c>
      <c r="D2986" s="28">
        <v>44323</v>
      </c>
      <c r="E2986" s="27" t="s">
        <v>40</v>
      </c>
      <c r="F2986" s="27" t="s">
        <v>113</v>
      </c>
      <c r="G2986" s="27" t="s">
        <v>114</v>
      </c>
      <c r="H2986" s="27" t="s">
        <v>28</v>
      </c>
      <c r="I2986" s="29">
        <v>0.44999999999999996</v>
      </c>
      <c r="J2986" s="30">
        <v>1500</v>
      </c>
      <c r="K2986" s="31">
        <f t="shared" si="22"/>
        <v>674.99999999999989</v>
      </c>
      <c r="L2986" s="31">
        <f t="shared" si="23"/>
        <v>337.49999999999994</v>
      </c>
      <c r="M2986" s="32">
        <v>0.5</v>
      </c>
      <c r="O2986" s="37"/>
      <c r="P2986" s="35"/>
      <c r="Q2986" s="33"/>
      <c r="R2986" s="34"/>
    </row>
    <row r="2987" spans="1:18" ht="15.75" customHeight="1" x14ac:dyDescent="0.2">
      <c r="A2987" s="22"/>
      <c r="B2987" s="27" t="s">
        <v>21</v>
      </c>
      <c r="C2987" s="27">
        <v>1185732</v>
      </c>
      <c r="D2987" s="28">
        <v>44323</v>
      </c>
      <c r="E2987" s="27" t="s">
        <v>40</v>
      </c>
      <c r="F2987" s="27" t="s">
        <v>113</v>
      </c>
      <c r="G2987" s="27" t="s">
        <v>114</v>
      </c>
      <c r="H2987" s="27" t="s">
        <v>29</v>
      </c>
      <c r="I2987" s="29">
        <v>0.49999999999999994</v>
      </c>
      <c r="J2987" s="30">
        <v>2750</v>
      </c>
      <c r="K2987" s="31">
        <f t="shared" si="22"/>
        <v>1374.9999999999998</v>
      </c>
      <c r="L2987" s="31">
        <f t="shared" si="23"/>
        <v>549.99999999999989</v>
      </c>
      <c r="M2987" s="32">
        <v>0.4</v>
      </c>
      <c r="O2987" s="37"/>
      <c r="P2987" s="35"/>
      <c r="Q2987" s="33"/>
      <c r="R2987" s="34"/>
    </row>
    <row r="2988" spans="1:18" ht="15.75" customHeight="1" x14ac:dyDescent="0.2">
      <c r="A2988" s="22"/>
      <c r="B2988" s="27" t="s">
        <v>21</v>
      </c>
      <c r="C2988" s="27">
        <v>1185732</v>
      </c>
      <c r="D2988" s="28">
        <v>44353</v>
      </c>
      <c r="E2988" s="27" t="s">
        <v>40</v>
      </c>
      <c r="F2988" s="27" t="s">
        <v>113</v>
      </c>
      <c r="G2988" s="27" t="s">
        <v>114</v>
      </c>
      <c r="H2988" s="27" t="s">
        <v>24</v>
      </c>
      <c r="I2988" s="29">
        <v>0.35000000000000003</v>
      </c>
      <c r="J2988" s="30">
        <v>5250</v>
      </c>
      <c r="K2988" s="31">
        <f t="shared" si="22"/>
        <v>1837.5000000000002</v>
      </c>
      <c r="L2988" s="31">
        <f t="shared" si="23"/>
        <v>551.25</v>
      </c>
      <c r="M2988" s="32">
        <v>0.3</v>
      </c>
      <c r="O2988" s="37"/>
      <c r="P2988" s="35"/>
      <c r="Q2988" s="33"/>
      <c r="R2988" s="34"/>
    </row>
    <row r="2989" spans="1:18" ht="15.75" customHeight="1" x14ac:dyDescent="0.2">
      <c r="A2989" s="22"/>
      <c r="B2989" s="27" t="s">
        <v>21</v>
      </c>
      <c r="C2989" s="27">
        <v>1185732</v>
      </c>
      <c r="D2989" s="28">
        <v>44353</v>
      </c>
      <c r="E2989" s="27" t="s">
        <v>40</v>
      </c>
      <c r="F2989" s="27" t="s">
        <v>113</v>
      </c>
      <c r="G2989" s="27" t="s">
        <v>114</v>
      </c>
      <c r="H2989" s="27" t="s">
        <v>25</v>
      </c>
      <c r="I2989" s="29">
        <v>0.3000000000000001</v>
      </c>
      <c r="J2989" s="30">
        <v>2750</v>
      </c>
      <c r="K2989" s="31">
        <f t="shared" si="22"/>
        <v>825.00000000000023</v>
      </c>
      <c r="L2989" s="31">
        <f t="shared" si="23"/>
        <v>288.75000000000006</v>
      </c>
      <c r="M2989" s="32">
        <v>0.35</v>
      </c>
      <c r="O2989" s="37"/>
      <c r="P2989" s="35"/>
      <c r="Q2989" s="33"/>
      <c r="R2989" s="34"/>
    </row>
    <row r="2990" spans="1:18" ht="15.75" customHeight="1" x14ac:dyDescent="0.2">
      <c r="A2990" s="22"/>
      <c r="B2990" s="27" t="s">
        <v>21</v>
      </c>
      <c r="C2990" s="27">
        <v>1185732</v>
      </c>
      <c r="D2990" s="28">
        <v>44353</v>
      </c>
      <c r="E2990" s="27" t="s">
        <v>40</v>
      </c>
      <c r="F2990" s="27" t="s">
        <v>113</v>
      </c>
      <c r="G2990" s="27" t="s">
        <v>114</v>
      </c>
      <c r="H2990" s="27" t="s">
        <v>26</v>
      </c>
      <c r="I2990" s="29">
        <v>0.25000000000000006</v>
      </c>
      <c r="J2990" s="30">
        <v>2000</v>
      </c>
      <c r="K2990" s="31">
        <f t="shared" si="22"/>
        <v>500.00000000000011</v>
      </c>
      <c r="L2990" s="31">
        <f t="shared" si="23"/>
        <v>150.00000000000003</v>
      </c>
      <c r="M2990" s="32">
        <v>0.3</v>
      </c>
      <c r="O2990" s="37"/>
      <c r="P2990" s="35"/>
      <c r="Q2990" s="33"/>
      <c r="R2990" s="34"/>
    </row>
    <row r="2991" spans="1:18" ht="15.75" customHeight="1" x14ac:dyDescent="0.2">
      <c r="A2991" s="22"/>
      <c r="B2991" s="27" t="s">
        <v>21</v>
      </c>
      <c r="C2991" s="27">
        <v>1185732</v>
      </c>
      <c r="D2991" s="28">
        <v>44353</v>
      </c>
      <c r="E2991" s="27" t="s">
        <v>40</v>
      </c>
      <c r="F2991" s="27" t="s">
        <v>113</v>
      </c>
      <c r="G2991" s="27" t="s">
        <v>114</v>
      </c>
      <c r="H2991" s="27" t="s">
        <v>27</v>
      </c>
      <c r="I2991" s="29">
        <v>0.25000000000000006</v>
      </c>
      <c r="J2991" s="30">
        <v>1750</v>
      </c>
      <c r="K2991" s="31">
        <f t="shared" si="22"/>
        <v>437.50000000000011</v>
      </c>
      <c r="L2991" s="31">
        <f t="shared" si="23"/>
        <v>131.25000000000003</v>
      </c>
      <c r="M2991" s="32">
        <v>0.3</v>
      </c>
      <c r="O2991" s="37"/>
      <c r="P2991" s="35"/>
      <c r="Q2991" s="33"/>
      <c r="R2991" s="34"/>
    </row>
    <row r="2992" spans="1:18" ht="15.75" customHeight="1" x14ac:dyDescent="0.2">
      <c r="A2992" s="22"/>
      <c r="B2992" s="27" t="s">
        <v>21</v>
      </c>
      <c r="C2992" s="27">
        <v>1185732</v>
      </c>
      <c r="D2992" s="28">
        <v>44353</v>
      </c>
      <c r="E2992" s="27" t="s">
        <v>40</v>
      </c>
      <c r="F2992" s="27" t="s">
        <v>113</v>
      </c>
      <c r="G2992" s="27" t="s">
        <v>114</v>
      </c>
      <c r="H2992" s="27" t="s">
        <v>28</v>
      </c>
      <c r="I2992" s="29">
        <v>0.35000000000000003</v>
      </c>
      <c r="J2992" s="30">
        <v>1750</v>
      </c>
      <c r="K2992" s="31">
        <f t="shared" si="22"/>
        <v>612.50000000000011</v>
      </c>
      <c r="L2992" s="31">
        <f t="shared" si="23"/>
        <v>306.25000000000006</v>
      </c>
      <c r="M2992" s="32">
        <v>0.5</v>
      </c>
      <c r="O2992" s="37"/>
      <c r="P2992" s="35"/>
      <c r="Q2992" s="33"/>
      <c r="R2992" s="34"/>
    </row>
    <row r="2993" spans="1:18" ht="15.75" customHeight="1" x14ac:dyDescent="0.2">
      <c r="A2993" s="22"/>
      <c r="B2993" s="27" t="s">
        <v>21</v>
      </c>
      <c r="C2993" s="27">
        <v>1185732</v>
      </c>
      <c r="D2993" s="28">
        <v>44353</v>
      </c>
      <c r="E2993" s="27" t="s">
        <v>40</v>
      </c>
      <c r="F2993" s="27" t="s">
        <v>113</v>
      </c>
      <c r="G2993" s="27" t="s">
        <v>114</v>
      </c>
      <c r="H2993" s="27" t="s">
        <v>29</v>
      </c>
      <c r="I2993" s="29">
        <v>0.55000000000000004</v>
      </c>
      <c r="J2993" s="30">
        <v>3250</v>
      </c>
      <c r="K2993" s="31">
        <f t="shared" si="22"/>
        <v>1787.5000000000002</v>
      </c>
      <c r="L2993" s="31">
        <f t="shared" si="23"/>
        <v>715.00000000000011</v>
      </c>
      <c r="M2993" s="32">
        <v>0.4</v>
      </c>
      <c r="O2993" s="37"/>
      <c r="P2993" s="35"/>
      <c r="Q2993" s="33"/>
      <c r="R2993" s="34"/>
    </row>
    <row r="2994" spans="1:18" ht="15.75" customHeight="1" x14ac:dyDescent="0.2">
      <c r="A2994" s="22"/>
      <c r="B2994" s="27" t="s">
        <v>21</v>
      </c>
      <c r="C2994" s="27">
        <v>1185732</v>
      </c>
      <c r="D2994" s="28">
        <v>44382</v>
      </c>
      <c r="E2994" s="27" t="s">
        <v>40</v>
      </c>
      <c r="F2994" s="27" t="s">
        <v>113</v>
      </c>
      <c r="G2994" s="27" t="s">
        <v>114</v>
      </c>
      <c r="H2994" s="27" t="s">
        <v>24</v>
      </c>
      <c r="I2994" s="29">
        <v>0.5</v>
      </c>
      <c r="J2994" s="30">
        <v>5500</v>
      </c>
      <c r="K2994" s="31">
        <f t="shared" si="22"/>
        <v>2750</v>
      </c>
      <c r="L2994" s="31">
        <f t="shared" si="23"/>
        <v>825</v>
      </c>
      <c r="M2994" s="32">
        <v>0.3</v>
      </c>
      <c r="O2994" s="37"/>
      <c r="P2994" s="35"/>
      <c r="Q2994" s="33"/>
      <c r="R2994" s="34"/>
    </row>
    <row r="2995" spans="1:18" ht="15.75" customHeight="1" x14ac:dyDescent="0.2">
      <c r="A2995" s="22"/>
      <c r="B2995" s="27" t="s">
        <v>21</v>
      </c>
      <c r="C2995" s="27">
        <v>1185732</v>
      </c>
      <c r="D2995" s="28">
        <v>44382</v>
      </c>
      <c r="E2995" s="27" t="s">
        <v>40</v>
      </c>
      <c r="F2995" s="27" t="s">
        <v>113</v>
      </c>
      <c r="G2995" s="27" t="s">
        <v>114</v>
      </c>
      <c r="H2995" s="27" t="s">
        <v>25</v>
      </c>
      <c r="I2995" s="29">
        <v>0.45000000000000007</v>
      </c>
      <c r="J2995" s="30">
        <v>3000</v>
      </c>
      <c r="K2995" s="31">
        <f t="shared" si="22"/>
        <v>1350.0000000000002</v>
      </c>
      <c r="L2995" s="31">
        <f t="shared" si="23"/>
        <v>472.50000000000006</v>
      </c>
      <c r="M2995" s="32">
        <v>0.35</v>
      </c>
      <c r="O2995" s="37"/>
      <c r="P2995" s="35"/>
      <c r="Q2995" s="33"/>
      <c r="R2995" s="34"/>
    </row>
    <row r="2996" spans="1:18" ht="15.75" customHeight="1" x14ac:dyDescent="0.2">
      <c r="A2996" s="22"/>
      <c r="B2996" s="27" t="s">
        <v>21</v>
      </c>
      <c r="C2996" s="27">
        <v>1185732</v>
      </c>
      <c r="D2996" s="28">
        <v>44382</v>
      </c>
      <c r="E2996" s="27" t="s">
        <v>40</v>
      </c>
      <c r="F2996" s="27" t="s">
        <v>113</v>
      </c>
      <c r="G2996" s="27" t="s">
        <v>114</v>
      </c>
      <c r="H2996" s="27" t="s">
        <v>26</v>
      </c>
      <c r="I2996" s="29">
        <v>0.4</v>
      </c>
      <c r="J2996" s="30">
        <v>2250</v>
      </c>
      <c r="K2996" s="31">
        <f t="shared" si="22"/>
        <v>900</v>
      </c>
      <c r="L2996" s="31">
        <f t="shared" si="23"/>
        <v>270</v>
      </c>
      <c r="M2996" s="32">
        <v>0.3</v>
      </c>
      <c r="O2996" s="37"/>
      <c r="P2996" s="35"/>
      <c r="Q2996" s="33"/>
      <c r="R2996" s="34"/>
    </row>
    <row r="2997" spans="1:18" ht="15.75" customHeight="1" x14ac:dyDescent="0.2">
      <c r="A2997" s="22"/>
      <c r="B2997" s="27" t="s">
        <v>21</v>
      </c>
      <c r="C2997" s="27">
        <v>1185732</v>
      </c>
      <c r="D2997" s="28">
        <v>44382</v>
      </c>
      <c r="E2997" s="27" t="s">
        <v>40</v>
      </c>
      <c r="F2997" s="27" t="s">
        <v>113</v>
      </c>
      <c r="G2997" s="27" t="s">
        <v>114</v>
      </c>
      <c r="H2997" s="27" t="s">
        <v>27</v>
      </c>
      <c r="I2997" s="29">
        <v>0.4</v>
      </c>
      <c r="J2997" s="30">
        <v>1750</v>
      </c>
      <c r="K2997" s="31">
        <f t="shared" si="22"/>
        <v>700</v>
      </c>
      <c r="L2997" s="31">
        <f t="shared" si="23"/>
        <v>210</v>
      </c>
      <c r="M2997" s="32">
        <v>0.3</v>
      </c>
      <c r="O2997" s="37"/>
      <c r="P2997" s="35"/>
      <c r="Q2997" s="33"/>
      <c r="R2997" s="34"/>
    </row>
    <row r="2998" spans="1:18" ht="15.75" customHeight="1" x14ac:dyDescent="0.2">
      <c r="A2998" s="22"/>
      <c r="B2998" s="27" t="s">
        <v>21</v>
      </c>
      <c r="C2998" s="27">
        <v>1185732</v>
      </c>
      <c r="D2998" s="28">
        <v>44382</v>
      </c>
      <c r="E2998" s="27" t="s">
        <v>40</v>
      </c>
      <c r="F2998" s="27" t="s">
        <v>113</v>
      </c>
      <c r="G2998" s="27" t="s">
        <v>114</v>
      </c>
      <c r="H2998" s="27" t="s">
        <v>28</v>
      </c>
      <c r="I2998" s="29">
        <v>0.5</v>
      </c>
      <c r="J2998" s="30">
        <v>2000</v>
      </c>
      <c r="K2998" s="31">
        <f t="shared" si="22"/>
        <v>1000</v>
      </c>
      <c r="L2998" s="31">
        <f t="shared" si="23"/>
        <v>500</v>
      </c>
      <c r="M2998" s="32">
        <v>0.5</v>
      </c>
      <c r="O2998" s="37"/>
      <c r="P2998" s="35"/>
      <c r="Q2998" s="33"/>
      <c r="R2998" s="34"/>
    </row>
    <row r="2999" spans="1:18" ht="15.75" customHeight="1" x14ac:dyDescent="0.2">
      <c r="A2999" s="22"/>
      <c r="B2999" s="27" t="s">
        <v>21</v>
      </c>
      <c r="C2999" s="27">
        <v>1185732</v>
      </c>
      <c r="D2999" s="28">
        <v>44382</v>
      </c>
      <c r="E2999" s="27" t="s">
        <v>40</v>
      </c>
      <c r="F2999" s="27" t="s">
        <v>113</v>
      </c>
      <c r="G2999" s="27" t="s">
        <v>114</v>
      </c>
      <c r="H2999" s="27" t="s">
        <v>29</v>
      </c>
      <c r="I2999" s="29">
        <v>0.55000000000000004</v>
      </c>
      <c r="J2999" s="30">
        <v>3750</v>
      </c>
      <c r="K2999" s="31">
        <f t="shared" si="22"/>
        <v>2062.5</v>
      </c>
      <c r="L2999" s="31">
        <f t="shared" si="23"/>
        <v>825</v>
      </c>
      <c r="M2999" s="32">
        <v>0.4</v>
      </c>
      <c r="O2999" s="37"/>
      <c r="P2999" s="35"/>
      <c r="Q2999" s="33"/>
      <c r="R2999" s="34"/>
    </row>
    <row r="3000" spans="1:18" ht="15.75" customHeight="1" x14ac:dyDescent="0.2">
      <c r="A3000" s="22"/>
      <c r="B3000" s="27" t="s">
        <v>21</v>
      </c>
      <c r="C3000" s="27">
        <v>1185732</v>
      </c>
      <c r="D3000" s="28">
        <v>44414</v>
      </c>
      <c r="E3000" s="27" t="s">
        <v>40</v>
      </c>
      <c r="F3000" s="27" t="s">
        <v>113</v>
      </c>
      <c r="G3000" s="27" t="s">
        <v>114</v>
      </c>
      <c r="H3000" s="27" t="s">
        <v>24</v>
      </c>
      <c r="I3000" s="29">
        <v>0.5</v>
      </c>
      <c r="J3000" s="30">
        <v>5250</v>
      </c>
      <c r="K3000" s="31">
        <f t="shared" si="22"/>
        <v>2625</v>
      </c>
      <c r="L3000" s="31">
        <f t="shared" si="23"/>
        <v>787.5</v>
      </c>
      <c r="M3000" s="32">
        <v>0.3</v>
      </c>
      <c r="O3000" s="37"/>
      <c r="P3000" s="35"/>
      <c r="Q3000" s="33"/>
      <c r="R3000" s="34"/>
    </row>
    <row r="3001" spans="1:18" ht="15.75" customHeight="1" x14ac:dyDescent="0.2">
      <c r="A3001" s="22"/>
      <c r="B3001" s="27" t="s">
        <v>21</v>
      </c>
      <c r="C3001" s="27">
        <v>1185732</v>
      </c>
      <c r="D3001" s="28">
        <v>44414</v>
      </c>
      <c r="E3001" s="27" t="s">
        <v>40</v>
      </c>
      <c r="F3001" s="27" t="s">
        <v>113</v>
      </c>
      <c r="G3001" s="27" t="s">
        <v>114</v>
      </c>
      <c r="H3001" s="27" t="s">
        <v>25</v>
      </c>
      <c r="I3001" s="29">
        <v>0.45000000000000007</v>
      </c>
      <c r="J3001" s="30">
        <v>3000</v>
      </c>
      <c r="K3001" s="31">
        <f t="shared" si="22"/>
        <v>1350.0000000000002</v>
      </c>
      <c r="L3001" s="31">
        <f t="shared" si="23"/>
        <v>472.50000000000006</v>
      </c>
      <c r="M3001" s="32">
        <v>0.35</v>
      </c>
      <c r="O3001" s="37"/>
      <c r="P3001" s="35"/>
      <c r="Q3001" s="33"/>
      <c r="R3001" s="34"/>
    </row>
    <row r="3002" spans="1:18" ht="15.75" customHeight="1" x14ac:dyDescent="0.2">
      <c r="A3002" s="22"/>
      <c r="B3002" s="27" t="s">
        <v>21</v>
      </c>
      <c r="C3002" s="27">
        <v>1185732</v>
      </c>
      <c r="D3002" s="28">
        <v>44414</v>
      </c>
      <c r="E3002" s="27" t="s">
        <v>40</v>
      </c>
      <c r="F3002" s="27" t="s">
        <v>113</v>
      </c>
      <c r="G3002" s="27" t="s">
        <v>114</v>
      </c>
      <c r="H3002" s="27" t="s">
        <v>26</v>
      </c>
      <c r="I3002" s="29">
        <v>0.4</v>
      </c>
      <c r="J3002" s="30">
        <v>2250</v>
      </c>
      <c r="K3002" s="31">
        <f t="shared" si="22"/>
        <v>900</v>
      </c>
      <c r="L3002" s="31">
        <f t="shared" si="23"/>
        <v>270</v>
      </c>
      <c r="M3002" s="32">
        <v>0.3</v>
      </c>
      <c r="O3002" s="37"/>
      <c r="P3002" s="35"/>
      <c r="Q3002" s="33"/>
      <c r="R3002" s="34"/>
    </row>
    <row r="3003" spans="1:18" ht="15.75" customHeight="1" x14ac:dyDescent="0.2">
      <c r="A3003" s="22"/>
      <c r="B3003" s="27" t="s">
        <v>21</v>
      </c>
      <c r="C3003" s="27">
        <v>1185732</v>
      </c>
      <c r="D3003" s="28">
        <v>44414</v>
      </c>
      <c r="E3003" s="27" t="s">
        <v>40</v>
      </c>
      <c r="F3003" s="27" t="s">
        <v>113</v>
      </c>
      <c r="G3003" s="27" t="s">
        <v>114</v>
      </c>
      <c r="H3003" s="27" t="s">
        <v>27</v>
      </c>
      <c r="I3003" s="29">
        <v>0.4</v>
      </c>
      <c r="J3003" s="30">
        <v>2000</v>
      </c>
      <c r="K3003" s="31">
        <f t="shared" si="22"/>
        <v>800</v>
      </c>
      <c r="L3003" s="31">
        <f t="shared" si="23"/>
        <v>240</v>
      </c>
      <c r="M3003" s="32">
        <v>0.3</v>
      </c>
      <c r="O3003" s="37"/>
      <c r="P3003" s="35"/>
      <c r="Q3003" s="33"/>
      <c r="R3003" s="34"/>
    </row>
    <row r="3004" spans="1:18" ht="15.75" customHeight="1" x14ac:dyDescent="0.2">
      <c r="A3004" s="22"/>
      <c r="B3004" s="27" t="s">
        <v>21</v>
      </c>
      <c r="C3004" s="27">
        <v>1185732</v>
      </c>
      <c r="D3004" s="28">
        <v>44414</v>
      </c>
      <c r="E3004" s="27" t="s">
        <v>40</v>
      </c>
      <c r="F3004" s="27" t="s">
        <v>113</v>
      </c>
      <c r="G3004" s="27" t="s">
        <v>114</v>
      </c>
      <c r="H3004" s="27" t="s">
        <v>28</v>
      </c>
      <c r="I3004" s="29">
        <v>0.5</v>
      </c>
      <c r="J3004" s="30">
        <v>1750</v>
      </c>
      <c r="K3004" s="31">
        <f t="shared" si="22"/>
        <v>875</v>
      </c>
      <c r="L3004" s="31">
        <f t="shared" si="23"/>
        <v>437.5</v>
      </c>
      <c r="M3004" s="32">
        <v>0.5</v>
      </c>
      <c r="O3004" s="37"/>
      <c r="P3004" s="35"/>
      <c r="Q3004" s="33"/>
      <c r="R3004" s="34"/>
    </row>
    <row r="3005" spans="1:18" ht="15.75" customHeight="1" x14ac:dyDescent="0.2">
      <c r="A3005" s="22"/>
      <c r="B3005" s="27" t="s">
        <v>21</v>
      </c>
      <c r="C3005" s="27">
        <v>1185732</v>
      </c>
      <c r="D3005" s="28">
        <v>44414</v>
      </c>
      <c r="E3005" s="27" t="s">
        <v>40</v>
      </c>
      <c r="F3005" s="27" t="s">
        <v>113</v>
      </c>
      <c r="G3005" s="27" t="s">
        <v>114</v>
      </c>
      <c r="H3005" s="27" t="s">
        <v>29</v>
      </c>
      <c r="I3005" s="29">
        <v>0.55000000000000004</v>
      </c>
      <c r="J3005" s="30">
        <v>3500</v>
      </c>
      <c r="K3005" s="31">
        <f t="shared" si="22"/>
        <v>1925.0000000000002</v>
      </c>
      <c r="L3005" s="31">
        <f t="shared" si="23"/>
        <v>770.00000000000011</v>
      </c>
      <c r="M3005" s="32">
        <v>0.4</v>
      </c>
      <c r="O3005" s="37"/>
      <c r="P3005" s="35"/>
      <c r="Q3005" s="33"/>
      <c r="R3005" s="34"/>
    </row>
    <row r="3006" spans="1:18" ht="15.75" customHeight="1" x14ac:dyDescent="0.2">
      <c r="A3006" s="22"/>
      <c r="B3006" s="27" t="s">
        <v>21</v>
      </c>
      <c r="C3006" s="27">
        <v>1185732</v>
      </c>
      <c r="D3006" s="28">
        <v>44446</v>
      </c>
      <c r="E3006" s="27" t="s">
        <v>40</v>
      </c>
      <c r="F3006" s="27" t="s">
        <v>113</v>
      </c>
      <c r="G3006" s="27" t="s">
        <v>114</v>
      </c>
      <c r="H3006" s="27" t="s">
        <v>24</v>
      </c>
      <c r="I3006" s="29">
        <v>0.35000000000000003</v>
      </c>
      <c r="J3006" s="30">
        <v>4750</v>
      </c>
      <c r="K3006" s="31">
        <f t="shared" si="22"/>
        <v>1662.5000000000002</v>
      </c>
      <c r="L3006" s="31">
        <f t="shared" si="23"/>
        <v>498.75000000000006</v>
      </c>
      <c r="M3006" s="32">
        <v>0.3</v>
      </c>
      <c r="O3006" s="37"/>
      <c r="P3006" s="35"/>
      <c r="Q3006" s="33"/>
      <c r="R3006" s="34"/>
    </row>
    <row r="3007" spans="1:18" ht="15.75" customHeight="1" x14ac:dyDescent="0.2">
      <c r="A3007" s="22"/>
      <c r="B3007" s="27" t="s">
        <v>21</v>
      </c>
      <c r="C3007" s="27">
        <v>1185732</v>
      </c>
      <c r="D3007" s="28">
        <v>44446</v>
      </c>
      <c r="E3007" s="27" t="s">
        <v>40</v>
      </c>
      <c r="F3007" s="27" t="s">
        <v>113</v>
      </c>
      <c r="G3007" s="27" t="s">
        <v>114</v>
      </c>
      <c r="H3007" s="27" t="s">
        <v>25</v>
      </c>
      <c r="I3007" s="29">
        <v>0.3000000000000001</v>
      </c>
      <c r="J3007" s="30">
        <v>2750</v>
      </c>
      <c r="K3007" s="31">
        <f t="shared" si="22"/>
        <v>825.00000000000023</v>
      </c>
      <c r="L3007" s="31">
        <f t="shared" si="23"/>
        <v>288.75000000000006</v>
      </c>
      <c r="M3007" s="32">
        <v>0.35</v>
      </c>
      <c r="O3007" s="37"/>
      <c r="P3007" s="35"/>
      <c r="Q3007" s="33"/>
      <c r="R3007" s="34"/>
    </row>
    <row r="3008" spans="1:18" ht="15.75" customHeight="1" x14ac:dyDescent="0.2">
      <c r="A3008" s="22"/>
      <c r="B3008" s="27" t="s">
        <v>21</v>
      </c>
      <c r="C3008" s="27">
        <v>1185732</v>
      </c>
      <c r="D3008" s="28">
        <v>44446</v>
      </c>
      <c r="E3008" s="27" t="s">
        <v>40</v>
      </c>
      <c r="F3008" s="27" t="s">
        <v>113</v>
      </c>
      <c r="G3008" s="27" t="s">
        <v>114</v>
      </c>
      <c r="H3008" s="27" t="s">
        <v>26</v>
      </c>
      <c r="I3008" s="29">
        <v>0.25000000000000006</v>
      </c>
      <c r="J3008" s="30">
        <v>1750</v>
      </c>
      <c r="K3008" s="31">
        <f t="shared" si="22"/>
        <v>437.50000000000011</v>
      </c>
      <c r="L3008" s="31">
        <f t="shared" si="23"/>
        <v>131.25000000000003</v>
      </c>
      <c r="M3008" s="32">
        <v>0.3</v>
      </c>
      <c r="O3008" s="37"/>
      <c r="P3008" s="35"/>
      <c r="Q3008" s="33"/>
      <c r="R3008" s="34"/>
    </row>
    <row r="3009" spans="1:18" ht="15.75" customHeight="1" x14ac:dyDescent="0.2">
      <c r="A3009" s="22"/>
      <c r="B3009" s="27" t="s">
        <v>21</v>
      </c>
      <c r="C3009" s="27">
        <v>1185732</v>
      </c>
      <c r="D3009" s="28">
        <v>44446</v>
      </c>
      <c r="E3009" s="27" t="s">
        <v>40</v>
      </c>
      <c r="F3009" s="27" t="s">
        <v>113</v>
      </c>
      <c r="G3009" s="27" t="s">
        <v>114</v>
      </c>
      <c r="H3009" s="27" t="s">
        <v>27</v>
      </c>
      <c r="I3009" s="29">
        <v>0.25000000000000006</v>
      </c>
      <c r="J3009" s="30">
        <v>1500</v>
      </c>
      <c r="K3009" s="31">
        <f t="shared" si="22"/>
        <v>375.00000000000006</v>
      </c>
      <c r="L3009" s="31">
        <f t="shared" si="23"/>
        <v>112.50000000000001</v>
      </c>
      <c r="M3009" s="32">
        <v>0.3</v>
      </c>
      <c r="O3009" s="37"/>
      <c r="P3009" s="35"/>
      <c r="Q3009" s="33"/>
      <c r="R3009" s="34"/>
    </row>
    <row r="3010" spans="1:18" ht="15.75" customHeight="1" x14ac:dyDescent="0.2">
      <c r="A3010" s="22"/>
      <c r="B3010" s="27" t="s">
        <v>21</v>
      </c>
      <c r="C3010" s="27">
        <v>1185732</v>
      </c>
      <c r="D3010" s="28">
        <v>44446</v>
      </c>
      <c r="E3010" s="27" t="s">
        <v>40</v>
      </c>
      <c r="F3010" s="27" t="s">
        <v>113</v>
      </c>
      <c r="G3010" s="27" t="s">
        <v>114</v>
      </c>
      <c r="H3010" s="27" t="s">
        <v>28</v>
      </c>
      <c r="I3010" s="29">
        <v>0.35000000000000003</v>
      </c>
      <c r="J3010" s="30">
        <v>1500</v>
      </c>
      <c r="K3010" s="31">
        <f t="shared" si="22"/>
        <v>525</v>
      </c>
      <c r="L3010" s="31">
        <f t="shared" si="23"/>
        <v>262.5</v>
      </c>
      <c r="M3010" s="32">
        <v>0.5</v>
      </c>
      <c r="O3010" s="37"/>
      <c r="P3010" s="35"/>
      <c r="Q3010" s="33"/>
      <c r="R3010" s="34"/>
    </row>
    <row r="3011" spans="1:18" ht="15.75" customHeight="1" x14ac:dyDescent="0.2">
      <c r="A3011" s="22"/>
      <c r="B3011" s="27" t="s">
        <v>21</v>
      </c>
      <c r="C3011" s="27">
        <v>1185732</v>
      </c>
      <c r="D3011" s="28">
        <v>44446</v>
      </c>
      <c r="E3011" s="27" t="s">
        <v>40</v>
      </c>
      <c r="F3011" s="27" t="s">
        <v>113</v>
      </c>
      <c r="G3011" s="27" t="s">
        <v>114</v>
      </c>
      <c r="H3011" s="27" t="s">
        <v>29</v>
      </c>
      <c r="I3011" s="29">
        <v>0.4</v>
      </c>
      <c r="J3011" s="30">
        <v>2250</v>
      </c>
      <c r="K3011" s="31">
        <f t="shared" si="22"/>
        <v>900</v>
      </c>
      <c r="L3011" s="31">
        <f t="shared" si="23"/>
        <v>360</v>
      </c>
      <c r="M3011" s="32">
        <v>0.4</v>
      </c>
      <c r="O3011" s="37"/>
      <c r="P3011" s="35"/>
      <c r="Q3011" s="33"/>
      <c r="R3011" s="34"/>
    </row>
    <row r="3012" spans="1:18" ht="15.75" customHeight="1" x14ac:dyDescent="0.2">
      <c r="A3012" s="22"/>
      <c r="B3012" s="27" t="s">
        <v>21</v>
      </c>
      <c r="C3012" s="27">
        <v>1185732</v>
      </c>
      <c r="D3012" s="28">
        <v>44475</v>
      </c>
      <c r="E3012" s="27" t="s">
        <v>40</v>
      </c>
      <c r="F3012" s="27" t="s">
        <v>113</v>
      </c>
      <c r="G3012" s="27" t="s">
        <v>114</v>
      </c>
      <c r="H3012" s="27" t="s">
        <v>24</v>
      </c>
      <c r="I3012" s="29">
        <v>0.44999999999999996</v>
      </c>
      <c r="J3012" s="30">
        <v>4000</v>
      </c>
      <c r="K3012" s="31">
        <f t="shared" si="22"/>
        <v>1799.9999999999998</v>
      </c>
      <c r="L3012" s="31">
        <f t="shared" si="23"/>
        <v>539.99999999999989</v>
      </c>
      <c r="M3012" s="32">
        <v>0.3</v>
      </c>
      <c r="O3012" s="37"/>
      <c r="P3012" s="35"/>
      <c r="Q3012" s="33"/>
      <c r="R3012" s="34"/>
    </row>
    <row r="3013" spans="1:18" ht="15.75" customHeight="1" x14ac:dyDescent="0.2">
      <c r="A3013" s="22"/>
      <c r="B3013" s="27" t="s">
        <v>21</v>
      </c>
      <c r="C3013" s="27">
        <v>1185732</v>
      </c>
      <c r="D3013" s="28">
        <v>44475</v>
      </c>
      <c r="E3013" s="27" t="s">
        <v>40</v>
      </c>
      <c r="F3013" s="27" t="s">
        <v>113</v>
      </c>
      <c r="G3013" s="27" t="s">
        <v>114</v>
      </c>
      <c r="H3013" s="27" t="s">
        <v>25</v>
      </c>
      <c r="I3013" s="29">
        <v>0.35000000000000003</v>
      </c>
      <c r="J3013" s="30">
        <v>2500</v>
      </c>
      <c r="K3013" s="31">
        <f t="shared" si="22"/>
        <v>875.00000000000011</v>
      </c>
      <c r="L3013" s="31">
        <f t="shared" si="23"/>
        <v>306.25</v>
      </c>
      <c r="M3013" s="32">
        <v>0.35</v>
      </c>
      <c r="O3013" s="37"/>
      <c r="P3013" s="35"/>
      <c r="Q3013" s="33"/>
      <c r="R3013" s="34"/>
    </row>
    <row r="3014" spans="1:18" ht="15.75" customHeight="1" x14ac:dyDescent="0.2">
      <c r="A3014" s="22"/>
      <c r="B3014" s="27" t="s">
        <v>21</v>
      </c>
      <c r="C3014" s="27">
        <v>1185732</v>
      </c>
      <c r="D3014" s="28">
        <v>44475</v>
      </c>
      <c r="E3014" s="27" t="s">
        <v>40</v>
      </c>
      <c r="F3014" s="27" t="s">
        <v>113</v>
      </c>
      <c r="G3014" s="27" t="s">
        <v>114</v>
      </c>
      <c r="H3014" s="27" t="s">
        <v>26</v>
      </c>
      <c r="I3014" s="29">
        <v>0.35000000000000003</v>
      </c>
      <c r="J3014" s="30">
        <v>1500</v>
      </c>
      <c r="K3014" s="31">
        <f t="shared" si="22"/>
        <v>525</v>
      </c>
      <c r="L3014" s="31">
        <f t="shared" si="23"/>
        <v>157.5</v>
      </c>
      <c r="M3014" s="32">
        <v>0.3</v>
      </c>
      <c r="O3014" s="37"/>
      <c r="P3014" s="35"/>
      <c r="Q3014" s="33"/>
      <c r="R3014" s="34"/>
    </row>
    <row r="3015" spans="1:18" ht="15.75" customHeight="1" x14ac:dyDescent="0.2">
      <c r="A3015" s="22"/>
      <c r="B3015" s="27" t="s">
        <v>21</v>
      </c>
      <c r="C3015" s="27">
        <v>1185732</v>
      </c>
      <c r="D3015" s="28">
        <v>44475</v>
      </c>
      <c r="E3015" s="27" t="s">
        <v>40</v>
      </c>
      <c r="F3015" s="27" t="s">
        <v>113</v>
      </c>
      <c r="G3015" s="27" t="s">
        <v>114</v>
      </c>
      <c r="H3015" s="27" t="s">
        <v>27</v>
      </c>
      <c r="I3015" s="29">
        <v>0.35000000000000003</v>
      </c>
      <c r="J3015" s="30">
        <v>1250</v>
      </c>
      <c r="K3015" s="31">
        <f t="shared" si="22"/>
        <v>437.50000000000006</v>
      </c>
      <c r="L3015" s="31">
        <f t="shared" si="23"/>
        <v>131.25</v>
      </c>
      <c r="M3015" s="32">
        <v>0.3</v>
      </c>
      <c r="O3015" s="37"/>
      <c r="P3015" s="35"/>
      <c r="Q3015" s="33"/>
      <c r="R3015" s="34"/>
    </row>
    <row r="3016" spans="1:18" ht="15.75" customHeight="1" x14ac:dyDescent="0.2">
      <c r="A3016" s="22"/>
      <c r="B3016" s="27" t="s">
        <v>21</v>
      </c>
      <c r="C3016" s="27">
        <v>1185732</v>
      </c>
      <c r="D3016" s="28">
        <v>44475</v>
      </c>
      <c r="E3016" s="27" t="s">
        <v>40</v>
      </c>
      <c r="F3016" s="27" t="s">
        <v>113</v>
      </c>
      <c r="G3016" s="27" t="s">
        <v>114</v>
      </c>
      <c r="H3016" s="27" t="s">
        <v>28</v>
      </c>
      <c r="I3016" s="29">
        <v>0.44999999999999996</v>
      </c>
      <c r="J3016" s="30">
        <v>1250</v>
      </c>
      <c r="K3016" s="31">
        <f t="shared" si="22"/>
        <v>562.5</v>
      </c>
      <c r="L3016" s="31">
        <f t="shared" si="23"/>
        <v>281.25</v>
      </c>
      <c r="M3016" s="32">
        <v>0.5</v>
      </c>
      <c r="O3016" s="37"/>
      <c r="P3016" s="35"/>
      <c r="Q3016" s="33"/>
      <c r="R3016" s="34"/>
    </row>
    <row r="3017" spans="1:18" ht="15.75" customHeight="1" x14ac:dyDescent="0.2">
      <c r="A3017" s="22"/>
      <c r="B3017" s="27" t="s">
        <v>21</v>
      </c>
      <c r="C3017" s="27">
        <v>1185732</v>
      </c>
      <c r="D3017" s="28">
        <v>44475</v>
      </c>
      <c r="E3017" s="27" t="s">
        <v>40</v>
      </c>
      <c r="F3017" s="27" t="s">
        <v>113</v>
      </c>
      <c r="G3017" s="27" t="s">
        <v>114</v>
      </c>
      <c r="H3017" s="27" t="s">
        <v>29</v>
      </c>
      <c r="I3017" s="29">
        <v>0.49999999999999983</v>
      </c>
      <c r="J3017" s="30">
        <v>2500</v>
      </c>
      <c r="K3017" s="31">
        <f t="shared" si="22"/>
        <v>1249.9999999999995</v>
      </c>
      <c r="L3017" s="31">
        <f t="shared" si="23"/>
        <v>499.99999999999983</v>
      </c>
      <c r="M3017" s="32">
        <v>0.4</v>
      </c>
      <c r="O3017" s="37"/>
      <c r="P3017" s="35"/>
      <c r="Q3017" s="33"/>
      <c r="R3017" s="34"/>
    </row>
    <row r="3018" spans="1:18" ht="15.75" customHeight="1" x14ac:dyDescent="0.2">
      <c r="A3018" s="22"/>
      <c r="B3018" s="27" t="s">
        <v>21</v>
      </c>
      <c r="C3018" s="27">
        <v>1185732</v>
      </c>
      <c r="D3018" s="28">
        <v>44506</v>
      </c>
      <c r="E3018" s="27" t="s">
        <v>40</v>
      </c>
      <c r="F3018" s="27" t="s">
        <v>113</v>
      </c>
      <c r="G3018" s="27" t="s">
        <v>114</v>
      </c>
      <c r="H3018" s="27" t="s">
        <v>24</v>
      </c>
      <c r="I3018" s="29">
        <v>0.44999999999999996</v>
      </c>
      <c r="J3018" s="30">
        <v>4000</v>
      </c>
      <c r="K3018" s="31">
        <f t="shared" si="22"/>
        <v>1799.9999999999998</v>
      </c>
      <c r="L3018" s="31">
        <f t="shared" si="23"/>
        <v>539.99999999999989</v>
      </c>
      <c r="M3018" s="32">
        <v>0.3</v>
      </c>
      <c r="O3018" s="37"/>
      <c r="P3018" s="35"/>
      <c r="Q3018" s="33"/>
      <c r="R3018" s="34"/>
    </row>
    <row r="3019" spans="1:18" ht="15.75" customHeight="1" x14ac:dyDescent="0.2">
      <c r="A3019" s="22"/>
      <c r="B3019" s="27" t="s">
        <v>21</v>
      </c>
      <c r="C3019" s="27">
        <v>1185732</v>
      </c>
      <c r="D3019" s="28">
        <v>44506</v>
      </c>
      <c r="E3019" s="27" t="s">
        <v>40</v>
      </c>
      <c r="F3019" s="27" t="s">
        <v>113</v>
      </c>
      <c r="G3019" s="27" t="s">
        <v>114</v>
      </c>
      <c r="H3019" s="27" t="s">
        <v>25</v>
      </c>
      <c r="I3019" s="29">
        <v>0.35000000000000003</v>
      </c>
      <c r="J3019" s="30">
        <v>2750</v>
      </c>
      <c r="K3019" s="31">
        <f t="shared" si="22"/>
        <v>962.50000000000011</v>
      </c>
      <c r="L3019" s="31">
        <f t="shared" si="23"/>
        <v>336.875</v>
      </c>
      <c r="M3019" s="32">
        <v>0.35</v>
      </c>
      <c r="O3019" s="37"/>
      <c r="P3019" s="35"/>
      <c r="Q3019" s="33"/>
      <c r="R3019" s="34"/>
    </row>
    <row r="3020" spans="1:18" ht="15.75" customHeight="1" x14ac:dyDescent="0.2">
      <c r="A3020" s="22"/>
      <c r="B3020" s="27" t="s">
        <v>21</v>
      </c>
      <c r="C3020" s="27">
        <v>1185732</v>
      </c>
      <c r="D3020" s="28">
        <v>44506</v>
      </c>
      <c r="E3020" s="27" t="s">
        <v>40</v>
      </c>
      <c r="F3020" s="27" t="s">
        <v>113</v>
      </c>
      <c r="G3020" s="27" t="s">
        <v>114</v>
      </c>
      <c r="H3020" s="27" t="s">
        <v>26</v>
      </c>
      <c r="I3020" s="29">
        <v>0.35000000000000003</v>
      </c>
      <c r="J3020" s="30">
        <v>2200</v>
      </c>
      <c r="K3020" s="31">
        <f t="shared" si="22"/>
        <v>770.00000000000011</v>
      </c>
      <c r="L3020" s="31">
        <f t="shared" si="23"/>
        <v>231.00000000000003</v>
      </c>
      <c r="M3020" s="32">
        <v>0.3</v>
      </c>
      <c r="O3020" s="37"/>
      <c r="P3020" s="35"/>
      <c r="Q3020" s="33"/>
      <c r="R3020" s="34"/>
    </row>
    <row r="3021" spans="1:18" ht="15.75" customHeight="1" x14ac:dyDescent="0.2">
      <c r="A3021" s="22"/>
      <c r="B3021" s="27" t="s">
        <v>21</v>
      </c>
      <c r="C3021" s="27">
        <v>1185732</v>
      </c>
      <c r="D3021" s="28">
        <v>44506</v>
      </c>
      <c r="E3021" s="27" t="s">
        <v>40</v>
      </c>
      <c r="F3021" s="27" t="s">
        <v>113</v>
      </c>
      <c r="G3021" s="27" t="s">
        <v>114</v>
      </c>
      <c r="H3021" s="27" t="s">
        <v>27</v>
      </c>
      <c r="I3021" s="29">
        <v>0.35000000000000003</v>
      </c>
      <c r="J3021" s="30">
        <v>2000</v>
      </c>
      <c r="K3021" s="31">
        <f t="shared" si="22"/>
        <v>700.00000000000011</v>
      </c>
      <c r="L3021" s="31">
        <f t="shared" si="23"/>
        <v>210.00000000000003</v>
      </c>
      <c r="M3021" s="32">
        <v>0.3</v>
      </c>
      <c r="O3021" s="37"/>
      <c r="P3021" s="35"/>
      <c r="Q3021" s="33"/>
      <c r="R3021" s="34"/>
    </row>
    <row r="3022" spans="1:18" ht="15.75" customHeight="1" x14ac:dyDescent="0.2">
      <c r="A3022" s="22"/>
      <c r="B3022" s="27" t="s">
        <v>21</v>
      </c>
      <c r="C3022" s="27">
        <v>1185732</v>
      </c>
      <c r="D3022" s="28">
        <v>44506</v>
      </c>
      <c r="E3022" s="27" t="s">
        <v>40</v>
      </c>
      <c r="F3022" s="27" t="s">
        <v>113</v>
      </c>
      <c r="G3022" s="27" t="s">
        <v>114</v>
      </c>
      <c r="H3022" s="27" t="s">
        <v>28</v>
      </c>
      <c r="I3022" s="29">
        <v>0.6</v>
      </c>
      <c r="J3022" s="30">
        <v>1750</v>
      </c>
      <c r="K3022" s="31">
        <f t="shared" si="22"/>
        <v>1050</v>
      </c>
      <c r="L3022" s="31">
        <f t="shared" si="23"/>
        <v>525</v>
      </c>
      <c r="M3022" s="32">
        <v>0.5</v>
      </c>
      <c r="O3022" s="37"/>
      <c r="P3022" s="35"/>
      <c r="Q3022" s="33"/>
      <c r="R3022" s="34"/>
    </row>
    <row r="3023" spans="1:18" ht="15.75" customHeight="1" x14ac:dyDescent="0.2">
      <c r="A3023" s="22"/>
      <c r="B3023" s="27" t="s">
        <v>21</v>
      </c>
      <c r="C3023" s="27">
        <v>1185732</v>
      </c>
      <c r="D3023" s="28">
        <v>44506</v>
      </c>
      <c r="E3023" s="27" t="s">
        <v>40</v>
      </c>
      <c r="F3023" s="27" t="s">
        <v>113</v>
      </c>
      <c r="G3023" s="27" t="s">
        <v>114</v>
      </c>
      <c r="H3023" s="27" t="s">
        <v>29</v>
      </c>
      <c r="I3023" s="29">
        <v>0.64999999999999991</v>
      </c>
      <c r="J3023" s="30">
        <v>2750</v>
      </c>
      <c r="K3023" s="31">
        <f t="shared" si="22"/>
        <v>1787.4999999999998</v>
      </c>
      <c r="L3023" s="31">
        <f t="shared" si="23"/>
        <v>715</v>
      </c>
      <c r="M3023" s="32">
        <v>0.4</v>
      </c>
      <c r="O3023" s="37"/>
      <c r="P3023" s="35"/>
      <c r="Q3023" s="33"/>
      <c r="R3023" s="34"/>
    </row>
    <row r="3024" spans="1:18" ht="15.75" customHeight="1" x14ac:dyDescent="0.2">
      <c r="A3024" s="22"/>
      <c r="B3024" s="27" t="s">
        <v>21</v>
      </c>
      <c r="C3024" s="27">
        <v>1185732</v>
      </c>
      <c r="D3024" s="28">
        <v>44535</v>
      </c>
      <c r="E3024" s="27" t="s">
        <v>40</v>
      </c>
      <c r="F3024" s="27" t="s">
        <v>113</v>
      </c>
      <c r="G3024" s="27" t="s">
        <v>114</v>
      </c>
      <c r="H3024" s="27" t="s">
        <v>24</v>
      </c>
      <c r="I3024" s="29">
        <v>0.6</v>
      </c>
      <c r="J3024" s="30">
        <v>5250</v>
      </c>
      <c r="K3024" s="31">
        <f t="shared" si="22"/>
        <v>3150</v>
      </c>
      <c r="L3024" s="31">
        <f t="shared" si="23"/>
        <v>945</v>
      </c>
      <c r="M3024" s="32">
        <v>0.3</v>
      </c>
      <c r="O3024" s="37"/>
      <c r="P3024" s="35"/>
      <c r="Q3024" s="33"/>
      <c r="R3024" s="34"/>
    </row>
    <row r="3025" spans="1:18" ht="15.75" customHeight="1" x14ac:dyDescent="0.2">
      <c r="A3025" s="22"/>
      <c r="B3025" s="27" t="s">
        <v>21</v>
      </c>
      <c r="C3025" s="27">
        <v>1185732</v>
      </c>
      <c r="D3025" s="28">
        <v>44535</v>
      </c>
      <c r="E3025" s="27" t="s">
        <v>40</v>
      </c>
      <c r="F3025" s="27" t="s">
        <v>113</v>
      </c>
      <c r="G3025" s="27" t="s">
        <v>114</v>
      </c>
      <c r="H3025" s="27" t="s">
        <v>25</v>
      </c>
      <c r="I3025" s="29">
        <v>0.5</v>
      </c>
      <c r="J3025" s="30">
        <v>3250</v>
      </c>
      <c r="K3025" s="31">
        <f t="shared" si="22"/>
        <v>1625</v>
      </c>
      <c r="L3025" s="31">
        <f t="shared" si="23"/>
        <v>568.75</v>
      </c>
      <c r="M3025" s="32">
        <v>0.35</v>
      </c>
      <c r="O3025" s="37"/>
      <c r="P3025" s="35"/>
      <c r="Q3025" s="33"/>
      <c r="R3025" s="34"/>
    </row>
    <row r="3026" spans="1:18" ht="15.75" customHeight="1" x14ac:dyDescent="0.2">
      <c r="A3026" s="22"/>
      <c r="B3026" s="27" t="s">
        <v>21</v>
      </c>
      <c r="C3026" s="27">
        <v>1185732</v>
      </c>
      <c r="D3026" s="28">
        <v>44535</v>
      </c>
      <c r="E3026" s="27" t="s">
        <v>40</v>
      </c>
      <c r="F3026" s="27" t="s">
        <v>113</v>
      </c>
      <c r="G3026" s="27" t="s">
        <v>114</v>
      </c>
      <c r="H3026" s="27" t="s">
        <v>26</v>
      </c>
      <c r="I3026" s="29">
        <v>0.5</v>
      </c>
      <c r="J3026" s="30">
        <v>2750</v>
      </c>
      <c r="K3026" s="31">
        <f t="shared" si="22"/>
        <v>1375</v>
      </c>
      <c r="L3026" s="31">
        <f t="shared" si="23"/>
        <v>412.5</v>
      </c>
      <c r="M3026" s="32">
        <v>0.3</v>
      </c>
      <c r="O3026" s="37"/>
      <c r="P3026" s="35"/>
      <c r="Q3026" s="33"/>
      <c r="R3026" s="34"/>
    </row>
    <row r="3027" spans="1:18" ht="15.75" customHeight="1" x14ac:dyDescent="0.2">
      <c r="A3027" s="22"/>
      <c r="B3027" s="27" t="s">
        <v>21</v>
      </c>
      <c r="C3027" s="27">
        <v>1185732</v>
      </c>
      <c r="D3027" s="28">
        <v>44535</v>
      </c>
      <c r="E3027" s="27" t="s">
        <v>40</v>
      </c>
      <c r="F3027" s="27" t="s">
        <v>113</v>
      </c>
      <c r="G3027" s="27" t="s">
        <v>114</v>
      </c>
      <c r="H3027" s="27" t="s">
        <v>27</v>
      </c>
      <c r="I3027" s="29">
        <v>0.5</v>
      </c>
      <c r="J3027" s="30">
        <v>2250</v>
      </c>
      <c r="K3027" s="31">
        <f t="shared" si="22"/>
        <v>1125</v>
      </c>
      <c r="L3027" s="31">
        <f t="shared" si="23"/>
        <v>337.5</v>
      </c>
      <c r="M3027" s="32">
        <v>0.3</v>
      </c>
      <c r="O3027" s="37"/>
      <c r="P3027" s="35"/>
      <c r="Q3027" s="33"/>
      <c r="R3027" s="34"/>
    </row>
    <row r="3028" spans="1:18" ht="15.75" customHeight="1" x14ac:dyDescent="0.2">
      <c r="A3028" s="22"/>
      <c r="B3028" s="27" t="s">
        <v>21</v>
      </c>
      <c r="C3028" s="27">
        <v>1185732</v>
      </c>
      <c r="D3028" s="28">
        <v>44535</v>
      </c>
      <c r="E3028" s="27" t="s">
        <v>40</v>
      </c>
      <c r="F3028" s="27" t="s">
        <v>113</v>
      </c>
      <c r="G3028" s="27" t="s">
        <v>114</v>
      </c>
      <c r="H3028" s="27" t="s">
        <v>28</v>
      </c>
      <c r="I3028" s="29">
        <v>0.6</v>
      </c>
      <c r="J3028" s="30">
        <v>2250</v>
      </c>
      <c r="K3028" s="31">
        <f t="shared" si="22"/>
        <v>1350</v>
      </c>
      <c r="L3028" s="31">
        <f t="shared" si="23"/>
        <v>675</v>
      </c>
      <c r="M3028" s="32">
        <v>0.5</v>
      </c>
      <c r="O3028" s="37"/>
      <c r="P3028" s="35"/>
      <c r="Q3028" s="33"/>
      <c r="R3028" s="34"/>
    </row>
    <row r="3029" spans="1:18" ht="15.75" customHeight="1" x14ac:dyDescent="0.2">
      <c r="A3029" s="22"/>
      <c r="B3029" s="27" t="s">
        <v>21</v>
      </c>
      <c r="C3029" s="27">
        <v>1185732</v>
      </c>
      <c r="D3029" s="28">
        <v>44535</v>
      </c>
      <c r="E3029" s="27" t="s">
        <v>40</v>
      </c>
      <c r="F3029" s="27" t="s">
        <v>113</v>
      </c>
      <c r="G3029" s="27" t="s">
        <v>114</v>
      </c>
      <c r="H3029" s="27" t="s">
        <v>29</v>
      </c>
      <c r="I3029" s="29">
        <v>0.64999999999999991</v>
      </c>
      <c r="J3029" s="30">
        <v>3250</v>
      </c>
      <c r="K3029" s="31">
        <f t="shared" si="22"/>
        <v>2112.4999999999995</v>
      </c>
      <c r="L3029" s="31">
        <f t="shared" si="23"/>
        <v>844.99999999999989</v>
      </c>
      <c r="M3029" s="32">
        <v>0.4</v>
      </c>
      <c r="O3029" s="37"/>
      <c r="P3029" s="35"/>
      <c r="Q3029" s="33"/>
      <c r="R3029" s="34"/>
    </row>
    <row r="3030" spans="1:18" ht="15.75" customHeight="1" x14ac:dyDescent="0.2">
      <c r="A3030" s="22" t="s">
        <v>46</v>
      </c>
      <c r="B3030" s="27" t="s">
        <v>21</v>
      </c>
      <c r="C3030" s="27">
        <v>1185732</v>
      </c>
      <c r="D3030" s="28">
        <v>44199</v>
      </c>
      <c r="E3030" s="27" t="s">
        <v>40</v>
      </c>
      <c r="F3030" s="27" t="s">
        <v>115</v>
      </c>
      <c r="G3030" s="27" t="s">
        <v>116</v>
      </c>
      <c r="H3030" s="27" t="s">
        <v>24</v>
      </c>
      <c r="I3030" s="29">
        <v>0.30000000000000004</v>
      </c>
      <c r="J3030" s="30">
        <v>4500</v>
      </c>
      <c r="K3030" s="31">
        <f t="shared" si="22"/>
        <v>1350.0000000000002</v>
      </c>
      <c r="L3030" s="31">
        <f t="shared" si="23"/>
        <v>405.00000000000006</v>
      </c>
      <c r="M3030" s="32">
        <v>0.3</v>
      </c>
      <c r="O3030" s="37"/>
      <c r="P3030" s="35"/>
      <c r="Q3030" s="33"/>
      <c r="R3030" s="34"/>
    </row>
    <row r="3031" spans="1:18" ht="15.75" customHeight="1" x14ac:dyDescent="0.2">
      <c r="A3031" s="22"/>
      <c r="B3031" s="27" t="s">
        <v>21</v>
      </c>
      <c r="C3031" s="27">
        <v>1185732</v>
      </c>
      <c r="D3031" s="28">
        <v>44199</v>
      </c>
      <c r="E3031" s="27" t="s">
        <v>40</v>
      </c>
      <c r="F3031" s="27" t="s">
        <v>115</v>
      </c>
      <c r="G3031" s="27" t="s">
        <v>116</v>
      </c>
      <c r="H3031" s="27" t="s">
        <v>25</v>
      </c>
      <c r="I3031" s="29">
        <v>0.30000000000000004</v>
      </c>
      <c r="J3031" s="30">
        <v>2500</v>
      </c>
      <c r="K3031" s="31">
        <f t="shared" si="22"/>
        <v>750.00000000000011</v>
      </c>
      <c r="L3031" s="31">
        <f t="shared" si="23"/>
        <v>262.5</v>
      </c>
      <c r="M3031" s="32">
        <v>0.35</v>
      </c>
      <c r="O3031" s="37"/>
      <c r="P3031" s="35"/>
      <c r="Q3031" s="33"/>
      <c r="R3031" s="34"/>
    </row>
    <row r="3032" spans="1:18" ht="15.75" customHeight="1" x14ac:dyDescent="0.2">
      <c r="A3032" s="22"/>
      <c r="B3032" s="27" t="s">
        <v>21</v>
      </c>
      <c r="C3032" s="27">
        <v>1185732</v>
      </c>
      <c r="D3032" s="28">
        <v>44199</v>
      </c>
      <c r="E3032" s="27" t="s">
        <v>40</v>
      </c>
      <c r="F3032" s="27" t="s">
        <v>115</v>
      </c>
      <c r="G3032" s="27" t="s">
        <v>116</v>
      </c>
      <c r="H3032" s="27" t="s">
        <v>26</v>
      </c>
      <c r="I3032" s="29">
        <v>0.20000000000000007</v>
      </c>
      <c r="J3032" s="30">
        <v>2500</v>
      </c>
      <c r="K3032" s="31">
        <f t="shared" si="22"/>
        <v>500.00000000000017</v>
      </c>
      <c r="L3032" s="31">
        <f t="shared" si="23"/>
        <v>150.00000000000006</v>
      </c>
      <c r="M3032" s="32">
        <v>0.3</v>
      </c>
      <c r="O3032" s="37"/>
      <c r="P3032" s="35"/>
      <c r="Q3032" s="33"/>
      <c r="R3032" s="34"/>
    </row>
    <row r="3033" spans="1:18" ht="15.75" customHeight="1" x14ac:dyDescent="0.2">
      <c r="A3033" s="22"/>
      <c r="B3033" s="27" t="s">
        <v>21</v>
      </c>
      <c r="C3033" s="27">
        <v>1185732</v>
      </c>
      <c r="D3033" s="28">
        <v>44199</v>
      </c>
      <c r="E3033" s="27" t="s">
        <v>40</v>
      </c>
      <c r="F3033" s="27" t="s">
        <v>115</v>
      </c>
      <c r="G3033" s="27" t="s">
        <v>116</v>
      </c>
      <c r="H3033" s="27" t="s">
        <v>27</v>
      </c>
      <c r="I3033" s="29">
        <v>0.25000000000000006</v>
      </c>
      <c r="J3033" s="30">
        <v>1000</v>
      </c>
      <c r="K3033" s="31">
        <f t="shared" si="22"/>
        <v>250.00000000000006</v>
      </c>
      <c r="L3033" s="31">
        <f t="shared" si="23"/>
        <v>75.000000000000014</v>
      </c>
      <c r="M3033" s="32">
        <v>0.3</v>
      </c>
      <c r="O3033" s="37"/>
      <c r="P3033" s="35"/>
      <c r="Q3033" s="33"/>
      <c r="R3033" s="34"/>
    </row>
    <row r="3034" spans="1:18" ht="15.75" customHeight="1" x14ac:dyDescent="0.2">
      <c r="A3034" s="22"/>
      <c r="B3034" s="27" t="s">
        <v>21</v>
      </c>
      <c r="C3034" s="27">
        <v>1185732</v>
      </c>
      <c r="D3034" s="28">
        <v>44199</v>
      </c>
      <c r="E3034" s="27" t="s">
        <v>40</v>
      </c>
      <c r="F3034" s="27" t="s">
        <v>115</v>
      </c>
      <c r="G3034" s="27" t="s">
        <v>116</v>
      </c>
      <c r="H3034" s="27" t="s">
        <v>28</v>
      </c>
      <c r="I3034" s="29">
        <v>0.39999999999999997</v>
      </c>
      <c r="J3034" s="30">
        <v>1500</v>
      </c>
      <c r="K3034" s="31">
        <f t="shared" si="22"/>
        <v>600</v>
      </c>
      <c r="L3034" s="31">
        <f t="shared" si="23"/>
        <v>300</v>
      </c>
      <c r="M3034" s="32">
        <v>0.5</v>
      </c>
      <c r="O3034" s="37"/>
      <c r="P3034" s="35"/>
      <c r="Q3034" s="33"/>
      <c r="R3034" s="34"/>
    </row>
    <row r="3035" spans="1:18" ht="15.75" customHeight="1" x14ac:dyDescent="0.2">
      <c r="A3035" s="22"/>
      <c r="B3035" s="27" t="s">
        <v>21</v>
      </c>
      <c r="C3035" s="27">
        <v>1185732</v>
      </c>
      <c r="D3035" s="28">
        <v>44199</v>
      </c>
      <c r="E3035" s="27" t="s">
        <v>40</v>
      </c>
      <c r="F3035" s="27" t="s">
        <v>115</v>
      </c>
      <c r="G3035" s="27" t="s">
        <v>116</v>
      </c>
      <c r="H3035" s="27" t="s">
        <v>29</v>
      </c>
      <c r="I3035" s="29">
        <v>0.30000000000000004</v>
      </c>
      <c r="J3035" s="30">
        <v>2500</v>
      </c>
      <c r="K3035" s="31">
        <f t="shared" si="22"/>
        <v>750.00000000000011</v>
      </c>
      <c r="L3035" s="31">
        <f t="shared" si="23"/>
        <v>300.00000000000006</v>
      </c>
      <c r="M3035" s="32">
        <v>0.4</v>
      </c>
      <c r="O3035" s="37"/>
      <c r="P3035" s="35"/>
      <c r="Q3035" s="33"/>
      <c r="R3035" s="34"/>
    </row>
    <row r="3036" spans="1:18" ht="15.75" customHeight="1" x14ac:dyDescent="0.2">
      <c r="A3036" s="22"/>
      <c r="B3036" s="27" t="s">
        <v>21</v>
      </c>
      <c r="C3036" s="27">
        <v>1185732</v>
      </c>
      <c r="D3036" s="28">
        <v>44230</v>
      </c>
      <c r="E3036" s="27" t="s">
        <v>40</v>
      </c>
      <c r="F3036" s="27" t="s">
        <v>115</v>
      </c>
      <c r="G3036" s="27" t="s">
        <v>116</v>
      </c>
      <c r="H3036" s="27" t="s">
        <v>24</v>
      </c>
      <c r="I3036" s="29">
        <v>0.30000000000000004</v>
      </c>
      <c r="J3036" s="30">
        <v>5000</v>
      </c>
      <c r="K3036" s="31">
        <f t="shared" si="22"/>
        <v>1500.0000000000002</v>
      </c>
      <c r="L3036" s="31">
        <f t="shared" si="23"/>
        <v>450.00000000000006</v>
      </c>
      <c r="M3036" s="32">
        <v>0.3</v>
      </c>
      <c r="O3036" s="37"/>
      <c r="P3036" s="35"/>
      <c r="Q3036" s="33"/>
      <c r="R3036" s="34"/>
    </row>
    <row r="3037" spans="1:18" ht="15.75" customHeight="1" x14ac:dyDescent="0.2">
      <c r="A3037" s="22"/>
      <c r="B3037" s="27" t="s">
        <v>21</v>
      </c>
      <c r="C3037" s="27">
        <v>1185732</v>
      </c>
      <c r="D3037" s="28">
        <v>44230</v>
      </c>
      <c r="E3037" s="27" t="s">
        <v>40</v>
      </c>
      <c r="F3037" s="27" t="s">
        <v>115</v>
      </c>
      <c r="G3037" s="27" t="s">
        <v>116</v>
      </c>
      <c r="H3037" s="27" t="s">
        <v>25</v>
      </c>
      <c r="I3037" s="29">
        <v>0.30000000000000004</v>
      </c>
      <c r="J3037" s="30">
        <v>1500</v>
      </c>
      <c r="K3037" s="31">
        <f t="shared" si="22"/>
        <v>450.00000000000006</v>
      </c>
      <c r="L3037" s="31">
        <f t="shared" si="23"/>
        <v>157.5</v>
      </c>
      <c r="M3037" s="32">
        <v>0.35</v>
      </c>
      <c r="O3037" s="37"/>
      <c r="P3037" s="35"/>
      <c r="Q3037" s="33"/>
      <c r="R3037" s="34"/>
    </row>
    <row r="3038" spans="1:18" ht="15.75" customHeight="1" x14ac:dyDescent="0.2">
      <c r="A3038" s="22"/>
      <c r="B3038" s="27" t="s">
        <v>21</v>
      </c>
      <c r="C3038" s="27">
        <v>1185732</v>
      </c>
      <c r="D3038" s="28">
        <v>44230</v>
      </c>
      <c r="E3038" s="27" t="s">
        <v>40</v>
      </c>
      <c r="F3038" s="27" t="s">
        <v>115</v>
      </c>
      <c r="G3038" s="27" t="s">
        <v>116</v>
      </c>
      <c r="H3038" s="27" t="s">
        <v>26</v>
      </c>
      <c r="I3038" s="29">
        <v>0.20000000000000007</v>
      </c>
      <c r="J3038" s="30">
        <v>2000</v>
      </c>
      <c r="K3038" s="31">
        <f t="shared" si="22"/>
        <v>400.00000000000011</v>
      </c>
      <c r="L3038" s="31">
        <f t="shared" si="23"/>
        <v>120.00000000000003</v>
      </c>
      <c r="M3038" s="32">
        <v>0.3</v>
      </c>
      <c r="O3038" s="37"/>
      <c r="P3038" s="35"/>
      <c r="Q3038" s="33"/>
      <c r="R3038" s="34"/>
    </row>
    <row r="3039" spans="1:18" ht="15.75" customHeight="1" x14ac:dyDescent="0.2">
      <c r="A3039" s="22"/>
      <c r="B3039" s="27" t="s">
        <v>21</v>
      </c>
      <c r="C3039" s="27">
        <v>1185732</v>
      </c>
      <c r="D3039" s="28">
        <v>44230</v>
      </c>
      <c r="E3039" s="27" t="s">
        <v>40</v>
      </c>
      <c r="F3039" s="27" t="s">
        <v>115</v>
      </c>
      <c r="G3039" s="27" t="s">
        <v>116</v>
      </c>
      <c r="H3039" s="27" t="s">
        <v>27</v>
      </c>
      <c r="I3039" s="29">
        <v>0.25000000000000006</v>
      </c>
      <c r="J3039" s="30">
        <v>750</v>
      </c>
      <c r="K3039" s="31">
        <f t="shared" si="22"/>
        <v>187.50000000000003</v>
      </c>
      <c r="L3039" s="31">
        <f t="shared" si="23"/>
        <v>56.250000000000007</v>
      </c>
      <c r="M3039" s="32">
        <v>0.3</v>
      </c>
      <c r="O3039" s="37"/>
      <c r="P3039" s="35"/>
      <c r="Q3039" s="33"/>
      <c r="R3039" s="34"/>
    </row>
    <row r="3040" spans="1:18" ht="15.75" customHeight="1" x14ac:dyDescent="0.2">
      <c r="A3040" s="22"/>
      <c r="B3040" s="27" t="s">
        <v>21</v>
      </c>
      <c r="C3040" s="27">
        <v>1185732</v>
      </c>
      <c r="D3040" s="28">
        <v>44230</v>
      </c>
      <c r="E3040" s="27" t="s">
        <v>40</v>
      </c>
      <c r="F3040" s="27" t="s">
        <v>115</v>
      </c>
      <c r="G3040" s="27" t="s">
        <v>116</v>
      </c>
      <c r="H3040" s="27" t="s">
        <v>28</v>
      </c>
      <c r="I3040" s="29">
        <v>0.39999999999999997</v>
      </c>
      <c r="J3040" s="30">
        <v>1500</v>
      </c>
      <c r="K3040" s="31">
        <f t="shared" si="22"/>
        <v>600</v>
      </c>
      <c r="L3040" s="31">
        <f t="shared" si="23"/>
        <v>300</v>
      </c>
      <c r="M3040" s="32">
        <v>0.5</v>
      </c>
      <c r="O3040" s="37"/>
      <c r="P3040" s="35"/>
      <c r="Q3040" s="33"/>
      <c r="R3040" s="34"/>
    </row>
    <row r="3041" spans="1:18" ht="15.75" customHeight="1" x14ac:dyDescent="0.2">
      <c r="A3041" s="22"/>
      <c r="B3041" s="27" t="s">
        <v>21</v>
      </c>
      <c r="C3041" s="27">
        <v>1185732</v>
      </c>
      <c r="D3041" s="28">
        <v>44230</v>
      </c>
      <c r="E3041" s="27" t="s">
        <v>40</v>
      </c>
      <c r="F3041" s="27" t="s">
        <v>115</v>
      </c>
      <c r="G3041" s="27" t="s">
        <v>116</v>
      </c>
      <c r="H3041" s="27" t="s">
        <v>29</v>
      </c>
      <c r="I3041" s="29">
        <v>0.14999999999999997</v>
      </c>
      <c r="J3041" s="30">
        <v>2500</v>
      </c>
      <c r="K3041" s="31">
        <f t="shared" si="22"/>
        <v>374.99999999999994</v>
      </c>
      <c r="L3041" s="31">
        <f t="shared" si="23"/>
        <v>149.99999999999997</v>
      </c>
      <c r="M3041" s="32">
        <v>0.4</v>
      </c>
      <c r="O3041" s="37"/>
      <c r="P3041" s="35"/>
      <c r="Q3041" s="33"/>
      <c r="R3041" s="34"/>
    </row>
    <row r="3042" spans="1:18" ht="15.75" customHeight="1" x14ac:dyDescent="0.2">
      <c r="A3042" s="22"/>
      <c r="B3042" s="27" t="s">
        <v>21</v>
      </c>
      <c r="C3042" s="27">
        <v>1185732</v>
      </c>
      <c r="D3042" s="28">
        <v>44257</v>
      </c>
      <c r="E3042" s="27" t="s">
        <v>40</v>
      </c>
      <c r="F3042" s="27" t="s">
        <v>115</v>
      </c>
      <c r="G3042" s="27" t="s">
        <v>116</v>
      </c>
      <c r="H3042" s="27" t="s">
        <v>24</v>
      </c>
      <c r="I3042" s="29">
        <v>0.20000000000000004</v>
      </c>
      <c r="J3042" s="30">
        <v>4700</v>
      </c>
      <c r="K3042" s="31">
        <f t="shared" si="22"/>
        <v>940.00000000000023</v>
      </c>
      <c r="L3042" s="31">
        <f t="shared" si="23"/>
        <v>282.00000000000006</v>
      </c>
      <c r="M3042" s="32">
        <v>0.3</v>
      </c>
      <c r="O3042" s="37"/>
      <c r="P3042" s="35"/>
      <c r="Q3042" s="33"/>
      <c r="R3042" s="34"/>
    </row>
    <row r="3043" spans="1:18" ht="15.75" customHeight="1" x14ac:dyDescent="0.2">
      <c r="A3043" s="22"/>
      <c r="B3043" s="27" t="s">
        <v>21</v>
      </c>
      <c r="C3043" s="27">
        <v>1185732</v>
      </c>
      <c r="D3043" s="28">
        <v>44257</v>
      </c>
      <c r="E3043" s="27" t="s">
        <v>40</v>
      </c>
      <c r="F3043" s="27" t="s">
        <v>115</v>
      </c>
      <c r="G3043" s="27" t="s">
        <v>116</v>
      </c>
      <c r="H3043" s="27" t="s">
        <v>25</v>
      </c>
      <c r="I3043" s="29">
        <v>0.20000000000000004</v>
      </c>
      <c r="J3043" s="30">
        <v>1750</v>
      </c>
      <c r="K3043" s="31">
        <f t="shared" si="22"/>
        <v>350.00000000000006</v>
      </c>
      <c r="L3043" s="31">
        <f t="shared" si="23"/>
        <v>122.50000000000001</v>
      </c>
      <c r="M3043" s="32">
        <v>0.35</v>
      </c>
      <c r="O3043" s="37"/>
      <c r="P3043" s="35"/>
      <c r="Q3043" s="33"/>
      <c r="R3043" s="34"/>
    </row>
    <row r="3044" spans="1:18" ht="15.75" customHeight="1" x14ac:dyDescent="0.2">
      <c r="A3044" s="22"/>
      <c r="B3044" s="27" t="s">
        <v>21</v>
      </c>
      <c r="C3044" s="27">
        <v>1185732</v>
      </c>
      <c r="D3044" s="28">
        <v>44257</v>
      </c>
      <c r="E3044" s="27" t="s">
        <v>40</v>
      </c>
      <c r="F3044" s="27" t="s">
        <v>115</v>
      </c>
      <c r="G3044" s="27" t="s">
        <v>116</v>
      </c>
      <c r="H3044" s="27" t="s">
        <v>26</v>
      </c>
      <c r="I3044" s="29">
        <v>0.10000000000000003</v>
      </c>
      <c r="J3044" s="30">
        <v>2250</v>
      </c>
      <c r="K3044" s="31">
        <f t="shared" si="22"/>
        <v>225.00000000000009</v>
      </c>
      <c r="L3044" s="31">
        <f t="shared" si="23"/>
        <v>67.500000000000028</v>
      </c>
      <c r="M3044" s="32">
        <v>0.3</v>
      </c>
      <c r="O3044" s="37"/>
      <c r="P3044" s="35"/>
      <c r="Q3044" s="33"/>
      <c r="R3044" s="34"/>
    </row>
    <row r="3045" spans="1:18" ht="15.75" customHeight="1" x14ac:dyDescent="0.2">
      <c r="A3045" s="22"/>
      <c r="B3045" s="27" t="s">
        <v>21</v>
      </c>
      <c r="C3045" s="27">
        <v>1185732</v>
      </c>
      <c r="D3045" s="28">
        <v>44257</v>
      </c>
      <c r="E3045" s="27" t="s">
        <v>40</v>
      </c>
      <c r="F3045" s="27" t="s">
        <v>115</v>
      </c>
      <c r="G3045" s="27" t="s">
        <v>116</v>
      </c>
      <c r="H3045" s="27" t="s">
        <v>27</v>
      </c>
      <c r="I3045" s="29">
        <v>0.14999999999999997</v>
      </c>
      <c r="J3045" s="30">
        <v>750</v>
      </c>
      <c r="K3045" s="31">
        <f t="shared" si="22"/>
        <v>112.49999999999997</v>
      </c>
      <c r="L3045" s="31">
        <f t="shared" si="23"/>
        <v>33.749999999999993</v>
      </c>
      <c r="M3045" s="32">
        <v>0.3</v>
      </c>
      <c r="O3045" s="37"/>
      <c r="P3045" s="35"/>
      <c r="Q3045" s="33"/>
      <c r="R3045" s="34"/>
    </row>
    <row r="3046" spans="1:18" ht="15.75" customHeight="1" x14ac:dyDescent="0.2">
      <c r="A3046" s="22"/>
      <c r="B3046" s="27" t="s">
        <v>21</v>
      </c>
      <c r="C3046" s="27">
        <v>1185732</v>
      </c>
      <c r="D3046" s="28">
        <v>44257</v>
      </c>
      <c r="E3046" s="27" t="s">
        <v>40</v>
      </c>
      <c r="F3046" s="27" t="s">
        <v>115</v>
      </c>
      <c r="G3046" s="27" t="s">
        <v>116</v>
      </c>
      <c r="H3046" s="27" t="s">
        <v>28</v>
      </c>
      <c r="I3046" s="29">
        <v>0.30000000000000004</v>
      </c>
      <c r="J3046" s="30">
        <v>1250</v>
      </c>
      <c r="K3046" s="31">
        <f t="shared" si="22"/>
        <v>375.00000000000006</v>
      </c>
      <c r="L3046" s="31">
        <f t="shared" si="23"/>
        <v>187.50000000000003</v>
      </c>
      <c r="M3046" s="32">
        <v>0.5</v>
      </c>
      <c r="O3046" s="37"/>
      <c r="P3046" s="35"/>
      <c r="Q3046" s="33"/>
      <c r="R3046" s="34"/>
    </row>
    <row r="3047" spans="1:18" ht="15.75" customHeight="1" x14ac:dyDescent="0.2">
      <c r="A3047" s="22"/>
      <c r="B3047" s="27" t="s">
        <v>21</v>
      </c>
      <c r="C3047" s="27">
        <v>1185732</v>
      </c>
      <c r="D3047" s="28">
        <v>44257</v>
      </c>
      <c r="E3047" s="27" t="s">
        <v>40</v>
      </c>
      <c r="F3047" s="27" t="s">
        <v>115</v>
      </c>
      <c r="G3047" s="27" t="s">
        <v>116</v>
      </c>
      <c r="H3047" s="27" t="s">
        <v>29</v>
      </c>
      <c r="I3047" s="29">
        <v>0.20000000000000004</v>
      </c>
      <c r="J3047" s="30">
        <v>2250</v>
      </c>
      <c r="K3047" s="31">
        <f t="shared" si="22"/>
        <v>450.00000000000011</v>
      </c>
      <c r="L3047" s="31">
        <f t="shared" si="23"/>
        <v>180.00000000000006</v>
      </c>
      <c r="M3047" s="32">
        <v>0.4</v>
      </c>
      <c r="O3047" s="37"/>
      <c r="P3047" s="35"/>
      <c r="Q3047" s="33"/>
      <c r="R3047" s="34"/>
    </row>
    <row r="3048" spans="1:18" ht="15.75" customHeight="1" x14ac:dyDescent="0.2">
      <c r="A3048" s="22"/>
      <c r="B3048" s="27" t="s">
        <v>21</v>
      </c>
      <c r="C3048" s="27">
        <v>1185732</v>
      </c>
      <c r="D3048" s="28">
        <v>44289</v>
      </c>
      <c r="E3048" s="27" t="s">
        <v>40</v>
      </c>
      <c r="F3048" s="27" t="s">
        <v>115</v>
      </c>
      <c r="G3048" s="27" t="s">
        <v>116</v>
      </c>
      <c r="H3048" s="27" t="s">
        <v>24</v>
      </c>
      <c r="I3048" s="29">
        <v>0.20000000000000004</v>
      </c>
      <c r="J3048" s="30">
        <v>4500</v>
      </c>
      <c r="K3048" s="31">
        <f t="shared" si="22"/>
        <v>900.00000000000023</v>
      </c>
      <c r="L3048" s="31">
        <f t="shared" si="23"/>
        <v>270.00000000000006</v>
      </c>
      <c r="M3048" s="32">
        <v>0.3</v>
      </c>
      <c r="O3048" s="37"/>
      <c r="P3048" s="35"/>
      <c r="Q3048" s="33"/>
      <c r="R3048" s="34"/>
    </row>
    <row r="3049" spans="1:18" ht="15.75" customHeight="1" x14ac:dyDescent="0.2">
      <c r="A3049" s="22"/>
      <c r="B3049" s="27" t="s">
        <v>21</v>
      </c>
      <c r="C3049" s="27">
        <v>1185732</v>
      </c>
      <c r="D3049" s="28">
        <v>44289</v>
      </c>
      <c r="E3049" s="27" t="s">
        <v>40</v>
      </c>
      <c r="F3049" s="27" t="s">
        <v>115</v>
      </c>
      <c r="G3049" s="27" t="s">
        <v>116</v>
      </c>
      <c r="H3049" s="27" t="s">
        <v>25</v>
      </c>
      <c r="I3049" s="29">
        <v>0.20000000000000004</v>
      </c>
      <c r="J3049" s="30">
        <v>1500</v>
      </c>
      <c r="K3049" s="31">
        <f t="shared" si="22"/>
        <v>300.00000000000006</v>
      </c>
      <c r="L3049" s="31">
        <f t="shared" si="23"/>
        <v>105.00000000000001</v>
      </c>
      <c r="M3049" s="32">
        <v>0.35</v>
      </c>
      <c r="O3049" s="37"/>
      <c r="P3049" s="35"/>
      <c r="Q3049" s="33"/>
      <c r="R3049" s="34"/>
    </row>
    <row r="3050" spans="1:18" ht="15.75" customHeight="1" x14ac:dyDescent="0.2">
      <c r="A3050" s="22"/>
      <c r="B3050" s="27" t="s">
        <v>21</v>
      </c>
      <c r="C3050" s="27">
        <v>1185732</v>
      </c>
      <c r="D3050" s="28">
        <v>44289</v>
      </c>
      <c r="E3050" s="27" t="s">
        <v>40</v>
      </c>
      <c r="F3050" s="27" t="s">
        <v>115</v>
      </c>
      <c r="G3050" s="27" t="s">
        <v>116</v>
      </c>
      <c r="H3050" s="27" t="s">
        <v>26</v>
      </c>
      <c r="I3050" s="29">
        <v>0.10000000000000003</v>
      </c>
      <c r="J3050" s="30">
        <v>1500</v>
      </c>
      <c r="K3050" s="31">
        <f t="shared" si="22"/>
        <v>150.00000000000006</v>
      </c>
      <c r="L3050" s="31">
        <f t="shared" si="23"/>
        <v>45.000000000000014</v>
      </c>
      <c r="M3050" s="32">
        <v>0.3</v>
      </c>
      <c r="O3050" s="37"/>
      <c r="P3050" s="35"/>
      <c r="Q3050" s="33"/>
      <c r="R3050" s="34"/>
    </row>
    <row r="3051" spans="1:18" ht="15.75" customHeight="1" x14ac:dyDescent="0.2">
      <c r="A3051" s="22"/>
      <c r="B3051" s="27" t="s">
        <v>21</v>
      </c>
      <c r="C3051" s="27">
        <v>1185732</v>
      </c>
      <c r="D3051" s="28">
        <v>44289</v>
      </c>
      <c r="E3051" s="27" t="s">
        <v>40</v>
      </c>
      <c r="F3051" s="27" t="s">
        <v>115</v>
      </c>
      <c r="G3051" s="27" t="s">
        <v>116</v>
      </c>
      <c r="H3051" s="27" t="s">
        <v>27</v>
      </c>
      <c r="I3051" s="29">
        <v>0.14999999999999997</v>
      </c>
      <c r="J3051" s="30">
        <v>750</v>
      </c>
      <c r="K3051" s="31">
        <f t="shared" si="22"/>
        <v>112.49999999999997</v>
      </c>
      <c r="L3051" s="31">
        <f t="shared" si="23"/>
        <v>33.749999999999993</v>
      </c>
      <c r="M3051" s="32">
        <v>0.3</v>
      </c>
      <c r="O3051" s="37"/>
      <c r="P3051" s="35"/>
      <c r="Q3051" s="33"/>
      <c r="R3051" s="34"/>
    </row>
    <row r="3052" spans="1:18" ht="15.75" customHeight="1" x14ac:dyDescent="0.2">
      <c r="A3052" s="22"/>
      <c r="B3052" s="27" t="s">
        <v>21</v>
      </c>
      <c r="C3052" s="27">
        <v>1185732</v>
      </c>
      <c r="D3052" s="28">
        <v>44289</v>
      </c>
      <c r="E3052" s="27" t="s">
        <v>40</v>
      </c>
      <c r="F3052" s="27" t="s">
        <v>115</v>
      </c>
      <c r="G3052" s="27" t="s">
        <v>116</v>
      </c>
      <c r="H3052" s="27" t="s">
        <v>28</v>
      </c>
      <c r="I3052" s="29">
        <v>0.6</v>
      </c>
      <c r="J3052" s="30">
        <v>1000</v>
      </c>
      <c r="K3052" s="31">
        <f t="shared" si="22"/>
        <v>600</v>
      </c>
      <c r="L3052" s="31">
        <f t="shared" si="23"/>
        <v>300</v>
      </c>
      <c r="M3052" s="32">
        <v>0.5</v>
      </c>
      <c r="O3052" s="37"/>
      <c r="P3052" s="35"/>
      <c r="Q3052" s="33"/>
      <c r="R3052" s="34"/>
    </row>
    <row r="3053" spans="1:18" ht="15.75" customHeight="1" x14ac:dyDescent="0.2">
      <c r="A3053" s="22"/>
      <c r="B3053" s="27" t="s">
        <v>21</v>
      </c>
      <c r="C3053" s="27">
        <v>1185732</v>
      </c>
      <c r="D3053" s="28">
        <v>44289</v>
      </c>
      <c r="E3053" s="27" t="s">
        <v>40</v>
      </c>
      <c r="F3053" s="27" t="s">
        <v>115</v>
      </c>
      <c r="G3053" s="27" t="s">
        <v>116</v>
      </c>
      <c r="H3053" s="27" t="s">
        <v>29</v>
      </c>
      <c r="I3053" s="29">
        <v>0.5</v>
      </c>
      <c r="J3053" s="30">
        <v>2250</v>
      </c>
      <c r="K3053" s="31">
        <f t="shared" si="22"/>
        <v>1125</v>
      </c>
      <c r="L3053" s="31">
        <f t="shared" si="23"/>
        <v>450</v>
      </c>
      <c r="M3053" s="32">
        <v>0.4</v>
      </c>
      <c r="O3053" s="37"/>
      <c r="P3053" s="35"/>
      <c r="Q3053" s="33"/>
      <c r="R3053" s="34"/>
    </row>
    <row r="3054" spans="1:18" ht="15.75" customHeight="1" x14ac:dyDescent="0.2">
      <c r="A3054" s="22"/>
      <c r="B3054" s="27" t="s">
        <v>21</v>
      </c>
      <c r="C3054" s="27">
        <v>1185732</v>
      </c>
      <c r="D3054" s="28">
        <v>44320</v>
      </c>
      <c r="E3054" s="27" t="s">
        <v>40</v>
      </c>
      <c r="F3054" s="27" t="s">
        <v>115</v>
      </c>
      <c r="G3054" s="27" t="s">
        <v>116</v>
      </c>
      <c r="H3054" s="27" t="s">
        <v>24</v>
      </c>
      <c r="I3054" s="29">
        <v>0.6</v>
      </c>
      <c r="J3054" s="30">
        <v>4950</v>
      </c>
      <c r="K3054" s="31">
        <f t="shared" si="22"/>
        <v>2970</v>
      </c>
      <c r="L3054" s="31">
        <f t="shared" si="23"/>
        <v>891</v>
      </c>
      <c r="M3054" s="32">
        <v>0.3</v>
      </c>
      <c r="O3054" s="37"/>
      <c r="P3054" s="35"/>
      <c r="Q3054" s="33"/>
      <c r="R3054" s="34"/>
    </row>
    <row r="3055" spans="1:18" ht="15.75" customHeight="1" x14ac:dyDescent="0.2">
      <c r="A3055" s="22"/>
      <c r="B3055" s="27" t="s">
        <v>21</v>
      </c>
      <c r="C3055" s="27">
        <v>1185732</v>
      </c>
      <c r="D3055" s="28">
        <v>44320</v>
      </c>
      <c r="E3055" s="27" t="s">
        <v>40</v>
      </c>
      <c r="F3055" s="27" t="s">
        <v>115</v>
      </c>
      <c r="G3055" s="27" t="s">
        <v>116</v>
      </c>
      <c r="H3055" s="27" t="s">
        <v>25</v>
      </c>
      <c r="I3055" s="29">
        <v>0.4</v>
      </c>
      <c r="J3055" s="30">
        <v>2000</v>
      </c>
      <c r="K3055" s="31">
        <f t="shared" si="22"/>
        <v>800</v>
      </c>
      <c r="L3055" s="31">
        <f t="shared" si="23"/>
        <v>280</v>
      </c>
      <c r="M3055" s="32">
        <v>0.35</v>
      </c>
      <c r="O3055" s="37"/>
      <c r="P3055" s="35"/>
      <c r="Q3055" s="33"/>
      <c r="R3055" s="34"/>
    </row>
    <row r="3056" spans="1:18" ht="15.75" customHeight="1" x14ac:dyDescent="0.2">
      <c r="A3056" s="22"/>
      <c r="B3056" s="27" t="s">
        <v>21</v>
      </c>
      <c r="C3056" s="27">
        <v>1185732</v>
      </c>
      <c r="D3056" s="28">
        <v>44320</v>
      </c>
      <c r="E3056" s="27" t="s">
        <v>40</v>
      </c>
      <c r="F3056" s="27" t="s">
        <v>115</v>
      </c>
      <c r="G3056" s="27" t="s">
        <v>116</v>
      </c>
      <c r="H3056" s="27" t="s">
        <v>26</v>
      </c>
      <c r="I3056" s="29">
        <v>0.35000000000000003</v>
      </c>
      <c r="J3056" s="30">
        <v>1750</v>
      </c>
      <c r="K3056" s="31">
        <f t="shared" si="22"/>
        <v>612.50000000000011</v>
      </c>
      <c r="L3056" s="31">
        <f t="shared" si="23"/>
        <v>183.75000000000003</v>
      </c>
      <c r="M3056" s="32">
        <v>0.3</v>
      </c>
      <c r="O3056" s="37"/>
      <c r="P3056" s="35"/>
      <c r="Q3056" s="33"/>
      <c r="R3056" s="34"/>
    </row>
    <row r="3057" spans="1:18" ht="15.75" customHeight="1" x14ac:dyDescent="0.2">
      <c r="A3057" s="22"/>
      <c r="B3057" s="27" t="s">
        <v>21</v>
      </c>
      <c r="C3057" s="27">
        <v>1185732</v>
      </c>
      <c r="D3057" s="28">
        <v>44320</v>
      </c>
      <c r="E3057" s="27" t="s">
        <v>40</v>
      </c>
      <c r="F3057" s="27" t="s">
        <v>115</v>
      </c>
      <c r="G3057" s="27" t="s">
        <v>116</v>
      </c>
      <c r="H3057" s="27" t="s">
        <v>27</v>
      </c>
      <c r="I3057" s="29">
        <v>0.35000000000000003</v>
      </c>
      <c r="J3057" s="30">
        <v>1500</v>
      </c>
      <c r="K3057" s="31">
        <f t="shared" si="22"/>
        <v>525</v>
      </c>
      <c r="L3057" s="31">
        <f t="shared" si="23"/>
        <v>157.5</v>
      </c>
      <c r="M3057" s="32">
        <v>0.3</v>
      </c>
      <c r="O3057" s="37"/>
      <c r="P3057" s="35"/>
      <c r="Q3057" s="33"/>
      <c r="R3057" s="34"/>
    </row>
    <row r="3058" spans="1:18" ht="15.75" customHeight="1" x14ac:dyDescent="0.2">
      <c r="A3058" s="22"/>
      <c r="B3058" s="27" t="s">
        <v>21</v>
      </c>
      <c r="C3058" s="27">
        <v>1185732</v>
      </c>
      <c r="D3058" s="28">
        <v>44320</v>
      </c>
      <c r="E3058" s="27" t="s">
        <v>40</v>
      </c>
      <c r="F3058" s="27" t="s">
        <v>115</v>
      </c>
      <c r="G3058" s="27" t="s">
        <v>116</v>
      </c>
      <c r="H3058" s="27" t="s">
        <v>28</v>
      </c>
      <c r="I3058" s="29">
        <v>0.44999999999999996</v>
      </c>
      <c r="J3058" s="30">
        <v>1750</v>
      </c>
      <c r="K3058" s="31">
        <f t="shared" si="22"/>
        <v>787.49999999999989</v>
      </c>
      <c r="L3058" s="31">
        <f t="shared" si="23"/>
        <v>393.74999999999994</v>
      </c>
      <c r="M3058" s="32">
        <v>0.5</v>
      </c>
      <c r="O3058" s="37"/>
      <c r="P3058" s="35"/>
      <c r="Q3058" s="33"/>
      <c r="R3058" s="34"/>
    </row>
    <row r="3059" spans="1:18" ht="15.75" customHeight="1" x14ac:dyDescent="0.2">
      <c r="A3059" s="22"/>
      <c r="B3059" s="27" t="s">
        <v>21</v>
      </c>
      <c r="C3059" s="27">
        <v>1185732</v>
      </c>
      <c r="D3059" s="28">
        <v>44320</v>
      </c>
      <c r="E3059" s="27" t="s">
        <v>40</v>
      </c>
      <c r="F3059" s="27" t="s">
        <v>115</v>
      </c>
      <c r="G3059" s="27" t="s">
        <v>116</v>
      </c>
      <c r="H3059" s="27" t="s">
        <v>29</v>
      </c>
      <c r="I3059" s="29">
        <v>0.49999999999999994</v>
      </c>
      <c r="J3059" s="30">
        <v>3000</v>
      </c>
      <c r="K3059" s="31">
        <f t="shared" si="22"/>
        <v>1499.9999999999998</v>
      </c>
      <c r="L3059" s="31">
        <f t="shared" si="23"/>
        <v>599.99999999999989</v>
      </c>
      <c r="M3059" s="32">
        <v>0.4</v>
      </c>
      <c r="O3059" s="37"/>
      <c r="P3059" s="35"/>
      <c r="Q3059" s="33"/>
      <c r="R3059" s="34"/>
    </row>
    <row r="3060" spans="1:18" ht="15.75" customHeight="1" x14ac:dyDescent="0.2">
      <c r="A3060" s="22"/>
      <c r="B3060" s="27" t="s">
        <v>21</v>
      </c>
      <c r="C3060" s="27">
        <v>1185732</v>
      </c>
      <c r="D3060" s="28">
        <v>44350</v>
      </c>
      <c r="E3060" s="27" t="s">
        <v>40</v>
      </c>
      <c r="F3060" s="27" t="s">
        <v>115</v>
      </c>
      <c r="G3060" s="27" t="s">
        <v>116</v>
      </c>
      <c r="H3060" s="27" t="s">
        <v>24</v>
      </c>
      <c r="I3060" s="29">
        <v>0.35000000000000003</v>
      </c>
      <c r="J3060" s="30">
        <v>5500</v>
      </c>
      <c r="K3060" s="31">
        <f t="shared" si="22"/>
        <v>1925.0000000000002</v>
      </c>
      <c r="L3060" s="31">
        <f t="shared" si="23"/>
        <v>577.5</v>
      </c>
      <c r="M3060" s="32">
        <v>0.3</v>
      </c>
      <c r="O3060" s="37"/>
      <c r="P3060" s="35"/>
      <c r="Q3060" s="33"/>
      <c r="R3060" s="34"/>
    </row>
    <row r="3061" spans="1:18" ht="15.75" customHeight="1" x14ac:dyDescent="0.2">
      <c r="A3061" s="22"/>
      <c r="B3061" s="27" t="s">
        <v>21</v>
      </c>
      <c r="C3061" s="27">
        <v>1185732</v>
      </c>
      <c r="D3061" s="28">
        <v>44350</v>
      </c>
      <c r="E3061" s="27" t="s">
        <v>40</v>
      </c>
      <c r="F3061" s="27" t="s">
        <v>115</v>
      </c>
      <c r="G3061" s="27" t="s">
        <v>116</v>
      </c>
      <c r="H3061" s="27" t="s">
        <v>25</v>
      </c>
      <c r="I3061" s="29">
        <v>0.3000000000000001</v>
      </c>
      <c r="J3061" s="30">
        <v>3000</v>
      </c>
      <c r="K3061" s="31">
        <f t="shared" si="22"/>
        <v>900.00000000000034</v>
      </c>
      <c r="L3061" s="31">
        <f t="shared" si="23"/>
        <v>315.00000000000011</v>
      </c>
      <c r="M3061" s="32">
        <v>0.35</v>
      </c>
      <c r="O3061" s="37"/>
      <c r="P3061" s="35"/>
      <c r="Q3061" s="33"/>
      <c r="R3061" s="34"/>
    </row>
    <row r="3062" spans="1:18" ht="15.75" customHeight="1" x14ac:dyDescent="0.2">
      <c r="A3062" s="22"/>
      <c r="B3062" s="27" t="s">
        <v>21</v>
      </c>
      <c r="C3062" s="27">
        <v>1185732</v>
      </c>
      <c r="D3062" s="28">
        <v>44350</v>
      </c>
      <c r="E3062" s="27" t="s">
        <v>40</v>
      </c>
      <c r="F3062" s="27" t="s">
        <v>115</v>
      </c>
      <c r="G3062" s="27" t="s">
        <v>116</v>
      </c>
      <c r="H3062" s="27" t="s">
        <v>26</v>
      </c>
      <c r="I3062" s="29">
        <v>0.25000000000000006</v>
      </c>
      <c r="J3062" s="30">
        <v>2000</v>
      </c>
      <c r="K3062" s="31">
        <f t="shared" si="22"/>
        <v>500.00000000000011</v>
      </c>
      <c r="L3062" s="31">
        <f t="shared" si="23"/>
        <v>150.00000000000003</v>
      </c>
      <c r="M3062" s="32">
        <v>0.3</v>
      </c>
      <c r="O3062" s="37"/>
      <c r="P3062" s="35"/>
      <c r="Q3062" s="33"/>
      <c r="R3062" s="34"/>
    </row>
    <row r="3063" spans="1:18" ht="15.75" customHeight="1" x14ac:dyDescent="0.2">
      <c r="A3063" s="22"/>
      <c r="B3063" s="27" t="s">
        <v>21</v>
      </c>
      <c r="C3063" s="27">
        <v>1185732</v>
      </c>
      <c r="D3063" s="28">
        <v>44350</v>
      </c>
      <c r="E3063" s="27" t="s">
        <v>40</v>
      </c>
      <c r="F3063" s="27" t="s">
        <v>115</v>
      </c>
      <c r="G3063" s="27" t="s">
        <v>116</v>
      </c>
      <c r="H3063" s="27" t="s">
        <v>27</v>
      </c>
      <c r="I3063" s="29">
        <v>0.25000000000000006</v>
      </c>
      <c r="J3063" s="30">
        <v>1750</v>
      </c>
      <c r="K3063" s="31">
        <f t="shared" si="22"/>
        <v>437.50000000000011</v>
      </c>
      <c r="L3063" s="31">
        <f t="shared" si="23"/>
        <v>131.25000000000003</v>
      </c>
      <c r="M3063" s="32">
        <v>0.3</v>
      </c>
      <c r="O3063" s="37"/>
      <c r="P3063" s="35"/>
      <c r="Q3063" s="33"/>
      <c r="R3063" s="34"/>
    </row>
    <row r="3064" spans="1:18" ht="15.75" customHeight="1" x14ac:dyDescent="0.2">
      <c r="A3064" s="22"/>
      <c r="B3064" s="27" t="s">
        <v>21</v>
      </c>
      <c r="C3064" s="27">
        <v>1185732</v>
      </c>
      <c r="D3064" s="28">
        <v>44350</v>
      </c>
      <c r="E3064" s="27" t="s">
        <v>40</v>
      </c>
      <c r="F3064" s="27" t="s">
        <v>115</v>
      </c>
      <c r="G3064" s="27" t="s">
        <v>116</v>
      </c>
      <c r="H3064" s="27" t="s">
        <v>28</v>
      </c>
      <c r="I3064" s="29">
        <v>0.35000000000000003</v>
      </c>
      <c r="J3064" s="30">
        <v>1750</v>
      </c>
      <c r="K3064" s="31">
        <f t="shared" si="22"/>
        <v>612.50000000000011</v>
      </c>
      <c r="L3064" s="31">
        <f t="shared" si="23"/>
        <v>306.25000000000006</v>
      </c>
      <c r="M3064" s="32">
        <v>0.5</v>
      </c>
      <c r="O3064" s="37"/>
      <c r="P3064" s="35"/>
      <c r="Q3064" s="33"/>
      <c r="R3064" s="34"/>
    </row>
    <row r="3065" spans="1:18" ht="15.75" customHeight="1" x14ac:dyDescent="0.2">
      <c r="A3065" s="22"/>
      <c r="B3065" s="27" t="s">
        <v>21</v>
      </c>
      <c r="C3065" s="27">
        <v>1185732</v>
      </c>
      <c r="D3065" s="28">
        <v>44350</v>
      </c>
      <c r="E3065" s="27" t="s">
        <v>40</v>
      </c>
      <c r="F3065" s="27" t="s">
        <v>115</v>
      </c>
      <c r="G3065" s="27" t="s">
        <v>116</v>
      </c>
      <c r="H3065" s="27" t="s">
        <v>29</v>
      </c>
      <c r="I3065" s="29">
        <v>0.55000000000000004</v>
      </c>
      <c r="J3065" s="30">
        <v>3250</v>
      </c>
      <c r="K3065" s="31">
        <f t="shared" si="22"/>
        <v>1787.5000000000002</v>
      </c>
      <c r="L3065" s="31">
        <f t="shared" si="23"/>
        <v>715.00000000000011</v>
      </c>
      <c r="M3065" s="32">
        <v>0.4</v>
      </c>
      <c r="O3065" s="37"/>
      <c r="P3065" s="35"/>
      <c r="Q3065" s="33"/>
      <c r="R3065" s="34"/>
    </row>
    <row r="3066" spans="1:18" ht="15.75" customHeight="1" x14ac:dyDescent="0.2">
      <c r="A3066" s="22"/>
      <c r="B3066" s="27" t="s">
        <v>21</v>
      </c>
      <c r="C3066" s="27">
        <v>1185732</v>
      </c>
      <c r="D3066" s="28">
        <v>44379</v>
      </c>
      <c r="E3066" s="27" t="s">
        <v>40</v>
      </c>
      <c r="F3066" s="27" t="s">
        <v>115</v>
      </c>
      <c r="G3066" s="27" t="s">
        <v>116</v>
      </c>
      <c r="H3066" s="27" t="s">
        <v>24</v>
      </c>
      <c r="I3066" s="29">
        <v>0.5</v>
      </c>
      <c r="J3066" s="30">
        <v>5500</v>
      </c>
      <c r="K3066" s="31">
        <f t="shared" ref="K3066:K3320" si="24">I3066*J3066</f>
        <v>2750</v>
      </c>
      <c r="L3066" s="31">
        <f t="shared" ref="L3066:L3320" si="25">K3066*M3066</f>
        <v>825</v>
      </c>
      <c r="M3066" s="32">
        <v>0.3</v>
      </c>
      <c r="O3066" s="37"/>
      <c r="P3066" s="35"/>
      <c r="Q3066" s="33"/>
      <c r="R3066" s="34"/>
    </row>
    <row r="3067" spans="1:18" ht="15.75" customHeight="1" x14ac:dyDescent="0.2">
      <c r="A3067" s="22"/>
      <c r="B3067" s="27" t="s">
        <v>21</v>
      </c>
      <c r="C3067" s="27">
        <v>1185732</v>
      </c>
      <c r="D3067" s="28">
        <v>44379</v>
      </c>
      <c r="E3067" s="27" t="s">
        <v>40</v>
      </c>
      <c r="F3067" s="27" t="s">
        <v>115</v>
      </c>
      <c r="G3067" s="27" t="s">
        <v>116</v>
      </c>
      <c r="H3067" s="27" t="s">
        <v>25</v>
      </c>
      <c r="I3067" s="29">
        <v>0.45000000000000007</v>
      </c>
      <c r="J3067" s="30">
        <v>3000</v>
      </c>
      <c r="K3067" s="31">
        <f t="shared" si="24"/>
        <v>1350.0000000000002</v>
      </c>
      <c r="L3067" s="31">
        <f t="shared" si="25"/>
        <v>472.50000000000006</v>
      </c>
      <c r="M3067" s="32">
        <v>0.35</v>
      </c>
      <c r="O3067" s="37"/>
      <c r="P3067" s="35"/>
      <c r="Q3067" s="33"/>
      <c r="R3067" s="34"/>
    </row>
    <row r="3068" spans="1:18" ht="15.75" customHeight="1" x14ac:dyDescent="0.2">
      <c r="A3068" s="22"/>
      <c r="B3068" s="27" t="s">
        <v>21</v>
      </c>
      <c r="C3068" s="27">
        <v>1185732</v>
      </c>
      <c r="D3068" s="28">
        <v>44379</v>
      </c>
      <c r="E3068" s="27" t="s">
        <v>40</v>
      </c>
      <c r="F3068" s="27" t="s">
        <v>115</v>
      </c>
      <c r="G3068" s="27" t="s">
        <v>116</v>
      </c>
      <c r="H3068" s="27" t="s">
        <v>26</v>
      </c>
      <c r="I3068" s="29">
        <v>0.4</v>
      </c>
      <c r="J3068" s="30">
        <v>2250</v>
      </c>
      <c r="K3068" s="31">
        <f t="shared" si="24"/>
        <v>900</v>
      </c>
      <c r="L3068" s="31">
        <f t="shared" si="25"/>
        <v>270</v>
      </c>
      <c r="M3068" s="32">
        <v>0.3</v>
      </c>
      <c r="O3068" s="37"/>
      <c r="P3068" s="35"/>
      <c r="Q3068" s="33"/>
      <c r="R3068" s="34"/>
    </row>
    <row r="3069" spans="1:18" ht="15.75" customHeight="1" x14ac:dyDescent="0.2">
      <c r="A3069" s="22"/>
      <c r="B3069" s="27" t="s">
        <v>21</v>
      </c>
      <c r="C3069" s="27">
        <v>1185732</v>
      </c>
      <c r="D3069" s="28">
        <v>44379</v>
      </c>
      <c r="E3069" s="27" t="s">
        <v>40</v>
      </c>
      <c r="F3069" s="27" t="s">
        <v>115</v>
      </c>
      <c r="G3069" s="27" t="s">
        <v>116</v>
      </c>
      <c r="H3069" s="27" t="s">
        <v>27</v>
      </c>
      <c r="I3069" s="29">
        <v>0.4</v>
      </c>
      <c r="J3069" s="30">
        <v>1750</v>
      </c>
      <c r="K3069" s="31">
        <f t="shared" si="24"/>
        <v>700</v>
      </c>
      <c r="L3069" s="31">
        <f t="shared" si="25"/>
        <v>210</v>
      </c>
      <c r="M3069" s="32">
        <v>0.3</v>
      </c>
      <c r="O3069" s="37"/>
      <c r="P3069" s="35"/>
      <c r="Q3069" s="33"/>
      <c r="R3069" s="34"/>
    </row>
    <row r="3070" spans="1:18" ht="15.75" customHeight="1" x14ac:dyDescent="0.2">
      <c r="A3070" s="22"/>
      <c r="B3070" s="27" t="s">
        <v>21</v>
      </c>
      <c r="C3070" s="27">
        <v>1185732</v>
      </c>
      <c r="D3070" s="28">
        <v>44379</v>
      </c>
      <c r="E3070" s="27" t="s">
        <v>40</v>
      </c>
      <c r="F3070" s="27" t="s">
        <v>115</v>
      </c>
      <c r="G3070" s="27" t="s">
        <v>116</v>
      </c>
      <c r="H3070" s="27" t="s">
        <v>28</v>
      </c>
      <c r="I3070" s="29">
        <v>0.5</v>
      </c>
      <c r="J3070" s="30">
        <v>2000</v>
      </c>
      <c r="K3070" s="31">
        <f t="shared" si="24"/>
        <v>1000</v>
      </c>
      <c r="L3070" s="31">
        <f t="shared" si="25"/>
        <v>500</v>
      </c>
      <c r="M3070" s="32">
        <v>0.5</v>
      </c>
      <c r="O3070" s="37"/>
      <c r="P3070" s="35"/>
      <c r="Q3070" s="33"/>
      <c r="R3070" s="34"/>
    </row>
    <row r="3071" spans="1:18" ht="15.75" customHeight="1" x14ac:dyDescent="0.2">
      <c r="A3071" s="22"/>
      <c r="B3071" s="27" t="s">
        <v>21</v>
      </c>
      <c r="C3071" s="27">
        <v>1185732</v>
      </c>
      <c r="D3071" s="28">
        <v>44379</v>
      </c>
      <c r="E3071" s="27" t="s">
        <v>40</v>
      </c>
      <c r="F3071" s="27" t="s">
        <v>115</v>
      </c>
      <c r="G3071" s="27" t="s">
        <v>116</v>
      </c>
      <c r="H3071" s="27" t="s">
        <v>29</v>
      </c>
      <c r="I3071" s="29">
        <v>0.55000000000000004</v>
      </c>
      <c r="J3071" s="30">
        <v>3750</v>
      </c>
      <c r="K3071" s="31">
        <f t="shared" si="24"/>
        <v>2062.5</v>
      </c>
      <c r="L3071" s="31">
        <f t="shared" si="25"/>
        <v>825</v>
      </c>
      <c r="M3071" s="32">
        <v>0.4</v>
      </c>
      <c r="O3071" s="37"/>
      <c r="P3071" s="35"/>
      <c r="Q3071" s="33"/>
      <c r="R3071" s="34"/>
    </row>
    <row r="3072" spans="1:18" ht="15.75" customHeight="1" x14ac:dyDescent="0.2">
      <c r="A3072" s="22"/>
      <c r="B3072" s="27" t="s">
        <v>21</v>
      </c>
      <c r="C3072" s="27">
        <v>1185732</v>
      </c>
      <c r="D3072" s="28">
        <v>44411</v>
      </c>
      <c r="E3072" s="27" t="s">
        <v>40</v>
      </c>
      <c r="F3072" s="27" t="s">
        <v>115</v>
      </c>
      <c r="G3072" s="27" t="s">
        <v>116</v>
      </c>
      <c r="H3072" s="27" t="s">
        <v>24</v>
      </c>
      <c r="I3072" s="29">
        <v>0.5</v>
      </c>
      <c r="J3072" s="30">
        <v>5250</v>
      </c>
      <c r="K3072" s="31">
        <f t="shared" si="24"/>
        <v>2625</v>
      </c>
      <c r="L3072" s="31">
        <f t="shared" si="25"/>
        <v>787.5</v>
      </c>
      <c r="M3072" s="32">
        <v>0.3</v>
      </c>
      <c r="O3072" s="37"/>
      <c r="P3072" s="35"/>
      <c r="Q3072" s="33"/>
      <c r="R3072" s="34"/>
    </row>
    <row r="3073" spans="1:18" ht="15.75" customHeight="1" x14ac:dyDescent="0.2">
      <c r="A3073" s="22"/>
      <c r="B3073" s="27" t="s">
        <v>21</v>
      </c>
      <c r="C3073" s="27">
        <v>1185732</v>
      </c>
      <c r="D3073" s="28">
        <v>44411</v>
      </c>
      <c r="E3073" s="27" t="s">
        <v>40</v>
      </c>
      <c r="F3073" s="27" t="s">
        <v>115</v>
      </c>
      <c r="G3073" s="27" t="s">
        <v>116</v>
      </c>
      <c r="H3073" s="27" t="s">
        <v>25</v>
      </c>
      <c r="I3073" s="29">
        <v>0.45000000000000007</v>
      </c>
      <c r="J3073" s="30">
        <v>3000</v>
      </c>
      <c r="K3073" s="31">
        <f t="shared" si="24"/>
        <v>1350.0000000000002</v>
      </c>
      <c r="L3073" s="31">
        <f t="shared" si="25"/>
        <v>472.50000000000006</v>
      </c>
      <c r="M3073" s="32">
        <v>0.35</v>
      </c>
      <c r="O3073" s="37"/>
      <c r="P3073" s="35"/>
      <c r="Q3073" s="33"/>
      <c r="R3073" s="34"/>
    </row>
    <row r="3074" spans="1:18" ht="15.75" customHeight="1" x14ac:dyDescent="0.2">
      <c r="A3074" s="22"/>
      <c r="B3074" s="27" t="s">
        <v>21</v>
      </c>
      <c r="C3074" s="27">
        <v>1185732</v>
      </c>
      <c r="D3074" s="28">
        <v>44411</v>
      </c>
      <c r="E3074" s="27" t="s">
        <v>40</v>
      </c>
      <c r="F3074" s="27" t="s">
        <v>115</v>
      </c>
      <c r="G3074" s="27" t="s">
        <v>116</v>
      </c>
      <c r="H3074" s="27" t="s">
        <v>26</v>
      </c>
      <c r="I3074" s="29">
        <v>0.4</v>
      </c>
      <c r="J3074" s="30">
        <v>2250</v>
      </c>
      <c r="K3074" s="31">
        <f t="shared" si="24"/>
        <v>900</v>
      </c>
      <c r="L3074" s="31">
        <f t="shared" si="25"/>
        <v>270</v>
      </c>
      <c r="M3074" s="32">
        <v>0.3</v>
      </c>
      <c r="O3074" s="37"/>
      <c r="P3074" s="35"/>
      <c r="Q3074" s="33"/>
      <c r="R3074" s="34"/>
    </row>
    <row r="3075" spans="1:18" ht="15.75" customHeight="1" x14ac:dyDescent="0.2">
      <c r="A3075" s="22"/>
      <c r="B3075" s="27" t="s">
        <v>21</v>
      </c>
      <c r="C3075" s="27">
        <v>1185732</v>
      </c>
      <c r="D3075" s="28">
        <v>44411</v>
      </c>
      <c r="E3075" s="27" t="s">
        <v>40</v>
      </c>
      <c r="F3075" s="27" t="s">
        <v>115</v>
      </c>
      <c r="G3075" s="27" t="s">
        <v>116</v>
      </c>
      <c r="H3075" s="27" t="s">
        <v>27</v>
      </c>
      <c r="I3075" s="29">
        <v>0.4</v>
      </c>
      <c r="J3075" s="30">
        <v>2000</v>
      </c>
      <c r="K3075" s="31">
        <f t="shared" si="24"/>
        <v>800</v>
      </c>
      <c r="L3075" s="31">
        <f t="shared" si="25"/>
        <v>240</v>
      </c>
      <c r="M3075" s="32">
        <v>0.3</v>
      </c>
      <c r="O3075" s="37"/>
      <c r="P3075" s="35"/>
      <c r="Q3075" s="33"/>
      <c r="R3075" s="34"/>
    </row>
    <row r="3076" spans="1:18" ht="15.75" customHeight="1" x14ac:dyDescent="0.2">
      <c r="A3076" s="22"/>
      <c r="B3076" s="27" t="s">
        <v>21</v>
      </c>
      <c r="C3076" s="27">
        <v>1185732</v>
      </c>
      <c r="D3076" s="28">
        <v>44411</v>
      </c>
      <c r="E3076" s="27" t="s">
        <v>40</v>
      </c>
      <c r="F3076" s="27" t="s">
        <v>115</v>
      </c>
      <c r="G3076" s="27" t="s">
        <v>116</v>
      </c>
      <c r="H3076" s="27" t="s">
        <v>28</v>
      </c>
      <c r="I3076" s="29">
        <v>0.5</v>
      </c>
      <c r="J3076" s="30">
        <v>1750</v>
      </c>
      <c r="K3076" s="31">
        <f t="shared" si="24"/>
        <v>875</v>
      </c>
      <c r="L3076" s="31">
        <f t="shared" si="25"/>
        <v>437.5</v>
      </c>
      <c r="M3076" s="32">
        <v>0.5</v>
      </c>
      <c r="O3076" s="37"/>
      <c r="P3076" s="35"/>
      <c r="Q3076" s="33"/>
      <c r="R3076" s="34"/>
    </row>
    <row r="3077" spans="1:18" ht="15.75" customHeight="1" x14ac:dyDescent="0.2">
      <c r="A3077" s="22"/>
      <c r="B3077" s="27" t="s">
        <v>21</v>
      </c>
      <c r="C3077" s="27">
        <v>1185732</v>
      </c>
      <c r="D3077" s="28">
        <v>44411</v>
      </c>
      <c r="E3077" s="27" t="s">
        <v>40</v>
      </c>
      <c r="F3077" s="27" t="s">
        <v>115</v>
      </c>
      <c r="G3077" s="27" t="s">
        <v>116</v>
      </c>
      <c r="H3077" s="27" t="s">
        <v>29</v>
      </c>
      <c r="I3077" s="29">
        <v>0.55000000000000004</v>
      </c>
      <c r="J3077" s="30">
        <v>3500</v>
      </c>
      <c r="K3077" s="31">
        <f t="shared" si="24"/>
        <v>1925.0000000000002</v>
      </c>
      <c r="L3077" s="31">
        <f t="shared" si="25"/>
        <v>770.00000000000011</v>
      </c>
      <c r="M3077" s="32">
        <v>0.4</v>
      </c>
      <c r="O3077" s="37"/>
      <c r="P3077" s="35"/>
      <c r="Q3077" s="33"/>
      <c r="R3077" s="34"/>
    </row>
    <row r="3078" spans="1:18" ht="15.75" customHeight="1" x14ac:dyDescent="0.2">
      <c r="A3078" s="22"/>
      <c r="B3078" s="27" t="s">
        <v>21</v>
      </c>
      <c r="C3078" s="27">
        <v>1185732</v>
      </c>
      <c r="D3078" s="28">
        <v>44443</v>
      </c>
      <c r="E3078" s="27" t="s">
        <v>40</v>
      </c>
      <c r="F3078" s="27" t="s">
        <v>115</v>
      </c>
      <c r="G3078" s="27" t="s">
        <v>116</v>
      </c>
      <c r="H3078" s="27" t="s">
        <v>24</v>
      </c>
      <c r="I3078" s="29">
        <v>0.35000000000000003</v>
      </c>
      <c r="J3078" s="30">
        <v>4750</v>
      </c>
      <c r="K3078" s="31">
        <f t="shared" si="24"/>
        <v>1662.5000000000002</v>
      </c>
      <c r="L3078" s="31">
        <f t="shared" si="25"/>
        <v>498.75000000000006</v>
      </c>
      <c r="M3078" s="32">
        <v>0.3</v>
      </c>
      <c r="O3078" s="37"/>
      <c r="P3078" s="35"/>
      <c r="Q3078" s="33"/>
      <c r="R3078" s="34"/>
    </row>
    <row r="3079" spans="1:18" ht="15.75" customHeight="1" x14ac:dyDescent="0.2">
      <c r="A3079" s="22"/>
      <c r="B3079" s="27" t="s">
        <v>21</v>
      </c>
      <c r="C3079" s="27">
        <v>1185732</v>
      </c>
      <c r="D3079" s="28">
        <v>44443</v>
      </c>
      <c r="E3079" s="27" t="s">
        <v>40</v>
      </c>
      <c r="F3079" s="27" t="s">
        <v>115</v>
      </c>
      <c r="G3079" s="27" t="s">
        <v>116</v>
      </c>
      <c r="H3079" s="27" t="s">
        <v>25</v>
      </c>
      <c r="I3079" s="29">
        <v>0.3000000000000001</v>
      </c>
      <c r="J3079" s="30">
        <v>2500</v>
      </c>
      <c r="K3079" s="31">
        <f t="shared" si="24"/>
        <v>750.00000000000023</v>
      </c>
      <c r="L3079" s="31">
        <f t="shared" si="25"/>
        <v>262.50000000000006</v>
      </c>
      <c r="M3079" s="32">
        <v>0.35</v>
      </c>
      <c r="O3079" s="37"/>
      <c r="P3079" s="35"/>
      <c r="Q3079" s="33"/>
      <c r="R3079" s="34"/>
    </row>
    <row r="3080" spans="1:18" ht="15.75" customHeight="1" x14ac:dyDescent="0.2">
      <c r="A3080" s="22"/>
      <c r="B3080" s="27" t="s">
        <v>21</v>
      </c>
      <c r="C3080" s="27">
        <v>1185732</v>
      </c>
      <c r="D3080" s="28">
        <v>44443</v>
      </c>
      <c r="E3080" s="27" t="s">
        <v>40</v>
      </c>
      <c r="F3080" s="27" t="s">
        <v>115</v>
      </c>
      <c r="G3080" s="27" t="s">
        <v>116</v>
      </c>
      <c r="H3080" s="27" t="s">
        <v>26</v>
      </c>
      <c r="I3080" s="29">
        <v>0.25000000000000006</v>
      </c>
      <c r="J3080" s="30">
        <v>1500</v>
      </c>
      <c r="K3080" s="31">
        <f t="shared" si="24"/>
        <v>375.00000000000006</v>
      </c>
      <c r="L3080" s="31">
        <f t="shared" si="25"/>
        <v>112.50000000000001</v>
      </c>
      <c r="M3080" s="32">
        <v>0.3</v>
      </c>
      <c r="O3080" s="37"/>
      <c r="P3080" s="35"/>
      <c r="Q3080" s="33"/>
      <c r="R3080" s="34"/>
    </row>
    <row r="3081" spans="1:18" ht="15.75" customHeight="1" x14ac:dyDescent="0.2">
      <c r="A3081" s="22"/>
      <c r="B3081" s="27" t="s">
        <v>21</v>
      </c>
      <c r="C3081" s="27">
        <v>1185732</v>
      </c>
      <c r="D3081" s="28">
        <v>44443</v>
      </c>
      <c r="E3081" s="27" t="s">
        <v>40</v>
      </c>
      <c r="F3081" s="27" t="s">
        <v>115</v>
      </c>
      <c r="G3081" s="27" t="s">
        <v>116</v>
      </c>
      <c r="H3081" s="27" t="s">
        <v>27</v>
      </c>
      <c r="I3081" s="29">
        <v>0.25000000000000006</v>
      </c>
      <c r="J3081" s="30">
        <v>1250</v>
      </c>
      <c r="K3081" s="31">
        <f t="shared" si="24"/>
        <v>312.50000000000006</v>
      </c>
      <c r="L3081" s="31">
        <f t="shared" si="25"/>
        <v>93.750000000000014</v>
      </c>
      <c r="M3081" s="32">
        <v>0.3</v>
      </c>
      <c r="O3081" s="37"/>
      <c r="P3081" s="35"/>
      <c r="Q3081" s="33"/>
      <c r="R3081" s="34"/>
    </row>
    <row r="3082" spans="1:18" ht="15.75" customHeight="1" x14ac:dyDescent="0.2">
      <c r="A3082" s="22"/>
      <c r="B3082" s="27" t="s">
        <v>21</v>
      </c>
      <c r="C3082" s="27">
        <v>1185732</v>
      </c>
      <c r="D3082" s="28">
        <v>44443</v>
      </c>
      <c r="E3082" s="27" t="s">
        <v>40</v>
      </c>
      <c r="F3082" s="27" t="s">
        <v>115</v>
      </c>
      <c r="G3082" s="27" t="s">
        <v>116</v>
      </c>
      <c r="H3082" s="27" t="s">
        <v>28</v>
      </c>
      <c r="I3082" s="29">
        <v>0.35000000000000003</v>
      </c>
      <c r="J3082" s="30">
        <v>1250</v>
      </c>
      <c r="K3082" s="31">
        <f t="shared" si="24"/>
        <v>437.50000000000006</v>
      </c>
      <c r="L3082" s="31">
        <f t="shared" si="25"/>
        <v>218.75000000000003</v>
      </c>
      <c r="M3082" s="32">
        <v>0.5</v>
      </c>
      <c r="O3082" s="37"/>
      <c r="P3082" s="35"/>
      <c r="Q3082" s="33"/>
      <c r="R3082" s="34"/>
    </row>
    <row r="3083" spans="1:18" ht="15.75" customHeight="1" x14ac:dyDescent="0.2">
      <c r="A3083" s="22"/>
      <c r="B3083" s="27" t="s">
        <v>21</v>
      </c>
      <c r="C3083" s="27">
        <v>1185732</v>
      </c>
      <c r="D3083" s="28">
        <v>44443</v>
      </c>
      <c r="E3083" s="27" t="s">
        <v>40</v>
      </c>
      <c r="F3083" s="27" t="s">
        <v>115</v>
      </c>
      <c r="G3083" s="27" t="s">
        <v>116</v>
      </c>
      <c r="H3083" s="27" t="s">
        <v>29</v>
      </c>
      <c r="I3083" s="29">
        <v>0.4</v>
      </c>
      <c r="J3083" s="30">
        <v>2000</v>
      </c>
      <c r="K3083" s="31">
        <f t="shared" si="24"/>
        <v>800</v>
      </c>
      <c r="L3083" s="31">
        <f t="shared" si="25"/>
        <v>320</v>
      </c>
      <c r="M3083" s="32">
        <v>0.4</v>
      </c>
      <c r="O3083" s="37"/>
      <c r="P3083" s="35"/>
      <c r="Q3083" s="33"/>
      <c r="R3083" s="34"/>
    </row>
    <row r="3084" spans="1:18" ht="15.75" customHeight="1" x14ac:dyDescent="0.2">
      <c r="A3084" s="22"/>
      <c r="B3084" s="27" t="s">
        <v>21</v>
      </c>
      <c r="C3084" s="27">
        <v>1185732</v>
      </c>
      <c r="D3084" s="28">
        <v>44472</v>
      </c>
      <c r="E3084" s="27" t="s">
        <v>40</v>
      </c>
      <c r="F3084" s="27" t="s">
        <v>115</v>
      </c>
      <c r="G3084" s="27" t="s">
        <v>116</v>
      </c>
      <c r="H3084" s="27" t="s">
        <v>24</v>
      </c>
      <c r="I3084" s="29">
        <v>0.44999999999999996</v>
      </c>
      <c r="J3084" s="30">
        <v>3750</v>
      </c>
      <c r="K3084" s="31">
        <f t="shared" si="24"/>
        <v>1687.4999999999998</v>
      </c>
      <c r="L3084" s="31">
        <f t="shared" si="25"/>
        <v>506.24999999999989</v>
      </c>
      <c r="M3084" s="32">
        <v>0.3</v>
      </c>
      <c r="O3084" s="37"/>
      <c r="P3084" s="35"/>
      <c r="Q3084" s="33"/>
      <c r="R3084" s="34"/>
    </row>
    <row r="3085" spans="1:18" ht="15.75" customHeight="1" x14ac:dyDescent="0.2">
      <c r="A3085" s="22"/>
      <c r="B3085" s="27" t="s">
        <v>21</v>
      </c>
      <c r="C3085" s="27">
        <v>1185732</v>
      </c>
      <c r="D3085" s="28">
        <v>44472</v>
      </c>
      <c r="E3085" s="27" t="s">
        <v>40</v>
      </c>
      <c r="F3085" s="27" t="s">
        <v>115</v>
      </c>
      <c r="G3085" s="27" t="s">
        <v>116</v>
      </c>
      <c r="H3085" s="27" t="s">
        <v>25</v>
      </c>
      <c r="I3085" s="29">
        <v>0.35000000000000003</v>
      </c>
      <c r="J3085" s="30">
        <v>2250</v>
      </c>
      <c r="K3085" s="31">
        <f t="shared" si="24"/>
        <v>787.50000000000011</v>
      </c>
      <c r="L3085" s="31">
        <f t="shared" si="25"/>
        <v>275.625</v>
      </c>
      <c r="M3085" s="32">
        <v>0.35</v>
      </c>
      <c r="O3085" s="37"/>
      <c r="P3085" s="35"/>
      <c r="Q3085" s="33"/>
      <c r="R3085" s="34"/>
    </row>
    <row r="3086" spans="1:18" ht="15.75" customHeight="1" x14ac:dyDescent="0.2">
      <c r="A3086" s="22"/>
      <c r="B3086" s="27" t="s">
        <v>21</v>
      </c>
      <c r="C3086" s="27">
        <v>1185732</v>
      </c>
      <c r="D3086" s="28">
        <v>44472</v>
      </c>
      <c r="E3086" s="27" t="s">
        <v>40</v>
      </c>
      <c r="F3086" s="27" t="s">
        <v>115</v>
      </c>
      <c r="G3086" s="27" t="s">
        <v>116</v>
      </c>
      <c r="H3086" s="27" t="s">
        <v>26</v>
      </c>
      <c r="I3086" s="29">
        <v>0.35000000000000003</v>
      </c>
      <c r="J3086" s="30">
        <v>1250</v>
      </c>
      <c r="K3086" s="31">
        <f t="shared" si="24"/>
        <v>437.50000000000006</v>
      </c>
      <c r="L3086" s="31">
        <f t="shared" si="25"/>
        <v>131.25</v>
      </c>
      <c r="M3086" s="32">
        <v>0.3</v>
      </c>
      <c r="O3086" s="37"/>
      <c r="P3086" s="35"/>
      <c r="Q3086" s="33"/>
      <c r="R3086" s="34"/>
    </row>
    <row r="3087" spans="1:18" ht="15.75" customHeight="1" x14ac:dyDescent="0.2">
      <c r="A3087" s="22"/>
      <c r="B3087" s="27" t="s">
        <v>21</v>
      </c>
      <c r="C3087" s="27">
        <v>1185732</v>
      </c>
      <c r="D3087" s="28">
        <v>44472</v>
      </c>
      <c r="E3087" s="27" t="s">
        <v>40</v>
      </c>
      <c r="F3087" s="27" t="s">
        <v>115</v>
      </c>
      <c r="G3087" s="27" t="s">
        <v>116</v>
      </c>
      <c r="H3087" s="27" t="s">
        <v>27</v>
      </c>
      <c r="I3087" s="29">
        <v>0.35000000000000003</v>
      </c>
      <c r="J3087" s="30">
        <v>1250</v>
      </c>
      <c r="K3087" s="31">
        <f t="shared" si="24"/>
        <v>437.50000000000006</v>
      </c>
      <c r="L3087" s="31">
        <f t="shared" si="25"/>
        <v>131.25</v>
      </c>
      <c r="M3087" s="32">
        <v>0.3</v>
      </c>
      <c r="O3087" s="37"/>
      <c r="P3087" s="35"/>
      <c r="Q3087" s="33"/>
      <c r="R3087" s="34"/>
    </row>
    <row r="3088" spans="1:18" ht="15.75" customHeight="1" x14ac:dyDescent="0.2">
      <c r="A3088" s="22"/>
      <c r="B3088" s="27" t="s">
        <v>21</v>
      </c>
      <c r="C3088" s="27">
        <v>1185732</v>
      </c>
      <c r="D3088" s="28">
        <v>44472</v>
      </c>
      <c r="E3088" s="27" t="s">
        <v>40</v>
      </c>
      <c r="F3088" s="27" t="s">
        <v>115</v>
      </c>
      <c r="G3088" s="27" t="s">
        <v>116</v>
      </c>
      <c r="H3088" s="27" t="s">
        <v>28</v>
      </c>
      <c r="I3088" s="29">
        <v>0.44999999999999996</v>
      </c>
      <c r="J3088" s="30">
        <v>1250</v>
      </c>
      <c r="K3088" s="31">
        <f t="shared" si="24"/>
        <v>562.5</v>
      </c>
      <c r="L3088" s="31">
        <f t="shared" si="25"/>
        <v>281.25</v>
      </c>
      <c r="M3088" s="32">
        <v>0.5</v>
      </c>
      <c r="O3088" s="37"/>
      <c r="P3088" s="35"/>
      <c r="Q3088" s="33"/>
      <c r="R3088" s="34"/>
    </row>
    <row r="3089" spans="1:18" ht="15.75" customHeight="1" x14ac:dyDescent="0.2">
      <c r="A3089" s="22"/>
      <c r="B3089" s="27" t="s">
        <v>21</v>
      </c>
      <c r="C3089" s="27">
        <v>1185732</v>
      </c>
      <c r="D3089" s="28">
        <v>44472</v>
      </c>
      <c r="E3089" s="27" t="s">
        <v>40</v>
      </c>
      <c r="F3089" s="27" t="s">
        <v>115</v>
      </c>
      <c r="G3089" s="27" t="s">
        <v>116</v>
      </c>
      <c r="H3089" s="27" t="s">
        <v>29</v>
      </c>
      <c r="I3089" s="29">
        <v>0.49999999999999983</v>
      </c>
      <c r="J3089" s="30">
        <v>2500</v>
      </c>
      <c r="K3089" s="31">
        <f t="shared" si="24"/>
        <v>1249.9999999999995</v>
      </c>
      <c r="L3089" s="31">
        <f t="shared" si="25"/>
        <v>499.99999999999983</v>
      </c>
      <c r="M3089" s="32">
        <v>0.4</v>
      </c>
      <c r="O3089" s="37"/>
      <c r="P3089" s="35"/>
      <c r="Q3089" s="33"/>
      <c r="R3089" s="34"/>
    </row>
    <row r="3090" spans="1:18" ht="15.75" customHeight="1" x14ac:dyDescent="0.2">
      <c r="A3090" s="22"/>
      <c r="B3090" s="27" t="s">
        <v>21</v>
      </c>
      <c r="C3090" s="27">
        <v>1185732</v>
      </c>
      <c r="D3090" s="28">
        <v>44503</v>
      </c>
      <c r="E3090" s="27" t="s">
        <v>40</v>
      </c>
      <c r="F3090" s="27" t="s">
        <v>115</v>
      </c>
      <c r="G3090" s="27" t="s">
        <v>116</v>
      </c>
      <c r="H3090" s="27" t="s">
        <v>24</v>
      </c>
      <c r="I3090" s="29">
        <v>0.44999999999999996</v>
      </c>
      <c r="J3090" s="30">
        <v>4000</v>
      </c>
      <c r="K3090" s="31">
        <f t="shared" si="24"/>
        <v>1799.9999999999998</v>
      </c>
      <c r="L3090" s="31">
        <f t="shared" si="25"/>
        <v>539.99999999999989</v>
      </c>
      <c r="M3090" s="32">
        <v>0.3</v>
      </c>
      <c r="O3090" s="37"/>
      <c r="P3090" s="35"/>
      <c r="Q3090" s="33"/>
      <c r="R3090" s="34"/>
    </row>
    <row r="3091" spans="1:18" ht="15.75" customHeight="1" x14ac:dyDescent="0.2">
      <c r="A3091" s="22"/>
      <c r="B3091" s="27" t="s">
        <v>21</v>
      </c>
      <c r="C3091" s="27">
        <v>1185732</v>
      </c>
      <c r="D3091" s="28">
        <v>44503</v>
      </c>
      <c r="E3091" s="27" t="s">
        <v>40</v>
      </c>
      <c r="F3091" s="27" t="s">
        <v>115</v>
      </c>
      <c r="G3091" s="27" t="s">
        <v>116</v>
      </c>
      <c r="H3091" s="27" t="s">
        <v>25</v>
      </c>
      <c r="I3091" s="29">
        <v>0.35000000000000003</v>
      </c>
      <c r="J3091" s="30">
        <v>3000</v>
      </c>
      <c r="K3091" s="31">
        <f t="shared" si="24"/>
        <v>1050</v>
      </c>
      <c r="L3091" s="31">
        <f t="shared" si="25"/>
        <v>367.5</v>
      </c>
      <c r="M3091" s="32">
        <v>0.35</v>
      </c>
      <c r="O3091" s="37"/>
      <c r="P3091" s="35"/>
      <c r="Q3091" s="33"/>
      <c r="R3091" s="34"/>
    </row>
    <row r="3092" spans="1:18" ht="15.75" customHeight="1" x14ac:dyDescent="0.2">
      <c r="A3092" s="22"/>
      <c r="B3092" s="27" t="s">
        <v>21</v>
      </c>
      <c r="C3092" s="27">
        <v>1185732</v>
      </c>
      <c r="D3092" s="28">
        <v>44503</v>
      </c>
      <c r="E3092" s="27" t="s">
        <v>40</v>
      </c>
      <c r="F3092" s="27" t="s">
        <v>115</v>
      </c>
      <c r="G3092" s="27" t="s">
        <v>116</v>
      </c>
      <c r="H3092" s="27" t="s">
        <v>26</v>
      </c>
      <c r="I3092" s="29">
        <v>0.35000000000000003</v>
      </c>
      <c r="J3092" s="30">
        <v>2450</v>
      </c>
      <c r="K3092" s="31">
        <f t="shared" si="24"/>
        <v>857.50000000000011</v>
      </c>
      <c r="L3092" s="31">
        <f t="shared" si="25"/>
        <v>257.25</v>
      </c>
      <c r="M3092" s="32">
        <v>0.3</v>
      </c>
      <c r="O3092" s="37"/>
      <c r="P3092" s="35"/>
      <c r="Q3092" s="33"/>
      <c r="R3092" s="34"/>
    </row>
    <row r="3093" spans="1:18" ht="15.75" customHeight="1" x14ac:dyDescent="0.2">
      <c r="A3093" s="22"/>
      <c r="B3093" s="27" t="s">
        <v>21</v>
      </c>
      <c r="C3093" s="27">
        <v>1185732</v>
      </c>
      <c r="D3093" s="28">
        <v>44503</v>
      </c>
      <c r="E3093" s="27" t="s">
        <v>40</v>
      </c>
      <c r="F3093" s="27" t="s">
        <v>115</v>
      </c>
      <c r="G3093" s="27" t="s">
        <v>116</v>
      </c>
      <c r="H3093" s="27" t="s">
        <v>27</v>
      </c>
      <c r="I3093" s="29">
        <v>0.35000000000000003</v>
      </c>
      <c r="J3093" s="30">
        <v>2250</v>
      </c>
      <c r="K3093" s="31">
        <f t="shared" si="24"/>
        <v>787.50000000000011</v>
      </c>
      <c r="L3093" s="31">
        <f t="shared" si="25"/>
        <v>236.25000000000003</v>
      </c>
      <c r="M3093" s="32">
        <v>0.3</v>
      </c>
      <c r="O3093" s="37"/>
      <c r="P3093" s="35"/>
      <c r="Q3093" s="33"/>
      <c r="R3093" s="34"/>
    </row>
    <row r="3094" spans="1:18" ht="15.75" customHeight="1" x14ac:dyDescent="0.2">
      <c r="A3094" s="22"/>
      <c r="B3094" s="27" t="s">
        <v>21</v>
      </c>
      <c r="C3094" s="27">
        <v>1185732</v>
      </c>
      <c r="D3094" s="28">
        <v>44503</v>
      </c>
      <c r="E3094" s="27" t="s">
        <v>40</v>
      </c>
      <c r="F3094" s="27" t="s">
        <v>115</v>
      </c>
      <c r="G3094" s="27" t="s">
        <v>116</v>
      </c>
      <c r="H3094" s="27" t="s">
        <v>28</v>
      </c>
      <c r="I3094" s="29">
        <v>0.6</v>
      </c>
      <c r="J3094" s="30">
        <v>2000</v>
      </c>
      <c r="K3094" s="31">
        <f t="shared" si="24"/>
        <v>1200</v>
      </c>
      <c r="L3094" s="31">
        <f t="shared" si="25"/>
        <v>600</v>
      </c>
      <c r="M3094" s="32">
        <v>0.5</v>
      </c>
      <c r="O3094" s="37"/>
      <c r="P3094" s="35"/>
      <c r="Q3094" s="33"/>
      <c r="R3094" s="34"/>
    </row>
    <row r="3095" spans="1:18" ht="15.75" customHeight="1" x14ac:dyDescent="0.2">
      <c r="A3095" s="22"/>
      <c r="B3095" s="27" t="s">
        <v>21</v>
      </c>
      <c r="C3095" s="27">
        <v>1185732</v>
      </c>
      <c r="D3095" s="28">
        <v>44503</v>
      </c>
      <c r="E3095" s="27" t="s">
        <v>40</v>
      </c>
      <c r="F3095" s="27" t="s">
        <v>115</v>
      </c>
      <c r="G3095" s="27" t="s">
        <v>116</v>
      </c>
      <c r="H3095" s="27" t="s">
        <v>29</v>
      </c>
      <c r="I3095" s="29">
        <v>0.64999999999999991</v>
      </c>
      <c r="J3095" s="30">
        <v>3000</v>
      </c>
      <c r="K3095" s="31">
        <f t="shared" si="24"/>
        <v>1949.9999999999998</v>
      </c>
      <c r="L3095" s="31">
        <f t="shared" si="25"/>
        <v>780</v>
      </c>
      <c r="M3095" s="32">
        <v>0.4</v>
      </c>
      <c r="O3095" s="37"/>
      <c r="P3095" s="35"/>
      <c r="Q3095" s="33"/>
      <c r="R3095" s="34"/>
    </row>
    <row r="3096" spans="1:18" ht="15.75" customHeight="1" x14ac:dyDescent="0.2">
      <c r="A3096" s="22"/>
      <c r="B3096" s="27" t="s">
        <v>21</v>
      </c>
      <c r="C3096" s="27">
        <v>1185732</v>
      </c>
      <c r="D3096" s="28">
        <v>44532</v>
      </c>
      <c r="E3096" s="27" t="s">
        <v>40</v>
      </c>
      <c r="F3096" s="27" t="s">
        <v>115</v>
      </c>
      <c r="G3096" s="27" t="s">
        <v>116</v>
      </c>
      <c r="H3096" s="27" t="s">
        <v>24</v>
      </c>
      <c r="I3096" s="29">
        <v>0.6</v>
      </c>
      <c r="J3096" s="30">
        <v>5500</v>
      </c>
      <c r="K3096" s="31">
        <f t="shared" si="24"/>
        <v>3300</v>
      </c>
      <c r="L3096" s="31">
        <f t="shared" si="25"/>
        <v>990</v>
      </c>
      <c r="M3096" s="32">
        <v>0.3</v>
      </c>
      <c r="O3096" s="37"/>
      <c r="P3096" s="35"/>
      <c r="Q3096" s="33"/>
      <c r="R3096" s="34"/>
    </row>
    <row r="3097" spans="1:18" ht="15.75" customHeight="1" x14ac:dyDescent="0.2">
      <c r="A3097" s="22"/>
      <c r="B3097" s="27" t="s">
        <v>21</v>
      </c>
      <c r="C3097" s="27">
        <v>1185732</v>
      </c>
      <c r="D3097" s="28">
        <v>44532</v>
      </c>
      <c r="E3097" s="27" t="s">
        <v>40</v>
      </c>
      <c r="F3097" s="27" t="s">
        <v>115</v>
      </c>
      <c r="G3097" s="27" t="s">
        <v>116</v>
      </c>
      <c r="H3097" s="27" t="s">
        <v>25</v>
      </c>
      <c r="I3097" s="29">
        <v>0.5</v>
      </c>
      <c r="J3097" s="30">
        <v>3500</v>
      </c>
      <c r="K3097" s="31">
        <f t="shared" si="24"/>
        <v>1750</v>
      </c>
      <c r="L3097" s="31">
        <f t="shared" si="25"/>
        <v>612.5</v>
      </c>
      <c r="M3097" s="32">
        <v>0.35</v>
      </c>
      <c r="O3097" s="37"/>
      <c r="P3097" s="35"/>
      <c r="Q3097" s="33"/>
      <c r="R3097" s="34"/>
    </row>
    <row r="3098" spans="1:18" ht="15.75" customHeight="1" x14ac:dyDescent="0.2">
      <c r="A3098" s="22"/>
      <c r="B3098" s="27" t="s">
        <v>21</v>
      </c>
      <c r="C3098" s="27">
        <v>1185732</v>
      </c>
      <c r="D3098" s="28">
        <v>44532</v>
      </c>
      <c r="E3098" s="27" t="s">
        <v>40</v>
      </c>
      <c r="F3098" s="27" t="s">
        <v>115</v>
      </c>
      <c r="G3098" s="27" t="s">
        <v>116</v>
      </c>
      <c r="H3098" s="27" t="s">
        <v>26</v>
      </c>
      <c r="I3098" s="29">
        <v>0.5</v>
      </c>
      <c r="J3098" s="30">
        <v>3000</v>
      </c>
      <c r="K3098" s="31">
        <f t="shared" si="24"/>
        <v>1500</v>
      </c>
      <c r="L3098" s="31">
        <f t="shared" si="25"/>
        <v>450</v>
      </c>
      <c r="M3098" s="32">
        <v>0.3</v>
      </c>
      <c r="O3098" s="37"/>
      <c r="P3098" s="35"/>
      <c r="Q3098" s="33"/>
      <c r="R3098" s="34"/>
    </row>
    <row r="3099" spans="1:18" ht="15.75" customHeight="1" x14ac:dyDescent="0.2">
      <c r="A3099" s="22"/>
      <c r="B3099" s="27" t="s">
        <v>21</v>
      </c>
      <c r="C3099" s="27">
        <v>1185732</v>
      </c>
      <c r="D3099" s="28">
        <v>44532</v>
      </c>
      <c r="E3099" s="27" t="s">
        <v>40</v>
      </c>
      <c r="F3099" s="27" t="s">
        <v>115</v>
      </c>
      <c r="G3099" s="27" t="s">
        <v>116</v>
      </c>
      <c r="H3099" s="27" t="s">
        <v>27</v>
      </c>
      <c r="I3099" s="29">
        <v>0.5</v>
      </c>
      <c r="J3099" s="30">
        <v>2500</v>
      </c>
      <c r="K3099" s="31">
        <f t="shared" si="24"/>
        <v>1250</v>
      </c>
      <c r="L3099" s="31">
        <f t="shared" si="25"/>
        <v>375</v>
      </c>
      <c r="M3099" s="32">
        <v>0.3</v>
      </c>
      <c r="O3099" s="37"/>
      <c r="P3099" s="35"/>
      <c r="Q3099" s="33"/>
      <c r="R3099" s="34"/>
    </row>
    <row r="3100" spans="1:18" ht="15.75" customHeight="1" x14ac:dyDescent="0.2">
      <c r="A3100" s="22"/>
      <c r="B3100" s="27" t="s">
        <v>21</v>
      </c>
      <c r="C3100" s="27">
        <v>1185732</v>
      </c>
      <c r="D3100" s="28">
        <v>44532</v>
      </c>
      <c r="E3100" s="27" t="s">
        <v>40</v>
      </c>
      <c r="F3100" s="27" t="s">
        <v>115</v>
      </c>
      <c r="G3100" s="27" t="s">
        <v>116</v>
      </c>
      <c r="H3100" s="27" t="s">
        <v>28</v>
      </c>
      <c r="I3100" s="29">
        <v>0.6</v>
      </c>
      <c r="J3100" s="30">
        <v>2500</v>
      </c>
      <c r="K3100" s="31">
        <f t="shared" si="24"/>
        <v>1500</v>
      </c>
      <c r="L3100" s="31">
        <f t="shared" si="25"/>
        <v>750</v>
      </c>
      <c r="M3100" s="32">
        <v>0.5</v>
      </c>
      <c r="O3100" s="37"/>
      <c r="P3100" s="35"/>
      <c r="Q3100" s="33"/>
      <c r="R3100" s="34"/>
    </row>
    <row r="3101" spans="1:18" ht="15.75" customHeight="1" x14ac:dyDescent="0.2">
      <c r="A3101" s="22"/>
      <c r="B3101" s="27" t="s">
        <v>21</v>
      </c>
      <c r="C3101" s="27">
        <v>1185732</v>
      </c>
      <c r="D3101" s="28">
        <v>44532</v>
      </c>
      <c r="E3101" s="27" t="s">
        <v>40</v>
      </c>
      <c r="F3101" s="27" t="s">
        <v>115</v>
      </c>
      <c r="G3101" s="27" t="s">
        <v>116</v>
      </c>
      <c r="H3101" s="27" t="s">
        <v>29</v>
      </c>
      <c r="I3101" s="29">
        <v>0.64999999999999991</v>
      </c>
      <c r="J3101" s="30">
        <v>3500</v>
      </c>
      <c r="K3101" s="31">
        <f t="shared" si="24"/>
        <v>2274.9999999999995</v>
      </c>
      <c r="L3101" s="31">
        <f t="shared" si="25"/>
        <v>909.99999999999989</v>
      </c>
      <c r="M3101" s="32">
        <v>0.4</v>
      </c>
      <c r="O3101" s="37"/>
      <c r="P3101" s="35"/>
      <c r="Q3101" s="33"/>
      <c r="R3101" s="34"/>
    </row>
    <row r="3102" spans="1:18" ht="15.75" customHeight="1" x14ac:dyDescent="0.2">
      <c r="A3102" s="22" t="s">
        <v>46</v>
      </c>
      <c r="B3102" s="27" t="s">
        <v>21</v>
      </c>
      <c r="C3102" s="27">
        <v>1185732</v>
      </c>
      <c r="D3102" s="28">
        <v>44206</v>
      </c>
      <c r="E3102" s="27" t="s">
        <v>40</v>
      </c>
      <c r="F3102" s="27" t="s">
        <v>117</v>
      </c>
      <c r="G3102" s="27" t="s">
        <v>118</v>
      </c>
      <c r="H3102" s="27" t="s">
        <v>24</v>
      </c>
      <c r="I3102" s="29">
        <v>0.35000000000000003</v>
      </c>
      <c r="J3102" s="30">
        <v>5000</v>
      </c>
      <c r="K3102" s="31">
        <f t="shared" si="24"/>
        <v>1750.0000000000002</v>
      </c>
      <c r="L3102" s="31">
        <f t="shared" si="25"/>
        <v>700.00000000000011</v>
      </c>
      <c r="M3102" s="32">
        <v>0.4</v>
      </c>
      <c r="O3102" s="37"/>
      <c r="P3102" s="35"/>
      <c r="Q3102" s="33"/>
      <c r="R3102" s="34"/>
    </row>
    <row r="3103" spans="1:18" ht="15.75" customHeight="1" x14ac:dyDescent="0.2">
      <c r="A3103" s="22"/>
      <c r="B3103" s="27" t="s">
        <v>21</v>
      </c>
      <c r="C3103" s="27">
        <v>1185732</v>
      </c>
      <c r="D3103" s="28">
        <v>44206</v>
      </c>
      <c r="E3103" s="27" t="s">
        <v>40</v>
      </c>
      <c r="F3103" s="27" t="s">
        <v>117</v>
      </c>
      <c r="G3103" s="27" t="s">
        <v>118</v>
      </c>
      <c r="H3103" s="27" t="s">
        <v>25</v>
      </c>
      <c r="I3103" s="29">
        <v>0.35000000000000003</v>
      </c>
      <c r="J3103" s="30">
        <v>3000</v>
      </c>
      <c r="K3103" s="31">
        <f t="shared" si="24"/>
        <v>1050</v>
      </c>
      <c r="L3103" s="31">
        <f t="shared" si="25"/>
        <v>420</v>
      </c>
      <c r="M3103" s="32">
        <v>0.4</v>
      </c>
      <c r="O3103" s="37"/>
      <c r="P3103" s="35"/>
      <c r="Q3103" s="33"/>
      <c r="R3103" s="34"/>
    </row>
    <row r="3104" spans="1:18" ht="15.75" customHeight="1" x14ac:dyDescent="0.2">
      <c r="A3104" s="22"/>
      <c r="B3104" s="27" t="s">
        <v>21</v>
      </c>
      <c r="C3104" s="27">
        <v>1185732</v>
      </c>
      <c r="D3104" s="28">
        <v>44206</v>
      </c>
      <c r="E3104" s="27" t="s">
        <v>40</v>
      </c>
      <c r="F3104" s="27" t="s">
        <v>117</v>
      </c>
      <c r="G3104" s="27" t="s">
        <v>118</v>
      </c>
      <c r="H3104" s="27" t="s">
        <v>26</v>
      </c>
      <c r="I3104" s="29">
        <v>0.25000000000000006</v>
      </c>
      <c r="J3104" s="30">
        <v>3000</v>
      </c>
      <c r="K3104" s="31">
        <f t="shared" si="24"/>
        <v>750.00000000000011</v>
      </c>
      <c r="L3104" s="31">
        <f t="shared" si="25"/>
        <v>262.5</v>
      </c>
      <c r="M3104" s="32">
        <v>0.35</v>
      </c>
      <c r="O3104" s="37"/>
      <c r="P3104" s="35"/>
      <c r="Q3104" s="33"/>
      <c r="R3104" s="34"/>
    </row>
    <row r="3105" spans="1:18" ht="15.75" customHeight="1" x14ac:dyDescent="0.2">
      <c r="A3105" s="22"/>
      <c r="B3105" s="27" t="s">
        <v>21</v>
      </c>
      <c r="C3105" s="27">
        <v>1185732</v>
      </c>
      <c r="D3105" s="28">
        <v>44206</v>
      </c>
      <c r="E3105" s="27" t="s">
        <v>40</v>
      </c>
      <c r="F3105" s="27" t="s">
        <v>117</v>
      </c>
      <c r="G3105" s="27" t="s">
        <v>118</v>
      </c>
      <c r="H3105" s="27" t="s">
        <v>27</v>
      </c>
      <c r="I3105" s="29">
        <v>0.30000000000000004</v>
      </c>
      <c r="J3105" s="30">
        <v>1500</v>
      </c>
      <c r="K3105" s="31">
        <f t="shared" si="24"/>
        <v>450.00000000000006</v>
      </c>
      <c r="L3105" s="31">
        <f t="shared" si="25"/>
        <v>157.5</v>
      </c>
      <c r="M3105" s="32">
        <v>0.35</v>
      </c>
      <c r="O3105" s="37"/>
      <c r="P3105" s="35"/>
      <c r="Q3105" s="33"/>
      <c r="R3105" s="34"/>
    </row>
    <row r="3106" spans="1:18" ht="15.75" customHeight="1" x14ac:dyDescent="0.2">
      <c r="A3106" s="22"/>
      <c r="B3106" s="27" t="s">
        <v>21</v>
      </c>
      <c r="C3106" s="27">
        <v>1185732</v>
      </c>
      <c r="D3106" s="28">
        <v>44206</v>
      </c>
      <c r="E3106" s="27" t="s">
        <v>40</v>
      </c>
      <c r="F3106" s="27" t="s">
        <v>117</v>
      </c>
      <c r="G3106" s="27" t="s">
        <v>118</v>
      </c>
      <c r="H3106" s="27" t="s">
        <v>28</v>
      </c>
      <c r="I3106" s="29">
        <v>0.44999999999999996</v>
      </c>
      <c r="J3106" s="30">
        <v>2000</v>
      </c>
      <c r="K3106" s="31">
        <f t="shared" si="24"/>
        <v>899.99999999999989</v>
      </c>
      <c r="L3106" s="31">
        <f t="shared" si="25"/>
        <v>269.99999999999994</v>
      </c>
      <c r="M3106" s="32">
        <v>0.3</v>
      </c>
      <c r="O3106" s="37"/>
      <c r="P3106" s="35"/>
      <c r="Q3106" s="33"/>
      <c r="R3106" s="34"/>
    </row>
    <row r="3107" spans="1:18" ht="15.75" customHeight="1" x14ac:dyDescent="0.2">
      <c r="A3107" s="22"/>
      <c r="B3107" s="27" t="s">
        <v>21</v>
      </c>
      <c r="C3107" s="27">
        <v>1185732</v>
      </c>
      <c r="D3107" s="28">
        <v>44206</v>
      </c>
      <c r="E3107" s="27" t="s">
        <v>40</v>
      </c>
      <c r="F3107" s="27" t="s">
        <v>117</v>
      </c>
      <c r="G3107" s="27" t="s">
        <v>118</v>
      </c>
      <c r="H3107" s="27" t="s">
        <v>29</v>
      </c>
      <c r="I3107" s="29">
        <v>0.35000000000000003</v>
      </c>
      <c r="J3107" s="30">
        <v>3000</v>
      </c>
      <c r="K3107" s="31">
        <f t="shared" si="24"/>
        <v>1050</v>
      </c>
      <c r="L3107" s="31">
        <f t="shared" si="25"/>
        <v>420</v>
      </c>
      <c r="M3107" s="32">
        <v>0.4</v>
      </c>
      <c r="O3107" s="37"/>
      <c r="P3107" s="35"/>
      <c r="Q3107" s="33"/>
      <c r="R3107" s="34"/>
    </row>
    <row r="3108" spans="1:18" ht="15.75" customHeight="1" x14ac:dyDescent="0.2">
      <c r="A3108" s="22"/>
      <c r="B3108" s="27" t="s">
        <v>21</v>
      </c>
      <c r="C3108" s="27">
        <v>1185732</v>
      </c>
      <c r="D3108" s="28">
        <v>44237</v>
      </c>
      <c r="E3108" s="27" t="s">
        <v>40</v>
      </c>
      <c r="F3108" s="27" t="s">
        <v>117</v>
      </c>
      <c r="G3108" s="27" t="s">
        <v>118</v>
      </c>
      <c r="H3108" s="27" t="s">
        <v>24</v>
      </c>
      <c r="I3108" s="29">
        <v>0.35000000000000003</v>
      </c>
      <c r="J3108" s="30">
        <v>5500</v>
      </c>
      <c r="K3108" s="31">
        <f t="shared" si="24"/>
        <v>1925.0000000000002</v>
      </c>
      <c r="L3108" s="31">
        <f t="shared" si="25"/>
        <v>770.00000000000011</v>
      </c>
      <c r="M3108" s="32">
        <v>0.4</v>
      </c>
      <c r="O3108" s="37"/>
      <c r="P3108" s="35"/>
      <c r="Q3108" s="33"/>
      <c r="R3108" s="34"/>
    </row>
    <row r="3109" spans="1:18" ht="15.75" customHeight="1" x14ac:dyDescent="0.2">
      <c r="A3109" s="22"/>
      <c r="B3109" s="27" t="s">
        <v>21</v>
      </c>
      <c r="C3109" s="27">
        <v>1185732</v>
      </c>
      <c r="D3109" s="28">
        <v>44237</v>
      </c>
      <c r="E3109" s="27" t="s">
        <v>40</v>
      </c>
      <c r="F3109" s="27" t="s">
        <v>117</v>
      </c>
      <c r="G3109" s="27" t="s">
        <v>118</v>
      </c>
      <c r="H3109" s="27" t="s">
        <v>25</v>
      </c>
      <c r="I3109" s="29">
        <v>0.35000000000000003</v>
      </c>
      <c r="J3109" s="30">
        <v>2000</v>
      </c>
      <c r="K3109" s="31">
        <f t="shared" si="24"/>
        <v>700.00000000000011</v>
      </c>
      <c r="L3109" s="31">
        <f t="shared" si="25"/>
        <v>280.00000000000006</v>
      </c>
      <c r="M3109" s="32">
        <v>0.4</v>
      </c>
      <c r="O3109" s="37"/>
      <c r="P3109" s="35"/>
      <c r="Q3109" s="33"/>
      <c r="R3109" s="34"/>
    </row>
    <row r="3110" spans="1:18" ht="15.75" customHeight="1" x14ac:dyDescent="0.2">
      <c r="A3110" s="22"/>
      <c r="B3110" s="27" t="s">
        <v>21</v>
      </c>
      <c r="C3110" s="27">
        <v>1185732</v>
      </c>
      <c r="D3110" s="28">
        <v>44237</v>
      </c>
      <c r="E3110" s="27" t="s">
        <v>40</v>
      </c>
      <c r="F3110" s="27" t="s">
        <v>117</v>
      </c>
      <c r="G3110" s="27" t="s">
        <v>118</v>
      </c>
      <c r="H3110" s="27" t="s">
        <v>26</v>
      </c>
      <c r="I3110" s="29">
        <v>0.25000000000000006</v>
      </c>
      <c r="J3110" s="30">
        <v>2500</v>
      </c>
      <c r="K3110" s="31">
        <f t="shared" si="24"/>
        <v>625.00000000000011</v>
      </c>
      <c r="L3110" s="31">
        <f t="shared" si="25"/>
        <v>218.75000000000003</v>
      </c>
      <c r="M3110" s="32">
        <v>0.35</v>
      </c>
      <c r="O3110" s="37"/>
      <c r="P3110" s="35"/>
      <c r="Q3110" s="33"/>
      <c r="R3110" s="34"/>
    </row>
    <row r="3111" spans="1:18" ht="15.75" customHeight="1" x14ac:dyDescent="0.2">
      <c r="A3111" s="22"/>
      <c r="B3111" s="27" t="s">
        <v>21</v>
      </c>
      <c r="C3111" s="27">
        <v>1185732</v>
      </c>
      <c r="D3111" s="28">
        <v>44237</v>
      </c>
      <c r="E3111" s="27" t="s">
        <v>40</v>
      </c>
      <c r="F3111" s="27" t="s">
        <v>117</v>
      </c>
      <c r="G3111" s="27" t="s">
        <v>118</v>
      </c>
      <c r="H3111" s="27" t="s">
        <v>27</v>
      </c>
      <c r="I3111" s="29">
        <v>0.30000000000000004</v>
      </c>
      <c r="J3111" s="30">
        <v>1250</v>
      </c>
      <c r="K3111" s="31">
        <f t="shared" si="24"/>
        <v>375.00000000000006</v>
      </c>
      <c r="L3111" s="31">
        <f t="shared" si="25"/>
        <v>131.25</v>
      </c>
      <c r="M3111" s="32">
        <v>0.35</v>
      </c>
      <c r="O3111" s="37"/>
      <c r="P3111" s="35"/>
      <c r="Q3111" s="33"/>
      <c r="R3111" s="34"/>
    </row>
    <row r="3112" spans="1:18" ht="15.75" customHeight="1" x14ac:dyDescent="0.2">
      <c r="A3112" s="22"/>
      <c r="B3112" s="27" t="s">
        <v>21</v>
      </c>
      <c r="C3112" s="27">
        <v>1185732</v>
      </c>
      <c r="D3112" s="28">
        <v>44237</v>
      </c>
      <c r="E3112" s="27" t="s">
        <v>40</v>
      </c>
      <c r="F3112" s="27" t="s">
        <v>117</v>
      </c>
      <c r="G3112" s="27" t="s">
        <v>118</v>
      </c>
      <c r="H3112" s="27" t="s">
        <v>28</v>
      </c>
      <c r="I3112" s="29">
        <v>0.44999999999999996</v>
      </c>
      <c r="J3112" s="30">
        <v>2000</v>
      </c>
      <c r="K3112" s="31">
        <f t="shared" si="24"/>
        <v>899.99999999999989</v>
      </c>
      <c r="L3112" s="31">
        <f t="shared" si="25"/>
        <v>269.99999999999994</v>
      </c>
      <c r="M3112" s="32">
        <v>0.3</v>
      </c>
      <c r="O3112" s="37"/>
      <c r="P3112" s="35"/>
      <c r="Q3112" s="33"/>
      <c r="R3112" s="34"/>
    </row>
    <row r="3113" spans="1:18" ht="15.75" customHeight="1" x14ac:dyDescent="0.2">
      <c r="A3113" s="22"/>
      <c r="B3113" s="27" t="s">
        <v>21</v>
      </c>
      <c r="C3113" s="27">
        <v>1185732</v>
      </c>
      <c r="D3113" s="28">
        <v>44237</v>
      </c>
      <c r="E3113" s="27" t="s">
        <v>40</v>
      </c>
      <c r="F3113" s="27" t="s">
        <v>117</v>
      </c>
      <c r="G3113" s="27" t="s">
        <v>118</v>
      </c>
      <c r="H3113" s="27" t="s">
        <v>29</v>
      </c>
      <c r="I3113" s="29">
        <v>0.19999999999999996</v>
      </c>
      <c r="J3113" s="30">
        <v>3000</v>
      </c>
      <c r="K3113" s="31">
        <f t="shared" si="24"/>
        <v>599.99999999999989</v>
      </c>
      <c r="L3113" s="31">
        <f t="shared" si="25"/>
        <v>239.99999999999997</v>
      </c>
      <c r="M3113" s="32">
        <v>0.4</v>
      </c>
      <c r="O3113" s="37"/>
      <c r="P3113" s="35"/>
      <c r="Q3113" s="33"/>
      <c r="R3113" s="34"/>
    </row>
    <row r="3114" spans="1:18" ht="15.75" customHeight="1" x14ac:dyDescent="0.2">
      <c r="A3114" s="22"/>
      <c r="B3114" s="27" t="s">
        <v>21</v>
      </c>
      <c r="C3114" s="27">
        <v>1185732</v>
      </c>
      <c r="D3114" s="28">
        <v>44264</v>
      </c>
      <c r="E3114" s="27" t="s">
        <v>40</v>
      </c>
      <c r="F3114" s="27" t="s">
        <v>117</v>
      </c>
      <c r="G3114" s="27" t="s">
        <v>118</v>
      </c>
      <c r="H3114" s="27" t="s">
        <v>24</v>
      </c>
      <c r="I3114" s="29">
        <v>0.25000000000000006</v>
      </c>
      <c r="J3114" s="30">
        <v>5200</v>
      </c>
      <c r="K3114" s="31">
        <f t="shared" si="24"/>
        <v>1300.0000000000002</v>
      </c>
      <c r="L3114" s="31">
        <f t="shared" si="25"/>
        <v>520.00000000000011</v>
      </c>
      <c r="M3114" s="32">
        <v>0.4</v>
      </c>
      <c r="O3114" s="37"/>
      <c r="P3114" s="35"/>
      <c r="Q3114" s="33"/>
      <c r="R3114" s="34"/>
    </row>
    <row r="3115" spans="1:18" ht="15.75" customHeight="1" x14ac:dyDescent="0.2">
      <c r="A3115" s="22"/>
      <c r="B3115" s="27" t="s">
        <v>21</v>
      </c>
      <c r="C3115" s="27">
        <v>1185732</v>
      </c>
      <c r="D3115" s="28">
        <v>44264</v>
      </c>
      <c r="E3115" s="27" t="s">
        <v>40</v>
      </c>
      <c r="F3115" s="27" t="s">
        <v>117</v>
      </c>
      <c r="G3115" s="27" t="s">
        <v>118</v>
      </c>
      <c r="H3115" s="27" t="s">
        <v>25</v>
      </c>
      <c r="I3115" s="29">
        <v>0.25000000000000006</v>
      </c>
      <c r="J3115" s="30">
        <v>2250</v>
      </c>
      <c r="K3115" s="31">
        <f t="shared" si="24"/>
        <v>562.50000000000011</v>
      </c>
      <c r="L3115" s="31">
        <f t="shared" si="25"/>
        <v>225.00000000000006</v>
      </c>
      <c r="M3115" s="32">
        <v>0.4</v>
      </c>
      <c r="O3115" s="37"/>
      <c r="P3115" s="35"/>
      <c r="Q3115" s="33"/>
      <c r="R3115" s="34"/>
    </row>
    <row r="3116" spans="1:18" ht="15.75" customHeight="1" x14ac:dyDescent="0.2">
      <c r="A3116" s="22"/>
      <c r="B3116" s="27" t="s">
        <v>21</v>
      </c>
      <c r="C3116" s="27">
        <v>1185732</v>
      </c>
      <c r="D3116" s="28">
        <v>44264</v>
      </c>
      <c r="E3116" s="27" t="s">
        <v>40</v>
      </c>
      <c r="F3116" s="27" t="s">
        <v>117</v>
      </c>
      <c r="G3116" s="27" t="s">
        <v>118</v>
      </c>
      <c r="H3116" s="27" t="s">
        <v>26</v>
      </c>
      <c r="I3116" s="29">
        <v>0.15000000000000002</v>
      </c>
      <c r="J3116" s="30">
        <v>2750</v>
      </c>
      <c r="K3116" s="31">
        <f t="shared" si="24"/>
        <v>412.50000000000006</v>
      </c>
      <c r="L3116" s="31">
        <f t="shared" si="25"/>
        <v>144.375</v>
      </c>
      <c r="M3116" s="32">
        <v>0.35</v>
      </c>
      <c r="O3116" s="37"/>
      <c r="P3116" s="35"/>
      <c r="Q3116" s="33"/>
      <c r="R3116" s="34"/>
    </row>
    <row r="3117" spans="1:18" ht="15.75" customHeight="1" x14ac:dyDescent="0.2">
      <c r="A3117" s="22"/>
      <c r="B3117" s="27" t="s">
        <v>21</v>
      </c>
      <c r="C3117" s="27">
        <v>1185732</v>
      </c>
      <c r="D3117" s="28">
        <v>44264</v>
      </c>
      <c r="E3117" s="27" t="s">
        <v>40</v>
      </c>
      <c r="F3117" s="27" t="s">
        <v>117</v>
      </c>
      <c r="G3117" s="27" t="s">
        <v>118</v>
      </c>
      <c r="H3117" s="27" t="s">
        <v>27</v>
      </c>
      <c r="I3117" s="29">
        <v>0.19999999999999996</v>
      </c>
      <c r="J3117" s="30">
        <v>1250</v>
      </c>
      <c r="K3117" s="31">
        <f t="shared" si="24"/>
        <v>249.99999999999994</v>
      </c>
      <c r="L3117" s="31">
        <f t="shared" si="25"/>
        <v>87.499999999999972</v>
      </c>
      <c r="M3117" s="32">
        <v>0.35</v>
      </c>
      <c r="O3117" s="37"/>
      <c r="P3117" s="35"/>
      <c r="Q3117" s="33"/>
      <c r="R3117" s="34"/>
    </row>
    <row r="3118" spans="1:18" ht="15.75" customHeight="1" x14ac:dyDescent="0.2">
      <c r="A3118" s="22"/>
      <c r="B3118" s="27" t="s">
        <v>21</v>
      </c>
      <c r="C3118" s="27">
        <v>1185732</v>
      </c>
      <c r="D3118" s="28">
        <v>44264</v>
      </c>
      <c r="E3118" s="27" t="s">
        <v>40</v>
      </c>
      <c r="F3118" s="27" t="s">
        <v>117</v>
      </c>
      <c r="G3118" s="27" t="s">
        <v>118</v>
      </c>
      <c r="H3118" s="27" t="s">
        <v>28</v>
      </c>
      <c r="I3118" s="29">
        <v>0.35000000000000003</v>
      </c>
      <c r="J3118" s="30">
        <v>1750</v>
      </c>
      <c r="K3118" s="31">
        <f t="shared" si="24"/>
        <v>612.50000000000011</v>
      </c>
      <c r="L3118" s="31">
        <f t="shared" si="25"/>
        <v>183.75000000000003</v>
      </c>
      <c r="M3118" s="32">
        <v>0.3</v>
      </c>
      <c r="O3118" s="37"/>
      <c r="P3118" s="35"/>
      <c r="Q3118" s="33"/>
      <c r="R3118" s="34"/>
    </row>
    <row r="3119" spans="1:18" ht="15.75" customHeight="1" x14ac:dyDescent="0.2">
      <c r="A3119" s="22"/>
      <c r="B3119" s="27" t="s">
        <v>21</v>
      </c>
      <c r="C3119" s="27">
        <v>1185732</v>
      </c>
      <c r="D3119" s="28">
        <v>44264</v>
      </c>
      <c r="E3119" s="27" t="s">
        <v>40</v>
      </c>
      <c r="F3119" s="27" t="s">
        <v>117</v>
      </c>
      <c r="G3119" s="27" t="s">
        <v>118</v>
      </c>
      <c r="H3119" s="27" t="s">
        <v>29</v>
      </c>
      <c r="I3119" s="29">
        <v>0.25000000000000006</v>
      </c>
      <c r="J3119" s="30">
        <v>2750</v>
      </c>
      <c r="K3119" s="31">
        <f t="shared" si="24"/>
        <v>687.50000000000011</v>
      </c>
      <c r="L3119" s="31">
        <f t="shared" si="25"/>
        <v>275.00000000000006</v>
      </c>
      <c r="M3119" s="32">
        <v>0.4</v>
      </c>
      <c r="O3119" s="37"/>
      <c r="P3119" s="35"/>
      <c r="Q3119" s="33"/>
      <c r="R3119" s="34"/>
    </row>
    <row r="3120" spans="1:18" ht="15.75" customHeight="1" x14ac:dyDescent="0.2">
      <c r="A3120" s="22"/>
      <c r="B3120" s="27" t="s">
        <v>21</v>
      </c>
      <c r="C3120" s="27">
        <v>1185732</v>
      </c>
      <c r="D3120" s="28">
        <v>44296</v>
      </c>
      <c r="E3120" s="27" t="s">
        <v>40</v>
      </c>
      <c r="F3120" s="27" t="s">
        <v>117</v>
      </c>
      <c r="G3120" s="27" t="s">
        <v>118</v>
      </c>
      <c r="H3120" s="27" t="s">
        <v>24</v>
      </c>
      <c r="I3120" s="29">
        <v>0.25000000000000006</v>
      </c>
      <c r="J3120" s="30">
        <v>5000</v>
      </c>
      <c r="K3120" s="31">
        <f t="shared" si="24"/>
        <v>1250.0000000000002</v>
      </c>
      <c r="L3120" s="31">
        <f t="shared" si="25"/>
        <v>500.00000000000011</v>
      </c>
      <c r="M3120" s="32">
        <v>0.4</v>
      </c>
      <c r="O3120" s="37"/>
      <c r="P3120" s="35"/>
      <c r="Q3120" s="33"/>
      <c r="R3120" s="34"/>
    </row>
    <row r="3121" spans="1:18" ht="15.75" customHeight="1" x14ac:dyDescent="0.2">
      <c r="A3121" s="22"/>
      <c r="B3121" s="27" t="s">
        <v>21</v>
      </c>
      <c r="C3121" s="27">
        <v>1185732</v>
      </c>
      <c r="D3121" s="28">
        <v>44296</v>
      </c>
      <c r="E3121" s="27" t="s">
        <v>40</v>
      </c>
      <c r="F3121" s="27" t="s">
        <v>117</v>
      </c>
      <c r="G3121" s="27" t="s">
        <v>118</v>
      </c>
      <c r="H3121" s="27" t="s">
        <v>25</v>
      </c>
      <c r="I3121" s="29">
        <v>0.25000000000000006</v>
      </c>
      <c r="J3121" s="30">
        <v>2000</v>
      </c>
      <c r="K3121" s="31">
        <f t="shared" si="24"/>
        <v>500.00000000000011</v>
      </c>
      <c r="L3121" s="31">
        <f t="shared" si="25"/>
        <v>200.00000000000006</v>
      </c>
      <c r="M3121" s="32">
        <v>0.4</v>
      </c>
      <c r="O3121" s="37"/>
      <c r="P3121" s="35"/>
      <c r="Q3121" s="33"/>
      <c r="R3121" s="34"/>
    </row>
    <row r="3122" spans="1:18" ht="15.75" customHeight="1" x14ac:dyDescent="0.2">
      <c r="A3122" s="22"/>
      <c r="B3122" s="27" t="s">
        <v>21</v>
      </c>
      <c r="C3122" s="27">
        <v>1185732</v>
      </c>
      <c r="D3122" s="28">
        <v>44296</v>
      </c>
      <c r="E3122" s="27" t="s">
        <v>40</v>
      </c>
      <c r="F3122" s="27" t="s">
        <v>117</v>
      </c>
      <c r="G3122" s="27" t="s">
        <v>118</v>
      </c>
      <c r="H3122" s="27" t="s">
        <v>26</v>
      </c>
      <c r="I3122" s="29">
        <v>0.15000000000000002</v>
      </c>
      <c r="J3122" s="30">
        <v>2000</v>
      </c>
      <c r="K3122" s="31">
        <f t="shared" si="24"/>
        <v>300.00000000000006</v>
      </c>
      <c r="L3122" s="31">
        <f t="shared" si="25"/>
        <v>105.00000000000001</v>
      </c>
      <c r="M3122" s="32">
        <v>0.35</v>
      </c>
      <c r="O3122" s="37"/>
      <c r="P3122" s="35"/>
      <c r="Q3122" s="33"/>
      <c r="R3122" s="34"/>
    </row>
    <row r="3123" spans="1:18" ht="15.75" customHeight="1" x14ac:dyDescent="0.2">
      <c r="A3123" s="22"/>
      <c r="B3123" s="27" t="s">
        <v>21</v>
      </c>
      <c r="C3123" s="27">
        <v>1185732</v>
      </c>
      <c r="D3123" s="28">
        <v>44296</v>
      </c>
      <c r="E3123" s="27" t="s">
        <v>40</v>
      </c>
      <c r="F3123" s="27" t="s">
        <v>117</v>
      </c>
      <c r="G3123" s="27" t="s">
        <v>118</v>
      </c>
      <c r="H3123" s="27" t="s">
        <v>27</v>
      </c>
      <c r="I3123" s="29">
        <v>0.19999999999999996</v>
      </c>
      <c r="J3123" s="30">
        <v>1250</v>
      </c>
      <c r="K3123" s="31">
        <f t="shared" si="24"/>
        <v>249.99999999999994</v>
      </c>
      <c r="L3123" s="31">
        <f t="shared" si="25"/>
        <v>87.499999999999972</v>
      </c>
      <c r="M3123" s="32">
        <v>0.35</v>
      </c>
      <c r="O3123" s="37"/>
      <c r="P3123" s="35"/>
      <c r="Q3123" s="33"/>
      <c r="R3123" s="34"/>
    </row>
    <row r="3124" spans="1:18" ht="15.75" customHeight="1" x14ac:dyDescent="0.2">
      <c r="A3124" s="22"/>
      <c r="B3124" s="27" t="s">
        <v>21</v>
      </c>
      <c r="C3124" s="27">
        <v>1185732</v>
      </c>
      <c r="D3124" s="28">
        <v>44296</v>
      </c>
      <c r="E3124" s="27" t="s">
        <v>40</v>
      </c>
      <c r="F3124" s="27" t="s">
        <v>117</v>
      </c>
      <c r="G3124" s="27" t="s">
        <v>118</v>
      </c>
      <c r="H3124" s="27" t="s">
        <v>28</v>
      </c>
      <c r="I3124" s="29">
        <v>0.65</v>
      </c>
      <c r="J3124" s="30">
        <v>1500</v>
      </c>
      <c r="K3124" s="31">
        <f t="shared" si="24"/>
        <v>975</v>
      </c>
      <c r="L3124" s="31">
        <f t="shared" si="25"/>
        <v>292.5</v>
      </c>
      <c r="M3124" s="32">
        <v>0.3</v>
      </c>
      <c r="O3124" s="37"/>
      <c r="P3124" s="35"/>
      <c r="Q3124" s="33"/>
      <c r="R3124" s="34"/>
    </row>
    <row r="3125" spans="1:18" ht="15.75" customHeight="1" x14ac:dyDescent="0.2">
      <c r="A3125" s="22"/>
      <c r="B3125" s="27" t="s">
        <v>21</v>
      </c>
      <c r="C3125" s="27">
        <v>1185732</v>
      </c>
      <c r="D3125" s="28">
        <v>44296</v>
      </c>
      <c r="E3125" s="27" t="s">
        <v>40</v>
      </c>
      <c r="F3125" s="27" t="s">
        <v>117</v>
      </c>
      <c r="G3125" s="27" t="s">
        <v>118</v>
      </c>
      <c r="H3125" s="27" t="s">
        <v>29</v>
      </c>
      <c r="I3125" s="29">
        <v>0.5</v>
      </c>
      <c r="J3125" s="30">
        <v>2750</v>
      </c>
      <c r="K3125" s="31">
        <f t="shared" si="24"/>
        <v>1375</v>
      </c>
      <c r="L3125" s="31">
        <f t="shared" si="25"/>
        <v>550</v>
      </c>
      <c r="M3125" s="32">
        <v>0.4</v>
      </c>
      <c r="O3125" s="37"/>
      <c r="P3125" s="35"/>
      <c r="Q3125" s="33"/>
      <c r="R3125" s="34"/>
    </row>
    <row r="3126" spans="1:18" ht="15.75" customHeight="1" x14ac:dyDescent="0.2">
      <c r="A3126" s="22"/>
      <c r="B3126" s="27" t="s">
        <v>21</v>
      </c>
      <c r="C3126" s="27">
        <v>1185732</v>
      </c>
      <c r="D3126" s="28">
        <v>44327</v>
      </c>
      <c r="E3126" s="27" t="s">
        <v>40</v>
      </c>
      <c r="F3126" s="27" t="s">
        <v>117</v>
      </c>
      <c r="G3126" s="27" t="s">
        <v>118</v>
      </c>
      <c r="H3126" s="27" t="s">
        <v>24</v>
      </c>
      <c r="I3126" s="29">
        <v>0.6</v>
      </c>
      <c r="J3126" s="30">
        <v>5450</v>
      </c>
      <c r="K3126" s="31">
        <f t="shared" si="24"/>
        <v>3270</v>
      </c>
      <c r="L3126" s="31">
        <f t="shared" si="25"/>
        <v>1308</v>
      </c>
      <c r="M3126" s="32">
        <v>0.4</v>
      </c>
      <c r="O3126" s="37"/>
      <c r="P3126" s="35"/>
      <c r="Q3126" s="33"/>
      <c r="R3126" s="34"/>
    </row>
    <row r="3127" spans="1:18" ht="15.75" customHeight="1" x14ac:dyDescent="0.2">
      <c r="A3127" s="22"/>
      <c r="B3127" s="27" t="s">
        <v>21</v>
      </c>
      <c r="C3127" s="27">
        <v>1185732</v>
      </c>
      <c r="D3127" s="28">
        <v>44327</v>
      </c>
      <c r="E3127" s="27" t="s">
        <v>40</v>
      </c>
      <c r="F3127" s="27" t="s">
        <v>117</v>
      </c>
      <c r="G3127" s="27" t="s">
        <v>118</v>
      </c>
      <c r="H3127" s="27" t="s">
        <v>25</v>
      </c>
      <c r="I3127" s="29">
        <v>0.4</v>
      </c>
      <c r="J3127" s="30">
        <v>2500</v>
      </c>
      <c r="K3127" s="31">
        <f t="shared" si="24"/>
        <v>1000</v>
      </c>
      <c r="L3127" s="31">
        <f t="shared" si="25"/>
        <v>400</v>
      </c>
      <c r="M3127" s="32">
        <v>0.4</v>
      </c>
      <c r="O3127" s="37"/>
      <c r="P3127" s="35"/>
      <c r="Q3127" s="33"/>
      <c r="R3127" s="34"/>
    </row>
    <row r="3128" spans="1:18" ht="15.75" customHeight="1" x14ac:dyDescent="0.2">
      <c r="A3128" s="22"/>
      <c r="B3128" s="27" t="s">
        <v>21</v>
      </c>
      <c r="C3128" s="27">
        <v>1185732</v>
      </c>
      <c r="D3128" s="28">
        <v>44327</v>
      </c>
      <c r="E3128" s="27" t="s">
        <v>40</v>
      </c>
      <c r="F3128" s="27" t="s">
        <v>117</v>
      </c>
      <c r="G3128" s="27" t="s">
        <v>118</v>
      </c>
      <c r="H3128" s="27" t="s">
        <v>26</v>
      </c>
      <c r="I3128" s="29">
        <v>0.35000000000000003</v>
      </c>
      <c r="J3128" s="30">
        <v>2250</v>
      </c>
      <c r="K3128" s="31">
        <f t="shared" si="24"/>
        <v>787.50000000000011</v>
      </c>
      <c r="L3128" s="31">
        <f t="shared" si="25"/>
        <v>275.625</v>
      </c>
      <c r="M3128" s="32">
        <v>0.35</v>
      </c>
      <c r="O3128" s="37"/>
      <c r="P3128" s="35"/>
      <c r="Q3128" s="33"/>
      <c r="R3128" s="34"/>
    </row>
    <row r="3129" spans="1:18" ht="15.75" customHeight="1" x14ac:dyDescent="0.2">
      <c r="A3129" s="22"/>
      <c r="B3129" s="27" t="s">
        <v>21</v>
      </c>
      <c r="C3129" s="27">
        <v>1185732</v>
      </c>
      <c r="D3129" s="28">
        <v>44327</v>
      </c>
      <c r="E3129" s="27" t="s">
        <v>40</v>
      </c>
      <c r="F3129" s="27" t="s">
        <v>117</v>
      </c>
      <c r="G3129" s="27" t="s">
        <v>118</v>
      </c>
      <c r="H3129" s="27" t="s">
        <v>27</v>
      </c>
      <c r="I3129" s="29">
        <v>0.35000000000000003</v>
      </c>
      <c r="J3129" s="30">
        <v>1750</v>
      </c>
      <c r="K3129" s="31">
        <f t="shared" si="24"/>
        <v>612.50000000000011</v>
      </c>
      <c r="L3129" s="31">
        <f t="shared" si="25"/>
        <v>214.37500000000003</v>
      </c>
      <c r="M3129" s="32">
        <v>0.35</v>
      </c>
      <c r="O3129" s="37"/>
      <c r="P3129" s="35"/>
      <c r="Q3129" s="33"/>
      <c r="R3129" s="34"/>
    </row>
    <row r="3130" spans="1:18" ht="15.75" customHeight="1" x14ac:dyDescent="0.2">
      <c r="A3130" s="22"/>
      <c r="B3130" s="27" t="s">
        <v>21</v>
      </c>
      <c r="C3130" s="27">
        <v>1185732</v>
      </c>
      <c r="D3130" s="28">
        <v>44327</v>
      </c>
      <c r="E3130" s="27" t="s">
        <v>40</v>
      </c>
      <c r="F3130" s="27" t="s">
        <v>117</v>
      </c>
      <c r="G3130" s="27" t="s">
        <v>118</v>
      </c>
      <c r="H3130" s="27" t="s">
        <v>28</v>
      </c>
      <c r="I3130" s="29">
        <v>0.44999999999999996</v>
      </c>
      <c r="J3130" s="30">
        <v>2000</v>
      </c>
      <c r="K3130" s="31">
        <f t="shared" si="24"/>
        <v>899.99999999999989</v>
      </c>
      <c r="L3130" s="31">
        <f t="shared" si="25"/>
        <v>269.99999999999994</v>
      </c>
      <c r="M3130" s="32">
        <v>0.3</v>
      </c>
      <c r="O3130" s="37"/>
      <c r="P3130" s="35"/>
      <c r="Q3130" s="33"/>
      <c r="R3130" s="34"/>
    </row>
    <row r="3131" spans="1:18" ht="15.75" customHeight="1" x14ac:dyDescent="0.2">
      <c r="A3131" s="22"/>
      <c r="B3131" s="27" t="s">
        <v>21</v>
      </c>
      <c r="C3131" s="27">
        <v>1185732</v>
      </c>
      <c r="D3131" s="28">
        <v>44327</v>
      </c>
      <c r="E3131" s="27" t="s">
        <v>40</v>
      </c>
      <c r="F3131" s="27" t="s">
        <v>117</v>
      </c>
      <c r="G3131" s="27" t="s">
        <v>118</v>
      </c>
      <c r="H3131" s="27" t="s">
        <v>29</v>
      </c>
      <c r="I3131" s="29">
        <v>0.54999999999999993</v>
      </c>
      <c r="J3131" s="30">
        <v>3250</v>
      </c>
      <c r="K3131" s="31">
        <f t="shared" si="24"/>
        <v>1787.4999999999998</v>
      </c>
      <c r="L3131" s="31">
        <f t="shared" si="25"/>
        <v>715</v>
      </c>
      <c r="M3131" s="32">
        <v>0.4</v>
      </c>
      <c r="O3131" s="37"/>
      <c r="P3131" s="35"/>
      <c r="Q3131" s="33"/>
      <c r="R3131" s="34"/>
    </row>
    <row r="3132" spans="1:18" ht="15.75" customHeight="1" x14ac:dyDescent="0.2">
      <c r="A3132" s="22"/>
      <c r="B3132" s="27" t="s">
        <v>21</v>
      </c>
      <c r="C3132" s="27">
        <v>1185732</v>
      </c>
      <c r="D3132" s="28">
        <v>44357</v>
      </c>
      <c r="E3132" s="27" t="s">
        <v>40</v>
      </c>
      <c r="F3132" s="27" t="s">
        <v>117</v>
      </c>
      <c r="G3132" s="27" t="s">
        <v>118</v>
      </c>
      <c r="H3132" s="27" t="s">
        <v>24</v>
      </c>
      <c r="I3132" s="29">
        <v>0.4</v>
      </c>
      <c r="J3132" s="30">
        <v>5750</v>
      </c>
      <c r="K3132" s="31">
        <f t="shared" si="24"/>
        <v>2300</v>
      </c>
      <c r="L3132" s="31">
        <f t="shared" si="25"/>
        <v>920</v>
      </c>
      <c r="M3132" s="32">
        <v>0.4</v>
      </c>
      <c r="O3132" s="37"/>
      <c r="P3132" s="35"/>
      <c r="Q3132" s="33"/>
      <c r="R3132" s="34"/>
    </row>
    <row r="3133" spans="1:18" ht="15.75" customHeight="1" x14ac:dyDescent="0.2">
      <c r="A3133" s="22"/>
      <c r="B3133" s="27" t="s">
        <v>21</v>
      </c>
      <c r="C3133" s="27">
        <v>1185732</v>
      </c>
      <c r="D3133" s="28">
        <v>44357</v>
      </c>
      <c r="E3133" s="27" t="s">
        <v>40</v>
      </c>
      <c r="F3133" s="27" t="s">
        <v>117</v>
      </c>
      <c r="G3133" s="27" t="s">
        <v>118</v>
      </c>
      <c r="H3133" s="27" t="s">
        <v>25</v>
      </c>
      <c r="I3133" s="29">
        <v>0.35000000000000009</v>
      </c>
      <c r="J3133" s="30">
        <v>3250</v>
      </c>
      <c r="K3133" s="31">
        <f t="shared" si="24"/>
        <v>1137.5000000000002</v>
      </c>
      <c r="L3133" s="31">
        <f t="shared" si="25"/>
        <v>455.00000000000011</v>
      </c>
      <c r="M3133" s="32">
        <v>0.4</v>
      </c>
      <c r="O3133" s="37"/>
      <c r="P3133" s="35"/>
      <c r="Q3133" s="33"/>
      <c r="R3133" s="34"/>
    </row>
    <row r="3134" spans="1:18" ht="15.75" customHeight="1" x14ac:dyDescent="0.2">
      <c r="A3134" s="22"/>
      <c r="B3134" s="27" t="s">
        <v>21</v>
      </c>
      <c r="C3134" s="27">
        <v>1185732</v>
      </c>
      <c r="D3134" s="28">
        <v>44357</v>
      </c>
      <c r="E3134" s="27" t="s">
        <v>40</v>
      </c>
      <c r="F3134" s="27" t="s">
        <v>117</v>
      </c>
      <c r="G3134" s="27" t="s">
        <v>118</v>
      </c>
      <c r="H3134" s="27" t="s">
        <v>26</v>
      </c>
      <c r="I3134" s="29">
        <v>0.30000000000000004</v>
      </c>
      <c r="J3134" s="30">
        <v>2000</v>
      </c>
      <c r="K3134" s="31">
        <f t="shared" si="24"/>
        <v>600.00000000000011</v>
      </c>
      <c r="L3134" s="31">
        <f t="shared" si="25"/>
        <v>210.00000000000003</v>
      </c>
      <c r="M3134" s="32">
        <v>0.35</v>
      </c>
      <c r="O3134" s="37"/>
      <c r="P3134" s="35"/>
      <c r="Q3134" s="33"/>
      <c r="R3134" s="34"/>
    </row>
    <row r="3135" spans="1:18" ht="15.75" customHeight="1" x14ac:dyDescent="0.2">
      <c r="A3135" s="22"/>
      <c r="B3135" s="27" t="s">
        <v>21</v>
      </c>
      <c r="C3135" s="27">
        <v>1185732</v>
      </c>
      <c r="D3135" s="28">
        <v>44357</v>
      </c>
      <c r="E3135" s="27" t="s">
        <v>40</v>
      </c>
      <c r="F3135" s="27" t="s">
        <v>117</v>
      </c>
      <c r="G3135" s="27" t="s">
        <v>118</v>
      </c>
      <c r="H3135" s="27" t="s">
        <v>27</v>
      </c>
      <c r="I3135" s="29">
        <v>0.30000000000000004</v>
      </c>
      <c r="J3135" s="30">
        <v>1750</v>
      </c>
      <c r="K3135" s="31">
        <f t="shared" si="24"/>
        <v>525.00000000000011</v>
      </c>
      <c r="L3135" s="31">
        <f t="shared" si="25"/>
        <v>183.75000000000003</v>
      </c>
      <c r="M3135" s="32">
        <v>0.35</v>
      </c>
      <c r="O3135" s="37"/>
      <c r="P3135" s="35"/>
      <c r="Q3135" s="33"/>
      <c r="R3135" s="34"/>
    </row>
    <row r="3136" spans="1:18" ht="15.75" customHeight="1" x14ac:dyDescent="0.2">
      <c r="A3136" s="22"/>
      <c r="B3136" s="27" t="s">
        <v>21</v>
      </c>
      <c r="C3136" s="27">
        <v>1185732</v>
      </c>
      <c r="D3136" s="28">
        <v>44357</v>
      </c>
      <c r="E3136" s="27" t="s">
        <v>40</v>
      </c>
      <c r="F3136" s="27" t="s">
        <v>117</v>
      </c>
      <c r="G3136" s="27" t="s">
        <v>118</v>
      </c>
      <c r="H3136" s="27" t="s">
        <v>28</v>
      </c>
      <c r="I3136" s="29">
        <v>0.4</v>
      </c>
      <c r="J3136" s="30">
        <v>1750</v>
      </c>
      <c r="K3136" s="31">
        <f t="shared" si="24"/>
        <v>700</v>
      </c>
      <c r="L3136" s="31">
        <f t="shared" si="25"/>
        <v>210</v>
      </c>
      <c r="M3136" s="32">
        <v>0.3</v>
      </c>
      <c r="O3136" s="37"/>
      <c r="P3136" s="35"/>
      <c r="Q3136" s="33"/>
      <c r="R3136" s="34"/>
    </row>
    <row r="3137" spans="1:18" ht="15.75" customHeight="1" x14ac:dyDescent="0.2">
      <c r="A3137" s="22"/>
      <c r="B3137" s="27" t="s">
        <v>21</v>
      </c>
      <c r="C3137" s="27">
        <v>1185732</v>
      </c>
      <c r="D3137" s="28">
        <v>44357</v>
      </c>
      <c r="E3137" s="27" t="s">
        <v>40</v>
      </c>
      <c r="F3137" s="27" t="s">
        <v>117</v>
      </c>
      <c r="G3137" s="27" t="s">
        <v>118</v>
      </c>
      <c r="H3137" s="27" t="s">
        <v>29</v>
      </c>
      <c r="I3137" s="29">
        <v>0.60000000000000009</v>
      </c>
      <c r="J3137" s="30">
        <v>3250</v>
      </c>
      <c r="K3137" s="31">
        <f t="shared" si="24"/>
        <v>1950.0000000000002</v>
      </c>
      <c r="L3137" s="31">
        <f t="shared" si="25"/>
        <v>780.00000000000011</v>
      </c>
      <c r="M3137" s="32">
        <v>0.4</v>
      </c>
      <c r="O3137" s="37"/>
      <c r="P3137" s="35"/>
      <c r="Q3137" s="33"/>
      <c r="R3137" s="34"/>
    </row>
    <row r="3138" spans="1:18" ht="15.75" customHeight="1" x14ac:dyDescent="0.2">
      <c r="A3138" s="22"/>
      <c r="B3138" s="27" t="s">
        <v>21</v>
      </c>
      <c r="C3138" s="27">
        <v>1185732</v>
      </c>
      <c r="D3138" s="28">
        <v>44386</v>
      </c>
      <c r="E3138" s="27" t="s">
        <v>40</v>
      </c>
      <c r="F3138" s="27" t="s">
        <v>117</v>
      </c>
      <c r="G3138" s="27" t="s">
        <v>118</v>
      </c>
      <c r="H3138" s="27" t="s">
        <v>24</v>
      </c>
      <c r="I3138" s="29">
        <v>0.55000000000000004</v>
      </c>
      <c r="J3138" s="30">
        <v>5500</v>
      </c>
      <c r="K3138" s="31">
        <f t="shared" si="24"/>
        <v>3025.0000000000005</v>
      </c>
      <c r="L3138" s="31">
        <f t="shared" si="25"/>
        <v>1210.0000000000002</v>
      </c>
      <c r="M3138" s="32">
        <v>0.4</v>
      </c>
      <c r="O3138" s="37"/>
      <c r="P3138" s="35"/>
      <c r="Q3138" s="33"/>
      <c r="R3138" s="34"/>
    </row>
    <row r="3139" spans="1:18" ht="15.75" customHeight="1" x14ac:dyDescent="0.2">
      <c r="A3139" s="22"/>
      <c r="B3139" s="27" t="s">
        <v>21</v>
      </c>
      <c r="C3139" s="27">
        <v>1185732</v>
      </c>
      <c r="D3139" s="28">
        <v>44386</v>
      </c>
      <c r="E3139" s="27" t="s">
        <v>40</v>
      </c>
      <c r="F3139" s="27" t="s">
        <v>117</v>
      </c>
      <c r="G3139" s="27" t="s">
        <v>118</v>
      </c>
      <c r="H3139" s="27" t="s">
        <v>25</v>
      </c>
      <c r="I3139" s="29">
        <v>0.50000000000000011</v>
      </c>
      <c r="J3139" s="30">
        <v>3000</v>
      </c>
      <c r="K3139" s="31">
        <f t="shared" si="24"/>
        <v>1500.0000000000002</v>
      </c>
      <c r="L3139" s="31">
        <f t="shared" si="25"/>
        <v>600.00000000000011</v>
      </c>
      <c r="M3139" s="32">
        <v>0.4</v>
      </c>
      <c r="O3139" s="37"/>
      <c r="P3139" s="35"/>
      <c r="Q3139" s="33"/>
      <c r="R3139" s="34"/>
    </row>
    <row r="3140" spans="1:18" ht="15.75" customHeight="1" x14ac:dyDescent="0.2">
      <c r="A3140" s="22"/>
      <c r="B3140" s="27" t="s">
        <v>21</v>
      </c>
      <c r="C3140" s="27">
        <v>1185732</v>
      </c>
      <c r="D3140" s="28">
        <v>44386</v>
      </c>
      <c r="E3140" s="27" t="s">
        <v>40</v>
      </c>
      <c r="F3140" s="27" t="s">
        <v>117</v>
      </c>
      <c r="G3140" s="27" t="s">
        <v>118</v>
      </c>
      <c r="H3140" s="27" t="s">
        <v>26</v>
      </c>
      <c r="I3140" s="29">
        <v>0.45</v>
      </c>
      <c r="J3140" s="30">
        <v>2250</v>
      </c>
      <c r="K3140" s="31">
        <f t="shared" si="24"/>
        <v>1012.5</v>
      </c>
      <c r="L3140" s="31">
        <f t="shared" si="25"/>
        <v>354.375</v>
      </c>
      <c r="M3140" s="32">
        <v>0.35</v>
      </c>
      <c r="O3140" s="37"/>
      <c r="P3140" s="35"/>
      <c r="Q3140" s="33"/>
      <c r="R3140" s="34"/>
    </row>
    <row r="3141" spans="1:18" ht="15.75" customHeight="1" x14ac:dyDescent="0.2">
      <c r="A3141" s="22"/>
      <c r="B3141" s="27" t="s">
        <v>21</v>
      </c>
      <c r="C3141" s="27">
        <v>1185732</v>
      </c>
      <c r="D3141" s="28">
        <v>44386</v>
      </c>
      <c r="E3141" s="27" t="s">
        <v>40</v>
      </c>
      <c r="F3141" s="27" t="s">
        <v>117</v>
      </c>
      <c r="G3141" s="27" t="s">
        <v>118</v>
      </c>
      <c r="H3141" s="27" t="s">
        <v>27</v>
      </c>
      <c r="I3141" s="29">
        <v>0.45</v>
      </c>
      <c r="J3141" s="30">
        <v>1750</v>
      </c>
      <c r="K3141" s="31">
        <f t="shared" si="24"/>
        <v>787.5</v>
      </c>
      <c r="L3141" s="31">
        <f t="shared" si="25"/>
        <v>275.625</v>
      </c>
      <c r="M3141" s="32">
        <v>0.35</v>
      </c>
      <c r="O3141" s="37"/>
      <c r="P3141" s="35"/>
      <c r="Q3141" s="33"/>
      <c r="R3141" s="34"/>
    </row>
    <row r="3142" spans="1:18" ht="15.75" customHeight="1" x14ac:dyDescent="0.2">
      <c r="A3142" s="22"/>
      <c r="B3142" s="27" t="s">
        <v>21</v>
      </c>
      <c r="C3142" s="27">
        <v>1185732</v>
      </c>
      <c r="D3142" s="28">
        <v>44386</v>
      </c>
      <c r="E3142" s="27" t="s">
        <v>40</v>
      </c>
      <c r="F3142" s="27" t="s">
        <v>117</v>
      </c>
      <c r="G3142" s="27" t="s">
        <v>118</v>
      </c>
      <c r="H3142" s="27" t="s">
        <v>28</v>
      </c>
      <c r="I3142" s="29">
        <v>0.55000000000000004</v>
      </c>
      <c r="J3142" s="30">
        <v>2000</v>
      </c>
      <c r="K3142" s="31">
        <f t="shared" si="24"/>
        <v>1100</v>
      </c>
      <c r="L3142" s="31">
        <f t="shared" si="25"/>
        <v>330</v>
      </c>
      <c r="M3142" s="32">
        <v>0.3</v>
      </c>
      <c r="O3142" s="37"/>
      <c r="P3142" s="35"/>
      <c r="Q3142" s="33"/>
      <c r="R3142" s="34"/>
    </row>
    <row r="3143" spans="1:18" ht="15.75" customHeight="1" x14ac:dyDescent="0.2">
      <c r="A3143" s="22"/>
      <c r="B3143" s="27" t="s">
        <v>21</v>
      </c>
      <c r="C3143" s="27">
        <v>1185732</v>
      </c>
      <c r="D3143" s="28">
        <v>44386</v>
      </c>
      <c r="E3143" s="27" t="s">
        <v>40</v>
      </c>
      <c r="F3143" s="27" t="s">
        <v>117</v>
      </c>
      <c r="G3143" s="27" t="s">
        <v>118</v>
      </c>
      <c r="H3143" s="27" t="s">
        <v>29</v>
      </c>
      <c r="I3143" s="29">
        <v>0.60000000000000009</v>
      </c>
      <c r="J3143" s="30">
        <v>3750</v>
      </c>
      <c r="K3143" s="31">
        <f t="shared" si="24"/>
        <v>2250.0000000000005</v>
      </c>
      <c r="L3143" s="31">
        <f t="shared" si="25"/>
        <v>900.00000000000023</v>
      </c>
      <c r="M3143" s="32">
        <v>0.4</v>
      </c>
      <c r="O3143" s="37"/>
      <c r="P3143" s="35"/>
      <c r="Q3143" s="33"/>
      <c r="R3143" s="34"/>
    </row>
    <row r="3144" spans="1:18" ht="15.75" customHeight="1" x14ac:dyDescent="0.2">
      <c r="A3144" s="22"/>
      <c r="B3144" s="27" t="s">
        <v>21</v>
      </c>
      <c r="C3144" s="27">
        <v>1185732</v>
      </c>
      <c r="D3144" s="28">
        <v>44418</v>
      </c>
      <c r="E3144" s="27" t="s">
        <v>40</v>
      </c>
      <c r="F3144" s="27" t="s">
        <v>117</v>
      </c>
      <c r="G3144" s="27" t="s">
        <v>118</v>
      </c>
      <c r="H3144" s="27" t="s">
        <v>24</v>
      </c>
      <c r="I3144" s="29">
        <v>0.5</v>
      </c>
      <c r="J3144" s="30">
        <v>5250</v>
      </c>
      <c r="K3144" s="31">
        <f t="shared" si="24"/>
        <v>2625</v>
      </c>
      <c r="L3144" s="31">
        <f t="shared" si="25"/>
        <v>1050</v>
      </c>
      <c r="M3144" s="32">
        <v>0.4</v>
      </c>
      <c r="O3144" s="37"/>
      <c r="P3144" s="35"/>
      <c r="Q3144" s="33"/>
      <c r="R3144" s="34"/>
    </row>
    <row r="3145" spans="1:18" ht="15.75" customHeight="1" x14ac:dyDescent="0.2">
      <c r="A3145" s="22"/>
      <c r="B3145" s="27" t="s">
        <v>21</v>
      </c>
      <c r="C3145" s="27">
        <v>1185732</v>
      </c>
      <c r="D3145" s="28">
        <v>44418</v>
      </c>
      <c r="E3145" s="27" t="s">
        <v>40</v>
      </c>
      <c r="F3145" s="27" t="s">
        <v>117</v>
      </c>
      <c r="G3145" s="27" t="s">
        <v>118</v>
      </c>
      <c r="H3145" s="27" t="s">
        <v>25</v>
      </c>
      <c r="I3145" s="29">
        <v>0.45000000000000007</v>
      </c>
      <c r="J3145" s="30">
        <v>3000</v>
      </c>
      <c r="K3145" s="31">
        <f t="shared" si="24"/>
        <v>1350.0000000000002</v>
      </c>
      <c r="L3145" s="31">
        <f t="shared" si="25"/>
        <v>540.00000000000011</v>
      </c>
      <c r="M3145" s="32">
        <v>0.4</v>
      </c>
      <c r="O3145" s="37"/>
      <c r="P3145" s="35"/>
      <c r="Q3145" s="33"/>
      <c r="R3145" s="34"/>
    </row>
    <row r="3146" spans="1:18" ht="15.75" customHeight="1" x14ac:dyDescent="0.2">
      <c r="A3146" s="22"/>
      <c r="B3146" s="27" t="s">
        <v>21</v>
      </c>
      <c r="C3146" s="27">
        <v>1185732</v>
      </c>
      <c r="D3146" s="28">
        <v>44418</v>
      </c>
      <c r="E3146" s="27" t="s">
        <v>40</v>
      </c>
      <c r="F3146" s="27" t="s">
        <v>117</v>
      </c>
      <c r="G3146" s="27" t="s">
        <v>118</v>
      </c>
      <c r="H3146" s="27" t="s">
        <v>26</v>
      </c>
      <c r="I3146" s="29">
        <v>0.4</v>
      </c>
      <c r="J3146" s="30">
        <v>2250</v>
      </c>
      <c r="K3146" s="31">
        <f t="shared" si="24"/>
        <v>900</v>
      </c>
      <c r="L3146" s="31">
        <f t="shared" si="25"/>
        <v>315</v>
      </c>
      <c r="M3146" s="32">
        <v>0.35</v>
      </c>
      <c r="O3146" s="37"/>
      <c r="P3146" s="35"/>
      <c r="Q3146" s="33"/>
      <c r="R3146" s="34"/>
    </row>
    <row r="3147" spans="1:18" ht="15.75" customHeight="1" x14ac:dyDescent="0.2">
      <c r="A3147" s="22"/>
      <c r="B3147" s="27" t="s">
        <v>21</v>
      </c>
      <c r="C3147" s="27">
        <v>1185732</v>
      </c>
      <c r="D3147" s="28">
        <v>44418</v>
      </c>
      <c r="E3147" s="27" t="s">
        <v>40</v>
      </c>
      <c r="F3147" s="27" t="s">
        <v>117</v>
      </c>
      <c r="G3147" s="27" t="s">
        <v>118</v>
      </c>
      <c r="H3147" s="27" t="s">
        <v>27</v>
      </c>
      <c r="I3147" s="29">
        <v>0.4</v>
      </c>
      <c r="J3147" s="30">
        <v>2000</v>
      </c>
      <c r="K3147" s="31">
        <f t="shared" si="24"/>
        <v>800</v>
      </c>
      <c r="L3147" s="31">
        <f t="shared" si="25"/>
        <v>280</v>
      </c>
      <c r="M3147" s="32">
        <v>0.35</v>
      </c>
      <c r="O3147" s="37"/>
      <c r="P3147" s="35"/>
      <c r="Q3147" s="33"/>
      <c r="R3147" s="34"/>
    </row>
    <row r="3148" spans="1:18" ht="15.75" customHeight="1" x14ac:dyDescent="0.2">
      <c r="A3148" s="22"/>
      <c r="B3148" s="27" t="s">
        <v>21</v>
      </c>
      <c r="C3148" s="27">
        <v>1185732</v>
      </c>
      <c r="D3148" s="28">
        <v>44418</v>
      </c>
      <c r="E3148" s="27" t="s">
        <v>40</v>
      </c>
      <c r="F3148" s="27" t="s">
        <v>117</v>
      </c>
      <c r="G3148" s="27" t="s">
        <v>118</v>
      </c>
      <c r="H3148" s="27" t="s">
        <v>28</v>
      </c>
      <c r="I3148" s="29">
        <v>0.5</v>
      </c>
      <c r="J3148" s="30">
        <v>1750</v>
      </c>
      <c r="K3148" s="31">
        <f t="shared" si="24"/>
        <v>875</v>
      </c>
      <c r="L3148" s="31">
        <f t="shared" si="25"/>
        <v>262.5</v>
      </c>
      <c r="M3148" s="32">
        <v>0.3</v>
      </c>
      <c r="O3148" s="37"/>
      <c r="P3148" s="35"/>
      <c r="Q3148" s="33"/>
      <c r="R3148" s="34"/>
    </row>
    <row r="3149" spans="1:18" ht="15.75" customHeight="1" x14ac:dyDescent="0.2">
      <c r="A3149" s="22"/>
      <c r="B3149" s="27" t="s">
        <v>21</v>
      </c>
      <c r="C3149" s="27">
        <v>1185732</v>
      </c>
      <c r="D3149" s="28">
        <v>44418</v>
      </c>
      <c r="E3149" s="27" t="s">
        <v>40</v>
      </c>
      <c r="F3149" s="27" t="s">
        <v>117</v>
      </c>
      <c r="G3149" s="27" t="s">
        <v>118</v>
      </c>
      <c r="H3149" s="27" t="s">
        <v>29</v>
      </c>
      <c r="I3149" s="29">
        <v>0.55000000000000004</v>
      </c>
      <c r="J3149" s="30">
        <v>3500</v>
      </c>
      <c r="K3149" s="31">
        <f t="shared" si="24"/>
        <v>1925.0000000000002</v>
      </c>
      <c r="L3149" s="31">
        <f t="shared" si="25"/>
        <v>770.00000000000011</v>
      </c>
      <c r="M3149" s="32">
        <v>0.4</v>
      </c>
      <c r="O3149" s="37"/>
      <c r="P3149" s="35"/>
      <c r="Q3149" s="33"/>
      <c r="R3149" s="34"/>
    </row>
    <row r="3150" spans="1:18" ht="15.75" customHeight="1" x14ac:dyDescent="0.2">
      <c r="A3150" s="22"/>
      <c r="B3150" s="27" t="s">
        <v>21</v>
      </c>
      <c r="C3150" s="27">
        <v>1185732</v>
      </c>
      <c r="D3150" s="28">
        <v>44450</v>
      </c>
      <c r="E3150" s="27" t="s">
        <v>40</v>
      </c>
      <c r="F3150" s="27" t="s">
        <v>117</v>
      </c>
      <c r="G3150" s="27" t="s">
        <v>118</v>
      </c>
      <c r="H3150" s="27" t="s">
        <v>24</v>
      </c>
      <c r="I3150" s="29">
        <v>0.35000000000000003</v>
      </c>
      <c r="J3150" s="30">
        <v>4750</v>
      </c>
      <c r="K3150" s="31">
        <f t="shared" si="24"/>
        <v>1662.5000000000002</v>
      </c>
      <c r="L3150" s="31">
        <f t="shared" si="25"/>
        <v>665.00000000000011</v>
      </c>
      <c r="M3150" s="32">
        <v>0.4</v>
      </c>
      <c r="O3150" s="37"/>
      <c r="P3150" s="35"/>
      <c r="Q3150" s="33"/>
      <c r="R3150" s="34"/>
    </row>
    <row r="3151" spans="1:18" ht="15.75" customHeight="1" x14ac:dyDescent="0.2">
      <c r="A3151" s="22"/>
      <c r="B3151" s="27" t="s">
        <v>21</v>
      </c>
      <c r="C3151" s="27">
        <v>1185732</v>
      </c>
      <c r="D3151" s="28">
        <v>44450</v>
      </c>
      <c r="E3151" s="27" t="s">
        <v>40</v>
      </c>
      <c r="F3151" s="27" t="s">
        <v>117</v>
      </c>
      <c r="G3151" s="27" t="s">
        <v>118</v>
      </c>
      <c r="H3151" s="27" t="s">
        <v>25</v>
      </c>
      <c r="I3151" s="29">
        <v>0.3000000000000001</v>
      </c>
      <c r="J3151" s="30">
        <v>2750</v>
      </c>
      <c r="K3151" s="31">
        <f t="shared" si="24"/>
        <v>825.00000000000023</v>
      </c>
      <c r="L3151" s="31">
        <f t="shared" si="25"/>
        <v>330.00000000000011</v>
      </c>
      <c r="M3151" s="32">
        <v>0.4</v>
      </c>
      <c r="O3151" s="37"/>
      <c r="P3151" s="35"/>
      <c r="Q3151" s="33"/>
      <c r="R3151" s="34"/>
    </row>
    <row r="3152" spans="1:18" ht="15.75" customHeight="1" x14ac:dyDescent="0.2">
      <c r="A3152" s="22"/>
      <c r="B3152" s="27" t="s">
        <v>21</v>
      </c>
      <c r="C3152" s="27">
        <v>1185732</v>
      </c>
      <c r="D3152" s="28">
        <v>44450</v>
      </c>
      <c r="E3152" s="27" t="s">
        <v>40</v>
      </c>
      <c r="F3152" s="27" t="s">
        <v>117</v>
      </c>
      <c r="G3152" s="27" t="s">
        <v>118</v>
      </c>
      <c r="H3152" s="27" t="s">
        <v>26</v>
      </c>
      <c r="I3152" s="29">
        <v>0.25000000000000006</v>
      </c>
      <c r="J3152" s="30">
        <v>1750</v>
      </c>
      <c r="K3152" s="31">
        <f t="shared" si="24"/>
        <v>437.50000000000011</v>
      </c>
      <c r="L3152" s="31">
        <f t="shared" si="25"/>
        <v>153.12500000000003</v>
      </c>
      <c r="M3152" s="32">
        <v>0.35</v>
      </c>
      <c r="O3152" s="37"/>
      <c r="P3152" s="35"/>
      <c r="Q3152" s="33"/>
      <c r="R3152" s="34"/>
    </row>
    <row r="3153" spans="1:18" ht="15.75" customHeight="1" x14ac:dyDescent="0.2">
      <c r="A3153" s="22"/>
      <c r="B3153" s="27" t="s">
        <v>21</v>
      </c>
      <c r="C3153" s="27">
        <v>1185732</v>
      </c>
      <c r="D3153" s="28">
        <v>44450</v>
      </c>
      <c r="E3153" s="27" t="s">
        <v>40</v>
      </c>
      <c r="F3153" s="27" t="s">
        <v>117</v>
      </c>
      <c r="G3153" s="27" t="s">
        <v>118</v>
      </c>
      <c r="H3153" s="27" t="s">
        <v>27</v>
      </c>
      <c r="I3153" s="29">
        <v>0.25000000000000006</v>
      </c>
      <c r="J3153" s="30">
        <v>1500</v>
      </c>
      <c r="K3153" s="31">
        <f t="shared" si="24"/>
        <v>375.00000000000006</v>
      </c>
      <c r="L3153" s="31">
        <f t="shared" si="25"/>
        <v>131.25</v>
      </c>
      <c r="M3153" s="32">
        <v>0.35</v>
      </c>
      <c r="O3153" s="37"/>
      <c r="P3153" s="35"/>
      <c r="Q3153" s="33"/>
      <c r="R3153" s="34"/>
    </row>
    <row r="3154" spans="1:18" ht="15.75" customHeight="1" x14ac:dyDescent="0.2">
      <c r="A3154" s="22"/>
      <c r="B3154" s="27" t="s">
        <v>21</v>
      </c>
      <c r="C3154" s="27">
        <v>1185732</v>
      </c>
      <c r="D3154" s="28">
        <v>44450</v>
      </c>
      <c r="E3154" s="27" t="s">
        <v>40</v>
      </c>
      <c r="F3154" s="27" t="s">
        <v>117</v>
      </c>
      <c r="G3154" s="27" t="s">
        <v>118</v>
      </c>
      <c r="H3154" s="27" t="s">
        <v>28</v>
      </c>
      <c r="I3154" s="29">
        <v>0.35000000000000003</v>
      </c>
      <c r="J3154" s="30">
        <v>1500</v>
      </c>
      <c r="K3154" s="31">
        <f t="shared" si="24"/>
        <v>525</v>
      </c>
      <c r="L3154" s="31">
        <f t="shared" si="25"/>
        <v>157.5</v>
      </c>
      <c r="M3154" s="32">
        <v>0.3</v>
      </c>
      <c r="O3154" s="37"/>
      <c r="P3154" s="35"/>
      <c r="Q3154" s="33"/>
      <c r="R3154" s="34"/>
    </row>
    <row r="3155" spans="1:18" ht="15.75" customHeight="1" x14ac:dyDescent="0.2">
      <c r="A3155" s="22"/>
      <c r="B3155" s="27" t="s">
        <v>21</v>
      </c>
      <c r="C3155" s="27">
        <v>1185732</v>
      </c>
      <c r="D3155" s="28">
        <v>44450</v>
      </c>
      <c r="E3155" s="27" t="s">
        <v>40</v>
      </c>
      <c r="F3155" s="27" t="s">
        <v>117</v>
      </c>
      <c r="G3155" s="27" t="s">
        <v>118</v>
      </c>
      <c r="H3155" s="27" t="s">
        <v>29</v>
      </c>
      <c r="I3155" s="29">
        <v>0.4</v>
      </c>
      <c r="J3155" s="30">
        <v>2250</v>
      </c>
      <c r="K3155" s="31">
        <f t="shared" si="24"/>
        <v>900</v>
      </c>
      <c r="L3155" s="31">
        <f t="shared" si="25"/>
        <v>360</v>
      </c>
      <c r="M3155" s="32">
        <v>0.4</v>
      </c>
      <c r="O3155" s="37"/>
      <c r="P3155" s="35"/>
      <c r="Q3155" s="33"/>
      <c r="R3155" s="34"/>
    </row>
    <row r="3156" spans="1:18" ht="15.75" customHeight="1" x14ac:dyDescent="0.2">
      <c r="A3156" s="22"/>
      <c r="B3156" s="27" t="s">
        <v>21</v>
      </c>
      <c r="C3156" s="27">
        <v>1185732</v>
      </c>
      <c r="D3156" s="28">
        <v>44479</v>
      </c>
      <c r="E3156" s="27" t="s">
        <v>40</v>
      </c>
      <c r="F3156" s="27" t="s">
        <v>117</v>
      </c>
      <c r="G3156" s="27" t="s">
        <v>118</v>
      </c>
      <c r="H3156" s="27" t="s">
        <v>24</v>
      </c>
      <c r="I3156" s="29">
        <v>0.44999999999999996</v>
      </c>
      <c r="J3156" s="30">
        <v>4000</v>
      </c>
      <c r="K3156" s="31">
        <f t="shared" si="24"/>
        <v>1799.9999999999998</v>
      </c>
      <c r="L3156" s="31">
        <f t="shared" si="25"/>
        <v>720</v>
      </c>
      <c r="M3156" s="32">
        <v>0.4</v>
      </c>
      <c r="O3156" s="37"/>
      <c r="P3156" s="35"/>
      <c r="Q3156" s="33"/>
      <c r="R3156" s="34"/>
    </row>
    <row r="3157" spans="1:18" ht="15.75" customHeight="1" x14ac:dyDescent="0.2">
      <c r="A3157" s="22"/>
      <c r="B3157" s="27" t="s">
        <v>21</v>
      </c>
      <c r="C3157" s="27">
        <v>1185732</v>
      </c>
      <c r="D3157" s="28">
        <v>44479</v>
      </c>
      <c r="E3157" s="27" t="s">
        <v>40</v>
      </c>
      <c r="F3157" s="27" t="s">
        <v>117</v>
      </c>
      <c r="G3157" s="27" t="s">
        <v>118</v>
      </c>
      <c r="H3157" s="27" t="s">
        <v>25</v>
      </c>
      <c r="I3157" s="29">
        <v>0.35000000000000003</v>
      </c>
      <c r="J3157" s="30">
        <v>2500</v>
      </c>
      <c r="K3157" s="31">
        <f t="shared" si="24"/>
        <v>875.00000000000011</v>
      </c>
      <c r="L3157" s="31">
        <f t="shared" si="25"/>
        <v>350.00000000000006</v>
      </c>
      <c r="M3157" s="32">
        <v>0.4</v>
      </c>
      <c r="O3157" s="37"/>
      <c r="P3157" s="35"/>
      <c r="Q3157" s="33"/>
      <c r="R3157" s="34"/>
    </row>
    <row r="3158" spans="1:18" ht="15.75" customHeight="1" x14ac:dyDescent="0.2">
      <c r="A3158" s="22"/>
      <c r="B3158" s="27" t="s">
        <v>21</v>
      </c>
      <c r="C3158" s="27">
        <v>1185732</v>
      </c>
      <c r="D3158" s="28">
        <v>44479</v>
      </c>
      <c r="E3158" s="27" t="s">
        <v>40</v>
      </c>
      <c r="F3158" s="27" t="s">
        <v>117</v>
      </c>
      <c r="G3158" s="27" t="s">
        <v>118</v>
      </c>
      <c r="H3158" s="27" t="s">
        <v>26</v>
      </c>
      <c r="I3158" s="29">
        <v>0.35000000000000003</v>
      </c>
      <c r="J3158" s="30">
        <v>1500</v>
      </c>
      <c r="K3158" s="31">
        <f t="shared" si="24"/>
        <v>525</v>
      </c>
      <c r="L3158" s="31">
        <f t="shared" si="25"/>
        <v>183.75</v>
      </c>
      <c r="M3158" s="32">
        <v>0.35</v>
      </c>
      <c r="O3158" s="37"/>
      <c r="P3158" s="35"/>
      <c r="Q3158" s="33"/>
      <c r="R3158" s="34"/>
    </row>
    <row r="3159" spans="1:18" ht="15.75" customHeight="1" x14ac:dyDescent="0.2">
      <c r="A3159" s="22"/>
      <c r="B3159" s="27" t="s">
        <v>21</v>
      </c>
      <c r="C3159" s="27">
        <v>1185732</v>
      </c>
      <c r="D3159" s="28">
        <v>44479</v>
      </c>
      <c r="E3159" s="27" t="s">
        <v>40</v>
      </c>
      <c r="F3159" s="27" t="s">
        <v>117</v>
      </c>
      <c r="G3159" s="27" t="s">
        <v>118</v>
      </c>
      <c r="H3159" s="27" t="s">
        <v>27</v>
      </c>
      <c r="I3159" s="29">
        <v>0.35000000000000003</v>
      </c>
      <c r="J3159" s="30">
        <v>1500</v>
      </c>
      <c r="K3159" s="31">
        <f t="shared" si="24"/>
        <v>525</v>
      </c>
      <c r="L3159" s="31">
        <f t="shared" si="25"/>
        <v>183.75</v>
      </c>
      <c r="M3159" s="32">
        <v>0.35</v>
      </c>
      <c r="O3159" s="37"/>
      <c r="P3159" s="35"/>
      <c r="Q3159" s="33"/>
      <c r="R3159" s="34"/>
    </row>
    <row r="3160" spans="1:18" ht="15.75" customHeight="1" x14ac:dyDescent="0.2">
      <c r="A3160" s="22"/>
      <c r="B3160" s="27" t="s">
        <v>21</v>
      </c>
      <c r="C3160" s="27">
        <v>1185732</v>
      </c>
      <c r="D3160" s="28">
        <v>44479</v>
      </c>
      <c r="E3160" s="27" t="s">
        <v>40</v>
      </c>
      <c r="F3160" s="27" t="s">
        <v>117</v>
      </c>
      <c r="G3160" s="27" t="s">
        <v>118</v>
      </c>
      <c r="H3160" s="27" t="s">
        <v>28</v>
      </c>
      <c r="I3160" s="29">
        <v>0.44999999999999996</v>
      </c>
      <c r="J3160" s="30">
        <v>1500</v>
      </c>
      <c r="K3160" s="31">
        <f t="shared" si="24"/>
        <v>674.99999999999989</v>
      </c>
      <c r="L3160" s="31">
        <f t="shared" si="25"/>
        <v>202.49999999999997</v>
      </c>
      <c r="M3160" s="32">
        <v>0.3</v>
      </c>
      <c r="O3160" s="37"/>
      <c r="P3160" s="35"/>
      <c r="Q3160" s="33"/>
      <c r="R3160" s="34"/>
    </row>
    <row r="3161" spans="1:18" ht="15.75" customHeight="1" x14ac:dyDescent="0.2">
      <c r="A3161" s="22"/>
      <c r="B3161" s="27" t="s">
        <v>21</v>
      </c>
      <c r="C3161" s="27">
        <v>1185732</v>
      </c>
      <c r="D3161" s="28">
        <v>44479</v>
      </c>
      <c r="E3161" s="27" t="s">
        <v>40</v>
      </c>
      <c r="F3161" s="27" t="s">
        <v>117</v>
      </c>
      <c r="G3161" s="27" t="s">
        <v>118</v>
      </c>
      <c r="H3161" s="27" t="s">
        <v>29</v>
      </c>
      <c r="I3161" s="29">
        <v>0.49999999999999983</v>
      </c>
      <c r="J3161" s="30">
        <v>2750</v>
      </c>
      <c r="K3161" s="31">
        <f t="shared" si="24"/>
        <v>1374.9999999999995</v>
      </c>
      <c r="L3161" s="31">
        <f t="shared" si="25"/>
        <v>549.99999999999989</v>
      </c>
      <c r="M3161" s="32">
        <v>0.4</v>
      </c>
      <c r="O3161" s="37"/>
      <c r="P3161" s="35"/>
      <c r="Q3161" s="33"/>
      <c r="R3161" s="34"/>
    </row>
    <row r="3162" spans="1:18" ht="15.75" customHeight="1" x14ac:dyDescent="0.2">
      <c r="A3162" s="22"/>
      <c r="B3162" s="27" t="s">
        <v>21</v>
      </c>
      <c r="C3162" s="27">
        <v>1185732</v>
      </c>
      <c r="D3162" s="28">
        <v>44510</v>
      </c>
      <c r="E3162" s="27" t="s">
        <v>40</v>
      </c>
      <c r="F3162" s="27" t="s">
        <v>117</v>
      </c>
      <c r="G3162" s="27" t="s">
        <v>118</v>
      </c>
      <c r="H3162" s="27" t="s">
        <v>24</v>
      </c>
      <c r="I3162" s="29">
        <v>0.44999999999999996</v>
      </c>
      <c r="J3162" s="30">
        <v>4250</v>
      </c>
      <c r="K3162" s="31">
        <f t="shared" si="24"/>
        <v>1912.4999999999998</v>
      </c>
      <c r="L3162" s="31">
        <f t="shared" si="25"/>
        <v>765</v>
      </c>
      <c r="M3162" s="32">
        <v>0.4</v>
      </c>
      <c r="O3162" s="37"/>
      <c r="P3162" s="35"/>
      <c r="Q3162" s="33"/>
      <c r="R3162" s="34"/>
    </row>
    <row r="3163" spans="1:18" ht="15.75" customHeight="1" x14ac:dyDescent="0.2">
      <c r="A3163" s="22"/>
      <c r="B3163" s="27" t="s">
        <v>21</v>
      </c>
      <c r="C3163" s="27">
        <v>1185732</v>
      </c>
      <c r="D3163" s="28">
        <v>44510</v>
      </c>
      <c r="E3163" s="27" t="s">
        <v>40</v>
      </c>
      <c r="F3163" s="27" t="s">
        <v>117</v>
      </c>
      <c r="G3163" s="27" t="s">
        <v>118</v>
      </c>
      <c r="H3163" s="27" t="s">
        <v>25</v>
      </c>
      <c r="I3163" s="29">
        <v>0.35000000000000003</v>
      </c>
      <c r="J3163" s="30">
        <v>3250</v>
      </c>
      <c r="K3163" s="31">
        <f t="shared" si="24"/>
        <v>1137.5</v>
      </c>
      <c r="L3163" s="31">
        <f t="shared" si="25"/>
        <v>455</v>
      </c>
      <c r="M3163" s="32">
        <v>0.4</v>
      </c>
      <c r="O3163" s="37"/>
      <c r="P3163" s="35"/>
      <c r="Q3163" s="33"/>
      <c r="R3163" s="34"/>
    </row>
    <row r="3164" spans="1:18" ht="15.75" customHeight="1" x14ac:dyDescent="0.2">
      <c r="A3164" s="22"/>
      <c r="B3164" s="27" t="s">
        <v>21</v>
      </c>
      <c r="C3164" s="27">
        <v>1185732</v>
      </c>
      <c r="D3164" s="28">
        <v>44510</v>
      </c>
      <c r="E3164" s="27" t="s">
        <v>40</v>
      </c>
      <c r="F3164" s="27" t="s">
        <v>117</v>
      </c>
      <c r="G3164" s="27" t="s">
        <v>118</v>
      </c>
      <c r="H3164" s="27" t="s">
        <v>26</v>
      </c>
      <c r="I3164" s="29">
        <v>0.35000000000000003</v>
      </c>
      <c r="J3164" s="30">
        <v>2700</v>
      </c>
      <c r="K3164" s="31">
        <f t="shared" si="24"/>
        <v>945.00000000000011</v>
      </c>
      <c r="L3164" s="31">
        <f t="shared" si="25"/>
        <v>330.75</v>
      </c>
      <c r="M3164" s="32">
        <v>0.35</v>
      </c>
      <c r="O3164" s="37"/>
      <c r="P3164" s="35"/>
      <c r="Q3164" s="33"/>
      <c r="R3164" s="34"/>
    </row>
    <row r="3165" spans="1:18" ht="15.75" customHeight="1" x14ac:dyDescent="0.2">
      <c r="A3165" s="22"/>
      <c r="B3165" s="27" t="s">
        <v>21</v>
      </c>
      <c r="C3165" s="27">
        <v>1185732</v>
      </c>
      <c r="D3165" s="28">
        <v>44510</v>
      </c>
      <c r="E3165" s="27" t="s">
        <v>40</v>
      </c>
      <c r="F3165" s="27" t="s">
        <v>117</v>
      </c>
      <c r="G3165" s="27" t="s">
        <v>118</v>
      </c>
      <c r="H3165" s="27" t="s">
        <v>27</v>
      </c>
      <c r="I3165" s="29">
        <v>0.35000000000000003</v>
      </c>
      <c r="J3165" s="30">
        <v>2750</v>
      </c>
      <c r="K3165" s="31">
        <f t="shared" si="24"/>
        <v>962.50000000000011</v>
      </c>
      <c r="L3165" s="31">
        <f t="shared" si="25"/>
        <v>336.875</v>
      </c>
      <c r="M3165" s="32">
        <v>0.35</v>
      </c>
      <c r="O3165" s="37"/>
      <c r="P3165" s="35"/>
      <c r="Q3165" s="33"/>
      <c r="R3165" s="34"/>
    </row>
    <row r="3166" spans="1:18" ht="15.75" customHeight="1" x14ac:dyDescent="0.2">
      <c r="A3166" s="22"/>
      <c r="B3166" s="27" t="s">
        <v>21</v>
      </c>
      <c r="C3166" s="27">
        <v>1185732</v>
      </c>
      <c r="D3166" s="28">
        <v>44510</v>
      </c>
      <c r="E3166" s="27" t="s">
        <v>40</v>
      </c>
      <c r="F3166" s="27" t="s">
        <v>117</v>
      </c>
      <c r="G3166" s="27" t="s">
        <v>118</v>
      </c>
      <c r="H3166" s="27" t="s">
        <v>28</v>
      </c>
      <c r="I3166" s="29">
        <v>0.6</v>
      </c>
      <c r="J3166" s="30">
        <v>2500</v>
      </c>
      <c r="K3166" s="31">
        <f t="shared" si="24"/>
        <v>1500</v>
      </c>
      <c r="L3166" s="31">
        <f t="shared" si="25"/>
        <v>450</v>
      </c>
      <c r="M3166" s="32">
        <v>0.3</v>
      </c>
      <c r="O3166" s="37"/>
      <c r="P3166" s="35"/>
      <c r="Q3166" s="33"/>
      <c r="R3166" s="34"/>
    </row>
    <row r="3167" spans="1:18" ht="15.75" customHeight="1" x14ac:dyDescent="0.2">
      <c r="A3167" s="22"/>
      <c r="B3167" s="27" t="s">
        <v>21</v>
      </c>
      <c r="C3167" s="27">
        <v>1185732</v>
      </c>
      <c r="D3167" s="28">
        <v>44510</v>
      </c>
      <c r="E3167" s="27" t="s">
        <v>40</v>
      </c>
      <c r="F3167" s="27" t="s">
        <v>117</v>
      </c>
      <c r="G3167" s="27" t="s">
        <v>118</v>
      </c>
      <c r="H3167" s="27" t="s">
        <v>29</v>
      </c>
      <c r="I3167" s="29">
        <v>0.64999999999999991</v>
      </c>
      <c r="J3167" s="30">
        <v>3500</v>
      </c>
      <c r="K3167" s="31">
        <f t="shared" si="24"/>
        <v>2274.9999999999995</v>
      </c>
      <c r="L3167" s="31">
        <f t="shared" si="25"/>
        <v>909.99999999999989</v>
      </c>
      <c r="M3167" s="32">
        <v>0.4</v>
      </c>
      <c r="O3167" s="37"/>
      <c r="P3167" s="35"/>
      <c r="Q3167" s="33"/>
      <c r="R3167" s="34"/>
    </row>
    <row r="3168" spans="1:18" ht="15.75" customHeight="1" x14ac:dyDescent="0.2">
      <c r="A3168" s="22"/>
      <c r="B3168" s="27" t="s">
        <v>21</v>
      </c>
      <c r="C3168" s="27">
        <v>1185732</v>
      </c>
      <c r="D3168" s="28">
        <v>44539</v>
      </c>
      <c r="E3168" s="27" t="s">
        <v>40</v>
      </c>
      <c r="F3168" s="27" t="s">
        <v>117</v>
      </c>
      <c r="G3168" s="27" t="s">
        <v>118</v>
      </c>
      <c r="H3168" s="27" t="s">
        <v>24</v>
      </c>
      <c r="I3168" s="29">
        <v>0.6</v>
      </c>
      <c r="J3168" s="30">
        <v>6000</v>
      </c>
      <c r="K3168" s="31">
        <f t="shared" si="24"/>
        <v>3600</v>
      </c>
      <c r="L3168" s="31">
        <f t="shared" si="25"/>
        <v>1440</v>
      </c>
      <c r="M3168" s="32">
        <v>0.4</v>
      </c>
      <c r="O3168" s="37"/>
      <c r="P3168" s="35"/>
      <c r="Q3168" s="33"/>
      <c r="R3168" s="34"/>
    </row>
    <row r="3169" spans="1:18" ht="15.75" customHeight="1" x14ac:dyDescent="0.2">
      <c r="A3169" s="22"/>
      <c r="B3169" s="27" t="s">
        <v>21</v>
      </c>
      <c r="C3169" s="27">
        <v>1185732</v>
      </c>
      <c r="D3169" s="28">
        <v>44539</v>
      </c>
      <c r="E3169" s="27" t="s">
        <v>40</v>
      </c>
      <c r="F3169" s="27" t="s">
        <v>117</v>
      </c>
      <c r="G3169" s="27" t="s">
        <v>118</v>
      </c>
      <c r="H3169" s="27" t="s">
        <v>25</v>
      </c>
      <c r="I3169" s="29">
        <v>0.5</v>
      </c>
      <c r="J3169" s="30">
        <v>4000</v>
      </c>
      <c r="K3169" s="31">
        <f t="shared" si="24"/>
        <v>2000</v>
      </c>
      <c r="L3169" s="31">
        <f t="shared" si="25"/>
        <v>800</v>
      </c>
      <c r="M3169" s="32">
        <v>0.4</v>
      </c>
      <c r="O3169" s="37"/>
      <c r="P3169" s="35"/>
      <c r="Q3169" s="33"/>
      <c r="R3169" s="34"/>
    </row>
    <row r="3170" spans="1:18" ht="15.75" customHeight="1" x14ac:dyDescent="0.2">
      <c r="A3170" s="22"/>
      <c r="B3170" s="27" t="s">
        <v>21</v>
      </c>
      <c r="C3170" s="27">
        <v>1185732</v>
      </c>
      <c r="D3170" s="28">
        <v>44539</v>
      </c>
      <c r="E3170" s="27" t="s">
        <v>40</v>
      </c>
      <c r="F3170" s="27" t="s">
        <v>117</v>
      </c>
      <c r="G3170" s="27" t="s">
        <v>118</v>
      </c>
      <c r="H3170" s="27" t="s">
        <v>26</v>
      </c>
      <c r="I3170" s="29">
        <v>0.5</v>
      </c>
      <c r="J3170" s="30">
        <v>3500</v>
      </c>
      <c r="K3170" s="31">
        <f t="shared" si="24"/>
        <v>1750</v>
      </c>
      <c r="L3170" s="31">
        <f t="shared" si="25"/>
        <v>612.5</v>
      </c>
      <c r="M3170" s="32">
        <v>0.35</v>
      </c>
      <c r="O3170" s="37"/>
      <c r="P3170" s="35"/>
      <c r="Q3170" s="33"/>
      <c r="R3170" s="34"/>
    </row>
    <row r="3171" spans="1:18" ht="15.75" customHeight="1" x14ac:dyDescent="0.2">
      <c r="A3171" s="22"/>
      <c r="B3171" s="27" t="s">
        <v>21</v>
      </c>
      <c r="C3171" s="27">
        <v>1185732</v>
      </c>
      <c r="D3171" s="28">
        <v>44539</v>
      </c>
      <c r="E3171" s="27" t="s">
        <v>40</v>
      </c>
      <c r="F3171" s="27" t="s">
        <v>117</v>
      </c>
      <c r="G3171" s="27" t="s">
        <v>118</v>
      </c>
      <c r="H3171" s="27" t="s">
        <v>27</v>
      </c>
      <c r="I3171" s="29">
        <v>0.5</v>
      </c>
      <c r="J3171" s="30">
        <v>3000</v>
      </c>
      <c r="K3171" s="31">
        <f t="shared" si="24"/>
        <v>1500</v>
      </c>
      <c r="L3171" s="31">
        <f t="shared" si="25"/>
        <v>525</v>
      </c>
      <c r="M3171" s="32">
        <v>0.35</v>
      </c>
      <c r="O3171" s="37"/>
      <c r="P3171" s="35"/>
      <c r="Q3171" s="33"/>
      <c r="R3171" s="34"/>
    </row>
    <row r="3172" spans="1:18" ht="15.75" customHeight="1" x14ac:dyDescent="0.2">
      <c r="A3172" s="22"/>
      <c r="B3172" s="27" t="s">
        <v>21</v>
      </c>
      <c r="C3172" s="27">
        <v>1185732</v>
      </c>
      <c r="D3172" s="28">
        <v>44539</v>
      </c>
      <c r="E3172" s="27" t="s">
        <v>40</v>
      </c>
      <c r="F3172" s="27" t="s">
        <v>117</v>
      </c>
      <c r="G3172" s="27" t="s">
        <v>118</v>
      </c>
      <c r="H3172" s="27" t="s">
        <v>28</v>
      </c>
      <c r="I3172" s="29">
        <v>0.6</v>
      </c>
      <c r="J3172" s="30">
        <v>3000</v>
      </c>
      <c r="K3172" s="31">
        <f t="shared" si="24"/>
        <v>1800</v>
      </c>
      <c r="L3172" s="31">
        <f t="shared" si="25"/>
        <v>540</v>
      </c>
      <c r="M3172" s="32">
        <v>0.3</v>
      </c>
      <c r="O3172" s="37"/>
      <c r="P3172" s="35"/>
      <c r="Q3172" s="33"/>
      <c r="R3172" s="34"/>
    </row>
    <row r="3173" spans="1:18" ht="15.75" customHeight="1" x14ac:dyDescent="0.2">
      <c r="A3173" s="22"/>
      <c r="B3173" s="27" t="s">
        <v>21</v>
      </c>
      <c r="C3173" s="27">
        <v>1185732</v>
      </c>
      <c r="D3173" s="28">
        <v>44539</v>
      </c>
      <c r="E3173" s="27" t="s">
        <v>40</v>
      </c>
      <c r="F3173" s="27" t="s">
        <v>117</v>
      </c>
      <c r="G3173" s="27" t="s">
        <v>118</v>
      </c>
      <c r="H3173" s="27" t="s">
        <v>29</v>
      </c>
      <c r="I3173" s="29">
        <v>0.64999999999999991</v>
      </c>
      <c r="J3173" s="30">
        <v>4000</v>
      </c>
      <c r="K3173" s="31">
        <f t="shared" si="24"/>
        <v>2599.9999999999995</v>
      </c>
      <c r="L3173" s="31">
        <f t="shared" si="25"/>
        <v>1039.9999999999998</v>
      </c>
      <c r="M3173" s="32">
        <v>0.4</v>
      </c>
      <c r="O3173" s="37"/>
      <c r="P3173" s="35"/>
      <c r="Q3173" s="33"/>
      <c r="R3173" s="34"/>
    </row>
    <row r="3174" spans="1:18" ht="15.75" customHeight="1" x14ac:dyDescent="0.2">
      <c r="A3174" s="22" t="s">
        <v>46</v>
      </c>
      <c r="B3174" s="27" t="s">
        <v>21</v>
      </c>
      <c r="C3174" s="27">
        <v>1185732</v>
      </c>
      <c r="D3174" s="28">
        <v>44213</v>
      </c>
      <c r="E3174" s="27" t="s">
        <v>40</v>
      </c>
      <c r="F3174" s="27" t="s">
        <v>119</v>
      </c>
      <c r="G3174" s="27" t="s">
        <v>120</v>
      </c>
      <c r="H3174" s="27" t="s">
        <v>24</v>
      </c>
      <c r="I3174" s="29">
        <v>0.35000000000000003</v>
      </c>
      <c r="J3174" s="30">
        <v>5000</v>
      </c>
      <c r="K3174" s="31">
        <f t="shared" si="24"/>
        <v>1750.0000000000002</v>
      </c>
      <c r="L3174" s="31">
        <f t="shared" si="25"/>
        <v>700.00000000000011</v>
      </c>
      <c r="M3174" s="32">
        <v>0.4</v>
      </c>
      <c r="O3174" s="37"/>
      <c r="P3174" s="35"/>
      <c r="Q3174" s="33"/>
      <c r="R3174" s="34"/>
    </row>
    <row r="3175" spans="1:18" ht="15.75" customHeight="1" x14ac:dyDescent="0.2">
      <c r="A3175" s="22"/>
      <c r="B3175" s="27" t="s">
        <v>21</v>
      </c>
      <c r="C3175" s="27">
        <v>1185732</v>
      </c>
      <c r="D3175" s="28">
        <v>44213</v>
      </c>
      <c r="E3175" s="27" t="s">
        <v>40</v>
      </c>
      <c r="F3175" s="27" t="s">
        <v>119</v>
      </c>
      <c r="G3175" s="27" t="s">
        <v>120</v>
      </c>
      <c r="H3175" s="27" t="s">
        <v>25</v>
      </c>
      <c r="I3175" s="29">
        <v>0.35000000000000003</v>
      </c>
      <c r="J3175" s="30">
        <v>3000</v>
      </c>
      <c r="K3175" s="31">
        <f t="shared" si="24"/>
        <v>1050</v>
      </c>
      <c r="L3175" s="31">
        <f t="shared" si="25"/>
        <v>420</v>
      </c>
      <c r="M3175" s="32">
        <v>0.4</v>
      </c>
      <c r="O3175" s="37"/>
      <c r="P3175" s="35"/>
      <c r="Q3175" s="33"/>
      <c r="R3175" s="34"/>
    </row>
    <row r="3176" spans="1:18" ht="15.75" customHeight="1" x14ac:dyDescent="0.2">
      <c r="A3176" s="22"/>
      <c r="B3176" s="27" t="s">
        <v>21</v>
      </c>
      <c r="C3176" s="27">
        <v>1185732</v>
      </c>
      <c r="D3176" s="28">
        <v>44213</v>
      </c>
      <c r="E3176" s="27" t="s">
        <v>40</v>
      </c>
      <c r="F3176" s="27" t="s">
        <v>119</v>
      </c>
      <c r="G3176" s="27" t="s">
        <v>120</v>
      </c>
      <c r="H3176" s="27" t="s">
        <v>26</v>
      </c>
      <c r="I3176" s="29">
        <v>0.25000000000000006</v>
      </c>
      <c r="J3176" s="30">
        <v>3000</v>
      </c>
      <c r="K3176" s="31">
        <f t="shared" si="24"/>
        <v>750.00000000000011</v>
      </c>
      <c r="L3176" s="31">
        <f t="shared" si="25"/>
        <v>300.00000000000006</v>
      </c>
      <c r="M3176" s="32">
        <v>0.4</v>
      </c>
      <c r="O3176" s="37"/>
      <c r="P3176" s="35"/>
      <c r="Q3176" s="33"/>
      <c r="R3176" s="34"/>
    </row>
    <row r="3177" spans="1:18" ht="15.75" customHeight="1" x14ac:dyDescent="0.2">
      <c r="A3177" s="22"/>
      <c r="B3177" s="27" t="s">
        <v>21</v>
      </c>
      <c r="C3177" s="27">
        <v>1185732</v>
      </c>
      <c r="D3177" s="28">
        <v>44213</v>
      </c>
      <c r="E3177" s="27" t="s">
        <v>40</v>
      </c>
      <c r="F3177" s="27" t="s">
        <v>119</v>
      </c>
      <c r="G3177" s="27" t="s">
        <v>120</v>
      </c>
      <c r="H3177" s="27" t="s">
        <v>27</v>
      </c>
      <c r="I3177" s="29">
        <v>0.30000000000000004</v>
      </c>
      <c r="J3177" s="30">
        <v>1500</v>
      </c>
      <c r="K3177" s="31">
        <f t="shared" si="24"/>
        <v>450.00000000000006</v>
      </c>
      <c r="L3177" s="31">
        <f t="shared" si="25"/>
        <v>180.00000000000003</v>
      </c>
      <c r="M3177" s="32">
        <v>0.4</v>
      </c>
      <c r="O3177" s="37"/>
      <c r="P3177" s="35"/>
      <c r="Q3177" s="33"/>
      <c r="R3177" s="34"/>
    </row>
    <row r="3178" spans="1:18" ht="15.75" customHeight="1" x14ac:dyDescent="0.2">
      <c r="A3178" s="22"/>
      <c r="B3178" s="27" t="s">
        <v>21</v>
      </c>
      <c r="C3178" s="27">
        <v>1185732</v>
      </c>
      <c r="D3178" s="28">
        <v>44213</v>
      </c>
      <c r="E3178" s="27" t="s">
        <v>40</v>
      </c>
      <c r="F3178" s="27" t="s">
        <v>119</v>
      </c>
      <c r="G3178" s="27" t="s">
        <v>120</v>
      </c>
      <c r="H3178" s="27" t="s">
        <v>28</v>
      </c>
      <c r="I3178" s="29">
        <v>0.44999999999999996</v>
      </c>
      <c r="J3178" s="30">
        <v>2000</v>
      </c>
      <c r="K3178" s="31">
        <f t="shared" si="24"/>
        <v>899.99999999999989</v>
      </c>
      <c r="L3178" s="31">
        <f t="shared" si="25"/>
        <v>360</v>
      </c>
      <c r="M3178" s="32">
        <v>0.4</v>
      </c>
      <c r="O3178" s="37"/>
      <c r="P3178" s="35"/>
      <c r="Q3178" s="33"/>
      <c r="R3178" s="34"/>
    </row>
    <row r="3179" spans="1:18" ht="15.75" customHeight="1" x14ac:dyDescent="0.2">
      <c r="A3179" s="22"/>
      <c r="B3179" s="27" t="s">
        <v>21</v>
      </c>
      <c r="C3179" s="27">
        <v>1185732</v>
      </c>
      <c r="D3179" s="28">
        <v>44213</v>
      </c>
      <c r="E3179" s="27" t="s">
        <v>40</v>
      </c>
      <c r="F3179" s="27" t="s">
        <v>119</v>
      </c>
      <c r="G3179" s="27" t="s">
        <v>120</v>
      </c>
      <c r="H3179" s="27" t="s">
        <v>29</v>
      </c>
      <c r="I3179" s="29">
        <v>0.35000000000000003</v>
      </c>
      <c r="J3179" s="30">
        <v>3000</v>
      </c>
      <c r="K3179" s="31">
        <f t="shared" si="24"/>
        <v>1050</v>
      </c>
      <c r="L3179" s="31">
        <f t="shared" si="25"/>
        <v>420</v>
      </c>
      <c r="M3179" s="32">
        <v>0.4</v>
      </c>
      <c r="O3179" s="37"/>
      <c r="P3179" s="35"/>
      <c r="Q3179" s="33"/>
      <c r="R3179" s="34"/>
    </row>
    <row r="3180" spans="1:18" ht="15.75" customHeight="1" x14ac:dyDescent="0.2">
      <c r="A3180" s="22"/>
      <c r="B3180" s="27" t="s">
        <v>21</v>
      </c>
      <c r="C3180" s="27">
        <v>1185732</v>
      </c>
      <c r="D3180" s="28">
        <v>44244</v>
      </c>
      <c r="E3180" s="27" t="s">
        <v>40</v>
      </c>
      <c r="F3180" s="27" t="s">
        <v>119</v>
      </c>
      <c r="G3180" s="27" t="s">
        <v>120</v>
      </c>
      <c r="H3180" s="27" t="s">
        <v>24</v>
      </c>
      <c r="I3180" s="29">
        <v>0.35000000000000003</v>
      </c>
      <c r="J3180" s="30">
        <v>5500</v>
      </c>
      <c r="K3180" s="31">
        <f t="shared" si="24"/>
        <v>1925.0000000000002</v>
      </c>
      <c r="L3180" s="31">
        <f t="shared" si="25"/>
        <v>770.00000000000011</v>
      </c>
      <c r="M3180" s="32">
        <v>0.4</v>
      </c>
      <c r="O3180" s="37"/>
      <c r="P3180" s="35"/>
      <c r="Q3180" s="33"/>
      <c r="R3180" s="34"/>
    </row>
    <row r="3181" spans="1:18" ht="15.75" customHeight="1" x14ac:dyDescent="0.2">
      <c r="A3181" s="22"/>
      <c r="B3181" s="27" t="s">
        <v>21</v>
      </c>
      <c r="C3181" s="27">
        <v>1185732</v>
      </c>
      <c r="D3181" s="28">
        <v>44244</v>
      </c>
      <c r="E3181" s="27" t="s">
        <v>40</v>
      </c>
      <c r="F3181" s="27" t="s">
        <v>119</v>
      </c>
      <c r="G3181" s="27" t="s">
        <v>120</v>
      </c>
      <c r="H3181" s="27" t="s">
        <v>25</v>
      </c>
      <c r="I3181" s="29">
        <v>0.4</v>
      </c>
      <c r="J3181" s="30">
        <v>2000</v>
      </c>
      <c r="K3181" s="31">
        <f t="shared" si="24"/>
        <v>800</v>
      </c>
      <c r="L3181" s="31">
        <f t="shared" si="25"/>
        <v>320</v>
      </c>
      <c r="M3181" s="32">
        <v>0.4</v>
      </c>
      <c r="O3181" s="37"/>
      <c r="P3181" s="35"/>
      <c r="Q3181" s="33"/>
      <c r="R3181" s="34"/>
    </row>
    <row r="3182" spans="1:18" ht="15.75" customHeight="1" x14ac:dyDescent="0.2">
      <c r="A3182" s="22"/>
      <c r="B3182" s="27" t="s">
        <v>21</v>
      </c>
      <c r="C3182" s="27">
        <v>1185732</v>
      </c>
      <c r="D3182" s="28">
        <v>44244</v>
      </c>
      <c r="E3182" s="27" t="s">
        <v>40</v>
      </c>
      <c r="F3182" s="27" t="s">
        <v>119</v>
      </c>
      <c r="G3182" s="27" t="s">
        <v>120</v>
      </c>
      <c r="H3182" s="27" t="s">
        <v>26</v>
      </c>
      <c r="I3182" s="29">
        <v>0.30000000000000004</v>
      </c>
      <c r="J3182" s="30">
        <v>3000</v>
      </c>
      <c r="K3182" s="31">
        <f t="shared" si="24"/>
        <v>900.00000000000011</v>
      </c>
      <c r="L3182" s="31">
        <f t="shared" si="25"/>
        <v>360.00000000000006</v>
      </c>
      <c r="M3182" s="32">
        <v>0.4</v>
      </c>
      <c r="O3182" s="37"/>
      <c r="P3182" s="35"/>
      <c r="Q3182" s="33"/>
      <c r="R3182" s="34"/>
    </row>
    <row r="3183" spans="1:18" ht="15.75" customHeight="1" x14ac:dyDescent="0.2">
      <c r="A3183" s="22"/>
      <c r="B3183" s="27" t="s">
        <v>21</v>
      </c>
      <c r="C3183" s="27">
        <v>1185732</v>
      </c>
      <c r="D3183" s="28">
        <v>44244</v>
      </c>
      <c r="E3183" s="27" t="s">
        <v>40</v>
      </c>
      <c r="F3183" s="27" t="s">
        <v>119</v>
      </c>
      <c r="G3183" s="27" t="s">
        <v>120</v>
      </c>
      <c r="H3183" s="27" t="s">
        <v>27</v>
      </c>
      <c r="I3183" s="29">
        <v>0.35000000000000003</v>
      </c>
      <c r="J3183" s="30">
        <v>1750</v>
      </c>
      <c r="K3183" s="31">
        <f t="shared" si="24"/>
        <v>612.50000000000011</v>
      </c>
      <c r="L3183" s="31">
        <f t="shared" si="25"/>
        <v>245.00000000000006</v>
      </c>
      <c r="M3183" s="32">
        <v>0.4</v>
      </c>
      <c r="O3183" s="37"/>
      <c r="P3183" s="35"/>
      <c r="Q3183" s="33"/>
      <c r="R3183" s="34"/>
    </row>
    <row r="3184" spans="1:18" ht="15.75" customHeight="1" x14ac:dyDescent="0.2">
      <c r="A3184" s="22"/>
      <c r="B3184" s="27" t="s">
        <v>21</v>
      </c>
      <c r="C3184" s="27">
        <v>1185732</v>
      </c>
      <c r="D3184" s="28">
        <v>44244</v>
      </c>
      <c r="E3184" s="27" t="s">
        <v>40</v>
      </c>
      <c r="F3184" s="27" t="s">
        <v>119</v>
      </c>
      <c r="G3184" s="27" t="s">
        <v>120</v>
      </c>
      <c r="H3184" s="27" t="s">
        <v>28</v>
      </c>
      <c r="I3184" s="29">
        <v>0.49999999999999994</v>
      </c>
      <c r="J3184" s="30">
        <v>2500</v>
      </c>
      <c r="K3184" s="31">
        <f t="shared" si="24"/>
        <v>1249.9999999999998</v>
      </c>
      <c r="L3184" s="31">
        <f t="shared" si="25"/>
        <v>499.99999999999994</v>
      </c>
      <c r="M3184" s="32">
        <v>0.4</v>
      </c>
      <c r="O3184" s="37"/>
      <c r="P3184" s="35"/>
      <c r="Q3184" s="33"/>
      <c r="R3184" s="34"/>
    </row>
    <row r="3185" spans="1:18" ht="15.75" customHeight="1" x14ac:dyDescent="0.2">
      <c r="A3185" s="22"/>
      <c r="B3185" s="27" t="s">
        <v>21</v>
      </c>
      <c r="C3185" s="27">
        <v>1185732</v>
      </c>
      <c r="D3185" s="28">
        <v>44244</v>
      </c>
      <c r="E3185" s="27" t="s">
        <v>40</v>
      </c>
      <c r="F3185" s="27" t="s">
        <v>119</v>
      </c>
      <c r="G3185" s="27" t="s">
        <v>120</v>
      </c>
      <c r="H3185" s="27" t="s">
        <v>29</v>
      </c>
      <c r="I3185" s="29">
        <v>0.24999999999999994</v>
      </c>
      <c r="J3185" s="30">
        <v>3500</v>
      </c>
      <c r="K3185" s="31">
        <f t="shared" si="24"/>
        <v>874.99999999999977</v>
      </c>
      <c r="L3185" s="31">
        <f t="shared" si="25"/>
        <v>349.99999999999994</v>
      </c>
      <c r="M3185" s="32">
        <v>0.4</v>
      </c>
      <c r="O3185" s="37"/>
      <c r="P3185" s="35"/>
      <c r="Q3185" s="33"/>
      <c r="R3185" s="34"/>
    </row>
    <row r="3186" spans="1:18" ht="15.75" customHeight="1" x14ac:dyDescent="0.2">
      <c r="A3186" s="22"/>
      <c r="B3186" s="27" t="s">
        <v>21</v>
      </c>
      <c r="C3186" s="27">
        <v>1185732</v>
      </c>
      <c r="D3186" s="28">
        <v>44271</v>
      </c>
      <c r="E3186" s="27" t="s">
        <v>40</v>
      </c>
      <c r="F3186" s="27" t="s">
        <v>119</v>
      </c>
      <c r="G3186" s="27" t="s">
        <v>120</v>
      </c>
      <c r="H3186" s="27" t="s">
        <v>24</v>
      </c>
      <c r="I3186" s="29">
        <v>0.30000000000000004</v>
      </c>
      <c r="J3186" s="30">
        <v>5700</v>
      </c>
      <c r="K3186" s="31">
        <f t="shared" si="24"/>
        <v>1710.0000000000002</v>
      </c>
      <c r="L3186" s="31">
        <f t="shared" si="25"/>
        <v>684.00000000000011</v>
      </c>
      <c r="M3186" s="32">
        <v>0.4</v>
      </c>
      <c r="O3186" s="37"/>
      <c r="P3186" s="35"/>
      <c r="Q3186" s="33"/>
      <c r="R3186" s="34"/>
    </row>
    <row r="3187" spans="1:18" ht="15.75" customHeight="1" x14ac:dyDescent="0.2">
      <c r="A3187" s="22"/>
      <c r="B3187" s="27" t="s">
        <v>21</v>
      </c>
      <c r="C3187" s="27">
        <v>1185732</v>
      </c>
      <c r="D3187" s="28">
        <v>44271</v>
      </c>
      <c r="E3187" s="27" t="s">
        <v>40</v>
      </c>
      <c r="F3187" s="27" t="s">
        <v>119</v>
      </c>
      <c r="G3187" s="27" t="s">
        <v>120</v>
      </c>
      <c r="H3187" s="27" t="s">
        <v>25</v>
      </c>
      <c r="I3187" s="29">
        <v>0.30000000000000004</v>
      </c>
      <c r="J3187" s="30">
        <v>2750</v>
      </c>
      <c r="K3187" s="31">
        <f t="shared" si="24"/>
        <v>825.00000000000011</v>
      </c>
      <c r="L3187" s="31">
        <f t="shared" si="25"/>
        <v>330.00000000000006</v>
      </c>
      <c r="M3187" s="32">
        <v>0.4</v>
      </c>
      <c r="O3187" s="37"/>
      <c r="P3187" s="35"/>
      <c r="Q3187" s="33"/>
      <c r="R3187" s="34"/>
    </row>
    <row r="3188" spans="1:18" ht="15.75" customHeight="1" x14ac:dyDescent="0.2">
      <c r="A3188" s="22"/>
      <c r="B3188" s="27" t="s">
        <v>21</v>
      </c>
      <c r="C3188" s="27">
        <v>1185732</v>
      </c>
      <c r="D3188" s="28">
        <v>44271</v>
      </c>
      <c r="E3188" s="27" t="s">
        <v>40</v>
      </c>
      <c r="F3188" s="27" t="s">
        <v>119</v>
      </c>
      <c r="G3188" s="27" t="s">
        <v>120</v>
      </c>
      <c r="H3188" s="27" t="s">
        <v>26</v>
      </c>
      <c r="I3188" s="29">
        <v>0.2</v>
      </c>
      <c r="J3188" s="30">
        <v>3250</v>
      </c>
      <c r="K3188" s="31">
        <f t="shared" si="24"/>
        <v>650</v>
      </c>
      <c r="L3188" s="31">
        <f t="shared" si="25"/>
        <v>260</v>
      </c>
      <c r="M3188" s="32">
        <v>0.4</v>
      </c>
      <c r="O3188" s="37"/>
      <c r="P3188" s="35"/>
      <c r="Q3188" s="33"/>
      <c r="R3188" s="34"/>
    </row>
    <row r="3189" spans="1:18" ht="15.75" customHeight="1" x14ac:dyDescent="0.2">
      <c r="A3189" s="22"/>
      <c r="B3189" s="27" t="s">
        <v>21</v>
      </c>
      <c r="C3189" s="27">
        <v>1185732</v>
      </c>
      <c r="D3189" s="28">
        <v>44271</v>
      </c>
      <c r="E3189" s="27" t="s">
        <v>40</v>
      </c>
      <c r="F3189" s="27" t="s">
        <v>119</v>
      </c>
      <c r="G3189" s="27" t="s">
        <v>120</v>
      </c>
      <c r="H3189" s="27" t="s">
        <v>27</v>
      </c>
      <c r="I3189" s="29">
        <v>0.24999999999999994</v>
      </c>
      <c r="J3189" s="30">
        <v>1750</v>
      </c>
      <c r="K3189" s="31">
        <f t="shared" si="24"/>
        <v>437.49999999999989</v>
      </c>
      <c r="L3189" s="31">
        <f t="shared" si="25"/>
        <v>174.99999999999997</v>
      </c>
      <c r="M3189" s="32">
        <v>0.4</v>
      </c>
      <c r="O3189" s="37"/>
      <c r="P3189" s="35"/>
      <c r="Q3189" s="33"/>
      <c r="R3189" s="34"/>
    </row>
    <row r="3190" spans="1:18" ht="15.75" customHeight="1" x14ac:dyDescent="0.2">
      <c r="A3190" s="22"/>
      <c r="B3190" s="27" t="s">
        <v>21</v>
      </c>
      <c r="C3190" s="27">
        <v>1185732</v>
      </c>
      <c r="D3190" s="28">
        <v>44271</v>
      </c>
      <c r="E3190" s="27" t="s">
        <v>40</v>
      </c>
      <c r="F3190" s="27" t="s">
        <v>119</v>
      </c>
      <c r="G3190" s="27" t="s">
        <v>120</v>
      </c>
      <c r="H3190" s="27" t="s">
        <v>28</v>
      </c>
      <c r="I3190" s="29">
        <v>0.4</v>
      </c>
      <c r="J3190" s="30">
        <v>2250</v>
      </c>
      <c r="K3190" s="31">
        <f t="shared" si="24"/>
        <v>900</v>
      </c>
      <c r="L3190" s="31">
        <f t="shared" si="25"/>
        <v>360</v>
      </c>
      <c r="M3190" s="32">
        <v>0.4</v>
      </c>
      <c r="O3190" s="37"/>
      <c r="P3190" s="35"/>
      <c r="Q3190" s="33"/>
      <c r="R3190" s="34"/>
    </row>
    <row r="3191" spans="1:18" ht="15.75" customHeight="1" x14ac:dyDescent="0.2">
      <c r="A3191" s="22"/>
      <c r="B3191" s="27" t="s">
        <v>21</v>
      </c>
      <c r="C3191" s="27">
        <v>1185732</v>
      </c>
      <c r="D3191" s="28">
        <v>44271</v>
      </c>
      <c r="E3191" s="27" t="s">
        <v>40</v>
      </c>
      <c r="F3191" s="27" t="s">
        <v>119</v>
      </c>
      <c r="G3191" s="27" t="s">
        <v>120</v>
      </c>
      <c r="H3191" s="27" t="s">
        <v>29</v>
      </c>
      <c r="I3191" s="29">
        <v>0.30000000000000004</v>
      </c>
      <c r="J3191" s="30">
        <v>3250</v>
      </c>
      <c r="K3191" s="31">
        <f t="shared" si="24"/>
        <v>975.00000000000011</v>
      </c>
      <c r="L3191" s="31">
        <f t="shared" si="25"/>
        <v>390.00000000000006</v>
      </c>
      <c r="M3191" s="32">
        <v>0.4</v>
      </c>
      <c r="O3191" s="37"/>
      <c r="P3191" s="35"/>
      <c r="Q3191" s="33"/>
      <c r="R3191" s="34"/>
    </row>
    <row r="3192" spans="1:18" ht="15.75" customHeight="1" x14ac:dyDescent="0.2">
      <c r="A3192" s="22"/>
      <c r="B3192" s="27" t="s">
        <v>21</v>
      </c>
      <c r="C3192" s="27">
        <v>1185732</v>
      </c>
      <c r="D3192" s="28">
        <v>44303</v>
      </c>
      <c r="E3192" s="27" t="s">
        <v>40</v>
      </c>
      <c r="F3192" s="27" t="s">
        <v>119</v>
      </c>
      <c r="G3192" s="27" t="s">
        <v>120</v>
      </c>
      <c r="H3192" s="27" t="s">
        <v>24</v>
      </c>
      <c r="I3192" s="29">
        <v>0.30000000000000004</v>
      </c>
      <c r="J3192" s="30">
        <v>5500</v>
      </c>
      <c r="K3192" s="31">
        <f t="shared" si="24"/>
        <v>1650.0000000000002</v>
      </c>
      <c r="L3192" s="31">
        <f t="shared" si="25"/>
        <v>660.00000000000011</v>
      </c>
      <c r="M3192" s="32">
        <v>0.4</v>
      </c>
      <c r="O3192" s="37"/>
      <c r="P3192" s="35"/>
      <c r="Q3192" s="33"/>
      <c r="R3192" s="34"/>
    </row>
    <row r="3193" spans="1:18" ht="15.75" customHeight="1" x14ac:dyDescent="0.2">
      <c r="A3193" s="22"/>
      <c r="B3193" s="27" t="s">
        <v>21</v>
      </c>
      <c r="C3193" s="27">
        <v>1185732</v>
      </c>
      <c r="D3193" s="28">
        <v>44303</v>
      </c>
      <c r="E3193" s="27" t="s">
        <v>40</v>
      </c>
      <c r="F3193" s="27" t="s">
        <v>119</v>
      </c>
      <c r="G3193" s="27" t="s">
        <v>120</v>
      </c>
      <c r="H3193" s="27" t="s">
        <v>25</v>
      </c>
      <c r="I3193" s="29">
        <v>0.30000000000000004</v>
      </c>
      <c r="J3193" s="30">
        <v>2500</v>
      </c>
      <c r="K3193" s="31">
        <f t="shared" si="24"/>
        <v>750.00000000000011</v>
      </c>
      <c r="L3193" s="31">
        <f t="shared" si="25"/>
        <v>300.00000000000006</v>
      </c>
      <c r="M3193" s="32">
        <v>0.4</v>
      </c>
      <c r="O3193" s="37"/>
      <c r="P3193" s="35"/>
      <c r="Q3193" s="33"/>
      <c r="R3193" s="34"/>
    </row>
    <row r="3194" spans="1:18" ht="15.75" customHeight="1" x14ac:dyDescent="0.2">
      <c r="A3194" s="22"/>
      <c r="B3194" s="27" t="s">
        <v>21</v>
      </c>
      <c r="C3194" s="27">
        <v>1185732</v>
      </c>
      <c r="D3194" s="28">
        <v>44303</v>
      </c>
      <c r="E3194" s="27" t="s">
        <v>40</v>
      </c>
      <c r="F3194" s="27" t="s">
        <v>119</v>
      </c>
      <c r="G3194" s="27" t="s">
        <v>120</v>
      </c>
      <c r="H3194" s="27" t="s">
        <v>26</v>
      </c>
      <c r="I3194" s="29">
        <v>0.2</v>
      </c>
      <c r="J3194" s="30">
        <v>2500</v>
      </c>
      <c r="K3194" s="31">
        <f t="shared" si="24"/>
        <v>500</v>
      </c>
      <c r="L3194" s="31">
        <f t="shared" si="25"/>
        <v>200</v>
      </c>
      <c r="M3194" s="32">
        <v>0.4</v>
      </c>
      <c r="O3194" s="37"/>
      <c r="P3194" s="35"/>
      <c r="Q3194" s="33"/>
      <c r="R3194" s="34"/>
    </row>
    <row r="3195" spans="1:18" ht="15.75" customHeight="1" x14ac:dyDescent="0.2">
      <c r="A3195" s="22"/>
      <c r="B3195" s="27" t="s">
        <v>21</v>
      </c>
      <c r="C3195" s="27">
        <v>1185732</v>
      </c>
      <c r="D3195" s="28">
        <v>44303</v>
      </c>
      <c r="E3195" s="27" t="s">
        <v>40</v>
      </c>
      <c r="F3195" s="27" t="s">
        <v>119</v>
      </c>
      <c r="G3195" s="27" t="s">
        <v>120</v>
      </c>
      <c r="H3195" s="27" t="s">
        <v>27</v>
      </c>
      <c r="I3195" s="29">
        <v>0.24999999999999994</v>
      </c>
      <c r="J3195" s="30">
        <v>1750</v>
      </c>
      <c r="K3195" s="31">
        <f t="shared" si="24"/>
        <v>437.49999999999989</v>
      </c>
      <c r="L3195" s="31">
        <f t="shared" si="25"/>
        <v>174.99999999999997</v>
      </c>
      <c r="M3195" s="32">
        <v>0.4</v>
      </c>
      <c r="O3195" s="37"/>
      <c r="P3195" s="35"/>
      <c r="Q3195" s="33"/>
      <c r="R3195" s="34"/>
    </row>
    <row r="3196" spans="1:18" ht="15.75" customHeight="1" x14ac:dyDescent="0.2">
      <c r="A3196" s="22"/>
      <c r="B3196" s="27" t="s">
        <v>21</v>
      </c>
      <c r="C3196" s="27">
        <v>1185732</v>
      </c>
      <c r="D3196" s="28">
        <v>44303</v>
      </c>
      <c r="E3196" s="27" t="s">
        <v>40</v>
      </c>
      <c r="F3196" s="27" t="s">
        <v>119</v>
      </c>
      <c r="G3196" s="27" t="s">
        <v>120</v>
      </c>
      <c r="H3196" s="27" t="s">
        <v>28</v>
      </c>
      <c r="I3196" s="29">
        <v>0.65</v>
      </c>
      <c r="J3196" s="30">
        <v>2000</v>
      </c>
      <c r="K3196" s="31">
        <f t="shared" si="24"/>
        <v>1300</v>
      </c>
      <c r="L3196" s="31">
        <f t="shared" si="25"/>
        <v>520</v>
      </c>
      <c r="M3196" s="32">
        <v>0.4</v>
      </c>
      <c r="O3196" s="37"/>
      <c r="P3196" s="35"/>
      <c r="Q3196" s="33"/>
      <c r="R3196" s="34"/>
    </row>
    <row r="3197" spans="1:18" ht="15.75" customHeight="1" x14ac:dyDescent="0.2">
      <c r="A3197" s="22"/>
      <c r="B3197" s="27" t="s">
        <v>21</v>
      </c>
      <c r="C3197" s="27">
        <v>1185732</v>
      </c>
      <c r="D3197" s="28">
        <v>44303</v>
      </c>
      <c r="E3197" s="27" t="s">
        <v>40</v>
      </c>
      <c r="F3197" s="27" t="s">
        <v>119</v>
      </c>
      <c r="G3197" s="27" t="s">
        <v>120</v>
      </c>
      <c r="H3197" s="27" t="s">
        <v>29</v>
      </c>
      <c r="I3197" s="29">
        <v>0.5</v>
      </c>
      <c r="J3197" s="30">
        <v>3250</v>
      </c>
      <c r="K3197" s="31">
        <f t="shared" si="24"/>
        <v>1625</v>
      </c>
      <c r="L3197" s="31">
        <f t="shared" si="25"/>
        <v>650</v>
      </c>
      <c r="M3197" s="32">
        <v>0.4</v>
      </c>
      <c r="O3197" s="37"/>
      <c r="P3197" s="35"/>
      <c r="Q3197" s="33"/>
      <c r="R3197" s="34"/>
    </row>
    <row r="3198" spans="1:18" ht="15.75" customHeight="1" x14ac:dyDescent="0.2">
      <c r="A3198" s="22"/>
      <c r="B3198" s="27" t="s">
        <v>21</v>
      </c>
      <c r="C3198" s="27">
        <v>1185732</v>
      </c>
      <c r="D3198" s="28">
        <v>44334</v>
      </c>
      <c r="E3198" s="27" t="s">
        <v>40</v>
      </c>
      <c r="F3198" s="27" t="s">
        <v>119</v>
      </c>
      <c r="G3198" s="27" t="s">
        <v>120</v>
      </c>
      <c r="H3198" s="27" t="s">
        <v>24</v>
      </c>
      <c r="I3198" s="29">
        <v>0.6</v>
      </c>
      <c r="J3198" s="30">
        <v>5950</v>
      </c>
      <c r="K3198" s="31">
        <f t="shared" si="24"/>
        <v>3570</v>
      </c>
      <c r="L3198" s="31">
        <f t="shared" si="25"/>
        <v>1428</v>
      </c>
      <c r="M3198" s="32">
        <v>0.4</v>
      </c>
      <c r="O3198" s="37"/>
      <c r="P3198" s="35"/>
      <c r="Q3198" s="33"/>
      <c r="R3198" s="34"/>
    </row>
    <row r="3199" spans="1:18" ht="15.75" customHeight="1" x14ac:dyDescent="0.2">
      <c r="A3199" s="22"/>
      <c r="B3199" s="27" t="s">
        <v>21</v>
      </c>
      <c r="C3199" s="27">
        <v>1185732</v>
      </c>
      <c r="D3199" s="28">
        <v>44334</v>
      </c>
      <c r="E3199" s="27" t="s">
        <v>40</v>
      </c>
      <c r="F3199" s="27" t="s">
        <v>119</v>
      </c>
      <c r="G3199" s="27" t="s">
        <v>120</v>
      </c>
      <c r="H3199" s="27" t="s">
        <v>25</v>
      </c>
      <c r="I3199" s="29">
        <v>0.4</v>
      </c>
      <c r="J3199" s="30">
        <v>3000</v>
      </c>
      <c r="K3199" s="31">
        <f t="shared" si="24"/>
        <v>1200</v>
      </c>
      <c r="L3199" s="31">
        <f t="shared" si="25"/>
        <v>480</v>
      </c>
      <c r="M3199" s="32">
        <v>0.4</v>
      </c>
      <c r="O3199" s="37"/>
      <c r="P3199" s="35"/>
      <c r="Q3199" s="33"/>
      <c r="R3199" s="34"/>
    </row>
    <row r="3200" spans="1:18" ht="15.75" customHeight="1" x14ac:dyDescent="0.2">
      <c r="A3200" s="22"/>
      <c r="B3200" s="27" t="s">
        <v>21</v>
      </c>
      <c r="C3200" s="27">
        <v>1185732</v>
      </c>
      <c r="D3200" s="28">
        <v>44334</v>
      </c>
      <c r="E3200" s="27" t="s">
        <v>40</v>
      </c>
      <c r="F3200" s="27" t="s">
        <v>119</v>
      </c>
      <c r="G3200" s="27" t="s">
        <v>120</v>
      </c>
      <c r="H3200" s="27" t="s">
        <v>26</v>
      </c>
      <c r="I3200" s="29">
        <v>0.35000000000000003</v>
      </c>
      <c r="J3200" s="30">
        <v>2750</v>
      </c>
      <c r="K3200" s="31">
        <f t="shared" si="24"/>
        <v>962.50000000000011</v>
      </c>
      <c r="L3200" s="31">
        <f t="shared" si="25"/>
        <v>385.00000000000006</v>
      </c>
      <c r="M3200" s="32">
        <v>0.4</v>
      </c>
      <c r="O3200" s="37"/>
      <c r="P3200" s="35"/>
      <c r="Q3200" s="33"/>
      <c r="R3200" s="34"/>
    </row>
    <row r="3201" spans="1:18" ht="15.75" customHeight="1" x14ac:dyDescent="0.2">
      <c r="A3201" s="22"/>
      <c r="B3201" s="27" t="s">
        <v>21</v>
      </c>
      <c r="C3201" s="27">
        <v>1185732</v>
      </c>
      <c r="D3201" s="28">
        <v>44334</v>
      </c>
      <c r="E3201" s="27" t="s">
        <v>40</v>
      </c>
      <c r="F3201" s="27" t="s">
        <v>119</v>
      </c>
      <c r="G3201" s="27" t="s">
        <v>120</v>
      </c>
      <c r="H3201" s="27" t="s">
        <v>27</v>
      </c>
      <c r="I3201" s="29">
        <v>0.35000000000000003</v>
      </c>
      <c r="J3201" s="30">
        <v>2000</v>
      </c>
      <c r="K3201" s="31">
        <f t="shared" si="24"/>
        <v>700.00000000000011</v>
      </c>
      <c r="L3201" s="31">
        <f t="shared" si="25"/>
        <v>280.00000000000006</v>
      </c>
      <c r="M3201" s="32">
        <v>0.4</v>
      </c>
      <c r="O3201" s="37"/>
      <c r="P3201" s="35"/>
      <c r="Q3201" s="33"/>
      <c r="R3201" s="34"/>
    </row>
    <row r="3202" spans="1:18" ht="15.75" customHeight="1" x14ac:dyDescent="0.2">
      <c r="A3202" s="22"/>
      <c r="B3202" s="27" t="s">
        <v>21</v>
      </c>
      <c r="C3202" s="27">
        <v>1185732</v>
      </c>
      <c r="D3202" s="28">
        <v>44334</v>
      </c>
      <c r="E3202" s="27" t="s">
        <v>40</v>
      </c>
      <c r="F3202" s="27" t="s">
        <v>119</v>
      </c>
      <c r="G3202" s="27" t="s">
        <v>120</v>
      </c>
      <c r="H3202" s="27" t="s">
        <v>28</v>
      </c>
      <c r="I3202" s="29">
        <v>0.44999999999999996</v>
      </c>
      <c r="J3202" s="30">
        <v>2250</v>
      </c>
      <c r="K3202" s="31">
        <f t="shared" si="24"/>
        <v>1012.4999999999999</v>
      </c>
      <c r="L3202" s="31">
        <f t="shared" si="25"/>
        <v>405</v>
      </c>
      <c r="M3202" s="32">
        <v>0.4</v>
      </c>
      <c r="O3202" s="37"/>
      <c r="P3202" s="35"/>
      <c r="Q3202" s="33"/>
      <c r="R3202" s="34"/>
    </row>
    <row r="3203" spans="1:18" ht="15.75" customHeight="1" x14ac:dyDescent="0.2">
      <c r="A3203" s="22"/>
      <c r="B3203" s="27" t="s">
        <v>21</v>
      </c>
      <c r="C3203" s="27">
        <v>1185732</v>
      </c>
      <c r="D3203" s="28">
        <v>44334</v>
      </c>
      <c r="E3203" s="27" t="s">
        <v>40</v>
      </c>
      <c r="F3203" s="27" t="s">
        <v>119</v>
      </c>
      <c r="G3203" s="27" t="s">
        <v>120</v>
      </c>
      <c r="H3203" s="27" t="s">
        <v>29</v>
      </c>
      <c r="I3203" s="29">
        <v>0.54999999999999993</v>
      </c>
      <c r="J3203" s="30">
        <v>3500</v>
      </c>
      <c r="K3203" s="31">
        <f t="shared" si="24"/>
        <v>1924.9999999999998</v>
      </c>
      <c r="L3203" s="31">
        <f t="shared" si="25"/>
        <v>770</v>
      </c>
      <c r="M3203" s="32">
        <v>0.4</v>
      </c>
      <c r="O3203" s="37"/>
      <c r="P3203" s="35"/>
      <c r="Q3203" s="33"/>
      <c r="R3203" s="34"/>
    </row>
    <row r="3204" spans="1:18" ht="15.75" customHeight="1" x14ac:dyDescent="0.2">
      <c r="A3204" s="22"/>
      <c r="B3204" s="27" t="s">
        <v>21</v>
      </c>
      <c r="C3204" s="27">
        <v>1185732</v>
      </c>
      <c r="D3204" s="28">
        <v>44364</v>
      </c>
      <c r="E3204" s="27" t="s">
        <v>40</v>
      </c>
      <c r="F3204" s="27" t="s">
        <v>119</v>
      </c>
      <c r="G3204" s="27" t="s">
        <v>120</v>
      </c>
      <c r="H3204" s="27" t="s">
        <v>24</v>
      </c>
      <c r="I3204" s="29">
        <v>0.45</v>
      </c>
      <c r="J3204" s="30">
        <v>6000</v>
      </c>
      <c r="K3204" s="31">
        <f t="shared" si="24"/>
        <v>2700</v>
      </c>
      <c r="L3204" s="31">
        <f t="shared" si="25"/>
        <v>1080</v>
      </c>
      <c r="M3204" s="32">
        <v>0.4</v>
      </c>
      <c r="O3204" s="37"/>
      <c r="P3204" s="35"/>
      <c r="Q3204" s="33"/>
      <c r="R3204" s="34"/>
    </row>
    <row r="3205" spans="1:18" ht="15.75" customHeight="1" x14ac:dyDescent="0.2">
      <c r="A3205" s="22"/>
      <c r="B3205" s="27" t="s">
        <v>21</v>
      </c>
      <c r="C3205" s="27">
        <v>1185732</v>
      </c>
      <c r="D3205" s="28">
        <v>44364</v>
      </c>
      <c r="E3205" s="27" t="s">
        <v>40</v>
      </c>
      <c r="F3205" s="27" t="s">
        <v>119</v>
      </c>
      <c r="G3205" s="27" t="s">
        <v>120</v>
      </c>
      <c r="H3205" s="27" t="s">
        <v>25</v>
      </c>
      <c r="I3205" s="29">
        <v>0.40000000000000008</v>
      </c>
      <c r="J3205" s="30">
        <v>4250</v>
      </c>
      <c r="K3205" s="31">
        <f t="shared" si="24"/>
        <v>1700.0000000000002</v>
      </c>
      <c r="L3205" s="31">
        <f t="shared" si="25"/>
        <v>680.00000000000011</v>
      </c>
      <c r="M3205" s="32">
        <v>0.4</v>
      </c>
      <c r="O3205" s="37"/>
      <c r="P3205" s="35"/>
      <c r="Q3205" s="33"/>
      <c r="R3205" s="34"/>
    </row>
    <row r="3206" spans="1:18" ht="15.75" customHeight="1" x14ac:dyDescent="0.2">
      <c r="A3206" s="22"/>
      <c r="B3206" s="27" t="s">
        <v>21</v>
      </c>
      <c r="C3206" s="27">
        <v>1185732</v>
      </c>
      <c r="D3206" s="28">
        <v>44364</v>
      </c>
      <c r="E3206" s="27" t="s">
        <v>40</v>
      </c>
      <c r="F3206" s="27" t="s">
        <v>119</v>
      </c>
      <c r="G3206" s="27" t="s">
        <v>120</v>
      </c>
      <c r="H3206" s="27" t="s">
        <v>26</v>
      </c>
      <c r="I3206" s="29">
        <v>0.35000000000000003</v>
      </c>
      <c r="J3206" s="30">
        <v>3000</v>
      </c>
      <c r="K3206" s="31">
        <f t="shared" si="24"/>
        <v>1050</v>
      </c>
      <c r="L3206" s="31">
        <f t="shared" si="25"/>
        <v>420</v>
      </c>
      <c r="M3206" s="32">
        <v>0.4</v>
      </c>
      <c r="O3206" s="37"/>
      <c r="P3206" s="35"/>
      <c r="Q3206" s="33"/>
      <c r="R3206" s="34"/>
    </row>
    <row r="3207" spans="1:18" ht="15.75" customHeight="1" x14ac:dyDescent="0.2">
      <c r="A3207" s="22"/>
      <c r="B3207" s="27" t="s">
        <v>21</v>
      </c>
      <c r="C3207" s="27">
        <v>1185732</v>
      </c>
      <c r="D3207" s="28">
        <v>44364</v>
      </c>
      <c r="E3207" s="27" t="s">
        <v>40</v>
      </c>
      <c r="F3207" s="27" t="s">
        <v>119</v>
      </c>
      <c r="G3207" s="27" t="s">
        <v>120</v>
      </c>
      <c r="H3207" s="27" t="s">
        <v>27</v>
      </c>
      <c r="I3207" s="29">
        <v>0.35000000000000003</v>
      </c>
      <c r="J3207" s="30">
        <v>2750</v>
      </c>
      <c r="K3207" s="31">
        <f t="shared" si="24"/>
        <v>962.50000000000011</v>
      </c>
      <c r="L3207" s="31">
        <f t="shared" si="25"/>
        <v>385.00000000000006</v>
      </c>
      <c r="M3207" s="32">
        <v>0.4</v>
      </c>
      <c r="O3207" s="37"/>
      <c r="P3207" s="35"/>
      <c r="Q3207" s="33"/>
      <c r="R3207" s="34"/>
    </row>
    <row r="3208" spans="1:18" ht="15.75" customHeight="1" x14ac:dyDescent="0.2">
      <c r="A3208" s="22"/>
      <c r="B3208" s="27" t="s">
        <v>21</v>
      </c>
      <c r="C3208" s="27">
        <v>1185732</v>
      </c>
      <c r="D3208" s="28">
        <v>44364</v>
      </c>
      <c r="E3208" s="27" t="s">
        <v>40</v>
      </c>
      <c r="F3208" s="27" t="s">
        <v>119</v>
      </c>
      <c r="G3208" s="27" t="s">
        <v>120</v>
      </c>
      <c r="H3208" s="27" t="s">
        <v>28</v>
      </c>
      <c r="I3208" s="29">
        <v>0.45</v>
      </c>
      <c r="J3208" s="30">
        <v>2750</v>
      </c>
      <c r="K3208" s="31">
        <f t="shared" si="24"/>
        <v>1237.5</v>
      </c>
      <c r="L3208" s="31">
        <f t="shared" si="25"/>
        <v>495</v>
      </c>
      <c r="M3208" s="32">
        <v>0.4</v>
      </c>
      <c r="O3208" s="37"/>
      <c r="P3208" s="35"/>
      <c r="Q3208" s="33"/>
      <c r="R3208" s="34"/>
    </row>
    <row r="3209" spans="1:18" ht="15.75" customHeight="1" x14ac:dyDescent="0.2">
      <c r="A3209" s="22"/>
      <c r="B3209" s="27" t="s">
        <v>21</v>
      </c>
      <c r="C3209" s="27">
        <v>1185732</v>
      </c>
      <c r="D3209" s="28">
        <v>44364</v>
      </c>
      <c r="E3209" s="27" t="s">
        <v>40</v>
      </c>
      <c r="F3209" s="27" t="s">
        <v>119</v>
      </c>
      <c r="G3209" s="27" t="s">
        <v>120</v>
      </c>
      <c r="H3209" s="27" t="s">
        <v>29</v>
      </c>
      <c r="I3209" s="29">
        <v>0.65000000000000013</v>
      </c>
      <c r="J3209" s="30">
        <v>4250</v>
      </c>
      <c r="K3209" s="31">
        <f t="shared" si="24"/>
        <v>2762.5000000000005</v>
      </c>
      <c r="L3209" s="31">
        <f t="shared" si="25"/>
        <v>1105.0000000000002</v>
      </c>
      <c r="M3209" s="32">
        <v>0.4</v>
      </c>
      <c r="O3209" s="37"/>
      <c r="P3209" s="35"/>
      <c r="Q3209" s="33"/>
      <c r="R3209" s="34"/>
    </row>
    <row r="3210" spans="1:18" ht="15.75" customHeight="1" x14ac:dyDescent="0.2">
      <c r="A3210" s="22"/>
      <c r="B3210" s="27" t="s">
        <v>21</v>
      </c>
      <c r="C3210" s="27">
        <v>1185732</v>
      </c>
      <c r="D3210" s="28">
        <v>44393</v>
      </c>
      <c r="E3210" s="27" t="s">
        <v>40</v>
      </c>
      <c r="F3210" s="27" t="s">
        <v>119</v>
      </c>
      <c r="G3210" s="27" t="s">
        <v>120</v>
      </c>
      <c r="H3210" s="27" t="s">
        <v>24</v>
      </c>
      <c r="I3210" s="29">
        <v>0.60000000000000009</v>
      </c>
      <c r="J3210" s="30">
        <v>6500</v>
      </c>
      <c r="K3210" s="31">
        <f t="shared" si="24"/>
        <v>3900.0000000000005</v>
      </c>
      <c r="L3210" s="31">
        <f t="shared" si="25"/>
        <v>1560.0000000000002</v>
      </c>
      <c r="M3210" s="32">
        <v>0.4</v>
      </c>
      <c r="O3210" s="37"/>
      <c r="P3210" s="35"/>
      <c r="Q3210" s="33"/>
      <c r="R3210" s="34"/>
    </row>
    <row r="3211" spans="1:18" ht="15.75" customHeight="1" x14ac:dyDescent="0.2">
      <c r="A3211" s="22"/>
      <c r="B3211" s="27" t="s">
        <v>21</v>
      </c>
      <c r="C3211" s="27">
        <v>1185732</v>
      </c>
      <c r="D3211" s="28">
        <v>44393</v>
      </c>
      <c r="E3211" s="27" t="s">
        <v>40</v>
      </c>
      <c r="F3211" s="27" t="s">
        <v>119</v>
      </c>
      <c r="G3211" s="27" t="s">
        <v>120</v>
      </c>
      <c r="H3211" s="27" t="s">
        <v>25</v>
      </c>
      <c r="I3211" s="29">
        <v>0.55000000000000016</v>
      </c>
      <c r="J3211" s="30">
        <v>4000</v>
      </c>
      <c r="K3211" s="31">
        <f t="shared" si="24"/>
        <v>2200.0000000000005</v>
      </c>
      <c r="L3211" s="31">
        <f t="shared" si="25"/>
        <v>880.00000000000023</v>
      </c>
      <c r="M3211" s="32">
        <v>0.4</v>
      </c>
      <c r="O3211" s="37"/>
      <c r="P3211" s="35"/>
      <c r="Q3211" s="33"/>
      <c r="R3211" s="34"/>
    </row>
    <row r="3212" spans="1:18" ht="15.75" customHeight="1" x14ac:dyDescent="0.2">
      <c r="A3212" s="22"/>
      <c r="B3212" s="27" t="s">
        <v>21</v>
      </c>
      <c r="C3212" s="27">
        <v>1185732</v>
      </c>
      <c r="D3212" s="28">
        <v>44393</v>
      </c>
      <c r="E3212" s="27" t="s">
        <v>40</v>
      </c>
      <c r="F3212" s="27" t="s">
        <v>119</v>
      </c>
      <c r="G3212" s="27" t="s">
        <v>120</v>
      </c>
      <c r="H3212" s="27" t="s">
        <v>26</v>
      </c>
      <c r="I3212" s="29">
        <v>0.5</v>
      </c>
      <c r="J3212" s="30">
        <v>3250</v>
      </c>
      <c r="K3212" s="31">
        <f t="shared" si="24"/>
        <v>1625</v>
      </c>
      <c r="L3212" s="31">
        <f t="shared" si="25"/>
        <v>650</v>
      </c>
      <c r="M3212" s="32">
        <v>0.4</v>
      </c>
      <c r="O3212" s="37"/>
      <c r="P3212" s="35"/>
      <c r="Q3212" s="33"/>
      <c r="R3212" s="34"/>
    </row>
    <row r="3213" spans="1:18" ht="15.75" customHeight="1" x14ac:dyDescent="0.2">
      <c r="A3213" s="22"/>
      <c r="B3213" s="27" t="s">
        <v>21</v>
      </c>
      <c r="C3213" s="27">
        <v>1185732</v>
      </c>
      <c r="D3213" s="28">
        <v>44393</v>
      </c>
      <c r="E3213" s="27" t="s">
        <v>40</v>
      </c>
      <c r="F3213" s="27" t="s">
        <v>119</v>
      </c>
      <c r="G3213" s="27" t="s">
        <v>120</v>
      </c>
      <c r="H3213" s="27" t="s">
        <v>27</v>
      </c>
      <c r="I3213" s="29">
        <v>0.5</v>
      </c>
      <c r="J3213" s="30">
        <v>2750</v>
      </c>
      <c r="K3213" s="31">
        <f t="shared" si="24"/>
        <v>1375</v>
      </c>
      <c r="L3213" s="31">
        <f t="shared" si="25"/>
        <v>550</v>
      </c>
      <c r="M3213" s="32">
        <v>0.4</v>
      </c>
      <c r="O3213" s="37"/>
      <c r="P3213" s="35"/>
      <c r="Q3213" s="33"/>
      <c r="R3213" s="34"/>
    </row>
    <row r="3214" spans="1:18" ht="15.75" customHeight="1" x14ac:dyDescent="0.2">
      <c r="A3214" s="22"/>
      <c r="B3214" s="27" t="s">
        <v>21</v>
      </c>
      <c r="C3214" s="27">
        <v>1185732</v>
      </c>
      <c r="D3214" s="28">
        <v>44393</v>
      </c>
      <c r="E3214" s="27" t="s">
        <v>40</v>
      </c>
      <c r="F3214" s="27" t="s">
        <v>119</v>
      </c>
      <c r="G3214" s="27" t="s">
        <v>120</v>
      </c>
      <c r="H3214" s="27" t="s">
        <v>28</v>
      </c>
      <c r="I3214" s="29">
        <v>0.60000000000000009</v>
      </c>
      <c r="J3214" s="30">
        <v>3000</v>
      </c>
      <c r="K3214" s="31">
        <f t="shared" si="24"/>
        <v>1800.0000000000002</v>
      </c>
      <c r="L3214" s="31">
        <f t="shared" si="25"/>
        <v>720.00000000000011</v>
      </c>
      <c r="M3214" s="32">
        <v>0.4</v>
      </c>
      <c r="O3214" s="37"/>
      <c r="P3214" s="35"/>
      <c r="Q3214" s="33"/>
      <c r="R3214" s="34"/>
    </row>
    <row r="3215" spans="1:18" ht="15.75" customHeight="1" x14ac:dyDescent="0.2">
      <c r="A3215" s="22"/>
      <c r="B3215" s="27" t="s">
        <v>21</v>
      </c>
      <c r="C3215" s="27">
        <v>1185732</v>
      </c>
      <c r="D3215" s="28">
        <v>44393</v>
      </c>
      <c r="E3215" s="27" t="s">
        <v>40</v>
      </c>
      <c r="F3215" s="27" t="s">
        <v>119</v>
      </c>
      <c r="G3215" s="27" t="s">
        <v>120</v>
      </c>
      <c r="H3215" s="27" t="s">
        <v>29</v>
      </c>
      <c r="I3215" s="29">
        <v>0.65000000000000013</v>
      </c>
      <c r="J3215" s="30">
        <v>4750</v>
      </c>
      <c r="K3215" s="31">
        <f t="shared" si="24"/>
        <v>3087.5000000000005</v>
      </c>
      <c r="L3215" s="31">
        <f t="shared" si="25"/>
        <v>1235.0000000000002</v>
      </c>
      <c r="M3215" s="32">
        <v>0.4</v>
      </c>
      <c r="O3215" s="37"/>
      <c r="P3215" s="35"/>
      <c r="Q3215" s="33"/>
      <c r="R3215" s="34"/>
    </row>
    <row r="3216" spans="1:18" ht="15.75" customHeight="1" x14ac:dyDescent="0.2">
      <c r="A3216" s="22"/>
      <c r="B3216" s="27" t="s">
        <v>21</v>
      </c>
      <c r="C3216" s="27">
        <v>1185732</v>
      </c>
      <c r="D3216" s="28">
        <v>44425</v>
      </c>
      <c r="E3216" s="27" t="s">
        <v>40</v>
      </c>
      <c r="F3216" s="27" t="s">
        <v>119</v>
      </c>
      <c r="G3216" s="27" t="s">
        <v>120</v>
      </c>
      <c r="H3216" s="27" t="s">
        <v>24</v>
      </c>
      <c r="I3216" s="29">
        <v>0.5</v>
      </c>
      <c r="J3216" s="30">
        <v>5250</v>
      </c>
      <c r="K3216" s="31">
        <f t="shared" si="24"/>
        <v>2625</v>
      </c>
      <c r="L3216" s="31">
        <f t="shared" si="25"/>
        <v>1050</v>
      </c>
      <c r="M3216" s="32">
        <v>0.4</v>
      </c>
      <c r="O3216" s="37"/>
      <c r="P3216" s="35"/>
      <c r="Q3216" s="33"/>
      <c r="R3216" s="34"/>
    </row>
    <row r="3217" spans="1:18" ht="15.75" customHeight="1" x14ac:dyDescent="0.2">
      <c r="A3217" s="22"/>
      <c r="B3217" s="27" t="s">
        <v>21</v>
      </c>
      <c r="C3217" s="27">
        <v>1185732</v>
      </c>
      <c r="D3217" s="28">
        <v>44425</v>
      </c>
      <c r="E3217" s="27" t="s">
        <v>40</v>
      </c>
      <c r="F3217" s="27" t="s">
        <v>119</v>
      </c>
      <c r="G3217" s="27" t="s">
        <v>120</v>
      </c>
      <c r="H3217" s="27" t="s">
        <v>25</v>
      </c>
      <c r="I3217" s="29">
        <v>0.45000000000000007</v>
      </c>
      <c r="J3217" s="30">
        <v>3000</v>
      </c>
      <c r="K3217" s="31">
        <f t="shared" si="24"/>
        <v>1350.0000000000002</v>
      </c>
      <c r="L3217" s="31">
        <f t="shared" si="25"/>
        <v>540.00000000000011</v>
      </c>
      <c r="M3217" s="32">
        <v>0.4</v>
      </c>
      <c r="O3217" s="37"/>
      <c r="P3217" s="35"/>
      <c r="Q3217" s="33"/>
      <c r="R3217" s="34"/>
    </row>
    <row r="3218" spans="1:18" ht="15.75" customHeight="1" x14ac:dyDescent="0.2">
      <c r="A3218" s="22"/>
      <c r="B3218" s="27" t="s">
        <v>21</v>
      </c>
      <c r="C3218" s="27">
        <v>1185732</v>
      </c>
      <c r="D3218" s="28">
        <v>44425</v>
      </c>
      <c r="E3218" s="27" t="s">
        <v>40</v>
      </c>
      <c r="F3218" s="27" t="s">
        <v>119</v>
      </c>
      <c r="G3218" s="27" t="s">
        <v>120</v>
      </c>
      <c r="H3218" s="27" t="s">
        <v>26</v>
      </c>
      <c r="I3218" s="29">
        <v>0.4</v>
      </c>
      <c r="J3218" s="30">
        <v>3000</v>
      </c>
      <c r="K3218" s="31">
        <f t="shared" si="24"/>
        <v>1200</v>
      </c>
      <c r="L3218" s="31">
        <f t="shared" si="25"/>
        <v>480</v>
      </c>
      <c r="M3218" s="32">
        <v>0.4</v>
      </c>
      <c r="O3218" s="37"/>
      <c r="P3218" s="35"/>
      <c r="Q3218" s="33"/>
      <c r="R3218" s="34"/>
    </row>
    <row r="3219" spans="1:18" ht="15.75" customHeight="1" x14ac:dyDescent="0.2">
      <c r="A3219" s="22"/>
      <c r="B3219" s="27" t="s">
        <v>21</v>
      </c>
      <c r="C3219" s="27">
        <v>1185732</v>
      </c>
      <c r="D3219" s="28">
        <v>44425</v>
      </c>
      <c r="E3219" s="27" t="s">
        <v>40</v>
      </c>
      <c r="F3219" s="27" t="s">
        <v>119</v>
      </c>
      <c r="G3219" s="27" t="s">
        <v>120</v>
      </c>
      <c r="H3219" s="27" t="s">
        <v>27</v>
      </c>
      <c r="I3219" s="29">
        <v>0.4</v>
      </c>
      <c r="J3219" s="30">
        <v>2750</v>
      </c>
      <c r="K3219" s="31">
        <f t="shared" si="24"/>
        <v>1100</v>
      </c>
      <c r="L3219" s="31">
        <f t="shared" si="25"/>
        <v>440</v>
      </c>
      <c r="M3219" s="32">
        <v>0.4</v>
      </c>
      <c r="O3219" s="37"/>
      <c r="P3219" s="35"/>
      <c r="Q3219" s="33"/>
      <c r="R3219" s="34"/>
    </row>
    <row r="3220" spans="1:18" ht="15.75" customHeight="1" x14ac:dyDescent="0.2">
      <c r="A3220" s="22"/>
      <c r="B3220" s="27" t="s">
        <v>21</v>
      </c>
      <c r="C3220" s="27">
        <v>1185732</v>
      </c>
      <c r="D3220" s="28">
        <v>44425</v>
      </c>
      <c r="E3220" s="27" t="s">
        <v>40</v>
      </c>
      <c r="F3220" s="27" t="s">
        <v>119</v>
      </c>
      <c r="G3220" s="27" t="s">
        <v>120</v>
      </c>
      <c r="H3220" s="27" t="s">
        <v>28</v>
      </c>
      <c r="I3220" s="29">
        <v>0.5</v>
      </c>
      <c r="J3220" s="30">
        <v>2500</v>
      </c>
      <c r="K3220" s="31">
        <f t="shared" si="24"/>
        <v>1250</v>
      </c>
      <c r="L3220" s="31">
        <f t="shared" si="25"/>
        <v>500</v>
      </c>
      <c r="M3220" s="32">
        <v>0.4</v>
      </c>
      <c r="O3220" s="37"/>
      <c r="P3220" s="35"/>
      <c r="Q3220" s="33"/>
      <c r="R3220" s="34"/>
    </row>
    <row r="3221" spans="1:18" ht="15.75" customHeight="1" x14ac:dyDescent="0.2">
      <c r="A3221" s="22"/>
      <c r="B3221" s="27" t="s">
        <v>21</v>
      </c>
      <c r="C3221" s="27">
        <v>1185732</v>
      </c>
      <c r="D3221" s="28">
        <v>44425</v>
      </c>
      <c r="E3221" s="27" t="s">
        <v>40</v>
      </c>
      <c r="F3221" s="27" t="s">
        <v>119</v>
      </c>
      <c r="G3221" s="27" t="s">
        <v>120</v>
      </c>
      <c r="H3221" s="27" t="s">
        <v>29</v>
      </c>
      <c r="I3221" s="29">
        <v>0.55000000000000004</v>
      </c>
      <c r="J3221" s="30">
        <v>4250</v>
      </c>
      <c r="K3221" s="31">
        <f t="shared" si="24"/>
        <v>2337.5</v>
      </c>
      <c r="L3221" s="31">
        <f t="shared" si="25"/>
        <v>935</v>
      </c>
      <c r="M3221" s="32">
        <v>0.4</v>
      </c>
      <c r="O3221" s="37"/>
      <c r="P3221" s="35"/>
      <c r="Q3221" s="33"/>
      <c r="R3221" s="34"/>
    </row>
    <row r="3222" spans="1:18" ht="15.75" customHeight="1" x14ac:dyDescent="0.2">
      <c r="A3222" s="22"/>
      <c r="B3222" s="27" t="s">
        <v>21</v>
      </c>
      <c r="C3222" s="27">
        <v>1185732</v>
      </c>
      <c r="D3222" s="28">
        <v>44457</v>
      </c>
      <c r="E3222" s="27" t="s">
        <v>40</v>
      </c>
      <c r="F3222" s="27" t="s">
        <v>119</v>
      </c>
      <c r="G3222" s="27" t="s">
        <v>120</v>
      </c>
      <c r="H3222" s="27" t="s">
        <v>24</v>
      </c>
      <c r="I3222" s="29">
        <v>0.35000000000000003</v>
      </c>
      <c r="J3222" s="30">
        <v>5500</v>
      </c>
      <c r="K3222" s="31">
        <f t="shared" si="24"/>
        <v>1925.0000000000002</v>
      </c>
      <c r="L3222" s="31">
        <f t="shared" si="25"/>
        <v>770.00000000000011</v>
      </c>
      <c r="M3222" s="32">
        <v>0.4</v>
      </c>
      <c r="O3222" s="37"/>
      <c r="P3222" s="35"/>
      <c r="Q3222" s="33"/>
      <c r="R3222" s="34"/>
    </row>
    <row r="3223" spans="1:18" ht="15.75" customHeight="1" x14ac:dyDescent="0.2">
      <c r="A3223" s="22"/>
      <c r="B3223" s="27" t="s">
        <v>21</v>
      </c>
      <c r="C3223" s="27">
        <v>1185732</v>
      </c>
      <c r="D3223" s="28">
        <v>44457</v>
      </c>
      <c r="E3223" s="27" t="s">
        <v>40</v>
      </c>
      <c r="F3223" s="27" t="s">
        <v>119</v>
      </c>
      <c r="G3223" s="27" t="s">
        <v>120</v>
      </c>
      <c r="H3223" s="27" t="s">
        <v>25</v>
      </c>
      <c r="I3223" s="29">
        <v>0.3000000000000001</v>
      </c>
      <c r="J3223" s="30">
        <v>3500</v>
      </c>
      <c r="K3223" s="31">
        <f t="shared" si="24"/>
        <v>1050.0000000000005</v>
      </c>
      <c r="L3223" s="31">
        <f t="shared" si="25"/>
        <v>420.00000000000023</v>
      </c>
      <c r="M3223" s="32">
        <v>0.4</v>
      </c>
      <c r="O3223" s="37"/>
      <c r="P3223" s="35"/>
      <c r="Q3223" s="33"/>
      <c r="R3223" s="34"/>
    </row>
    <row r="3224" spans="1:18" ht="15.75" customHeight="1" x14ac:dyDescent="0.2">
      <c r="A3224" s="22"/>
      <c r="B3224" s="27" t="s">
        <v>21</v>
      </c>
      <c r="C3224" s="27">
        <v>1185732</v>
      </c>
      <c r="D3224" s="28">
        <v>44457</v>
      </c>
      <c r="E3224" s="27" t="s">
        <v>40</v>
      </c>
      <c r="F3224" s="27" t="s">
        <v>119</v>
      </c>
      <c r="G3224" s="27" t="s">
        <v>120</v>
      </c>
      <c r="H3224" s="27" t="s">
        <v>26</v>
      </c>
      <c r="I3224" s="29">
        <v>0.25000000000000006</v>
      </c>
      <c r="J3224" s="30">
        <v>2500</v>
      </c>
      <c r="K3224" s="31">
        <f t="shared" si="24"/>
        <v>625.00000000000011</v>
      </c>
      <c r="L3224" s="31">
        <f t="shared" si="25"/>
        <v>250.00000000000006</v>
      </c>
      <c r="M3224" s="32">
        <v>0.4</v>
      </c>
      <c r="O3224" s="37"/>
      <c r="P3224" s="35"/>
      <c r="Q3224" s="33"/>
      <c r="R3224" s="34"/>
    </row>
    <row r="3225" spans="1:18" ht="15.75" customHeight="1" x14ac:dyDescent="0.2">
      <c r="A3225" s="22"/>
      <c r="B3225" s="27" t="s">
        <v>21</v>
      </c>
      <c r="C3225" s="27">
        <v>1185732</v>
      </c>
      <c r="D3225" s="28">
        <v>44457</v>
      </c>
      <c r="E3225" s="27" t="s">
        <v>40</v>
      </c>
      <c r="F3225" s="27" t="s">
        <v>119</v>
      </c>
      <c r="G3225" s="27" t="s">
        <v>120</v>
      </c>
      <c r="H3225" s="27" t="s">
        <v>27</v>
      </c>
      <c r="I3225" s="29">
        <v>0.25000000000000006</v>
      </c>
      <c r="J3225" s="30">
        <v>2250</v>
      </c>
      <c r="K3225" s="31">
        <f t="shared" si="24"/>
        <v>562.50000000000011</v>
      </c>
      <c r="L3225" s="31">
        <f t="shared" si="25"/>
        <v>225.00000000000006</v>
      </c>
      <c r="M3225" s="32">
        <v>0.4</v>
      </c>
      <c r="O3225" s="37"/>
      <c r="P3225" s="35"/>
      <c r="Q3225" s="33"/>
      <c r="R3225" s="34"/>
    </row>
    <row r="3226" spans="1:18" ht="15.75" customHeight="1" x14ac:dyDescent="0.2">
      <c r="A3226" s="22"/>
      <c r="B3226" s="27" t="s">
        <v>21</v>
      </c>
      <c r="C3226" s="27">
        <v>1185732</v>
      </c>
      <c r="D3226" s="28">
        <v>44457</v>
      </c>
      <c r="E3226" s="27" t="s">
        <v>40</v>
      </c>
      <c r="F3226" s="27" t="s">
        <v>119</v>
      </c>
      <c r="G3226" s="27" t="s">
        <v>120</v>
      </c>
      <c r="H3226" s="27" t="s">
        <v>28</v>
      </c>
      <c r="I3226" s="29">
        <v>0.35000000000000003</v>
      </c>
      <c r="J3226" s="30">
        <v>2250</v>
      </c>
      <c r="K3226" s="31">
        <f t="shared" si="24"/>
        <v>787.50000000000011</v>
      </c>
      <c r="L3226" s="31">
        <f t="shared" si="25"/>
        <v>315.00000000000006</v>
      </c>
      <c r="M3226" s="32">
        <v>0.4</v>
      </c>
      <c r="O3226" s="37"/>
      <c r="P3226" s="35"/>
      <c r="Q3226" s="33"/>
      <c r="R3226" s="34"/>
    </row>
    <row r="3227" spans="1:18" ht="15.75" customHeight="1" x14ac:dyDescent="0.2">
      <c r="A3227" s="22"/>
      <c r="B3227" s="27" t="s">
        <v>21</v>
      </c>
      <c r="C3227" s="27">
        <v>1185732</v>
      </c>
      <c r="D3227" s="28">
        <v>44457</v>
      </c>
      <c r="E3227" s="27" t="s">
        <v>40</v>
      </c>
      <c r="F3227" s="27" t="s">
        <v>119</v>
      </c>
      <c r="G3227" s="27" t="s">
        <v>120</v>
      </c>
      <c r="H3227" s="27" t="s">
        <v>29</v>
      </c>
      <c r="I3227" s="29">
        <v>0.4</v>
      </c>
      <c r="J3227" s="30">
        <v>3000</v>
      </c>
      <c r="K3227" s="31">
        <f t="shared" si="24"/>
        <v>1200</v>
      </c>
      <c r="L3227" s="31">
        <f t="shared" si="25"/>
        <v>480</v>
      </c>
      <c r="M3227" s="32">
        <v>0.4</v>
      </c>
      <c r="O3227" s="37"/>
      <c r="P3227" s="35"/>
      <c r="Q3227" s="33"/>
      <c r="R3227" s="34"/>
    </row>
    <row r="3228" spans="1:18" ht="15.75" customHeight="1" x14ac:dyDescent="0.2">
      <c r="A3228" s="22"/>
      <c r="B3228" s="27" t="s">
        <v>21</v>
      </c>
      <c r="C3228" s="27">
        <v>1185732</v>
      </c>
      <c r="D3228" s="28">
        <v>44486</v>
      </c>
      <c r="E3228" s="27" t="s">
        <v>40</v>
      </c>
      <c r="F3228" s="27" t="s">
        <v>119</v>
      </c>
      <c r="G3228" s="27" t="s">
        <v>120</v>
      </c>
      <c r="H3228" s="27" t="s">
        <v>24</v>
      </c>
      <c r="I3228" s="29">
        <v>0.44999999999999996</v>
      </c>
      <c r="J3228" s="30">
        <v>4250</v>
      </c>
      <c r="K3228" s="31">
        <f t="shared" si="24"/>
        <v>1912.4999999999998</v>
      </c>
      <c r="L3228" s="31">
        <f t="shared" si="25"/>
        <v>765</v>
      </c>
      <c r="M3228" s="32">
        <v>0.4</v>
      </c>
      <c r="O3228" s="37"/>
      <c r="P3228" s="35"/>
      <c r="Q3228" s="33"/>
      <c r="R3228" s="34"/>
    </row>
    <row r="3229" spans="1:18" ht="15.75" customHeight="1" x14ac:dyDescent="0.2">
      <c r="A3229" s="22"/>
      <c r="B3229" s="27" t="s">
        <v>21</v>
      </c>
      <c r="C3229" s="27">
        <v>1185732</v>
      </c>
      <c r="D3229" s="28">
        <v>44486</v>
      </c>
      <c r="E3229" s="27" t="s">
        <v>40</v>
      </c>
      <c r="F3229" s="27" t="s">
        <v>119</v>
      </c>
      <c r="G3229" s="27" t="s">
        <v>120</v>
      </c>
      <c r="H3229" s="27" t="s">
        <v>25</v>
      </c>
      <c r="I3229" s="29">
        <v>0.35000000000000003</v>
      </c>
      <c r="J3229" s="30">
        <v>2750</v>
      </c>
      <c r="K3229" s="31">
        <f t="shared" si="24"/>
        <v>962.50000000000011</v>
      </c>
      <c r="L3229" s="31">
        <f t="shared" si="25"/>
        <v>385.00000000000006</v>
      </c>
      <c r="M3229" s="32">
        <v>0.4</v>
      </c>
      <c r="O3229" s="37"/>
      <c r="P3229" s="35"/>
      <c r="Q3229" s="33"/>
      <c r="R3229" s="34"/>
    </row>
    <row r="3230" spans="1:18" ht="15.75" customHeight="1" x14ac:dyDescent="0.2">
      <c r="A3230" s="22"/>
      <c r="B3230" s="27" t="s">
        <v>21</v>
      </c>
      <c r="C3230" s="27">
        <v>1185732</v>
      </c>
      <c r="D3230" s="28">
        <v>44486</v>
      </c>
      <c r="E3230" s="27" t="s">
        <v>40</v>
      </c>
      <c r="F3230" s="27" t="s">
        <v>119</v>
      </c>
      <c r="G3230" s="27" t="s">
        <v>120</v>
      </c>
      <c r="H3230" s="27" t="s">
        <v>26</v>
      </c>
      <c r="I3230" s="29">
        <v>0.35000000000000003</v>
      </c>
      <c r="J3230" s="30">
        <v>1750</v>
      </c>
      <c r="K3230" s="31">
        <f t="shared" si="24"/>
        <v>612.50000000000011</v>
      </c>
      <c r="L3230" s="31">
        <f t="shared" si="25"/>
        <v>245.00000000000006</v>
      </c>
      <c r="M3230" s="32">
        <v>0.4</v>
      </c>
      <c r="O3230" s="37"/>
      <c r="P3230" s="35"/>
      <c r="Q3230" s="33"/>
      <c r="R3230" s="34"/>
    </row>
    <row r="3231" spans="1:18" ht="15.75" customHeight="1" x14ac:dyDescent="0.2">
      <c r="A3231" s="22"/>
      <c r="B3231" s="27" t="s">
        <v>21</v>
      </c>
      <c r="C3231" s="27">
        <v>1185732</v>
      </c>
      <c r="D3231" s="28">
        <v>44486</v>
      </c>
      <c r="E3231" s="27" t="s">
        <v>40</v>
      </c>
      <c r="F3231" s="27" t="s">
        <v>119</v>
      </c>
      <c r="G3231" s="27" t="s">
        <v>120</v>
      </c>
      <c r="H3231" s="27" t="s">
        <v>27</v>
      </c>
      <c r="I3231" s="29">
        <v>0.35000000000000003</v>
      </c>
      <c r="J3231" s="30">
        <v>1750</v>
      </c>
      <c r="K3231" s="31">
        <f t="shared" si="24"/>
        <v>612.50000000000011</v>
      </c>
      <c r="L3231" s="31">
        <f t="shared" si="25"/>
        <v>245.00000000000006</v>
      </c>
      <c r="M3231" s="32">
        <v>0.4</v>
      </c>
      <c r="O3231" s="37"/>
      <c r="P3231" s="35"/>
      <c r="Q3231" s="33"/>
      <c r="R3231" s="34"/>
    </row>
    <row r="3232" spans="1:18" ht="15.75" customHeight="1" x14ac:dyDescent="0.2">
      <c r="A3232" s="22"/>
      <c r="B3232" s="27" t="s">
        <v>21</v>
      </c>
      <c r="C3232" s="27">
        <v>1185732</v>
      </c>
      <c r="D3232" s="28">
        <v>44486</v>
      </c>
      <c r="E3232" s="27" t="s">
        <v>40</v>
      </c>
      <c r="F3232" s="27" t="s">
        <v>119</v>
      </c>
      <c r="G3232" s="27" t="s">
        <v>120</v>
      </c>
      <c r="H3232" s="27" t="s">
        <v>28</v>
      </c>
      <c r="I3232" s="29">
        <v>0.44999999999999996</v>
      </c>
      <c r="J3232" s="30">
        <v>1750</v>
      </c>
      <c r="K3232" s="31">
        <f t="shared" si="24"/>
        <v>787.49999999999989</v>
      </c>
      <c r="L3232" s="31">
        <f t="shared" si="25"/>
        <v>315</v>
      </c>
      <c r="M3232" s="32">
        <v>0.4</v>
      </c>
      <c r="O3232" s="37"/>
      <c r="P3232" s="35"/>
      <c r="Q3232" s="33"/>
      <c r="R3232" s="34"/>
    </row>
    <row r="3233" spans="1:18" ht="15.75" customHeight="1" x14ac:dyDescent="0.2">
      <c r="A3233" s="22"/>
      <c r="B3233" s="27" t="s">
        <v>21</v>
      </c>
      <c r="C3233" s="27">
        <v>1185732</v>
      </c>
      <c r="D3233" s="28">
        <v>44486</v>
      </c>
      <c r="E3233" s="27" t="s">
        <v>40</v>
      </c>
      <c r="F3233" s="27" t="s">
        <v>119</v>
      </c>
      <c r="G3233" s="27" t="s">
        <v>120</v>
      </c>
      <c r="H3233" s="27" t="s">
        <v>29</v>
      </c>
      <c r="I3233" s="29">
        <v>0.49999999999999983</v>
      </c>
      <c r="J3233" s="30">
        <v>3000</v>
      </c>
      <c r="K3233" s="31">
        <f t="shared" si="24"/>
        <v>1499.9999999999995</v>
      </c>
      <c r="L3233" s="31">
        <f t="shared" si="25"/>
        <v>599.99999999999989</v>
      </c>
      <c r="M3233" s="32">
        <v>0.4</v>
      </c>
      <c r="O3233" s="37"/>
      <c r="P3233" s="35"/>
      <c r="Q3233" s="33"/>
      <c r="R3233" s="34"/>
    </row>
    <row r="3234" spans="1:18" ht="15.75" customHeight="1" x14ac:dyDescent="0.2">
      <c r="A3234" s="22"/>
      <c r="B3234" s="27" t="s">
        <v>21</v>
      </c>
      <c r="C3234" s="27">
        <v>1185732</v>
      </c>
      <c r="D3234" s="28">
        <v>44517</v>
      </c>
      <c r="E3234" s="27" t="s">
        <v>40</v>
      </c>
      <c r="F3234" s="27" t="s">
        <v>119</v>
      </c>
      <c r="G3234" s="27" t="s">
        <v>120</v>
      </c>
      <c r="H3234" s="27" t="s">
        <v>24</v>
      </c>
      <c r="I3234" s="29">
        <v>0.44999999999999996</v>
      </c>
      <c r="J3234" s="30">
        <v>4500</v>
      </c>
      <c r="K3234" s="31">
        <f t="shared" si="24"/>
        <v>2024.9999999999998</v>
      </c>
      <c r="L3234" s="31">
        <f t="shared" si="25"/>
        <v>810</v>
      </c>
      <c r="M3234" s="32">
        <v>0.4</v>
      </c>
      <c r="O3234" s="37"/>
      <c r="P3234" s="35"/>
      <c r="Q3234" s="33"/>
      <c r="R3234" s="34"/>
    </row>
    <row r="3235" spans="1:18" ht="15.75" customHeight="1" x14ac:dyDescent="0.2">
      <c r="A3235" s="22"/>
      <c r="B3235" s="27" t="s">
        <v>21</v>
      </c>
      <c r="C3235" s="27">
        <v>1185732</v>
      </c>
      <c r="D3235" s="28">
        <v>44517</v>
      </c>
      <c r="E3235" s="27" t="s">
        <v>40</v>
      </c>
      <c r="F3235" s="27" t="s">
        <v>119</v>
      </c>
      <c r="G3235" s="27" t="s">
        <v>120</v>
      </c>
      <c r="H3235" s="27" t="s">
        <v>25</v>
      </c>
      <c r="I3235" s="29">
        <v>0.35000000000000003</v>
      </c>
      <c r="J3235" s="30">
        <v>3500</v>
      </c>
      <c r="K3235" s="31">
        <f t="shared" si="24"/>
        <v>1225.0000000000002</v>
      </c>
      <c r="L3235" s="31">
        <f t="shared" si="25"/>
        <v>490.00000000000011</v>
      </c>
      <c r="M3235" s="32">
        <v>0.4</v>
      </c>
      <c r="O3235" s="37"/>
      <c r="P3235" s="35"/>
      <c r="Q3235" s="33"/>
      <c r="R3235" s="34"/>
    </row>
    <row r="3236" spans="1:18" ht="15.75" customHeight="1" x14ac:dyDescent="0.2">
      <c r="A3236" s="22"/>
      <c r="B3236" s="27" t="s">
        <v>21</v>
      </c>
      <c r="C3236" s="27">
        <v>1185732</v>
      </c>
      <c r="D3236" s="28">
        <v>44517</v>
      </c>
      <c r="E3236" s="27" t="s">
        <v>40</v>
      </c>
      <c r="F3236" s="27" t="s">
        <v>119</v>
      </c>
      <c r="G3236" s="27" t="s">
        <v>120</v>
      </c>
      <c r="H3236" s="27" t="s">
        <v>26</v>
      </c>
      <c r="I3236" s="29">
        <v>0.35000000000000003</v>
      </c>
      <c r="J3236" s="30">
        <v>2950</v>
      </c>
      <c r="K3236" s="31">
        <f t="shared" si="24"/>
        <v>1032.5</v>
      </c>
      <c r="L3236" s="31">
        <f t="shared" si="25"/>
        <v>413</v>
      </c>
      <c r="M3236" s="32">
        <v>0.4</v>
      </c>
      <c r="O3236" s="37"/>
      <c r="P3236" s="35"/>
      <c r="Q3236" s="33"/>
      <c r="R3236" s="34"/>
    </row>
    <row r="3237" spans="1:18" ht="15.75" customHeight="1" x14ac:dyDescent="0.2">
      <c r="A3237" s="22"/>
      <c r="B3237" s="27" t="s">
        <v>21</v>
      </c>
      <c r="C3237" s="27">
        <v>1185732</v>
      </c>
      <c r="D3237" s="28">
        <v>44517</v>
      </c>
      <c r="E3237" s="27" t="s">
        <v>40</v>
      </c>
      <c r="F3237" s="27" t="s">
        <v>119</v>
      </c>
      <c r="G3237" s="27" t="s">
        <v>120</v>
      </c>
      <c r="H3237" s="27" t="s">
        <v>27</v>
      </c>
      <c r="I3237" s="29">
        <v>0.4</v>
      </c>
      <c r="J3237" s="30">
        <v>3250</v>
      </c>
      <c r="K3237" s="31">
        <f t="shared" si="24"/>
        <v>1300</v>
      </c>
      <c r="L3237" s="31">
        <f t="shared" si="25"/>
        <v>520</v>
      </c>
      <c r="M3237" s="32">
        <v>0.4</v>
      </c>
      <c r="O3237" s="37"/>
      <c r="P3237" s="35"/>
      <c r="Q3237" s="33"/>
      <c r="R3237" s="34"/>
    </row>
    <row r="3238" spans="1:18" ht="15.75" customHeight="1" x14ac:dyDescent="0.2">
      <c r="A3238" s="22"/>
      <c r="B3238" s="27" t="s">
        <v>21</v>
      </c>
      <c r="C3238" s="27">
        <v>1185732</v>
      </c>
      <c r="D3238" s="28">
        <v>44517</v>
      </c>
      <c r="E3238" s="27" t="s">
        <v>40</v>
      </c>
      <c r="F3238" s="27" t="s">
        <v>119</v>
      </c>
      <c r="G3238" s="27" t="s">
        <v>120</v>
      </c>
      <c r="H3238" s="27" t="s">
        <v>28</v>
      </c>
      <c r="I3238" s="29">
        <v>0.65</v>
      </c>
      <c r="J3238" s="30">
        <v>3000</v>
      </c>
      <c r="K3238" s="31">
        <f t="shared" si="24"/>
        <v>1950</v>
      </c>
      <c r="L3238" s="31">
        <f t="shared" si="25"/>
        <v>780</v>
      </c>
      <c r="M3238" s="32">
        <v>0.4</v>
      </c>
      <c r="O3238" s="37"/>
      <c r="P3238" s="35"/>
      <c r="Q3238" s="33"/>
      <c r="R3238" s="34"/>
    </row>
    <row r="3239" spans="1:18" ht="15.75" customHeight="1" x14ac:dyDescent="0.2">
      <c r="A3239" s="22"/>
      <c r="B3239" s="27" t="s">
        <v>21</v>
      </c>
      <c r="C3239" s="27">
        <v>1185732</v>
      </c>
      <c r="D3239" s="28">
        <v>44517</v>
      </c>
      <c r="E3239" s="27" t="s">
        <v>40</v>
      </c>
      <c r="F3239" s="27" t="s">
        <v>119</v>
      </c>
      <c r="G3239" s="27" t="s">
        <v>120</v>
      </c>
      <c r="H3239" s="27" t="s">
        <v>29</v>
      </c>
      <c r="I3239" s="29">
        <v>0.7</v>
      </c>
      <c r="J3239" s="30">
        <v>4000</v>
      </c>
      <c r="K3239" s="31">
        <f t="shared" si="24"/>
        <v>2800</v>
      </c>
      <c r="L3239" s="31">
        <f t="shared" si="25"/>
        <v>1120</v>
      </c>
      <c r="M3239" s="32">
        <v>0.4</v>
      </c>
      <c r="O3239" s="37"/>
      <c r="P3239" s="35"/>
      <c r="Q3239" s="33"/>
      <c r="R3239" s="34"/>
    </row>
    <row r="3240" spans="1:18" ht="15.75" customHeight="1" x14ac:dyDescent="0.2">
      <c r="A3240" s="22"/>
      <c r="B3240" s="27" t="s">
        <v>21</v>
      </c>
      <c r="C3240" s="27">
        <v>1185732</v>
      </c>
      <c r="D3240" s="28">
        <v>44546</v>
      </c>
      <c r="E3240" s="27" t="s">
        <v>40</v>
      </c>
      <c r="F3240" s="27" t="s">
        <v>119</v>
      </c>
      <c r="G3240" s="27" t="s">
        <v>120</v>
      </c>
      <c r="H3240" s="27" t="s">
        <v>24</v>
      </c>
      <c r="I3240" s="29">
        <v>0.65</v>
      </c>
      <c r="J3240" s="30">
        <v>6500</v>
      </c>
      <c r="K3240" s="31">
        <f t="shared" si="24"/>
        <v>4225</v>
      </c>
      <c r="L3240" s="31">
        <f t="shared" si="25"/>
        <v>1690</v>
      </c>
      <c r="M3240" s="32">
        <v>0.4</v>
      </c>
      <c r="O3240" s="37"/>
      <c r="P3240" s="35"/>
      <c r="Q3240" s="33"/>
      <c r="R3240" s="34"/>
    </row>
    <row r="3241" spans="1:18" ht="15.75" customHeight="1" x14ac:dyDescent="0.2">
      <c r="A3241" s="22"/>
      <c r="B3241" s="27" t="s">
        <v>21</v>
      </c>
      <c r="C3241" s="27">
        <v>1185732</v>
      </c>
      <c r="D3241" s="28">
        <v>44546</v>
      </c>
      <c r="E3241" s="27" t="s">
        <v>40</v>
      </c>
      <c r="F3241" s="27" t="s">
        <v>119</v>
      </c>
      <c r="G3241" s="27" t="s">
        <v>120</v>
      </c>
      <c r="H3241" s="27" t="s">
        <v>25</v>
      </c>
      <c r="I3241" s="29">
        <v>0.55000000000000004</v>
      </c>
      <c r="J3241" s="30">
        <v>4500</v>
      </c>
      <c r="K3241" s="31">
        <f t="shared" si="24"/>
        <v>2475</v>
      </c>
      <c r="L3241" s="31">
        <f t="shared" si="25"/>
        <v>990</v>
      </c>
      <c r="M3241" s="32">
        <v>0.4</v>
      </c>
      <c r="O3241" s="37"/>
      <c r="P3241" s="35"/>
      <c r="Q3241" s="33"/>
      <c r="R3241" s="34"/>
    </row>
    <row r="3242" spans="1:18" ht="15.75" customHeight="1" x14ac:dyDescent="0.2">
      <c r="A3242" s="22"/>
      <c r="B3242" s="27" t="s">
        <v>21</v>
      </c>
      <c r="C3242" s="27">
        <v>1185732</v>
      </c>
      <c r="D3242" s="28">
        <v>44546</v>
      </c>
      <c r="E3242" s="27" t="s">
        <v>40</v>
      </c>
      <c r="F3242" s="27" t="s">
        <v>119</v>
      </c>
      <c r="G3242" s="27" t="s">
        <v>120</v>
      </c>
      <c r="H3242" s="27" t="s">
        <v>26</v>
      </c>
      <c r="I3242" s="29">
        <v>0.55000000000000004</v>
      </c>
      <c r="J3242" s="30">
        <v>4000</v>
      </c>
      <c r="K3242" s="31">
        <f t="shared" si="24"/>
        <v>2200</v>
      </c>
      <c r="L3242" s="31">
        <f t="shared" si="25"/>
        <v>880</v>
      </c>
      <c r="M3242" s="32">
        <v>0.4</v>
      </c>
      <c r="O3242" s="37"/>
      <c r="P3242" s="35"/>
      <c r="Q3242" s="33"/>
      <c r="R3242" s="34"/>
    </row>
    <row r="3243" spans="1:18" ht="15.75" customHeight="1" x14ac:dyDescent="0.2">
      <c r="A3243" s="22"/>
      <c r="B3243" s="27" t="s">
        <v>21</v>
      </c>
      <c r="C3243" s="27">
        <v>1185732</v>
      </c>
      <c r="D3243" s="28">
        <v>44546</v>
      </c>
      <c r="E3243" s="27" t="s">
        <v>40</v>
      </c>
      <c r="F3243" s="27" t="s">
        <v>119</v>
      </c>
      <c r="G3243" s="27" t="s">
        <v>120</v>
      </c>
      <c r="H3243" s="27" t="s">
        <v>27</v>
      </c>
      <c r="I3243" s="29">
        <v>0.55000000000000004</v>
      </c>
      <c r="J3243" s="30">
        <v>3500</v>
      </c>
      <c r="K3243" s="31">
        <f t="shared" si="24"/>
        <v>1925.0000000000002</v>
      </c>
      <c r="L3243" s="31">
        <f t="shared" si="25"/>
        <v>770.00000000000011</v>
      </c>
      <c r="M3243" s="32">
        <v>0.4</v>
      </c>
      <c r="O3243" s="37"/>
      <c r="P3243" s="35"/>
      <c r="Q3243" s="33"/>
      <c r="R3243" s="34"/>
    </row>
    <row r="3244" spans="1:18" ht="15.75" customHeight="1" x14ac:dyDescent="0.2">
      <c r="A3244" s="22"/>
      <c r="B3244" s="27" t="s">
        <v>21</v>
      </c>
      <c r="C3244" s="27">
        <v>1185732</v>
      </c>
      <c r="D3244" s="28">
        <v>44546</v>
      </c>
      <c r="E3244" s="27" t="s">
        <v>40</v>
      </c>
      <c r="F3244" s="27" t="s">
        <v>119</v>
      </c>
      <c r="G3244" s="27" t="s">
        <v>120</v>
      </c>
      <c r="H3244" s="27" t="s">
        <v>28</v>
      </c>
      <c r="I3244" s="29">
        <v>0.65</v>
      </c>
      <c r="J3244" s="30">
        <v>3500</v>
      </c>
      <c r="K3244" s="31">
        <f t="shared" si="24"/>
        <v>2275</v>
      </c>
      <c r="L3244" s="31">
        <f t="shared" si="25"/>
        <v>910</v>
      </c>
      <c r="M3244" s="32">
        <v>0.4</v>
      </c>
      <c r="O3244" s="37"/>
      <c r="P3244" s="35"/>
      <c r="Q3244" s="33"/>
      <c r="R3244" s="34"/>
    </row>
    <row r="3245" spans="1:18" ht="15.75" customHeight="1" x14ac:dyDescent="0.2">
      <c r="A3245" s="22"/>
      <c r="B3245" s="27" t="s">
        <v>21</v>
      </c>
      <c r="C3245" s="27">
        <v>1185732</v>
      </c>
      <c r="D3245" s="28">
        <v>44546</v>
      </c>
      <c r="E3245" s="27" t="s">
        <v>40</v>
      </c>
      <c r="F3245" s="27" t="s">
        <v>119</v>
      </c>
      <c r="G3245" s="27" t="s">
        <v>120</v>
      </c>
      <c r="H3245" s="27" t="s">
        <v>29</v>
      </c>
      <c r="I3245" s="29">
        <v>0.7</v>
      </c>
      <c r="J3245" s="30">
        <v>4500</v>
      </c>
      <c r="K3245" s="31">
        <f t="shared" si="24"/>
        <v>3150</v>
      </c>
      <c r="L3245" s="31">
        <f t="shared" si="25"/>
        <v>1260</v>
      </c>
      <c r="M3245" s="32">
        <v>0.4</v>
      </c>
      <c r="O3245" s="37"/>
      <c r="P3245" s="35"/>
      <c r="Q3245" s="33"/>
      <c r="R3245" s="34"/>
    </row>
    <row r="3246" spans="1:18" ht="15.75" customHeight="1" x14ac:dyDescent="0.2">
      <c r="A3246" s="22" t="s">
        <v>46</v>
      </c>
      <c r="B3246" s="27" t="s">
        <v>21</v>
      </c>
      <c r="C3246" s="27">
        <v>1185732</v>
      </c>
      <c r="D3246" s="28">
        <v>44220</v>
      </c>
      <c r="E3246" s="27" t="s">
        <v>22</v>
      </c>
      <c r="F3246" s="27" t="s">
        <v>121</v>
      </c>
      <c r="G3246" s="27" t="s">
        <v>96</v>
      </c>
      <c r="H3246" s="27" t="s">
        <v>24</v>
      </c>
      <c r="I3246" s="29">
        <v>0.35000000000000003</v>
      </c>
      <c r="J3246" s="30">
        <v>4250</v>
      </c>
      <c r="K3246" s="31">
        <f t="shared" si="24"/>
        <v>1487.5000000000002</v>
      </c>
      <c r="L3246" s="31">
        <f t="shared" si="25"/>
        <v>595.00000000000011</v>
      </c>
      <c r="M3246" s="32">
        <v>0.4</v>
      </c>
      <c r="O3246" s="37"/>
      <c r="P3246" s="35"/>
      <c r="Q3246" s="33"/>
      <c r="R3246" s="34"/>
    </row>
    <row r="3247" spans="1:18" ht="15.75" customHeight="1" x14ac:dyDescent="0.2">
      <c r="A3247" s="22"/>
      <c r="B3247" s="27" t="s">
        <v>21</v>
      </c>
      <c r="C3247" s="27">
        <v>1185732</v>
      </c>
      <c r="D3247" s="28">
        <v>44220</v>
      </c>
      <c r="E3247" s="27" t="s">
        <v>22</v>
      </c>
      <c r="F3247" s="27" t="s">
        <v>121</v>
      </c>
      <c r="G3247" s="27" t="s">
        <v>96</v>
      </c>
      <c r="H3247" s="27" t="s">
        <v>25</v>
      </c>
      <c r="I3247" s="29">
        <v>0.35000000000000003</v>
      </c>
      <c r="J3247" s="30">
        <v>2250</v>
      </c>
      <c r="K3247" s="31">
        <f t="shared" si="24"/>
        <v>787.50000000000011</v>
      </c>
      <c r="L3247" s="31">
        <f t="shared" si="25"/>
        <v>275.625</v>
      </c>
      <c r="M3247" s="32">
        <v>0.35</v>
      </c>
      <c r="O3247" s="37"/>
      <c r="P3247" s="35"/>
      <c r="Q3247" s="33"/>
      <c r="R3247" s="34"/>
    </row>
    <row r="3248" spans="1:18" ht="15.75" customHeight="1" x14ac:dyDescent="0.2">
      <c r="A3248" s="22"/>
      <c r="B3248" s="27" t="s">
        <v>21</v>
      </c>
      <c r="C3248" s="27">
        <v>1185732</v>
      </c>
      <c r="D3248" s="28">
        <v>44220</v>
      </c>
      <c r="E3248" s="27" t="s">
        <v>22</v>
      </c>
      <c r="F3248" s="27" t="s">
        <v>121</v>
      </c>
      <c r="G3248" s="27" t="s">
        <v>96</v>
      </c>
      <c r="H3248" s="27" t="s">
        <v>26</v>
      </c>
      <c r="I3248" s="29">
        <v>0.25000000000000006</v>
      </c>
      <c r="J3248" s="30">
        <v>2250</v>
      </c>
      <c r="K3248" s="31">
        <f t="shared" si="24"/>
        <v>562.50000000000011</v>
      </c>
      <c r="L3248" s="31">
        <f t="shared" si="25"/>
        <v>196.87500000000003</v>
      </c>
      <c r="M3248" s="32">
        <v>0.35</v>
      </c>
      <c r="O3248" s="37"/>
      <c r="P3248" s="35"/>
      <c r="Q3248" s="33"/>
      <c r="R3248" s="34"/>
    </row>
    <row r="3249" spans="1:18" ht="15.75" customHeight="1" x14ac:dyDescent="0.2">
      <c r="A3249" s="22"/>
      <c r="B3249" s="27" t="s">
        <v>21</v>
      </c>
      <c r="C3249" s="27">
        <v>1185732</v>
      </c>
      <c r="D3249" s="28">
        <v>44220</v>
      </c>
      <c r="E3249" s="27" t="s">
        <v>22</v>
      </c>
      <c r="F3249" s="27" t="s">
        <v>121</v>
      </c>
      <c r="G3249" s="27" t="s">
        <v>96</v>
      </c>
      <c r="H3249" s="27" t="s">
        <v>27</v>
      </c>
      <c r="I3249" s="29">
        <v>0.3</v>
      </c>
      <c r="J3249" s="30">
        <v>750</v>
      </c>
      <c r="K3249" s="31">
        <f t="shared" si="24"/>
        <v>225</v>
      </c>
      <c r="L3249" s="31">
        <f t="shared" si="25"/>
        <v>78.75</v>
      </c>
      <c r="M3249" s="32">
        <v>0.35</v>
      </c>
      <c r="O3249" s="37"/>
      <c r="P3249" s="35"/>
      <c r="Q3249" s="33"/>
      <c r="R3249" s="34"/>
    </row>
    <row r="3250" spans="1:18" ht="15.75" customHeight="1" x14ac:dyDescent="0.2">
      <c r="A3250" s="22"/>
      <c r="B3250" s="27" t="s">
        <v>21</v>
      </c>
      <c r="C3250" s="27">
        <v>1185732</v>
      </c>
      <c r="D3250" s="28">
        <v>44220</v>
      </c>
      <c r="E3250" s="27" t="s">
        <v>22</v>
      </c>
      <c r="F3250" s="27" t="s">
        <v>121</v>
      </c>
      <c r="G3250" s="27" t="s">
        <v>96</v>
      </c>
      <c r="H3250" s="27" t="s">
        <v>28</v>
      </c>
      <c r="I3250" s="29">
        <v>0.45</v>
      </c>
      <c r="J3250" s="30">
        <v>1250</v>
      </c>
      <c r="K3250" s="31">
        <f t="shared" si="24"/>
        <v>562.5</v>
      </c>
      <c r="L3250" s="31">
        <f t="shared" si="25"/>
        <v>168.75</v>
      </c>
      <c r="M3250" s="32">
        <v>0.3</v>
      </c>
      <c r="O3250" s="37"/>
      <c r="P3250" s="35"/>
      <c r="Q3250" s="33"/>
      <c r="R3250" s="34"/>
    </row>
    <row r="3251" spans="1:18" ht="15.75" customHeight="1" x14ac:dyDescent="0.2">
      <c r="A3251" s="22"/>
      <c r="B3251" s="27" t="s">
        <v>21</v>
      </c>
      <c r="C3251" s="27">
        <v>1185732</v>
      </c>
      <c r="D3251" s="28">
        <v>44220</v>
      </c>
      <c r="E3251" s="27" t="s">
        <v>22</v>
      </c>
      <c r="F3251" s="27" t="s">
        <v>121</v>
      </c>
      <c r="G3251" s="27" t="s">
        <v>96</v>
      </c>
      <c r="H3251" s="27" t="s">
        <v>29</v>
      </c>
      <c r="I3251" s="29">
        <v>0.35000000000000003</v>
      </c>
      <c r="J3251" s="30">
        <v>2250</v>
      </c>
      <c r="K3251" s="31">
        <f t="shared" si="24"/>
        <v>787.50000000000011</v>
      </c>
      <c r="L3251" s="31">
        <f t="shared" si="25"/>
        <v>236.25000000000003</v>
      </c>
      <c r="M3251" s="32">
        <v>0.3</v>
      </c>
      <c r="O3251" s="37"/>
      <c r="P3251" s="35"/>
      <c r="Q3251" s="33"/>
      <c r="R3251" s="34"/>
    </row>
    <row r="3252" spans="1:18" ht="15.75" customHeight="1" x14ac:dyDescent="0.2">
      <c r="A3252" s="22"/>
      <c r="B3252" s="27" t="s">
        <v>21</v>
      </c>
      <c r="C3252" s="27">
        <v>1185732</v>
      </c>
      <c r="D3252" s="28">
        <v>44249</v>
      </c>
      <c r="E3252" s="27" t="s">
        <v>22</v>
      </c>
      <c r="F3252" s="27" t="s">
        <v>121</v>
      </c>
      <c r="G3252" s="27" t="s">
        <v>96</v>
      </c>
      <c r="H3252" s="27" t="s">
        <v>24</v>
      </c>
      <c r="I3252" s="29">
        <v>0.35000000000000003</v>
      </c>
      <c r="J3252" s="30">
        <v>4750</v>
      </c>
      <c r="K3252" s="31">
        <f t="shared" si="24"/>
        <v>1662.5000000000002</v>
      </c>
      <c r="L3252" s="31">
        <f t="shared" si="25"/>
        <v>665.00000000000011</v>
      </c>
      <c r="M3252" s="32">
        <v>0.4</v>
      </c>
      <c r="O3252" s="37"/>
      <c r="P3252" s="35"/>
      <c r="Q3252" s="33"/>
      <c r="R3252" s="34"/>
    </row>
    <row r="3253" spans="1:18" ht="15.75" customHeight="1" x14ac:dyDescent="0.2">
      <c r="A3253" s="22"/>
      <c r="B3253" s="27" t="s">
        <v>21</v>
      </c>
      <c r="C3253" s="27">
        <v>1185732</v>
      </c>
      <c r="D3253" s="28">
        <v>44249</v>
      </c>
      <c r="E3253" s="27" t="s">
        <v>22</v>
      </c>
      <c r="F3253" s="27" t="s">
        <v>121</v>
      </c>
      <c r="G3253" s="27" t="s">
        <v>96</v>
      </c>
      <c r="H3253" s="27" t="s">
        <v>25</v>
      </c>
      <c r="I3253" s="29">
        <v>0.35000000000000003</v>
      </c>
      <c r="J3253" s="30">
        <v>1250</v>
      </c>
      <c r="K3253" s="31">
        <f t="shared" si="24"/>
        <v>437.50000000000006</v>
      </c>
      <c r="L3253" s="31">
        <f t="shared" si="25"/>
        <v>153.125</v>
      </c>
      <c r="M3253" s="32">
        <v>0.35</v>
      </c>
      <c r="O3253" s="37"/>
      <c r="P3253" s="35"/>
      <c r="Q3253" s="33"/>
      <c r="R3253" s="34"/>
    </row>
    <row r="3254" spans="1:18" ht="15.75" customHeight="1" x14ac:dyDescent="0.2">
      <c r="A3254" s="22"/>
      <c r="B3254" s="27" t="s">
        <v>21</v>
      </c>
      <c r="C3254" s="27">
        <v>1185732</v>
      </c>
      <c r="D3254" s="28">
        <v>44249</v>
      </c>
      <c r="E3254" s="27" t="s">
        <v>22</v>
      </c>
      <c r="F3254" s="27" t="s">
        <v>121</v>
      </c>
      <c r="G3254" s="27" t="s">
        <v>96</v>
      </c>
      <c r="H3254" s="27" t="s">
        <v>26</v>
      </c>
      <c r="I3254" s="29">
        <v>0.25000000000000006</v>
      </c>
      <c r="J3254" s="30">
        <v>1750</v>
      </c>
      <c r="K3254" s="31">
        <f t="shared" si="24"/>
        <v>437.50000000000011</v>
      </c>
      <c r="L3254" s="31">
        <f t="shared" si="25"/>
        <v>153.12500000000003</v>
      </c>
      <c r="M3254" s="32">
        <v>0.35</v>
      </c>
      <c r="O3254" s="37"/>
      <c r="P3254" s="35"/>
      <c r="Q3254" s="33"/>
      <c r="R3254" s="34"/>
    </row>
    <row r="3255" spans="1:18" ht="15.75" customHeight="1" x14ac:dyDescent="0.2">
      <c r="A3255" s="22"/>
      <c r="B3255" s="27" t="s">
        <v>21</v>
      </c>
      <c r="C3255" s="27">
        <v>1185732</v>
      </c>
      <c r="D3255" s="28">
        <v>44249</v>
      </c>
      <c r="E3255" s="27" t="s">
        <v>22</v>
      </c>
      <c r="F3255" s="27" t="s">
        <v>121</v>
      </c>
      <c r="G3255" s="27" t="s">
        <v>96</v>
      </c>
      <c r="H3255" s="27" t="s">
        <v>27</v>
      </c>
      <c r="I3255" s="29">
        <v>0.3</v>
      </c>
      <c r="J3255" s="30">
        <v>500</v>
      </c>
      <c r="K3255" s="31">
        <f t="shared" si="24"/>
        <v>150</v>
      </c>
      <c r="L3255" s="31">
        <f t="shared" si="25"/>
        <v>52.5</v>
      </c>
      <c r="M3255" s="32">
        <v>0.35</v>
      </c>
      <c r="O3255" s="37"/>
      <c r="P3255" s="35"/>
      <c r="Q3255" s="33"/>
      <c r="R3255" s="34"/>
    </row>
    <row r="3256" spans="1:18" ht="15.75" customHeight="1" x14ac:dyDescent="0.2">
      <c r="A3256" s="22"/>
      <c r="B3256" s="27" t="s">
        <v>21</v>
      </c>
      <c r="C3256" s="27">
        <v>1185732</v>
      </c>
      <c r="D3256" s="28">
        <v>44249</v>
      </c>
      <c r="E3256" s="27" t="s">
        <v>22</v>
      </c>
      <c r="F3256" s="27" t="s">
        <v>121</v>
      </c>
      <c r="G3256" s="27" t="s">
        <v>96</v>
      </c>
      <c r="H3256" s="27" t="s">
        <v>28</v>
      </c>
      <c r="I3256" s="29">
        <v>0.45</v>
      </c>
      <c r="J3256" s="30">
        <v>1250</v>
      </c>
      <c r="K3256" s="31">
        <f t="shared" si="24"/>
        <v>562.5</v>
      </c>
      <c r="L3256" s="31">
        <f t="shared" si="25"/>
        <v>168.75</v>
      </c>
      <c r="M3256" s="32">
        <v>0.3</v>
      </c>
      <c r="O3256" s="37"/>
      <c r="P3256" s="35"/>
      <c r="Q3256" s="33"/>
      <c r="R3256" s="34"/>
    </row>
    <row r="3257" spans="1:18" ht="15.75" customHeight="1" x14ac:dyDescent="0.2">
      <c r="A3257" s="22"/>
      <c r="B3257" s="27" t="s">
        <v>21</v>
      </c>
      <c r="C3257" s="27">
        <v>1185732</v>
      </c>
      <c r="D3257" s="28">
        <v>44249</v>
      </c>
      <c r="E3257" s="27" t="s">
        <v>22</v>
      </c>
      <c r="F3257" s="27" t="s">
        <v>121</v>
      </c>
      <c r="G3257" s="27" t="s">
        <v>96</v>
      </c>
      <c r="H3257" s="27" t="s">
        <v>29</v>
      </c>
      <c r="I3257" s="29">
        <v>0.35000000000000003</v>
      </c>
      <c r="J3257" s="30">
        <v>2250</v>
      </c>
      <c r="K3257" s="31">
        <f t="shared" si="24"/>
        <v>787.50000000000011</v>
      </c>
      <c r="L3257" s="31">
        <f t="shared" si="25"/>
        <v>236.25000000000003</v>
      </c>
      <c r="M3257" s="32">
        <v>0.3</v>
      </c>
      <c r="O3257" s="37"/>
      <c r="P3257" s="35"/>
      <c r="Q3257" s="33"/>
      <c r="R3257" s="34"/>
    </row>
    <row r="3258" spans="1:18" ht="15.75" customHeight="1" x14ac:dyDescent="0.2">
      <c r="A3258" s="22"/>
      <c r="B3258" s="27" t="s">
        <v>21</v>
      </c>
      <c r="C3258" s="27">
        <v>1185732</v>
      </c>
      <c r="D3258" s="28">
        <v>44275</v>
      </c>
      <c r="E3258" s="27" t="s">
        <v>22</v>
      </c>
      <c r="F3258" s="27" t="s">
        <v>121</v>
      </c>
      <c r="G3258" s="27" t="s">
        <v>96</v>
      </c>
      <c r="H3258" s="27" t="s">
        <v>24</v>
      </c>
      <c r="I3258" s="29">
        <v>0.35000000000000003</v>
      </c>
      <c r="J3258" s="30">
        <v>4450</v>
      </c>
      <c r="K3258" s="31">
        <f t="shared" si="24"/>
        <v>1557.5000000000002</v>
      </c>
      <c r="L3258" s="31">
        <f t="shared" si="25"/>
        <v>623.00000000000011</v>
      </c>
      <c r="M3258" s="32">
        <v>0.4</v>
      </c>
      <c r="O3258" s="37"/>
      <c r="P3258" s="35"/>
      <c r="Q3258" s="33"/>
      <c r="R3258" s="34"/>
    </row>
    <row r="3259" spans="1:18" ht="15.75" customHeight="1" x14ac:dyDescent="0.2">
      <c r="A3259" s="22"/>
      <c r="B3259" s="27" t="s">
        <v>21</v>
      </c>
      <c r="C3259" s="27">
        <v>1185732</v>
      </c>
      <c r="D3259" s="28">
        <v>44275</v>
      </c>
      <c r="E3259" s="27" t="s">
        <v>22</v>
      </c>
      <c r="F3259" s="27" t="s">
        <v>121</v>
      </c>
      <c r="G3259" s="27" t="s">
        <v>96</v>
      </c>
      <c r="H3259" s="27" t="s">
        <v>25</v>
      </c>
      <c r="I3259" s="29">
        <v>0.35000000000000003</v>
      </c>
      <c r="J3259" s="30">
        <v>1500</v>
      </c>
      <c r="K3259" s="31">
        <f t="shared" si="24"/>
        <v>525</v>
      </c>
      <c r="L3259" s="31">
        <f t="shared" si="25"/>
        <v>183.75</v>
      </c>
      <c r="M3259" s="32">
        <v>0.35</v>
      </c>
      <c r="O3259" s="37"/>
      <c r="P3259" s="35"/>
      <c r="Q3259" s="33"/>
      <c r="R3259" s="34"/>
    </row>
    <row r="3260" spans="1:18" ht="15.75" customHeight="1" x14ac:dyDescent="0.2">
      <c r="A3260" s="22"/>
      <c r="B3260" s="27" t="s">
        <v>21</v>
      </c>
      <c r="C3260" s="27">
        <v>1185732</v>
      </c>
      <c r="D3260" s="28">
        <v>44275</v>
      </c>
      <c r="E3260" s="27" t="s">
        <v>22</v>
      </c>
      <c r="F3260" s="27" t="s">
        <v>121</v>
      </c>
      <c r="G3260" s="27" t="s">
        <v>96</v>
      </c>
      <c r="H3260" s="27" t="s">
        <v>26</v>
      </c>
      <c r="I3260" s="29">
        <v>0.25000000000000006</v>
      </c>
      <c r="J3260" s="30">
        <v>1750</v>
      </c>
      <c r="K3260" s="31">
        <f t="shared" si="24"/>
        <v>437.50000000000011</v>
      </c>
      <c r="L3260" s="31">
        <f t="shared" si="25"/>
        <v>153.12500000000003</v>
      </c>
      <c r="M3260" s="32">
        <v>0.35</v>
      </c>
      <c r="O3260" s="37"/>
      <c r="P3260" s="35"/>
      <c r="Q3260" s="33"/>
      <c r="R3260" s="34"/>
    </row>
    <row r="3261" spans="1:18" ht="15.75" customHeight="1" x14ac:dyDescent="0.2">
      <c r="A3261" s="22"/>
      <c r="B3261" s="27" t="s">
        <v>21</v>
      </c>
      <c r="C3261" s="27">
        <v>1185732</v>
      </c>
      <c r="D3261" s="28">
        <v>44275</v>
      </c>
      <c r="E3261" s="27" t="s">
        <v>22</v>
      </c>
      <c r="F3261" s="27" t="s">
        <v>121</v>
      </c>
      <c r="G3261" s="27" t="s">
        <v>96</v>
      </c>
      <c r="H3261" s="27" t="s">
        <v>27</v>
      </c>
      <c r="I3261" s="29">
        <v>0.3</v>
      </c>
      <c r="J3261" s="30">
        <v>250</v>
      </c>
      <c r="K3261" s="31">
        <f t="shared" si="24"/>
        <v>75</v>
      </c>
      <c r="L3261" s="31">
        <f t="shared" si="25"/>
        <v>26.25</v>
      </c>
      <c r="M3261" s="32">
        <v>0.35</v>
      </c>
      <c r="O3261" s="37"/>
      <c r="P3261" s="35"/>
      <c r="Q3261" s="33"/>
      <c r="R3261" s="34"/>
    </row>
    <row r="3262" spans="1:18" ht="15.75" customHeight="1" x14ac:dyDescent="0.2">
      <c r="A3262" s="22"/>
      <c r="B3262" s="27" t="s">
        <v>21</v>
      </c>
      <c r="C3262" s="27">
        <v>1185732</v>
      </c>
      <c r="D3262" s="28">
        <v>44275</v>
      </c>
      <c r="E3262" s="27" t="s">
        <v>22</v>
      </c>
      <c r="F3262" s="27" t="s">
        <v>121</v>
      </c>
      <c r="G3262" s="27" t="s">
        <v>96</v>
      </c>
      <c r="H3262" s="27" t="s">
        <v>28</v>
      </c>
      <c r="I3262" s="29">
        <v>0.45</v>
      </c>
      <c r="J3262" s="30">
        <v>750</v>
      </c>
      <c r="K3262" s="31">
        <f t="shared" si="24"/>
        <v>337.5</v>
      </c>
      <c r="L3262" s="31">
        <f t="shared" si="25"/>
        <v>101.25</v>
      </c>
      <c r="M3262" s="32">
        <v>0.3</v>
      </c>
      <c r="O3262" s="37"/>
      <c r="P3262" s="35"/>
      <c r="Q3262" s="33"/>
      <c r="R3262" s="34"/>
    </row>
    <row r="3263" spans="1:18" ht="15.75" customHeight="1" x14ac:dyDescent="0.2">
      <c r="A3263" s="22"/>
      <c r="B3263" s="27" t="s">
        <v>21</v>
      </c>
      <c r="C3263" s="27">
        <v>1185732</v>
      </c>
      <c r="D3263" s="28">
        <v>44275</v>
      </c>
      <c r="E3263" s="27" t="s">
        <v>22</v>
      </c>
      <c r="F3263" s="27" t="s">
        <v>121</v>
      </c>
      <c r="G3263" s="27" t="s">
        <v>96</v>
      </c>
      <c r="H3263" s="27" t="s">
        <v>29</v>
      </c>
      <c r="I3263" s="29">
        <v>0.35000000000000003</v>
      </c>
      <c r="J3263" s="30">
        <v>1750</v>
      </c>
      <c r="K3263" s="31">
        <f t="shared" si="24"/>
        <v>612.50000000000011</v>
      </c>
      <c r="L3263" s="31">
        <f t="shared" si="25"/>
        <v>183.75000000000003</v>
      </c>
      <c r="M3263" s="32">
        <v>0.3</v>
      </c>
      <c r="O3263" s="37"/>
      <c r="P3263" s="35"/>
      <c r="Q3263" s="33"/>
      <c r="R3263" s="34"/>
    </row>
    <row r="3264" spans="1:18" ht="15.75" customHeight="1" x14ac:dyDescent="0.2">
      <c r="A3264" s="22"/>
      <c r="B3264" s="27" t="s">
        <v>21</v>
      </c>
      <c r="C3264" s="27">
        <v>1185732</v>
      </c>
      <c r="D3264" s="28">
        <v>44307</v>
      </c>
      <c r="E3264" s="27" t="s">
        <v>22</v>
      </c>
      <c r="F3264" s="27" t="s">
        <v>121</v>
      </c>
      <c r="G3264" s="27" t="s">
        <v>96</v>
      </c>
      <c r="H3264" s="27" t="s">
        <v>24</v>
      </c>
      <c r="I3264" s="29">
        <v>0.35000000000000003</v>
      </c>
      <c r="J3264" s="30">
        <v>4250</v>
      </c>
      <c r="K3264" s="31">
        <f t="shared" si="24"/>
        <v>1487.5000000000002</v>
      </c>
      <c r="L3264" s="31">
        <f t="shared" si="25"/>
        <v>595.00000000000011</v>
      </c>
      <c r="M3264" s="32">
        <v>0.4</v>
      </c>
      <c r="O3264" s="37"/>
      <c r="P3264" s="35"/>
      <c r="Q3264" s="33"/>
      <c r="R3264" s="34"/>
    </row>
    <row r="3265" spans="1:18" ht="15.75" customHeight="1" x14ac:dyDescent="0.2">
      <c r="A3265" s="22"/>
      <c r="B3265" s="27" t="s">
        <v>21</v>
      </c>
      <c r="C3265" s="27">
        <v>1185732</v>
      </c>
      <c r="D3265" s="28">
        <v>44307</v>
      </c>
      <c r="E3265" s="27" t="s">
        <v>22</v>
      </c>
      <c r="F3265" s="27" t="s">
        <v>121</v>
      </c>
      <c r="G3265" s="27" t="s">
        <v>96</v>
      </c>
      <c r="H3265" s="27" t="s">
        <v>25</v>
      </c>
      <c r="I3265" s="29">
        <v>0.35000000000000003</v>
      </c>
      <c r="J3265" s="30">
        <v>1250</v>
      </c>
      <c r="K3265" s="31">
        <f t="shared" si="24"/>
        <v>437.50000000000006</v>
      </c>
      <c r="L3265" s="31">
        <f t="shared" si="25"/>
        <v>153.125</v>
      </c>
      <c r="M3265" s="32">
        <v>0.35</v>
      </c>
      <c r="O3265" s="37"/>
      <c r="P3265" s="35"/>
      <c r="Q3265" s="33"/>
      <c r="R3265" s="34"/>
    </row>
    <row r="3266" spans="1:18" ht="15.75" customHeight="1" x14ac:dyDescent="0.2">
      <c r="A3266" s="22"/>
      <c r="B3266" s="27" t="s">
        <v>21</v>
      </c>
      <c r="C3266" s="27">
        <v>1185732</v>
      </c>
      <c r="D3266" s="28">
        <v>44307</v>
      </c>
      <c r="E3266" s="27" t="s">
        <v>22</v>
      </c>
      <c r="F3266" s="27" t="s">
        <v>121</v>
      </c>
      <c r="G3266" s="27" t="s">
        <v>96</v>
      </c>
      <c r="H3266" s="27" t="s">
        <v>26</v>
      </c>
      <c r="I3266" s="29">
        <v>0.25000000000000006</v>
      </c>
      <c r="J3266" s="30">
        <v>1250</v>
      </c>
      <c r="K3266" s="31">
        <f t="shared" si="24"/>
        <v>312.50000000000006</v>
      </c>
      <c r="L3266" s="31">
        <f t="shared" si="25"/>
        <v>109.37500000000001</v>
      </c>
      <c r="M3266" s="32">
        <v>0.35</v>
      </c>
      <c r="O3266" s="37"/>
      <c r="P3266" s="35"/>
      <c r="Q3266" s="33"/>
      <c r="R3266" s="34"/>
    </row>
    <row r="3267" spans="1:18" ht="15.75" customHeight="1" x14ac:dyDescent="0.2">
      <c r="A3267" s="22"/>
      <c r="B3267" s="27" t="s">
        <v>21</v>
      </c>
      <c r="C3267" s="27">
        <v>1185732</v>
      </c>
      <c r="D3267" s="28">
        <v>44307</v>
      </c>
      <c r="E3267" s="27" t="s">
        <v>22</v>
      </c>
      <c r="F3267" s="27" t="s">
        <v>121</v>
      </c>
      <c r="G3267" s="27" t="s">
        <v>96</v>
      </c>
      <c r="H3267" s="27" t="s">
        <v>27</v>
      </c>
      <c r="I3267" s="29">
        <v>0.3</v>
      </c>
      <c r="J3267" s="30">
        <v>500</v>
      </c>
      <c r="K3267" s="31">
        <f t="shared" si="24"/>
        <v>150</v>
      </c>
      <c r="L3267" s="31">
        <f t="shared" si="25"/>
        <v>52.5</v>
      </c>
      <c r="M3267" s="32">
        <v>0.35</v>
      </c>
      <c r="O3267" s="37"/>
      <c r="P3267" s="35"/>
      <c r="Q3267" s="33"/>
      <c r="R3267" s="34"/>
    </row>
    <row r="3268" spans="1:18" ht="15.75" customHeight="1" x14ac:dyDescent="0.2">
      <c r="A3268" s="22"/>
      <c r="B3268" s="27" t="s">
        <v>21</v>
      </c>
      <c r="C3268" s="27">
        <v>1185732</v>
      </c>
      <c r="D3268" s="28">
        <v>44307</v>
      </c>
      <c r="E3268" s="27" t="s">
        <v>22</v>
      </c>
      <c r="F3268" s="27" t="s">
        <v>121</v>
      </c>
      <c r="G3268" s="27" t="s">
        <v>96</v>
      </c>
      <c r="H3268" s="27" t="s">
        <v>28</v>
      </c>
      <c r="I3268" s="29">
        <v>0.45</v>
      </c>
      <c r="J3268" s="30">
        <v>500</v>
      </c>
      <c r="K3268" s="31">
        <f t="shared" si="24"/>
        <v>225</v>
      </c>
      <c r="L3268" s="31">
        <f t="shared" si="25"/>
        <v>67.5</v>
      </c>
      <c r="M3268" s="32">
        <v>0.3</v>
      </c>
      <c r="O3268" s="37"/>
      <c r="P3268" s="35"/>
      <c r="Q3268" s="33"/>
      <c r="R3268" s="34"/>
    </row>
    <row r="3269" spans="1:18" ht="15.75" customHeight="1" x14ac:dyDescent="0.2">
      <c r="A3269" s="22"/>
      <c r="B3269" s="27" t="s">
        <v>21</v>
      </c>
      <c r="C3269" s="27">
        <v>1185732</v>
      </c>
      <c r="D3269" s="28">
        <v>44307</v>
      </c>
      <c r="E3269" s="27" t="s">
        <v>22</v>
      </c>
      <c r="F3269" s="27" t="s">
        <v>121</v>
      </c>
      <c r="G3269" s="27" t="s">
        <v>96</v>
      </c>
      <c r="H3269" s="27" t="s">
        <v>29</v>
      </c>
      <c r="I3269" s="29">
        <v>0.35000000000000003</v>
      </c>
      <c r="J3269" s="30">
        <v>2000</v>
      </c>
      <c r="K3269" s="31">
        <f t="shared" si="24"/>
        <v>700.00000000000011</v>
      </c>
      <c r="L3269" s="31">
        <f t="shared" si="25"/>
        <v>210.00000000000003</v>
      </c>
      <c r="M3269" s="32">
        <v>0.3</v>
      </c>
      <c r="O3269" s="37"/>
      <c r="P3269" s="35"/>
      <c r="Q3269" s="33"/>
      <c r="R3269" s="34"/>
    </row>
    <row r="3270" spans="1:18" ht="15.75" customHeight="1" x14ac:dyDescent="0.2">
      <c r="A3270" s="22"/>
      <c r="B3270" s="27" t="s">
        <v>21</v>
      </c>
      <c r="C3270" s="27">
        <v>1185732</v>
      </c>
      <c r="D3270" s="28">
        <v>44336</v>
      </c>
      <c r="E3270" s="27" t="s">
        <v>22</v>
      </c>
      <c r="F3270" s="27" t="s">
        <v>121</v>
      </c>
      <c r="G3270" s="27" t="s">
        <v>96</v>
      </c>
      <c r="H3270" s="27" t="s">
        <v>24</v>
      </c>
      <c r="I3270" s="29">
        <v>0.49999999999999994</v>
      </c>
      <c r="J3270" s="30">
        <v>4700</v>
      </c>
      <c r="K3270" s="31">
        <f t="shared" si="24"/>
        <v>2349.9999999999995</v>
      </c>
      <c r="L3270" s="31">
        <f t="shared" si="25"/>
        <v>939.99999999999989</v>
      </c>
      <c r="M3270" s="32">
        <v>0.4</v>
      </c>
      <c r="O3270" s="37"/>
      <c r="P3270" s="35"/>
      <c r="Q3270" s="33"/>
      <c r="R3270" s="34"/>
    </row>
    <row r="3271" spans="1:18" ht="15.75" customHeight="1" x14ac:dyDescent="0.2">
      <c r="A3271" s="22"/>
      <c r="B3271" s="27" t="s">
        <v>21</v>
      </c>
      <c r="C3271" s="27">
        <v>1185732</v>
      </c>
      <c r="D3271" s="28">
        <v>44336</v>
      </c>
      <c r="E3271" s="27" t="s">
        <v>22</v>
      </c>
      <c r="F3271" s="27" t="s">
        <v>121</v>
      </c>
      <c r="G3271" s="27" t="s">
        <v>96</v>
      </c>
      <c r="H3271" s="27" t="s">
        <v>25</v>
      </c>
      <c r="I3271" s="29">
        <v>0.45</v>
      </c>
      <c r="J3271" s="30">
        <v>1750</v>
      </c>
      <c r="K3271" s="31">
        <f t="shared" si="24"/>
        <v>787.5</v>
      </c>
      <c r="L3271" s="31">
        <f t="shared" si="25"/>
        <v>275.625</v>
      </c>
      <c r="M3271" s="32">
        <v>0.35</v>
      </c>
      <c r="O3271" s="37"/>
      <c r="P3271" s="35"/>
      <c r="Q3271" s="33"/>
      <c r="R3271" s="34"/>
    </row>
    <row r="3272" spans="1:18" ht="15.75" customHeight="1" x14ac:dyDescent="0.2">
      <c r="A3272" s="22"/>
      <c r="B3272" s="27" t="s">
        <v>21</v>
      </c>
      <c r="C3272" s="27">
        <v>1185732</v>
      </c>
      <c r="D3272" s="28">
        <v>44336</v>
      </c>
      <c r="E3272" s="27" t="s">
        <v>22</v>
      </c>
      <c r="F3272" s="27" t="s">
        <v>121</v>
      </c>
      <c r="G3272" s="27" t="s">
        <v>96</v>
      </c>
      <c r="H3272" s="27" t="s">
        <v>26</v>
      </c>
      <c r="I3272" s="29">
        <v>0.4</v>
      </c>
      <c r="J3272" s="30">
        <v>1500</v>
      </c>
      <c r="K3272" s="31">
        <f t="shared" si="24"/>
        <v>600</v>
      </c>
      <c r="L3272" s="31">
        <f t="shared" si="25"/>
        <v>210</v>
      </c>
      <c r="M3272" s="32">
        <v>0.35</v>
      </c>
      <c r="O3272" s="37"/>
      <c r="P3272" s="35"/>
      <c r="Q3272" s="33"/>
      <c r="R3272" s="34"/>
    </row>
    <row r="3273" spans="1:18" ht="15.75" customHeight="1" x14ac:dyDescent="0.2">
      <c r="A3273" s="22"/>
      <c r="B3273" s="27" t="s">
        <v>21</v>
      </c>
      <c r="C3273" s="27">
        <v>1185732</v>
      </c>
      <c r="D3273" s="28">
        <v>44336</v>
      </c>
      <c r="E3273" s="27" t="s">
        <v>22</v>
      </c>
      <c r="F3273" s="27" t="s">
        <v>121</v>
      </c>
      <c r="G3273" s="27" t="s">
        <v>96</v>
      </c>
      <c r="H3273" s="27" t="s">
        <v>27</v>
      </c>
      <c r="I3273" s="29">
        <v>0.4</v>
      </c>
      <c r="J3273" s="30">
        <v>1000</v>
      </c>
      <c r="K3273" s="31">
        <f t="shared" si="24"/>
        <v>400</v>
      </c>
      <c r="L3273" s="31">
        <f t="shared" si="25"/>
        <v>140</v>
      </c>
      <c r="M3273" s="32">
        <v>0.35</v>
      </c>
      <c r="O3273" s="37"/>
      <c r="P3273" s="35"/>
      <c r="Q3273" s="33"/>
      <c r="R3273" s="34"/>
    </row>
    <row r="3274" spans="1:18" ht="15.75" customHeight="1" x14ac:dyDescent="0.2">
      <c r="A3274" s="22"/>
      <c r="B3274" s="27" t="s">
        <v>21</v>
      </c>
      <c r="C3274" s="27">
        <v>1185732</v>
      </c>
      <c r="D3274" s="28">
        <v>44336</v>
      </c>
      <c r="E3274" s="27" t="s">
        <v>22</v>
      </c>
      <c r="F3274" s="27" t="s">
        <v>121</v>
      </c>
      <c r="G3274" s="27" t="s">
        <v>96</v>
      </c>
      <c r="H3274" s="27" t="s">
        <v>28</v>
      </c>
      <c r="I3274" s="29">
        <v>0.49999999999999994</v>
      </c>
      <c r="J3274" s="30">
        <v>1250</v>
      </c>
      <c r="K3274" s="31">
        <f t="shared" si="24"/>
        <v>624.99999999999989</v>
      </c>
      <c r="L3274" s="31">
        <f t="shared" si="25"/>
        <v>187.49999999999997</v>
      </c>
      <c r="M3274" s="32">
        <v>0.3</v>
      </c>
      <c r="O3274" s="37"/>
      <c r="P3274" s="35"/>
      <c r="Q3274" s="33"/>
      <c r="R3274" s="34"/>
    </row>
    <row r="3275" spans="1:18" ht="15.75" customHeight="1" x14ac:dyDescent="0.2">
      <c r="A3275" s="22"/>
      <c r="B3275" s="27" t="s">
        <v>21</v>
      </c>
      <c r="C3275" s="27">
        <v>1185732</v>
      </c>
      <c r="D3275" s="28">
        <v>44336</v>
      </c>
      <c r="E3275" s="27" t="s">
        <v>22</v>
      </c>
      <c r="F3275" s="27" t="s">
        <v>121</v>
      </c>
      <c r="G3275" s="27" t="s">
        <v>96</v>
      </c>
      <c r="H3275" s="27" t="s">
        <v>29</v>
      </c>
      <c r="I3275" s="29">
        <v>0.54999999999999993</v>
      </c>
      <c r="J3275" s="30">
        <v>2500</v>
      </c>
      <c r="K3275" s="31">
        <f t="shared" si="24"/>
        <v>1374.9999999999998</v>
      </c>
      <c r="L3275" s="31">
        <f t="shared" si="25"/>
        <v>412.49999999999994</v>
      </c>
      <c r="M3275" s="32">
        <v>0.3</v>
      </c>
      <c r="O3275" s="37"/>
      <c r="P3275" s="35"/>
      <c r="Q3275" s="33"/>
      <c r="R3275" s="34"/>
    </row>
    <row r="3276" spans="1:18" ht="15.75" customHeight="1" x14ac:dyDescent="0.2">
      <c r="A3276" s="22"/>
      <c r="B3276" s="27" t="s">
        <v>21</v>
      </c>
      <c r="C3276" s="27">
        <v>1185732</v>
      </c>
      <c r="D3276" s="28">
        <v>44369</v>
      </c>
      <c r="E3276" s="27" t="s">
        <v>22</v>
      </c>
      <c r="F3276" s="27" t="s">
        <v>121</v>
      </c>
      <c r="G3276" s="27" t="s">
        <v>96</v>
      </c>
      <c r="H3276" s="27" t="s">
        <v>24</v>
      </c>
      <c r="I3276" s="29">
        <v>0.49999999999999994</v>
      </c>
      <c r="J3276" s="30">
        <v>5000</v>
      </c>
      <c r="K3276" s="31">
        <f t="shared" si="24"/>
        <v>2499.9999999999995</v>
      </c>
      <c r="L3276" s="31">
        <f t="shared" si="25"/>
        <v>999.99999999999989</v>
      </c>
      <c r="M3276" s="32">
        <v>0.4</v>
      </c>
      <c r="O3276" s="37"/>
      <c r="P3276" s="35"/>
      <c r="Q3276" s="33"/>
      <c r="R3276" s="34"/>
    </row>
    <row r="3277" spans="1:18" ht="15.75" customHeight="1" x14ac:dyDescent="0.2">
      <c r="A3277" s="22"/>
      <c r="B3277" s="27" t="s">
        <v>21</v>
      </c>
      <c r="C3277" s="27">
        <v>1185732</v>
      </c>
      <c r="D3277" s="28">
        <v>44369</v>
      </c>
      <c r="E3277" s="27" t="s">
        <v>22</v>
      </c>
      <c r="F3277" s="27" t="s">
        <v>121</v>
      </c>
      <c r="G3277" s="27" t="s">
        <v>96</v>
      </c>
      <c r="H3277" s="27" t="s">
        <v>25</v>
      </c>
      <c r="I3277" s="29">
        <v>0.45</v>
      </c>
      <c r="J3277" s="30">
        <v>2500</v>
      </c>
      <c r="K3277" s="31">
        <f t="shared" si="24"/>
        <v>1125</v>
      </c>
      <c r="L3277" s="31">
        <f t="shared" si="25"/>
        <v>393.75</v>
      </c>
      <c r="M3277" s="32">
        <v>0.35</v>
      </c>
      <c r="O3277" s="37"/>
      <c r="P3277" s="35"/>
      <c r="Q3277" s="33"/>
      <c r="R3277" s="34"/>
    </row>
    <row r="3278" spans="1:18" ht="15.75" customHeight="1" x14ac:dyDescent="0.2">
      <c r="A3278" s="22"/>
      <c r="B3278" s="27" t="s">
        <v>21</v>
      </c>
      <c r="C3278" s="27">
        <v>1185732</v>
      </c>
      <c r="D3278" s="28">
        <v>44369</v>
      </c>
      <c r="E3278" s="27" t="s">
        <v>22</v>
      </c>
      <c r="F3278" s="27" t="s">
        <v>121</v>
      </c>
      <c r="G3278" s="27" t="s">
        <v>96</v>
      </c>
      <c r="H3278" s="27" t="s">
        <v>26</v>
      </c>
      <c r="I3278" s="29">
        <v>0.4</v>
      </c>
      <c r="J3278" s="30">
        <v>1750</v>
      </c>
      <c r="K3278" s="31">
        <f t="shared" si="24"/>
        <v>700</v>
      </c>
      <c r="L3278" s="31">
        <f t="shared" si="25"/>
        <v>244.99999999999997</v>
      </c>
      <c r="M3278" s="32">
        <v>0.35</v>
      </c>
      <c r="O3278" s="37"/>
      <c r="P3278" s="35"/>
      <c r="Q3278" s="33"/>
      <c r="R3278" s="34"/>
    </row>
    <row r="3279" spans="1:18" ht="15.75" customHeight="1" x14ac:dyDescent="0.2">
      <c r="A3279" s="22"/>
      <c r="B3279" s="27" t="s">
        <v>21</v>
      </c>
      <c r="C3279" s="27">
        <v>1185732</v>
      </c>
      <c r="D3279" s="28">
        <v>44369</v>
      </c>
      <c r="E3279" s="27" t="s">
        <v>22</v>
      </c>
      <c r="F3279" s="27" t="s">
        <v>121</v>
      </c>
      <c r="G3279" s="27" t="s">
        <v>96</v>
      </c>
      <c r="H3279" s="27" t="s">
        <v>27</v>
      </c>
      <c r="I3279" s="29">
        <v>0.4</v>
      </c>
      <c r="J3279" s="30">
        <v>1500</v>
      </c>
      <c r="K3279" s="31">
        <f t="shared" si="24"/>
        <v>600</v>
      </c>
      <c r="L3279" s="31">
        <f t="shared" si="25"/>
        <v>210</v>
      </c>
      <c r="M3279" s="32">
        <v>0.35</v>
      </c>
      <c r="O3279" s="37"/>
      <c r="P3279" s="35"/>
      <c r="Q3279" s="33"/>
      <c r="R3279" s="34"/>
    </row>
    <row r="3280" spans="1:18" ht="15.75" customHeight="1" x14ac:dyDescent="0.2">
      <c r="A3280" s="22"/>
      <c r="B3280" s="27" t="s">
        <v>21</v>
      </c>
      <c r="C3280" s="27">
        <v>1185732</v>
      </c>
      <c r="D3280" s="28">
        <v>44369</v>
      </c>
      <c r="E3280" s="27" t="s">
        <v>22</v>
      </c>
      <c r="F3280" s="27" t="s">
        <v>121</v>
      </c>
      <c r="G3280" s="27" t="s">
        <v>96</v>
      </c>
      <c r="H3280" s="27" t="s">
        <v>28</v>
      </c>
      <c r="I3280" s="29">
        <v>0.49999999999999994</v>
      </c>
      <c r="J3280" s="30">
        <v>1500</v>
      </c>
      <c r="K3280" s="31">
        <f t="shared" si="24"/>
        <v>749.99999999999989</v>
      </c>
      <c r="L3280" s="31">
        <f t="shared" si="25"/>
        <v>224.99999999999997</v>
      </c>
      <c r="M3280" s="32">
        <v>0.3</v>
      </c>
      <c r="O3280" s="37"/>
      <c r="P3280" s="35"/>
      <c r="Q3280" s="33"/>
      <c r="R3280" s="34"/>
    </row>
    <row r="3281" spans="1:18" ht="15.75" customHeight="1" x14ac:dyDescent="0.2">
      <c r="A3281" s="22"/>
      <c r="B3281" s="27" t="s">
        <v>21</v>
      </c>
      <c r="C3281" s="27">
        <v>1185732</v>
      </c>
      <c r="D3281" s="28">
        <v>44369</v>
      </c>
      <c r="E3281" s="27" t="s">
        <v>22</v>
      </c>
      <c r="F3281" s="27" t="s">
        <v>121</v>
      </c>
      <c r="G3281" s="27" t="s">
        <v>96</v>
      </c>
      <c r="H3281" s="27" t="s">
        <v>29</v>
      </c>
      <c r="I3281" s="29">
        <v>0.54999999999999993</v>
      </c>
      <c r="J3281" s="30">
        <v>3000</v>
      </c>
      <c r="K3281" s="31">
        <f t="shared" si="24"/>
        <v>1649.9999999999998</v>
      </c>
      <c r="L3281" s="31">
        <f t="shared" si="25"/>
        <v>494.99999999999989</v>
      </c>
      <c r="M3281" s="32">
        <v>0.3</v>
      </c>
      <c r="O3281" s="37"/>
      <c r="P3281" s="35"/>
      <c r="Q3281" s="33"/>
      <c r="R3281" s="34"/>
    </row>
    <row r="3282" spans="1:18" ht="15.75" customHeight="1" x14ac:dyDescent="0.2">
      <c r="A3282" s="22"/>
      <c r="B3282" s="27" t="s">
        <v>21</v>
      </c>
      <c r="C3282" s="27">
        <v>1185732</v>
      </c>
      <c r="D3282" s="28">
        <v>44397</v>
      </c>
      <c r="E3282" s="27" t="s">
        <v>22</v>
      </c>
      <c r="F3282" s="27" t="s">
        <v>121</v>
      </c>
      <c r="G3282" s="27" t="s">
        <v>96</v>
      </c>
      <c r="H3282" s="27" t="s">
        <v>24</v>
      </c>
      <c r="I3282" s="29">
        <v>0.49999999999999994</v>
      </c>
      <c r="J3282" s="30">
        <v>5250</v>
      </c>
      <c r="K3282" s="31">
        <f t="shared" si="24"/>
        <v>2624.9999999999995</v>
      </c>
      <c r="L3282" s="31">
        <f t="shared" si="25"/>
        <v>1049.9999999999998</v>
      </c>
      <c r="M3282" s="32">
        <v>0.4</v>
      </c>
      <c r="O3282" s="37"/>
      <c r="P3282" s="35"/>
      <c r="Q3282" s="33"/>
      <c r="R3282" s="34"/>
    </row>
    <row r="3283" spans="1:18" ht="15.75" customHeight="1" x14ac:dyDescent="0.2">
      <c r="A3283" s="22"/>
      <c r="B3283" s="27" t="s">
        <v>21</v>
      </c>
      <c r="C3283" s="27">
        <v>1185732</v>
      </c>
      <c r="D3283" s="28">
        <v>44397</v>
      </c>
      <c r="E3283" s="27" t="s">
        <v>22</v>
      </c>
      <c r="F3283" s="27" t="s">
        <v>121</v>
      </c>
      <c r="G3283" s="27" t="s">
        <v>96</v>
      </c>
      <c r="H3283" s="27" t="s">
        <v>25</v>
      </c>
      <c r="I3283" s="29">
        <v>0.45</v>
      </c>
      <c r="J3283" s="30">
        <v>2750</v>
      </c>
      <c r="K3283" s="31">
        <f t="shared" si="24"/>
        <v>1237.5</v>
      </c>
      <c r="L3283" s="31">
        <f t="shared" si="25"/>
        <v>433.125</v>
      </c>
      <c r="M3283" s="32">
        <v>0.35</v>
      </c>
      <c r="O3283" s="37"/>
      <c r="P3283" s="35"/>
      <c r="Q3283" s="33"/>
      <c r="R3283" s="34"/>
    </row>
    <row r="3284" spans="1:18" ht="15.75" customHeight="1" x14ac:dyDescent="0.2">
      <c r="A3284" s="22"/>
      <c r="B3284" s="27" t="s">
        <v>21</v>
      </c>
      <c r="C3284" s="27">
        <v>1185732</v>
      </c>
      <c r="D3284" s="28">
        <v>44397</v>
      </c>
      <c r="E3284" s="27" t="s">
        <v>22</v>
      </c>
      <c r="F3284" s="27" t="s">
        <v>121</v>
      </c>
      <c r="G3284" s="27" t="s">
        <v>96</v>
      </c>
      <c r="H3284" s="27" t="s">
        <v>26</v>
      </c>
      <c r="I3284" s="29">
        <v>0.4</v>
      </c>
      <c r="J3284" s="30">
        <v>2000</v>
      </c>
      <c r="K3284" s="31">
        <f t="shared" si="24"/>
        <v>800</v>
      </c>
      <c r="L3284" s="31">
        <f t="shared" si="25"/>
        <v>280</v>
      </c>
      <c r="M3284" s="32">
        <v>0.35</v>
      </c>
      <c r="O3284" s="37"/>
      <c r="P3284" s="35"/>
      <c r="Q3284" s="33"/>
      <c r="R3284" s="34"/>
    </row>
    <row r="3285" spans="1:18" ht="15.75" customHeight="1" x14ac:dyDescent="0.2">
      <c r="A3285" s="22"/>
      <c r="B3285" s="27" t="s">
        <v>21</v>
      </c>
      <c r="C3285" s="27">
        <v>1185732</v>
      </c>
      <c r="D3285" s="28">
        <v>44397</v>
      </c>
      <c r="E3285" s="27" t="s">
        <v>22</v>
      </c>
      <c r="F3285" s="27" t="s">
        <v>121</v>
      </c>
      <c r="G3285" s="27" t="s">
        <v>96</v>
      </c>
      <c r="H3285" s="27" t="s">
        <v>27</v>
      </c>
      <c r="I3285" s="29">
        <v>0.4</v>
      </c>
      <c r="J3285" s="30">
        <v>1500</v>
      </c>
      <c r="K3285" s="31">
        <f t="shared" si="24"/>
        <v>600</v>
      </c>
      <c r="L3285" s="31">
        <f t="shared" si="25"/>
        <v>210</v>
      </c>
      <c r="M3285" s="32">
        <v>0.35</v>
      </c>
      <c r="O3285" s="37"/>
      <c r="P3285" s="35"/>
      <c r="Q3285" s="33"/>
      <c r="R3285" s="34"/>
    </row>
    <row r="3286" spans="1:18" ht="15.75" customHeight="1" x14ac:dyDescent="0.2">
      <c r="A3286" s="22"/>
      <c r="B3286" s="27" t="s">
        <v>21</v>
      </c>
      <c r="C3286" s="27">
        <v>1185732</v>
      </c>
      <c r="D3286" s="28">
        <v>44397</v>
      </c>
      <c r="E3286" s="27" t="s">
        <v>22</v>
      </c>
      <c r="F3286" s="27" t="s">
        <v>121</v>
      </c>
      <c r="G3286" s="27" t="s">
        <v>96</v>
      </c>
      <c r="H3286" s="27" t="s">
        <v>28</v>
      </c>
      <c r="I3286" s="29">
        <v>0.49999999999999994</v>
      </c>
      <c r="J3286" s="30">
        <v>1750</v>
      </c>
      <c r="K3286" s="31">
        <f t="shared" si="24"/>
        <v>874.99999999999989</v>
      </c>
      <c r="L3286" s="31">
        <f t="shared" si="25"/>
        <v>262.49999999999994</v>
      </c>
      <c r="M3286" s="32">
        <v>0.3</v>
      </c>
      <c r="O3286" s="37"/>
      <c r="P3286" s="35"/>
      <c r="Q3286" s="33"/>
      <c r="R3286" s="34"/>
    </row>
    <row r="3287" spans="1:18" ht="15.75" customHeight="1" x14ac:dyDescent="0.2">
      <c r="A3287" s="22"/>
      <c r="B3287" s="27" t="s">
        <v>21</v>
      </c>
      <c r="C3287" s="27">
        <v>1185732</v>
      </c>
      <c r="D3287" s="28">
        <v>44397</v>
      </c>
      <c r="E3287" s="27" t="s">
        <v>22</v>
      </c>
      <c r="F3287" s="27" t="s">
        <v>121</v>
      </c>
      <c r="G3287" s="27" t="s">
        <v>96</v>
      </c>
      <c r="H3287" s="27" t="s">
        <v>29</v>
      </c>
      <c r="I3287" s="29">
        <v>0.54999999999999993</v>
      </c>
      <c r="J3287" s="30">
        <v>3500</v>
      </c>
      <c r="K3287" s="31">
        <f t="shared" si="24"/>
        <v>1924.9999999999998</v>
      </c>
      <c r="L3287" s="31">
        <f t="shared" si="25"/>
        <v>577.49999999999989</v>
      </c>
      <c r="M3287" s="32">
        <v>0.3</v>
      </c>
      <c r="O3287" s="37"/>
      <c r="P3287" s="35"/>
      <c r="Q3287" s="33"/>
      <c r="R3287" s="34"/>
    </row>
    <row r="3288" spans="1:18" ht="15.75" customHeight="1" x14ac:dyDescent="0.2">
      <c r="A3288" s="22"/>
      <c r="B3288" s="27" t="s">
        <v>21</v>
      </c>
      <c r="C3288" s="27">
        <v>1185732</v>
      </c>
      <c r="D3288" s="28">
        <v>44429</v>
      </c>
      <c r="E3288" s="27" t="s">
        <v>22</v>
      </c>
      <c r="F3288" s="27" t="s">
        <v>121</v>
      </c>
      <c r="G3288" s="27" t="s">
        <v>96</v>
      </c>
      <c r="H3288" s="27" t="s">
        <v>24</v>
      </c>
      <c r="I3288" s="29">
        <v>0.49999999999999994</v>
      </c>
      <c r="J3288" s="30">
        <v>5000</v>
      </c>
      <c r="K3288" s="31">
        <f t="shared" si="24"/>
        <v>2499.9999999999995</v>
      </c>
      <c r="L3288" s="31">
        <f t="shared" si="25"/>
        <v>999.99999999999989</v>
      </c>
      <c r="M3288" s="32">
        <v>0.4</v>
      </c>
      <c r="O3288" s="37"/>
      <c r="P3288" s="35"/>
      <c r="Q3288" s="33"/>
      <c r="R3288" s="34"/>
    </row>
    <row r="3289" spans="1:18" ht="15.75" customHeight="1" x14ac:dyDescent="0.2">
      <c r="A3289" s="22"/>
      <c r="B3289" s="27" t="s">
        <v>21</v>
      </c>
      <c r="C3289" s="27">
        <v>1185732</v>
      </c>
      <c r="D3289" s="28">
        <v>44429</v>
      </c>
      <c r="E3289" s="27" t="s">
        <v>22</v>
      </c>
      <c r="F3289" s="27" t="s">
        <v>121</v>
      </c>
      <c r="G3289" s="27" t="s">
        <v>96</v>
      </c>
      <c r="H3289" s="27" t="s">
        <v>25</v>
      </c>
      <c r="I3289" s="29">
        <v>0.45</v>
      </c>
      <c r="J3289" s="30">
        <v>2750</v>
      </c>
      <c r="K3289" s="31">
        <f t="shared" si="24"/>
        <v>1237.5</v>
      </c>
      <c r="L3289" s="31">
        <f t="shared" si="25"/>
        <v>433.125</v>
      </c>
      <c r="M3289" s="32">
        <v>0.35</v>
      </c>
      <c r="O3289" s="37"/>
      <c r="P3289" s="35"/>
      <c r="Q3289" s="33"/>
      <c r="R3289" s="34"/>
    </row>
    <row r="3290" spans="1:18" ht="15.75" customHeight="1" x14ac:dyDescent="0.2">
      <c r="A3290" s="22"/>
      <c r="B3290" s="27" t="s">
        <v>21</v>
      </c>
      <c r="C3290" s="27">
        <v>1185732</v>
      </c>
      <c r="D3290" s="28">
        <v>44429</v>
      </c>
      <c r="E3290" s="27" t="s">
        <v>22</v>
      </c>
      <c r="F3290" s="27" t="s">
        <v>121</v>
      </c>
      <c r="G3290" s="27" t="s">
        <v>96</v>
      </c>
      <c r="H3290" s="27" t="s">
        <v>26</v>
      </c>
      <c r="I3290" s="29">
        <v>0.4</v>
      </c>
      <c r="J3290" s="30">
        <v>2000</v>
      </c>
      <c r="K3290" s="31">
        <f t="shared" si="24"/>
        <v>800</v>
      </c>
      <c r="L3290" s="31">
        <f t="shared" si="25"/>
        <v>280</v>
      </c>
      <c r="M3290" s="32">
        <v>0.35</v>
      </c>
      <c r="O3290" s="37"/>
      <c r="P3290" s="35"/>
      <c r="Q3290" s="33"/>
      <c r="R3290" s="34"/>
    </row>
    <row r="3291" spans="1:18" ht="15.75" customHeight="1" x14ac:dyDescent="0.2">
      <c r="A3291" s="22"/>
      <c r="B3291" s="27" t="s">
        <v>21</v>
      </c>
      <c r="C3291" s="27">
        <v>1185732</v>
      </c>
      <c r="D3291" s="28">
        <v>44429</v>
      </c>
      <c r="E3291" s="27" t="s">
        <v>22</v>
      </c>
      <c r="F3291" s="27" t="s">
        <v>121</v>
      </c>
      <c r="G3291" s="27" t="s">
        <v>96</v>
      </c>
      <c r="H3291" s="27" t="s">
        <v>27</v>
      </c>
      <c r="I3291" s="29">
        <v>0.4</v>
      </c>
      <c r="J3291" s="30">
        <v>1500</v>
      </c>
      <c r="K3291" s="31">
        <f t="shared" si="24"/>
        <v>600</v>
      </c>
      <c r="L3291" s="31">
        <f t="shared" si="25"/>
        <v>210</v>
      </c>
      <c r="M3291" s="32">
        <v>0.35</v>
      </c>
      <c r="O3291" s="37"/>
      <c r="P3291" s="35"/>
      <c r="Q3291" s="33"/>
      <c r="R3291" s="34"/>
    </row>
    <row r="3292" spans="1:18" ht="15.75" customHeight="1" x14ac:dyDescent="0.2">
      <c r="A3292" s="22"/>
      <c r="B3292" s="27" t="s">
        <v>21</v>
      </c>
      <c r="C3292" s="27">
        <v>1185732</v>
      </c>
      <c r="D3292" s="28">
        <v>44429</v>
      </c>
      <c r="E3292" s="27" t="s">
        <v>22</v>
      </c>
      <c r="F3292" s="27" t="s">
        <v>121</v>
      </c>
      <c r="G3292" s="27" t="s">
        <v>96</v>
      </c>
      <c r="H3292" s="27" t="s">
        <v>28</v>
      </c>
      <c r="I3292" s="29">
        <v>0.49999999999999994</v>
      </c>
      <c r="J3292" s="30">
        <v>1250</v>
      </c>
      <c r="K3292" s="31">
        <f t="shared" si="24"/>
        <v>624.99999999999989</v>
      </c>
      <c r="L3292" s="31">
        <f t="shared" si="25"/>
        <v>187.49999999999997</v>
      </c>
      <c r="M3292" s="32">
        <v>0.3</v>
      </c>
      <c r="O3292" s="37"/>
      <c r="P3292" s="35"/>
      <c r="Q3292" s="33"/>
      <c r="R3292" s="34"/>
    </row>
    <row r="3293" spans="1:18" ht="15.75" customHeight="1" x14ac:dyDescent="0.2">
      <c r="A3293" s="22"/>
      <c r="B3293" s="27" t="s">
        <v>21</v>
      </c>
      <c r="C3293" s="27">
        <v>1185732</v>
      </c>
      <c r="D3293" s="28">
        <v>44429</v>
      </c>
      <c r="E3293" s="27" t="s">
        <v>22</v>
      </c>
      <c r="F3293" s="27" t="s">
        <v>121</v>
      </c>
      <c r="G3293" s="27" t="s">
        <v>96</v>
      </c>
      <c r="H3293" s="27" t="s">
        <v>29</v>
      </c>
      <c r="I3293" s="29">
        <v>0.54999999999999993</v>
      </c>
      <c r="J3293" s="30">
        <v>3000</v>
      </c>
      <c r="K3293" s="31">
        <f t="shared" si="24"/>
        <v>1649.9999999999998</v>
      </c>
      <c r="L3293" s="31">
        <f t="shared" si="25"/>
        <v>494.99999999999989</v>
      </c>
      <c r="M3293" s="32">
        <v>0.3</v>
      </c>
      <c r="O3293" s="37"/>
      <c r="P3293" s="35"/>
      <c r="Q3293" s="33"/>
      <c r="R3293" s="34"/>
    </row>
    <row r="3294" spans="1:18" ht="15.75" customHeight="1" x14ac:dyDescent="0.2">
      <c r="A3294" s="22"/>
      <c r="B3294" s="27" t="s">
        <v>21</v>
      </c>
      <c r="C3294" s="27">
        <v>1185732</v>
      </c>
      <c r="D3294" s="28">
        <v>44459</v>
      </c>
      <c r="E3294" s="27" t="s">
        <v>22</v>
      </c>
      <c r="F3294" s="27" t="s">
        <v>121</v>
      </c>
      <c r="G3294" s="27" t="s">
        <v>96</v>
      </c>
      <c r="H3294" s="27" t="s">
        <v>24</v>
      </c>
      <c r="I3294" s="29">
        <v>0.49999999999999994</v>
      </c>
      <c r="J3294" s="30">
        <v>4250</v>
      </c>
      <c r="K3294" s="31">
        <f t="shared" si="24"/>
        <v>2124.9999999999995</v>
      </c>
      <c r="L3294" s="31">
        <f t="shared" si="25"/>
        <v>849.99999999999989</v>
      </c>
      <c r="M3294" s="32">
        <v>0.4</v>
      </c>
      <c r="O3294" s="37"/>
      <c r="P3294" s="35"/>
      <c r="Q3294" s="33"/>
      <c r="R3294" s="34"/>
    </row>
    <row r="3295" spans="1:18" ht="15.75" customHeight="1" x14ac:dyDescent="0.2">
      <c r="A3295" s="22"/>
      <c r="B3295" s="27" t="s">
        <v>21</v>
      </c>
      <c r="C3295" s="27">
        <v>1185732</v>
      </c>
      <c r="D3295" s="28">
        <v>44459</v>
      </c>
      <c r="E3295" s="27" t="s">
        <v>22</v>
      </c>
      <c r="F3295" s="27" t="s">
        <v>121</v>
      </c>
      <c r="G3295" s="27" t="s">
        <v>96</v>
      </c>
      <c r="H3295" s="27" t="s">
        <v>25</v>
      </c>
      <c r="I3295" s="29">
        <v>0.45</v>
      </c>
      <c r="J3295" s="30">
        <v>2250</v>
      </c>
      <c r="K3295" s="31">
        <f t="shared" si="24"/>
        <v>1012.5</v>
      </c>
      <c r="L3295" s="31">
        <f t="shared" si="25"/>
        <v>354.375</v>
      </c>
      <c r="M3295" s="32">
        <v>0.35</v>
      </c>
      <c r="O3295" s="37"/>
      <c r="P3295" s="35"/>
      <c r="Q3295" s="33"/>
      <c r="R3295" s="34"/>
    </row>
    <row r="3296" spans="1:18" ht="15.75" customHeight="1" x14ac:dyDescent="0.2">
      <c r="A3296" s="22"/>
      <c r="B3296" s="27" t="s">
        <v>21</v>
      </c>
      <c r="C3296" s="27">
        <v>1185732</v>
      </c>
      <c r="D3296" s="28">
        <v>44459</v>
      </c>
      <c r="E3296" s="27" t="s">
        <v>22</v>
      </c>
      <c r="F3296" s="27" t="s">
        <v>121</v>
      </c>
      <c r="G3296" s="27" t="s">
        <v>96</v>
      </c>
      <c r="H3296" s="27" t="s">
        <v>26</v>
      </c>
      <c r="I3296" s="29">
        <v>0.4</v>
      </c>
      <c r="J3296" s="30">
        <v>1250</v>
      </c>
      <c r="K3296" s="31">
        <f t="shared" si="24"/>
        <v>500</v>
      </c>
      <c r="L3296" s="31">
        <f t="shared" si="25"/>
        <v>175</v>
      </c>
      <c r="M3296" s="32">
        <v>0.35</v>
      </c>
      <c r="O3296" s="37"/>
      <c r="P3296" s="35"/>
      <c r="Q3296" s="33"/>
      <c r="R3296" s="34"/>
    </row>
    <row r="3297" spans="1:18" ht="15.75" customHeight="1" x14ac:dyDescent="0.2">
      <c r="A3297" s="22"/>
      <c r="B3297" s="27" t="s">
        <v>21</v>
      </c>
      <c r="C3297" s="27">
        <v>1185732</v>
      </c>
      <c r="D3297" s="28">
        <v>44459</v>
      </c>
      <c r="E3297" s="27" t="s">
        <v>22</v>
      </c>
      <c r="F3297" s="27" t="s">
        <v>121</v>
      </c>
      <c r="G3297" s="27" t="s">
        <v>96</v>
      </c>
      <c r="H3297" s="27" t="s">
        <v>27</v>
      </c>
      <c r="I3297" s="29">
        <v>0.4</v>
      </c>
      <c r="J3297" s="30">
        <v>1000</v>
      </c>
      <c r="K3297" s="31">
        <f t="shared" si="24"/>
        <v>400</v>
      </c>
      <c r="L3297" s="31">
        <f t="shared" si="25"/>
        <v>140</v>
      </c>
      <c r="M3297" s="32">
        <v>0.35</v>
      </c>
      <c r="O3297" s="37"/>
      <c r="P3297" s="35"/>
      <c r="Q3297" s="33"/>
      <c r="R3297" s="34"/>
    </row>
    <row r="3298" spans="1:18" ht="15.75" customHeight="1" x14ac:dyDescent="0.2">
      <c r="A3298" s="22"/>
      <c r="B3298" s="27" t="s">
        <v>21</v>
      </c>
      <c r="C3298" s="27">
        <v>1185732</v>
      </c>
      <c r="D3298" s="28">
        <v>44459</v>
      </c>
      <c r="E3298" s="27" t="s">
        <v>22</v>
      </c>
      <c r="F3298" s="27" t="s">
        <v>121</v>
      </c>
      <c r="G3298" s="27" t="s">
        <v>96</v>
      </c>
      <c r="H3298" s="27" t="s">
        <v>28</v>
      </c>
      <c r="I3298" s="29">
        <v>0.49999999999999994</v>
      </c>
      <c r="J3298" s="30">
        <v>1000</v>
      </c>
      <c r="K3298" s="31">
        <f t="shared" si="24"/>
        <v>499.99999999999994</v>
      </c>
      <c r="L3298" s="31">
        <f t="shared" si="25"/>
        <v>149.99999999999997</v>
      </c>
      <c r="M3298" s="32">
        <v>0.3</v>
      </c>
      <c r="O3298" s="37"/>
      <c r="P3298" s="35"/>
      <c r="Q3298" s="33"/>
      <c r="R3298" s="34"/>
    </row>
    <row r="3299" spans="1:18" ht="15.75" customHeight="1" x14ac:dyDescent="0.2">
      <c r="A3299" s="22"/>
      <c r="B3299" s="27" t="s">
        <v>21</v>
      </c>
      <c r="C3299" s="27">
        <v>1185732</v>
      </c>
      <c r="D3299" s="28">
        <v>44459</v>
      </c>
      <c r="E3299" s="27" t="s">
        <v>22</v>
      </c>
      <c r="F3299" s="27" t="s">
        <v>121</v>
      </c>
      <c r="G3299" s="27" t="s">
        <v>96</v>
      </c>
      <c r="H3299" s="27" t="s">
        <v>29</v>
      </c>
      <c r="I3299" s="29">
        <v>0.54999999999999993</v>
      </c>
      <c r="J3299" s="30">
        <v>2000</v>
      </c>
      <c r="K3299" s="31">
        <f t="shared" si="24"/>
        <v>1099.9999999999998</v>
      </c>
      <c r="L3299" s="31">
        <f t="shared" si="25"/>
        <v>329.99999999999994</v>
      </c>
      <c r="M3299" s="32">
        <v>0.3</v>
      </c>
      <c r="O3299" s="37"/>
      <c r="P3299" s="35"/>
      <c r="Q3299" s="33"/>
      <c r="R3299" s="34"/>
    </row>
    <row r="3300" spans="1:18" ht="15.75" customHeight="1" x14ac:dyDescent="0.2">
      <c r="A3300" s="22"/>
      <c r="B3300" s="27" t="s">
        <v>21</v>
      </c>
      <c r="C3300" s="27">
        <v>1185732</v>
      </c>
      <c r="D3300" s="28">
        <v>44491</v>
      </c>
      <c r="E3300" s="27" t="s">
        <v>22</v>
      </c>
      <c r="F3300" s="27" t="s">
        <v>121</v>
      </c>
      <c r="G3300" s="27" t="s">
        <v>96</v>
      </c>
      <c r="H3300" s="27" t="s">
        <v>24</v>
      </c>
      <c r="I3300" s="29">
        <v>0.54999999999999993</v>
      </c>
      <c r="J3300" s="30">
        <v>3750</v>
      </c>
      <c r="K3300" s="31">
        <f t="shared" si="24"/>
        <v>2062.4999999999995</v>
      </c>
      <c r="L3300" s="31">
        <f t="shared" si="25"/>
        <v>824.99999999999989</v>
      </c>
      <c r="M3300" s="32">
        <v>0.4</v>
      </c>
      <c r="O3300" s="37"/>
      <c r="P3300" s="35"/>
      <c r="Q3300" s="33"/>
      <c r="R3300" s="34"/>
    </row>
    <row r="3301" spans="1:18" ht="15.75" customHeight="1" x14ac:dyDescent="0.2">
      <c r="A3301" s="22"/>
      <c r="B3301" s="27" t="s">
        <v>21</v>
      </c>
      <c r="C3301" s="27">
        <v>1185732</v>
      </c>
      <c r="D3301" s="28">
        <v>44491</v>
      </c>
      <c r="E3301" s="27" t="s">
        <v>22</v>
      </c>
      <c r="F3301" s="27" t="s">
        <v>121</v>
      </c>
      <c r="G3301" s="27" t="s">
        <v>96</v>
      </c>
      <c r="H3301" s="27" t="s">
        <v>25</v>
      </c>
      <c r="I3301" s="29">
        <v>0.5</v>
      </c>
      <c r="J3301" s="30">
        <v>2000</v>
      </c>
      <c r="K3301" s="31">
        <f t="shared" si="24"/>
        <v>1000</v>
      </c>
      <c r="L3301" s="31">
        <f t="shared" si="25"/>
        <v>350</v>
      </c>
      <c r="M3301" s="32">
        <v>0.35</v>
      </c>
      <c r="O3301" s="37"/>
      <c r="P3301" s="35"/>
      <c r="Q3301" s="33"/>
      <c r="R3301" s="34"/>
    </row>
    <row r="3302" spans="1:18" ht="15.75" customHeight="1" x14ac:dyDescent="0.2">
      <c r="A3302" s="22"/>
      <c r="B3302" s="27" t="s">
        <v>21</v>
      </c>
      <c r="C3302" s="27">
        <v>1185732</v>
      </c>
      <c r="D3302" s="28">
        <v>44491</v>
      </c>
      <c r="E3302" s="27" t="s">
        <v>22</v>
      </c>
      <c r="F3302" s="27" t="s">
        <v>121</v>
      </c>
      <c r="G3302" s="27" t="s">
        <v>96</v>
      </c>
      <c r="H3302" s="27" t="s">
        <v>26</v>
      </c>
      <c r="I3302" s="29">
        <v>0.5</v>
      </c>
      <c r="J3302" s="30">
        <v>1000</v>
      </c>
      <c r="K3302" s="31">
        <f t="shared" si="24"/>
        <v>500</v>
      </c>
      <c r="L3302" s="31">
        <f t="shared" si="25"/>
        <v>175</v>
      </c>
      <c r="M3302" s="32">
        <v>0.35</v>
      </c>
      <c r="O3302" s="37"/>
      <c r="P3302" s="35"/>
      <c r="Q3302" s="33"/>
      <c r="R3302" s="34"/>
    </row>
    <row r="3303" spans="1:18" ht="15.75" customHeight="1" x14ac:dyDescent="0.2">
      <c r="A3303" s="22"/>
      <c r="B3303" s="27" t="s">
        <v>21</v>
      </c>
      <c r="C3303" s="27">
        <v>1185732</v>
      </c>
      <c r="D3303" s="28">
        <v>44491</v>
      </c>
      <c r="E3303" s="27" t="s">
        <v>22</v>
      </c>
      <c r="F3303" s="27" t="s">
        <v>121</v>
      </c>
      <c r="G3303" s="27" t="s">
        <v>96</v>
      </c>
      <c r="H3303" s="27" t="s">
        <v>27</v>
      </c>
      <c r="I3303" s="29">
        <v>0.5</v>
      </c>
      <c r="J3303" s="30">
        <v>750</v>
      </c>
      <c r="K3303" s="31">
        <f t="shared" si="24"/>
        <v>375</v>
      </c>
      <c r="L3303" s="31">
        <f t="shared" si="25"/>
        <v>131.25</v>
      </c>
      <c r="M3303" s="32">
        <v>0.35</v>
      </c>
      <c r="O3303" s="37"/>
      <c r="P3303" s="35"/>
      <c r="Q3303" s="33"/>
      <c r="R3303" s="34"/>
    </row>
    <row r="3304" spans="1:18" ht="15.75" customHeight="1" x14ac:dyDescent="0.2">
      <c r="A3304" s="22"/>
      <c r="B3304" s="27" t="s">
        <v>21</v>
      </c>
      <c r="C3304" s="27">
        <v>1185732</v>
      </c>
      <c r="D3304" s="28">
        <v>44491</v>
      </c>
      <c r="E3304" s="27" t="s">
        <v>22</v>
      </c>
      <c r="F3304" s="27" t="s">
        <v>121</v>
      </c>
      <c r="G3304" s="27" t="s">
        <v>96</v>
      </c>
      <c r="H3304" s="27" t="s">
        <v>28</v>
      </c>
      <c r="I3304" s="29">
        <v>0.6</v>
      </c>
      <c r="J3304" s="30">
        <v>750</v>
      </c>
      <c r="K3304" s="31">
        <f t="shared" si="24"/>
        <v>450</v>
      </c>
      <c r="L3304" s="31">
        <f t="shared" si="25"/>
        <v>135</v>
      </c>
      <c r="M3304" s="32">
        <v>0.3</v>
      </c>
      <c r="O3304" s="37"/>
      <c r="P3304" s="35"/>
      <c r="Q3304" s="33"/>
      <c r="R3304" s="34"/>
    </row>
    <row r="3305" spans="1:18" ht="15.75" customHeight="1" x14ac:dyDescent="0.2">
      <c r="A3305" s="22"/>
      <c r="B3305" s="27" t="s">
        <v>21</v>
      </c>
      <c r="C3305" s="27">
        <v>1185732</v>
      </c>
      <c r="D3305" s="28">
        <v>44491</v>
      </c>
      <c r="E3305" s="27" t="s">
        <v>22</v>
      </c>
      <c r="F3305" s="27" t="s">
        <v>121</v>
      </c>
      <c r="G3305" s="27" t="s">
        <v>96</v>
      </c>
      <c r="H3305" s="27" t="s">
        <v>29</v>
      </c>
      <c r="I3305" s="29">
        <v>0.64999999999999991</v>
      </c>
      <c r="J3305" s="30">
        <v>2000</v>
      </c>
      <c r="K3305" s="31">
        <f t="shared" si="24"/>
        <v>1299.9999999999998</v>
      </c>
      <c r="L3305" s="31">
        <f t="shared" si="25"/>
        <v>389.99999999999994</v>
      </c>
      <c r="M3305" s="32">
        <v>0.3</v>
      </c>
      <c r="O3305" s="37"/>
      <c r="P3305" s="35"/>
      <c r="Q3305" s="33"/>
      <c r="R3305" s="34"/>
    </row>
    <row r="3306" spans="1:18" ht="15.75" customHeight="1" x14ac:dyDescent="0.2">
      <c r="A3306" s="22"/>
      <c r="B3306" s="27" t="s">
        <v>21</v>
      </c>
      <c r="C3306" s="27">
        <v>1185732</v>
      </c>
      <c r="D3306" s="28">
        <v>44521</v>
      </c>
      <c r="E3306" s="27" t="s">
        <v>22</v>
      </c>
      <c r="F3306" s="27" t="s">
        <v>121</v>
      </c>
      <c r="G3306" s="27" t="s">
        <v>96</v>
      </c>
      <c r="H3306" s="27" t="s">
        <v>24</v>
      </c>
      <c r="I3306" s="29">
        <v>0.6</v>
      </c>
      <c r="J3306" s="30">
        <v>3500</v>
      </c>
      <c r="K3306" s="31">
        <f t="shared" si="24"/>
        <v>2100</v>
      </c>
      <c r="L3306" s="31">
        <f t="shared" si="25"/>
        <v>840</v>
      </c>
      <c r="M3306" s="32">
        <v>0.4</v>
      </c>
      <c r="O3306" s="37"/>
      <c r="P3306" s="35"/>
      <c r="Q3306" s="33"/>
      <c r="R3306" s="34"/>
    </row>
    <row r="3307" spans="1:18" ht="15.75" customHeight="1" x14ac:dyDescent="0.2">
      <c r="A3307" s="22"/>
      <c r="B3307" s="27" t="s">
        <v>21</v>
      </c>
      <c r="C3307" s="27">
        <v>1185732</v>
      </c>
      <c r="D3307" s="28">
        <v>44521</v>
      </c>
      <c r="E3307" s="27" t="s">
        <v>22</v>
      </c>
      <c r="F3307" s="27" t="s">
        <v>121</v>
      </c>
      <c r="G3307" s="27" t="s">
        <v>96</v>
      </c>
      <c r="H3307" s="27" t="s">
        <v>25</v>
      </c>
      <c r="I3307" s="29">
        <v>0.5</v>
      </c>
      <c r="J3307" s="30">
        <v>1750</v>
      </c>
      <c r="K3307" s="31">
        <f t="shared" si="24"/>
        <v>875</v>
      </c>
      <c r="L3307" s="31">
        <f t="shared" si="25"/>
        <v>306.25</v>
      </c>
      <c r="M3307" s="32">
        <v>0.35</v>
      </c>
      <c r="O3307" s="37"/>
      <c r="P3307" s="35"/>
      <c r="Q3307" s="33"/>
      <c r="R3307" s="34"/>
    </row>
    <row r="3308" spans="1:18" ht="15.75" customHeight="1" x14ac:dyDescent="0.2">
      <c r="A3308" s="22"/>
      <c r="B3308" s="27" t="s">
        <v>21</v>
      </c>
      <c r="C3308" s="27">
        <v>1185732</v>
      </c>
      <c r="D3308" s="28">
        <v>44521</v>
      </c>
      <c r="E3308" s="27" t="s">
        <v>22</v>
      </c>
      <c r="F3308" s="27" t="s">
        <v>121</v>
      </c>
      <c r="G3308" s="27" t="s">
        <v>96</v>
      </c>
      <c r="H3308" s="27" t="s">
        <v>26</v>
      </c>
      <c r="I3308" s="29">
        <v>0.5</v>
      </c>
      <c r="J3308" s="30">
        <v>1700</v>
      </c>
      <c r="K3308" s="31">
        <f t="shared" si="24"/>
        <v>850</v>
      </c>
      <c r="L3308" s="31">
        <f t="shared" si="25"/>
        <v>297.5</v>
      </c>
      <c r="M3308" s="32">
        <v>0.35</v>
      </c>
      <c r="O3308" s="37"/>
      <c r="P3308" s="35"/>
      <c r="Q3308" s="33"/>
      <c r="R3308" s="34"/>
    </row>
    <row r="3309" spans="1:18" ht="15.75" customHeight="1" x14ac:dyDescent="0.2">
      <c r="A3309" s="22"/>
      <c r="B3309" s="27" t="s">
        <v>21</v>
      </c>
      <c r="C3309" s="27">
        <v>1185732</v>
      </c>
      <c r="D3309" s="28">
        <v>44521</v>
      </c>
      <c r="E3309" s="27" t="s">
        <v>22</v>
      </c>
      <c r="F3309" s="27" t="s">
        <v>121</v>
      </c>
      <c r="G3309" s="27" t="s">
        <v>96</v>
      </c>
      <c r="H3309" s="27" t="s">
        <v>27</v>
      </c>
      <c r="I3309" s="29">
        <v>0.5</v>
      </c>
      <c r="J3309" s="30">
        <v>1500</v>
      </c>
      <c r="K3309" s="31">
        <f t="shared" si="24"/>
        <v>750</v>
      </c>
      <c r="L3309" s="31">
        <f t="shared" si="25"/>
        <v>262.5</v>
      </c>
      <c r="M3309" s="32">
        <v>0.35</v>
      </c>
      <c r="O3309" s="37"/>
      <c r="P3309" s="35"/>
      <c r="Q3309" s="33"/>
      <c r="R3309" s="34"/>
    </row>
    <row r="3310" spans="1:18" ht="15.75" customHeight="1" x14ac:dyDescent="0.2">
      <c r="A3310" s="22"/>
      <c r="B3310" s="27" t="s">
        <v>21</v>
      </c>
      <c r="C3310" s="27">
        <v>1185732</v>
      </c>
      <c r="D3310" s="28">
        <v>44521</v>
      </c>
      <c r="E3310" s="27" t="s">
        <v>22</v>
      </c>
      <c r="F3310" s="27" t="s">
        <v>121</v>
      </c>
      <c r="G3310" s="27" t="s">
        <v>96</v>
      </c>
      <c r="H3310" s="27" t="s">
        <v>28</v>
      </c>
      <c r="I3310" s="29">
        <v>0.6</v>
      </c>
      <c r="J3310" s="30">
        <v>1250</v>
      </c>
      <c r="K3310" s="31">
        <f t="shared" si="24"/>
        <v>750</v>
      </c>
      <c r="L3310" s="31">
        <f t="shared" si="25"/>
        <v>225</v>
      </c>
      <c r="M3310" s="32">
        <v>0.3</v>
      </c>
      <c r="O3310" s="37"/>
      <c r="P3310" s="35"/>
      <c r="Q3310" s="33"/>
      <c r="R3310" s="34"/>
    </row>
    <row r="3311" spans="1:18" ht="15.75" customHeight="1" x14ac:dyDescent="0.2">
      <c r="A3311" s="22"/>
      <c r="B3311" s="27" t="s">
        <v>21</v>
      </c>
      <c r="C3311" s="27">
        <v>1185732</v>
      </c>
      <c r="D3311" s="28">
        <v>44521</v>
      </c>
      <c r="E3311" s="27" t="s">
        <v>22</v>
      </c>
      <c r="F3311" s="27" t="s">
        <v>121</v>
      </c>
      <c r="G3311" s="27" t="s">
        <v>96</v>
      </c>
      <c r="H3311" s="27" t="s">
        <v>29</v>
      </c>
      <c r="I3311" s="29">
        <v>0.64999999999999991</v>
      </c>
      <c r="J3311" s="30">
        <v>2250</v>
      </c>
      <c r="K3311" s="31">
        <f t="shared" si="24"/>
        <v>1462.4999999999998</v>
      </c>
      <c r="L3311" s="31">
        <f t="shared" si="25"/>
        <v>438.74999999999994</v>
      </c>
      <c r="M3311" s="32">
        <v>0.3</v>
      </c>
      <c r="O3311" s="37"/>
      <c r="P3311" s="35"/>
      <c r="Q3311" s="33"/>
      <c r="R3311" s="34"/>
    </row>
    <row r="3312" spans="1:18" ht="15.75" customHeight="1" x14ac:dyDescent="0.2">
      <c r="A3312" s="22"/>
      <c r="B3312" s="27" t="s">
        <v>21</v>
      </c>
      <c r="C3312" s="27">
        <v>1185732</v>
      </c>
      <c r="D3312" s="28">
        <v>44550</v>
      </c>
      <c r="E3312" s="27" t="s">
        <v>22</v>
      </c>
      <c r="F3312" s="27" t="s">
        <v>121</v>
      </c>
      <c r="G3312" s="27" t="s">
        <v>96</v>
      </c>
      <c r="H3312" s="27" t="s">
        <v>24</v>
      </c>
      <c r="I3312" s="29">
        <v>0.6</v>
      </c>
      <c r="J3312" s="30">
        <v>4500</v>
      </c>
      <c r="K3312" s="31">
        <f t="shared" si="24"/>
        <v>2700</v>
      </c>
      <c r="L3312" s="31">
        <f t="shared" si="25"/>
        <v>1080</v>
      </c>
      <c r="M3312" s="32">
        <v>0.4</v>
      </c>
      <c r="O3312" s="37"/>
      <c r="P3312" s="35"/>
      <c r="Q3312" s="33"/>
      <c r="R3312" s="34"/>
    </row>
    <row r="3313" spans="1:18" ht="15.75" customHeight="1" x14ac:dyDescent="0.2">
      <c r="A3313" s="22"/>
      <c r="B3313" s="27" t="s">
        <v>21</v>
      </c>
      <c r="C3313" s="27">
        <v>1185732</v>
      </c>
      <c r="D3313" s="28">
        <v>44550</v>
      </c>
      <c r="E3313" s="27" t="s">
        <v>22</v>
      </c>
      <c r="F3313" s="27" t="s">
        <v>121</v>
      </c>
      <c r="G3313" s="27" t="s">
        <v>96</v>
      </c>
      <c r="H3313" s="27" t="s">
        <v>25</v>
      </c>
      <c r="I3313" s="29">
        <v>0.5</v>
      </c>
      <c r="J3313" s="30">
        <v>2500</v>
      </c>
      <c r="K3313" s="31">
        <f t="shared" si="24"/>
        <v>1250</v>
      </c>
      <c r="L3313" s="31">
        <f t="shared" si="25"/>
        <v>437.5</v>
      </c>
      <c r="M3313" s="32">
        <v>0.35</v>
      </c>
      <c r="O3313" s="37"/>
      <c r="P3313" s="35"/>
      <c r="Q3313" s="33"/>
      <c r="R3313" s="34"/>
    </row>
    <row r="3314" spans="1:18" ht="15.75" customHeight="1" x14ac:dyDescent="0.2">
      <c r="A3314" s="22"/>
      <c r="B3314" s="27" t="s">
        <v>21</v>
      </c>
      <c r="C3314" s="27">
        <v>1185732</v>
      </c>
      <c r="D3314" s="28">
        <v>44550</v>
      </c>
      <c r="E3314" s="27" t="s">
        <v>22</v>
      </c>
      <c r="F3314" s="27" t="s">
        <v>121</v>
      </c>
      <c r="G3314" s="27" t="s">
        <v>96</v>
      </c>
      <c r="H3314" s="27" t="s">
        <v>26</v>
      </c>
      <c r="I3314" s="29">
        <v>0.5</v>
      </c>
      <c r="J3314" s="30">
        <v>2250</v>
      </c>
      <c r="K3314" s="31">
        <f t="shared" si="24"/>
        <v>1125</v>
      </c>
      <c r="L3314" s="31">
        <f t="shared" si="25"/>
        <v>393.75</v>
      </c>
      <c r="M3314" s="32">
        <v>0.35</v>
      </c>
      <c r="O3314" s="37"/>
      <c r="P3314" s="35"/>
      <c r="Q3314" s="33"/>
      <c r="R3314" s="34"/>
    </row>
    <row r="3315" spans="1:18" ht="15.75" customHeight="1" x14ac:dyDescent="0.2">
      <c r="A3315" s="22"/>
      <c r="B3315" s="27" t="s">
        <v>21</v>
      </c>
      <c r="C3315" s="27">
        <v>1185732</v>
      </c>
      <c r="D3315" s="28">
        <v>44550</v>
      </c>
      <c r="E3315" s="27" t="s">
        <v>22</v>
      </c>
      <c r="F3315" s="27" t="s">
        <v>121</v>
      </c>
      <c r="G3315" s="27" t="s">
        <v>96</v>
      </c>
      <c r="H3315" s="27" t="s">
        <v>27</v>
      </c>
      <c r="I3315" s="29">
        <v>0.5</v>
      </c>
      <c r="J3315" s="30">
        <v>1750</v>
      </c>
      <c r="K3315" s="31">
        <f t="shared" si="24"/>
        <v>875</v>
      </c>
      <c r="L3315" s="31">
        <f t="shared" si="25"/>
        <v>306.25</v>
      </c>
      <c r="M3315" s="32">
        <v>0.35</v>
      </c>
      <c r="O3315" s="37"/>
      <c r="P3315" s="35"/>
      <c r="Q3315" s="33"/>
      <c r="R3315" s="34"/>
    </row>
    <row r="3316" spans="1:18" ht="15.75" customHeight="1" x14ac:dyDescent="0.2">
      <c r="A3316" s="22"/>
      <c r="B3316" s="27" t="s">
        <v>21</v>
      </c>
      <c r="C3316" s="27">
        <v>1185732</v>
      </c>
      <c r="D3316" s="28">
        <v>44550</v>
      </c>
      <c r="E3316" s="27" t="s">
        <v>22</v>
      </c>
      <c r="F3316" s="27" t="s">
        <v>121</v>
      </c>
      <c r="G3316" s="27" t="s">
        <v>96</v>
      </c>
      <c r="H3316" s="27" t="s">
        <v>28</v>
      </c>
      <c r="I3316" s="29">
        <v>0.6</v>
      </c>
      <c r="J3316" s="30">
        <v>1750</v>
      </c>
      <c r="K3316" s="31">
        <f t="shared" si="24"/>
        <v>1050</v>
      </c>
      <c r="L3316" s="31">
        <f t="shared" si="25"/>
        <v>315</v>
      </c>
      <c r="M3316" s="32">
        <v>0.3</v>
      </c>
      <c r="O3316" s="37"/>
      <c r="P3316" s="35"/>
      <c r="Q3316" s="33"/>
      <c r="R3316" s="34"/>
    </row>
    <row r="3317" spans="1:18" ht="15.75" customHeight="1" x14ac:dyDescent="0.2">
      <c r="A3317" s="22"/>
      <c r="B3317" s="27" t="s">
        <v>21</v>
      </c>
      <c r="C3317" s="27">
        <v>1185732</v>
      </c>
      <c r="D3317" s="28">
        <v>44550</v>
      </c>
      <c r="E3317" s="27" t="s">
        <v>22</v>
      </c>
      <c r="F3317" s="27" t="s">
        <v>121</v>
      </c>
      <c r="G3317" s="27" t="s">
        <v>96</v>
      </c>
      <c r="H3317" s="27" t="s">
        <v>29</v>
      </c>
      <c r="I3317" s="29">
        <v>0.64999999999999991</v>
      </c>
      <c r="J3317" s="30">
        <v>2750</v>
      </c>
      <c r="K3317" s="31">
        <f t="shared" si="24"/>
        <v>1787.4999999999998</v>
      </c>
      <c r="L3317" s="31">
        <f t="shared" si="25"/>
        <v>536.24999999999989</v>
      </c>
      <c r="M3317" s="32">
        <v>0.3</v>
      </c>
      <c r="O3317" s="37"/>
      <c r="P3317" s="35"/>
      <c r="Q3317" s="33"/>
      <c r="R3317" s="34"/>
    </row>
    <row r="3318" spans="1:18" ht="15.75" customHeight="1" x14ac:dyDescent="0.2">
      <c r="A3318" s="22" t="s">
        <v>46</v>
      </c>
      <c r="B3318" s="27" t="s">
        <v>21</v>
      </c>
      <c r="C3318" s="27">
        <v>1185732</v>
      </c>
      <c r="D3318" s="28">
        <v>44213</v>
      </c>
      <c r="E3318" s="27" t="s">
        <v>22</v>
      </c>
      <c r="F3318" s="27" t="s">
        <v>122</v>
      </c>
      <c r="G3318" s="27" t="s">
        <v>123</v>
      </c>
      <c r="H3318" s="27" t="s">
        <v>24</v>
      </c>
      <c r="I3318" s="29">
        <v>0.4</v>
      </c>
      <c r="J3318" s="30">
        <v>5250</v>
      </c>
      <c r="K3318" s="31">
        <f t="shared" si="24"/>
        <v>2100</v>
      </c>
      <c r="L3318" s="31">
        <f t="shared" si="25"/>
        <v>735</v>
      </c>
      <c r="M3318" s="32">
        <v>0.35</v>
      </c>
      <c r="O3318" s="37"/>
      <c r="P3318" s="35"/>
      <c r="Q3318" s="33"/>
      <c r="R3318" s="34"/>
    </row>
    <row r="3319" spans="1:18" ht="15.75" customHeight="1" x14ac:dyDescent="0.2">
      <c r="A3319" s="22"/>
      <c r="B3319" s="27" t="s">
        <v>21</v>
      </c>
      <c r="C3319" s="27">
        <v>1185732</v>
      </c>
      <c r="D3319" s="28">
        <v>44213</v>
      </c>
      <c r="E3319" s="27" t="s">
        <v>22</v>
      </c>
      <c r="F3319" s="27" t="s">
        <v>122</v>
      </c>
      <c r="G3319" s="27" t="s">
        <v>123</v>
      </c>
      <c r="H3319" s="27" t="s">
        <v>25</v>
      </c>
      <c r="I3319" s="29">
        <v>0.4</v>
      </c>
      <c r="J3319" s="30">
        <v>3250</v>
      </c>
      <c r="K3319" s="31">
        <f t="shared" si="24"/>
        <v>1300</v>
      </c>
      <c r="L3319" s="31">
        <f t="shared" si="25"/>
        <v>454.99999999999994</v>
      </c>
      <c r="M3319" s="32">
        <v>0.35</v>
      </c>
      <c r="O3319" s="37"/>
      <c r="P3319" s="35"/>
      <c r="Q3319" s="33"/>
      <c r="R3319" s="34"/>
    </row>
    <row r="3320" spans="1:18" ht="15.75" customHeight="1" x14ac:dyDescent="0.2">
      <c r="A3320" s="22"/>
      <c r="B3320" s="27" t="s">
        <v>21</v>
      </c>
      <c r="C3320" s="27">
        <v>1185732</v>
      </c>
      <c r="D3320" s="28">
        <v>44213</v>
      </c>
      <c r="E3320" s="27" t="s">
        <v>22</v>
      </c>
      <c r="F3320" s="27" t="s">
        <v>122</v>
      </c>
      <c r="G3320" s="27" t="s">
        <v>123</v>
      </c>
      <c r="H3320" s="27" t="s">
        <v>26</v>
      </c>
      <c r="I3320" s="29">
        <v>0.30000000000000004</v>
      </c>
      <c r="J3320" s="30">
        <v>3250</v>
      </c>
      <c r="K3320" s="31">
        <f t="shared" si="24"/>
        <v>975.00000000000011</v>
      </c>
      <c r="L3320" s="31">
        <f t="shared" si="25"/>
        <v>390.00000000000006</v>
      </c>
      <c r="M3320" s="32">
        <v>0.4</v>
      </c>
      <c r="O3320" s="37"/>
      <c r="P3320" s="35"/>
      <c r="Q3320" s="33"/>
      <c r="R3320" s="34"/>
    </row>
    <row r="3321" spans="1:18" ht="15.75" customHeight="1" x14ac:dyDescent="0.2">
      <c r="A3321" s="22"/>
      <c r="B3321" s="27" t="s">
        <v>21</v>
      </c>
      <c r="C3321" s="27">
        <v>1185732</v>
      </c>
      <c r="D3321" s="28">
        <v>44213</v>
      </c>
      <c r="E3321" s="27" t="s">
        <v>22</v>
      </c>
      <c r="F3321" s="27" t="s">
        <v>122</v>
      </c>
      <c r="G3321" s="27" t="s">
        <v>123</v>
      </c>
      <c r="H3321" s="27" t="s">
        <v>27</v>
      </c>
      <c r="I3321" s="29">
        <v>0.35</v>
      </c>
      <c r="J3321" s="30">
        <v>1750</v>
      </c>
      <c r="K3321" s="31">
        <f t="shared" ref="K3321:K3575" si="26">I3321*J3321</f>
        <v>612.5</v>
      </c>
      <c r="L3321" s="31">
        <f t="shared" ref="L3321:L3575" si="27">K3321*M3321</f>
        <v>245</v>
      </c>
      <c r="M3321" s="32">
        <v>0.4</v>
      </c>
      <c r="O3321" s="37"/>
      <c r="P3321" s="35"/>
      <c r="Q3321" s="33"/>
      <c r="R3321" s="34"/>
    </row>
    <row r="3322" spans="1:18" ht="15.75" customHeight="1" x14ac:dyDescent="0.2">
      <c r="A3322" s="22"/>
      <c r="B3322" s="27" t="s">
        <v>21</v>
      </c>
      <c r="C3322" s="27">
        <v>1185732</v>
      </c>
      <c r="D3322" s="28">
        <v>44213</v>
      </c>
      <c r="E3322" s="27" t="s">
        <v>22</v>
      </c>
      <c r="F3322" s="27" t="s">
        <v>122</v>
      </c>
      <c r="G3322" s="27" t="s">
        <v>123</v>
      </c>
      <c r="H3322" s="27" t="s">
        <v>28</v>
      </c>
      <c r="I3322" s="29">
        <v>0.5</v>
      </c>
      <c r="J3322" s="30">
        <v>2250</v>
      </c>
      <c r="K3322" s="31">
        <f t="shared" si="26"/>
        <v>1125</v>
      </c>
      <c r="L3322" s="31">
        <f t="shared" si="27"/>
        <v>337.5</v>
      </c>
      <c r="M3322" s="32">
        <v>0.3</v>
      </c>
      <c r="O3322" s="37"/>
      <c r="P3322" s="35"/>
      <c r="Q3322" s="33"/>
      <c r="R3322" s="34"/>
    </row>
    <row r="3323" spans="1:18" ht="15.75" customHeight="1" x14ac:dyDescent="0.2">
      <c r="A3323" s="22"/>
      <c r="B3323" s="27" t="s">
        <v>21</v>
      </c>
      <c r="C3323" s="27">
        <v>1185732</v>
      </c>
      <c r="D3323" s="28">
        <v>44213</v>
      </c>
      <c r="E3323" s="27" t="s">
        <v>22</v>
      </c>
      <c r="F3323" s="27" t="s">
        <v>122</v>
      </c>
      <c r="G3323" s="27" t="s">
        <v>123</v>
      </c>
      <c r="H3323" s="27" t="s">
        <v>29</v>
      </c>
      <c r="I3323" s="29">
        <v>0.4</v>
      </c>
      <c r="J3323" s="30">
        <v>3250</v>
      </c>
      <c r="K3323" s="31">
        <f t="shared" si="26"/>
        <v>1300</v>
      </c>
      <c r="L3323" s="31">
        <f t="shared" si="27"/>
        <v>520</v>
      </c>
      <c r="M3323" s="32">
        <v>0.4</v>
      </c>
      <c r="O3323" s="37"/>
      <c r="P3323" s="35"/>
      <c r="Q3323" s="33"/>
      <c r="R3323" s="34"/>
    </row>
    <row r="3324" spans="1:18" ht="15.75" customHeight="1" x14ac:dyDescent="0.2">
      <c r="A3324" s="22"/>
      <c r="B3324" s="27" t="s">
        <v>21</v>
      </c>
      <c r="C3324" s="27">
        <v>1185732</v>
      </c>
      <c r="D3324" s="28">
        <v>44242</v>
      </c>
      <c r="E3324" s="27" t="s">
        <v>22</v>
      </c>
      <c r="F3324" s="27" t="s">
        <v>122</v>
      </c>
      <c r="G3324" s="27" t="s">
        <v>123</v>
      </c>
      <c r="H3324" s="27" t="s">
        <v>24</v>
      </c>
      <c r="I3324" s="29">
        <v>0.4</v>
      </c>
      <c r="J3324" s="30">
        <v>5750</v>
      </c>
      <c r="K3324" s="31">
        <f t="shared" si="26"/>
        <v>2300</v>
      </c>
      <c r="L3324" s="31">
        <f t="shared" si="27"/>
        <v>805</v>
      </c>
      <c r="M3324" s="32">
        <v>0.35</v>
      </c>
      <c r="O3324" s="37"/>
      <c r="P3324" s="35"/>
      <c r="Q3324" s="33"/>
      <c r="R3324" s="34"/>
    </row>
    <row r="3325" spans="1:18" ht="15.75" customHeight="1" x14ac:dyDescent="0.2">
      <c r="A3325" s="22"/>
      <c r="B3325" s="27" t="s">
        <v>21</v>
      </c>
      <c r="C3325" s="27">
        <v>1185732</v>
      </c>
      <c r="D3325" s="28">
        <v>44242</v>
      </c>
      <c r="E3325" s="27" t="s">
        <v>22</v>
      </c>
      <c r="F3325" s="27" t="s">
        <v>122</v>
      </c>
      <c r="G3325" s="27" t="s">
        <v>123</v>
      </c>
      <c r="H3325" s="27" t="s">
        <v>25</v>
      </c>
      <c r="I3325" s="29">
        <v>0.4</v>
      </c>
      <c r="J3325" s="30">
        <v>2250</v>
      </c>
      <c r="K3325" s="31">
        <f t="shared" si="26"/>
        <v>900</v>
      </c>
      <c r="L3325" s="31">
        <f t="shared" si="27"/>
        <v>315</v>
      </c>
      <c r="M3325" s="32">
        <v>0.35</v>
      </c>
      <c r="O3325" s="37"/>
      <c r="P3325" s="35"/>
      <c r="Q3325" s="33"/>
      <c r="R3325" s="34"/>
    </row>
    <row r="3326" spans="1:18" ht="15.75" customHeight="1" x14ac:dyDescent="0.2">
      <c r="A3326" s="22"/>
      <c r="B3326" s="27" t="s">
        <v>21</v>
      </c>
      <c r="C3326" s="27">
        <v>1185732</v>
      </c>
      <c r="D3326" s="28">
        <v>44242</v>
      </c>
      <c r="E3326" s="27" t="s">
        <v>22</v>
      </c>
      <c r="F3326" s="27" t="s">
        <v>122</v>
      </c>
      <c r="G3326" s="27" t="s">
        <v>123</v>
      </c>
      <c r="H3326" s="27" t="s">
        <v>26</v>
      </c>
      <c r="I3326" s="29">
        <v>0.30000000000000004</v>
      </c>
      <c r="J3326" s="30">
        <v>2750</v>
      </c>
      <c r="K3326" s="31">
        <f t="shared" si="26"/>
        <v>825.00000000000011</v>
      </c>
      <c r="L3326" s="31">
        <f t="shared" si="27"/>
        <v>330.00000000000006</v>
      </c>
      <c r="M3326" s="32">
        <v>0.4</v>
      </c>
      <c r="O3326" s="37"/>
      <c r="P3326" s="35"/>
      <c r="Q3326" s="33"/>
      <c r="R3326" s="34"/>
    </row>
    <row r="3327" spans="1:18" ht="15.75" customHeight="1" x14ac:dyDescent="0.2">
      <c r="A3327" s="22"/>
      <c r="B3327" s="27" t="s">
        <v>21</v>
      </c>
      <c r="C3327" s="27">
        <v>1185732</v>
      </c>
      <c r="D3327" s="28">
        <v>44242</v>
      </c>
      <c r="E3327" s="27" t="s">
        <v>22</v>
      </c>
      <c r="F3327" s="27" t="s">
        <v>122</v>
      </c>
      <c r="G3327" s="27" t="s">
        <v>123</v>
      </c>
      <c r="H3327" s="27" t="s">
        <v>27</v>
      </c>
      <c r="I3327" s="29">
        <v>0.35</v>
      </c>
      <c r="J3327" s="30">
        <v>1500</v>
      </c>
      <c r="K3327" s="31">
        <f t="shared" si="26"/>
        <v>525</v>
      </c>
      <c r="L3327" s="31">
        <f t="shared" si="27"/>
        <v>210</v>
      </c>
      <c r="M3327" s="32">
        <v>0.4</v>
      </c>
      <c r="O3327" s="37"/>
      <c r="P3327" s="35"/>
      <c r="Q3327" s="33"/>
      <c r="R3327" s="34"/>
    </row>
    <row r="3328" spans="1:18" ht="15.75" customHeight="1" x14ac:dyDescent="0.2">
      <c r="A3328" s="22"/>
      <c r="B3328" s="27" t="s">
        <v>21</v>
      </c>
      <c r="C3328" s="27">
        <v>1185732</v>
      </c>
      <c r="D3328" s="28">
        <v>44242</v>
      </c>
      <c r="E3328" s="27" t="s">
        <v>22</v>
      </c>
      <c r="F3328" s="27" t="s">
        <v>122</v>
      </c>
      <c r="G3328" s="27" t="s">
        <v>123</v>
      </c>
      <c r="H3328" s="27" t="s">
        <v>28</v>
      </c>
      <c r="I3328" s="29">
        <v>0.5</v>
      </c>
      <c r="J3328" s="30">
        <v>2250</v>
      </c>
      <c r="K3328" s="31">
        <f t="shared" si="26"/>
        <v>1125</v>
      </c>
      <c r="L3328" s="31">
        <f t="shared" si="27"/>
        <v>337.5</v>
      </c>
      <c r="M3328" s="32">
        <v>0.3</v>
      </c>
      <c r="O3328" s="37"/>
      <c r="P3328" s="35"/>
      <c r="Q3328" s="33"/>
      <c r="R3328" s="34"/>
    </row>
    <row r="3329" spans="1:18" ht="15.75" customHeight="1" x14ac:dyDescent="0.2">
      <c r="A3329" s="22"/>
      <c r="B3329" s="27" t="s">
        <v>21</v>
      </c>
      <c r="C3329" s="27">
        <v>1185732</v>
      </c>
      <c r="D3329" s="28">
        <v>44242</v>
      </c>
      <c r="E3329" s="27" t="s">
        <v>22</v>
      </c>
      <c r="F3329" s="27" t="s">
        <v>122</v>
      </c>
      <c r="G3329" s="27" t="s">
        <v>123</v>
      </c>
      <c r="H3329" s="27" t="s">
        <v>29</v>
      </c>
      <c r="I3329" s="29">
        <v>0.4</v>
      </c>
      <c r="J3329" s="30">
        <v>3250</v>
      </c>
      <c r="K3329" s="31">
        <f t="shared" si="26"/>
        <v>1300</v>
      </c>
      <c r="L3329" s="31">
        <f t="shared" si="27"/>
        <v>520</v>
      </c>
      <c r="M3329" s="32">
        <v>0.4</v>
      </c>
      <c r="O3329" s="37"/>
      <c r="P3329" s="35"/>
      <c r="Q3329" s="33"/>
      <c r="R3329" s="34"/>
    </row>
    <row r="3330" spans="1:18" ht="15.75" customHeight="1" x14ac:dyDescent="0.2">
      <c r="A3330" s="22"/>
      <c r="B3330" s="27" t="s">
        <v>21</v>
      </c>
      <c r="C3330" s="27">
        <v>1185732</v>
      </c>
      <c r="D3330" s="28">
        <v>44268</v>
      </c>
      <c r="E3330" s="27" t="s">
        <v>22</v>
      </c>
      <c r="F3330" s="27" t="s">
        <v>122</v>
      </c>
      <c r="G3330" s="27" t="s">
        <v>123</v>
      </c>
      <c r="H3330" s="27" t="s">
        <v>24</v>
      </c>
      <c r="I3330" s="29">
        <v>0.4</v>
      </c>
      <c r="J3330" s="30">
        <v>5450</v>
      </c>
      <c r="K3330" s="31">
        <f t="shared" si="26"/>
        <v>2180</v>
      </c>
      <c r="L3330" s="31">
        <f t="shared" si="27"/>
        <v>763</v>
      </c>
      <c r="M3330" s="32">
        <v>0.35</v>
      </c>
      <c r="O3330" s="37"/>
      <c r="P3330" s="35"/>
      <c r="Q3330" s="33"/>
      <c r="R3330" s="34"/>
    </row>
    <row r="3331" spans="1:18" ht="15.75" customHeight="1" x14ac:dyDescent="0.2">
      <c r="A3331" s="22"/>
      <c r="B3331" s="27" t="s">
        <v>21</v>
      </c>
      <c r="C3331" s="27">
        <v>1185732</v>
      </c>
      <c r="D3331" s="28">
        <v>44268</v>
      </c>
      <c r="E3331" s="27" t="s">
        <v>22</v>
      </c>
      <c r="F3331" s="27" t="s">
        <v>122</v>
      </c>
      <c r="G3331" s="27" t="s">
        <v>123</v>
      </c>
      <c r="H3331" s="27" t="s">
        <v>25</v>
      </c>
      <c r="I3331" s="29">
        <v>0.4</v>
      </c>
      <c r="J3331" s="30">
        <v>2500</v>
      </c>
      <c r="K3331" s="31">
        <f t="shared" si="26"/>
        <v>1000</v>
      </c>
      <c r="L3331" s="31">
        <f t="shared" si="27"/>
        <v>350</v>
      </c>
      <c r="M3331" s="32">
        <v>0.35</v>
      </c>
      <c r="O3331" s="37"/>
      <c r="P3331" s="35"/>
      <c r="Q3331" s="33"/>
      <c r="R3331" s="34"/>
    </row>
    <row r="3332" spans="1:18" ht="15.75" customHeight="1" x14ac:dyDescent="0.2">
      <c r="A3332" s="22"/>
      <c r="B3332" s="27" t="s">
        <v>21</v>
      </c>
      <c r="C3332" s="27">
        <v>1185732</v>
      </c>
      <c r="D3332" s="28">
        <v>44268</v>
      </c>
      <c r="E3332" s="27" t="s">
        <v>22</v>
      </c>
      <c r="F3332" s="27" t="s">
        <v>122</v>
      </c>
      <c r="G3332" s="27" t="s">
        <v>123</v>
      </c>
      <c r="H3332" s="27" t="s">
        <v>26</v>
      </c>
      <c r="I3332" s="29">
        <v>0.30000000000000004</v>
      </c>
      <c r="J3332" s="30">
        <v>2750</v>
      </c>
      <c r="K3332" s="31">
        <f t="shared" si="26"/>
        <v>825.00000000000011</v>
      </c>
      <c r="L3332" s="31">
        <f t="shared" si="27"/>
        <v>330.00000000000006</v>
      </c>
      <c r="M3332" s="32">
        <v>0.4</v>
      </c>
      <c r="O3332" s="37"/>
      <c r="P3332" s="35"/>
      <c r="Q3332" s="33"/>
      <c r="R3332" s="34"/>
    </row>
    <row r="3333" spans="1:18" ht="15.75" customHeight="1" x14ac:dyDescent="0.2">
      <c r="A3333" s="22"/>
      <c r="B3333" s="27" t="s">
        <v>21</v>
      </c>
      <c r="C3333" s="27">
        <v>1185732</v>
      </c>
      <c r="D3333" s="28">
        <v>44268</v>
      </c>
      <c r="E3333" s="27" t="s">
        <v>22</v>
      </c>
      <c r="F3333" s="27" t="s">
        <v>122</v>
      </c>
      <c r="G3333" s="27" t="s">
        <v>123</v>
      </c>
      <c r="H3333" s="27" t="s">
        <v>27</v>
      </c>
      <c r="I3333" s="29">
        <v>0.35</v>
      </c>
      <c r="J3333" s="30">
        <v>1250</v>
      </c>
      <c r="K3333" s="31">
        <f t="shared" si="26"/>
        <v>437.5</v>
      </c>
      <c r="L3333" s="31">
        <f t="shared" si="27"/>
        <v>175</v>
      </c>
      <c r="M3333" s="32">
        <v>0.4</v>
      </c>
      <c r="O3333" s="37"/>
      <c r="P3333" s="35"/>
      <c r="Q3333" s="33"/>
      <c r="R3333" s="34"/>
    </row>
    <row r="3334" spans="1:18" ht="15.75" customHeight="1" x14ac:dyDescent="0.2">
      <c r="A3334" s="22"/>
      <c r="B3334" s="27" t="s">
        <v>21</v>
      </c>
      <c r="C3334" s="27">
        <v>1185732</v>
      </c>
      <c r="D3334" s="28">
        <v>44268</v>
      </c>
      <c r="E3334" s="27" t="s">
        <v>22</v>
      </c>
      <c r="F3334" s="27" t="s">
        <v>122</v>
      </c>
      <c r="G3334" s="27" t="s">
        <v>123</v>
      </c>
      <c r="H3334" s="27" t="s">
        <v>28</v>
      </c>
      <c r="I3334" s="29">
        <v>0.5</v>
      </c>
      <c r="J3334" s="30">
        <v>1750</v>
      </c>
      <c r="K3334" s="31">
        <f t="shared" si="26"/>
        <v>875</v>
      </c>
      <c r="L3334" s="31">
        <f t="shared" si="27"/>
        <v>262.5</v>
      </c>
      <c r="M3334" s="32">
        <v>0.3</v>
      </c>
      <c r="O3334" s="37"/>
      <c r="P3334" s="35"/>
      <c r="Q3334" s="33"/>
      <c r="R3334" s="34"/>
    </row>
    <row r="3335" spans="1:18" ht="15.75" customHeight="1" x14ac:dyDescent="0.2">
      <c r="A3335" s="22"/>
      <c r="B3335" s="27" t="s">
        <v>21</v>
      </c>
      <c r="C3335" s="27">
        <v>1185732</v>
      </c>
      <c r="D3335" s="28">
        <v>44268</v>
      </c>
      <c r="E3335" s="27" t="s">
        <v>22</v>
      </c>
      <c r="F3335" s="27" t="s">
        <v>122</v>
      </c>
      <c r="G3335" s="27" t="s">
        <v>123</v>
      </c>
      <c r="H3335" s="27" t="s">
        <v>29</v>
      </c>
      <c r="I3335" s="29">
        <v>0.4</v>
      </c>
      <c r="J3335" s="30">
        <v>2750</v>
      </c>
      <c r="K3335" s="31">
        <f t="shared" si="26"/>
        <v>1100</v>
      </c>
      <c r="L3335" s="31">
        <f t="shared" si="27"/>
        <v>440</v>
      </c>
      <c r="M3335" s="32">
        <v>0.4</v>
      </c>
      <c r="O3335" s="37"/>
      <c r="P3335" s="35"/>
      <c r="Q3335" s="33"/>
      <c r="R3335" s="34"/>
    </row>
    <row r="3336" spans="1:18" ht="15.75" customHeight="1" x14ac:dyDescent="0.2">
      <c r="A3336" s="22"/>
      <c r="B3336" s="27" t="s">
        <v>21</v>
      </c>
      <c r="C3336" s="27">
        <v>1185732</v>
      </c>
      <c r="D3336" s="28">
        <v>44300</v>
      </c>
      <c r="E3336" s="27" t="s">
        <v>22</v>
      </c>
      <c r="F3336" s="27" t="s">
        <v>122</v>
      </c>
      <c r="G3336" s="27" t="s">
        <v>123</v>
      </c>
      <c r="H3336" s="27" t="s">
        <v>24</v>
      </c>
      <c r="I3336" s="29">
        <v>0.4</v>
      </c>
      <c r="J3336" s="30">
        <v>5250</v>
      </c>
      <c r="K3336" s="31">
        <f t="shared" si="26"/>
        <v>2100</v>
      </c>
      <c r="L3336" s="31">
        <f t="shared" si="27"/>
        <v>735</v>
      </c>
      <c r="M3336" s="32">
        <v>0.35</v>
      </c>
      <c r="O3336" s="37"/>
      <c r="P3336" s="35"/>
      <c r="Q3336" s="33"/>
      <c r="R3336" s="34"/>
    </row>
    <row r="3337" spans="1:18" ht="15.75" customHeight="1" x14ac:dyDescent="0.2">
      <c r="A3337" s="22"/>
      <c r="B3337" s="27" t="s">
        <v>21</v>
      </c>
      <c r="C3337" s="27">
        <v>1185732</v>
      </c>
      <c r="D3337" s="28">
        <v>44300</v>
      </c>
      <c r="E3337" s="27" t="s">
        <v>22</v>
      </c>
      <c r="F3337" s="27" t="s">
        <v>122</v>
      </c>
      <c r="G3337" s="27" t="s">
        <v>123</v>
      </c>
      <c r="H3337" s="27" t="s">
        <v>25</v>
      </c>
      <c r="I3337" s="29">
        <v>0.4</v>
      </c>
      <c r="J3337" s="30">
        <v>2250</v>
      </c>
      <c r="K3337" s="31">
        <f t="shared" si="26"/>
        <v>900</v>
      </c>
      <c r="L3337" s="31">
        <f t="shared" si="27"/>
        <v>315</v>
      </c>
      <c r="M3337" s="32">
        <v>0.35</v>
      </c>
      <c r="O3337" s="37"/>
      <c r="P3337" s="35"/>
      <c r="Q3337" s="33"/>
      <c r="R3337" s="34"/>
    </row>
    <row r="3338" spans="1:18" ht="15.75" customHeight="1" x14ac:dyDescent="0.2">
      <c r="A3338" s="22"/>
      <c r="B3338" s="27" t="s">
        <v>21</v>
      </c>
      <c r="C3338" s="27">
        <v>1185732</v>
      </c>
      <c r="D3338" s="28">
        <v>44300</v>
      </c>
      <c r="E3338" s="27" t="s">
        <v>22</v>
      </c>
      <c r="F3338" s="27" t="s">
        <v>122</v>
      </c>
      <c r="G3338" s="27" t="s">
        <v>123</v>
      </c>
      <c r="H3338" s="27" t="s">
        <v>26</v>
      </c>
      <c r="I3338" s="29">
        <v>0.30000000000000004</v>
      </c>
      <c r="J3338" s="30">
        <v>2250</v>
      </c>
      <c r="K3338" s="31">
        <f t="shared" si="26"/>
        <v>675.00000000000011</v>
      </c>
      <c r="L3338" s="31">
        <f t="shared" si="27"/>
        <v>270.00000000000006</v>
      </c>
      <c r="M3338" s="32">
        <v>0.4</v>
      </c>
      <c r="O3338" s="37"/>
      <c r="P3338" s="35"/>
      <c r="Q3338" s="33"/>
      <c r="R3338" s="34"/>
    </row>
    <row r="3339" spans="1:18" ht="15.75" customHeight="1" x14ac:dyDescent="0.2">
      <c r="A3339" s="22"/>
      <c r="B3339" s="27" t="s">
        <v>21</v>
      </c>
      <c r="C3339" s="27">
        <v>1185732</v>
      </c>
      <c r="D3339" s="28">
        <v>44300</v>
      </c>
      <c r="E3339" s="27" t="s">
        <v>22</v>
      </c>
      <c r="F3339" s="27" t="s">
        <v>122</v>
      </c>
      <c r="G3339" s="27" t="s">
        <v>123</v>
      </c>
      <c r="H3339" s="27" t="s">
        <v>27</v>
      </c>
      <c r="I3339" s="29">
        <v>0.35</v>
      </c>
      <c r="J3339" s="30">
        <v>1500</v>
      </c>
      <c r="K3339" s="31">
        <f t="shared" si="26"/>
        <v>525</v>
      </c>
      <c r="L3339" s="31">
        <f t="shared" si="27"/>
        <v>210</v>
      </c>
      <c r="M3339" s="32">
        <v>0.4</v>
      </c>
      <c r="O3339" s="37"/>
      <c r="P3339" s="35"/>
      <c r="Q3339" s="33"/>
      <c r="R3339" s="34"/>
    </row>
    <row r="3340" spans="1:18" ht="15.75" customHeight="1" x14ac:dyDescent="0.2">
      <c r="A3340" s="22"/>
      <c r="B3340" s="27" t="s">
        <v>21</v>
      </c>
      <c r="C3340" s="27">
        <v>1185732</v>
      </c>
      <c r="D3340" s="28">
        <v>44300</v>
      </c>
      <c r="E3340" s="27" t="s">
        <v>22</v>
      </c>
      <c r="F3340" s="27" t="s">
        <v>122</v>
      </c>
      <c r="G3340" s="27" t="s">
        <v>123</v>
      </c>
      <c r="H3340" s="27" t="s">
        <v>28</v>
      </c>
      <c r="I3340" s="29">
        <v>0.5</v>
      </c>
      <c r="J3340" s="30">
        <v>1500</v>
      </c>
      <c r="K3340" s="31">
        <f t="shared" si="26"/>
        <v>750</v>
      </c>
      <c r="L3340" s="31">
        <f t="shared" si="27"/>
        <v>225</v>
      </c>
      <c r="M3340" s="32">
        <v>0.3</v>
      </c>
      <c r="O3340" s="37"/>
      <c r="P3340" s="35"/>
      <c r="Q3340" s="33"/>
      <c r="R3340" s="34"/>
    </row>
    <row r="3341" spans="1:18" ht="15.75" customHeight="1" x14ac:dyDescent="0.2">
      <c r="A3341" s="22"/>
      <c r="B3341" s="27" t="s">
        <v>21</v>
      </c>
      <c r="C3341" s="27">
        <v>1185732</v>
      </c>
      <c r="D3341" s="28">
        <v>44300</v>
      </c>
      <c r="E3341" s="27" t="s">
        <v>22</v>
      </c>
      <c r="F3341" s="27" t="s">
        <v>122</v>
      </c>
      <c r="G3341" s="27" t="s">
        <v>123</v>
      </c>
      <c r="H3341" s="27" t="s">
        <v>29</v>
      </c>
      <c r="I3341" s="29">
        <v>0.4</v>
      </c>
      <c r="J3341" s="30">
        <v>3000</v>
      </c>
      <c r="K3341" s="31">
        <f t="shared" si="26"/>
        <v>1200</v>
      </c>
      <c r="L3341" s="31">
        <f t="shared" si="27"/>
        <v>480</v>
      </c>
      <c r="M3341" s="32">
        <v>0.4</v>
      </c>
      <c r="O3341" s="37"/>
      <c r="P3341" s="35"/>
      <c r="Q3341" s="33"/>
      <c r="R3341" s="34"/>
    </row>
    <row r="3342" spans="1:18" ht="15.75" customHeight="1" x14ac:dyDescent="0.2">
      <c r="A3342" s="22"/>
      <c r="B3342" s="27" t="s">
        <v>21</v>
      </c>
      <c r="C3342" s="27">
        <v>1185732</v>
      </c>
      <c r="D3342" s="28">
        <v>44329</v>
      </c>
      <c r="E3342" s="27" t="s">
        <v>22</v>
      </c>
      <c r="F3342" s="27" t="s">
        <v>122</v>
      </c>
      <c r="G3342" s="27" t="s">
        <v>123</v>
      </c>
      <c r="H3342" s="27" t="s">
        <v>24</v>
      </c>
      <c r="I3342" s="29">
        <v>0.54999999999999993</v>
      </c>
      <c r="J3342" s="30">
        <v>5700</v>
      </c>
      <c r="K3342" s="31">
        <f t="shared" si="26"/>
        <v>3134.9999999999995</v>
      </c>
      <c r="L3342" s="31">
        <f t="shared" si="27"/>
        <v>1097.2499999999998</v>
      </c>
      <c r="M3342" s="32">
        <v>0.35</v>
      </c>
      <c r="O3342" s="37"/>
      <c r="P3342" s="35"/>
      <c r="Q3342" s="33"/>
      <c r="R3342" s="34"/>
    </row>
    <row r="3343" spans="1:18" ht="15.75" customHeight="1" x14ac:dyDescent="0.2">
      <c r="A3343" s="22"/>
      <c r="B3343" s="27" t="s">
        <v>21</v>
      </c>
      <c r="C3343" s="27">
        <v>1185732</v>
      </c>
      <c r="D3343" s="28">
        <v>44329</v>
      </c>
      <c r="E3343" s="27" t="s">
        <v>22</v>
      </c>
      <c r="F3343" s="27" t="s">
        <v>122</v>
      </c>
      <c r="G3343" s="27" t="s">
        <v>123</v>
      </c>
      <c r="H3343" s="27" t="s">
        <v>25</v>
      </c>
      <c r="I3343" s="29">
        <v>0.5</v>
      </c>
      <c r="J3343" s="30">
        <v>2750</v>
      </c>
      <c r="K3343" s="31">
        <f t="shared" si="26"/>
        <v>1375</v>
      </c>
      <c r="L3343" s="31">
        <f t="shared" si="27"/>
        <v>481.24999999999994</v>
      </c>
      <c r="M3343" s="32">
        <v>0.35</v>
      </c>
      <c r="O3343" s="37"/>
      <c r="P3343" s="35"/>
      <c r="Q3343" s="33"/>
      <c r="R3343" s="34"/>
    </row>
    <row r="3344" spans="1:18" ht="15.75" customHeight="1" x14ac:dyDescent="0.2">
      <c r="A3344" s="22"/>
      <c r="B3344" s="27" t="s">
        <v>21</v>
      </c>
      <c r="C3344" s="27">
        <v>1185732</v>
      </c>
      <c r="D3344" s="28">
        <v>44329</v>
      </c>
      <c r="E3344" s="27" t="s">
        <v>22</v>
      </c>
      <c r="F3344" s="27" t="s">
        <v>122</v>
      </c>
      <c r="G3344" s="27" t="s">
        <v>123</v>
      </c>
      <c r="H3344" s="27" t="s">
        <v>26</v>
      </c>
      <c r="I3344" s="29">
        <v>0.45</v>
      </c>
      <c r="J3344" s="30">
        <v>3000</v>
      </c>
      <c r="K3344" s="31">
        <f t="shared" si="26"/>
        <v>1350</v>
      </c>
      <c r="L3344" s="31">
        <f t="shared" si="27"/>
        <v>540</v>
      </c>
      <c r="M3344" s="32">
        <v>0.4</v>
      </c>
      <c r="O3344" s="37"/>
      <c r="P3344" s="35"/>
      <c r="Q3344" s="33"/>
      <c r="R3344" s="34"/>
    </row>
    <row r="3345" spans="1:18" ht="15.75" customHeight="1" x14ac:dyDescent="0.2">
      <c r="A3345" s="22"/>
      <c r="B3345" s="27" t="s">
        <v>21</v>
      </c>
      <c r="C3345" s="27">
        <v>1185732</v>
      </c>
      <c r="D3345" s="28">
        <v>44329</v>
      </c>
      <c r="E3345" s="27" t="s">
        <v>22</v>
      </c>
      <c r="F3345" s="27" t="s">
        <v>122</v>
      </c>
      <c r="G3345" s="27" t="s">
        <v>123</v>
      </c>
      <c r="H3345" s="27" t="s">
        <v>27</v>
      </c>
      <c r="I3345" s="29">
        <v>0.45</v>
      </c>
      <c r="J3345" s="30">
        <v>2500</v>
      </c>
      <c r="K3345" s="31">
        <f t="shared" si="26"/>
        <v>1125</v>
      </c>
      <c r="L3345" s="31">
        <f t="shared" si="27"/>
        <v>450</v>
      </c>
      <c r="M3345" s="32">
        <v>0.4</v>
      </c>
      <c r="O3345" s="37"/>
      <c r="P3345" s="35"/>
      <c r="Q3345" s="33"/>
      <c r="R3345" s="34"/>
    </row>
    <row r="3346" spans="1:18" ht="15.75" customHeight="1" x14ac:dyDescent="0.2">
      <c r="A3346" s="22"/>
      <c r="B3346" s="27" t="s">
        <v>21</v>
      </c>
      <c r="C3346" s="27">
        <v>1185732</v>
      </c>
      <c r="D3346" s="28">
        <v>44329</v>
      </c>
      <c r="E3346" s="27" t="s">
        <v>22</v>
      </c>
      <c r="F3346" s="27" t="s">
        <v>122</v>
      </c>
      <c r="G3346" s="27" t="s">
        <v>123</v>
      </c>
      <c r="H3346" s="27" t="s">
        <v>28</v>
      </c>
      <c r="I3346" s="29">
        <v>0.54999999999999993</v>
      </c>
      <c r="J3346" s="30">
        <v>2750</v>
      </c>
      <c r="K3346" s="31">
        <f t="shared" si="26"/>
        <v>1512.4999999999998</v>
      </c>
      <c r="L3346" s="31">
        <f t="shared" si="27"/>
        <v>453.74999999999994</v>
      </c>
      <c r="M3346" s="32">
        <v>0.3</v>
      </c>
      <c r="O3346" s="37"/>
      <c r="P3346" s="35"/>
      <c r="Q3346" s="33"/>
      <c r="R3346" s="34"/>
    </row>
    <row r="3347" spans="1:18" ht="15.75" customHeight="1" x14ac:dyDescent="0.2">
      <c r="A3347" s="22"/>
      <c r="B3347" s="27" t="s">
        <v>21</v>
      </c>
      <c r="C3347" s="27">
        <v>1185732</v>
      </c>
      <c r="D3347" s="28">
        <v>44329</v>
      </c>
      <c r="E3347" s="27" t="s">
        <v>22</v>
      </c>
      <c r="F3347" s="27" t="s">
        <v>122</v>
      </c>
      <c r="G3347" s="27" t="s">
        <v>123</v>
      </c>
      <c r="H3347" s="27" t="s">
        <v>29</v>
      </c>
      <c r="I3347" s="29">
        <v>0.6</v>
      </c>
      <c r="J3347" s="30">
        <v>4000</v>
      </c>
      <c r="K3347" s="31">
        <f t="shared" si="26"/>
        <v>2400</v>
      </c>
      <c r="L3347" s="31">
        <f t="shared" si="27"/>
        <v>960</v>
      </c>
      <c r="M3347" s="32">
        <v>0.4</v>
      </c>
      <c r="O3347" s="37"/>
      <c r="P3347" s="35"/>
      <c r="Q3347" s="33"/>
      <c r="R3347" s="34"/>
    </row>
    <row r="3348" spans="1:18" ht="15.75" customHeight="1" x14ac:dyDescent="0.2">
      <c r="A3348" s="22"/>
      <c r="B3348" s="27" t="s">
        <v>21</v>
      </c>
      <c r="C3348" s="27">
        <v>1185732</v>
      </c>
      <c r="D3348" s="28">
        <v>44362</v>
      </c>
      <c r="E3348" s="27" t="s">
        <v>22</v>
      </c>
      <c r="F3348" s="27" t="s">
        <v>122</v>
      </c>
      <c r="G3348" s="27" t="s">
        <v>123</v>
      </c>
      <c r="H3348" s="27" t="s">
        <v>24</v>
      </c>
      <c r="I3348" s="29">
        <v>0.54999999999999993</v>
      </c>
      <c r="J3348" s="30">
        <v>6500</v>
      </c>
      <c r="K3348" s="31">
        <f t="shared" si="26"/>
        <v>3574.9999999999995</v>
      </c>
      <c r="L3348" s="31">
        <f t="shared" si="27"/>
        <v>1251.2499999999998</v>
      </c>
      <c r="M3348" s="32">
        <v>0.35</v>
      </c>
      <c r="O3348" s="37"/>
      <c r="P3348" s="35"/>
      <c r="Q3348" s="33"/>
      <c r="R3348" s="34"/>
    </row>
    <row r="3349" spans="1:18" ht="15.75" customHeight="1" x14ac:dyDescent="0.2">
      <c r="A3349" s="22"/>
      <c r="B3349" s="27" t="s">
        <v>21</v>
      </c>
      <c r="C3349" s="27">
        <v>1185732</v>
      </c>
      <c r="D3349" s="28">
        <v>44362</v>
      </c>
      <c r="E3349" s="27" t="s">
        <v>22</v>
      </c>
      <c r="F3349" s="27" t="s">
        <v>122</v>
      </c>
      <c r="G3349" s="27" t="s">
        <v>123</v>
      </c>
      <c r="H3349" s="27" t="s">
        <v>25</v>
      </c>
      <c r="I3349" s="29">
        <v>0.5</v>
      </c>
      <c r="J3349" s="30">
        <v>4000</v>
      </c>
      <c r="K3349" s="31">
        <f t="shared" si="26"/>
        <v>2000</v>
      </c>
      <c r="L3349" s="31">
        <f t="shared" si="27"/>
        <v>700</v>
      </c>
      <c r="M3349" s="32">
        <v>0.35</v>
      </c>
      <c r="O3349" s="37"/>
      <c r="P3349" s="35"/>
      <c r="Q3349" s="33"/>
      <c r="R3349" s="34"/>
    </row>
    <row r="3350" spans="1:18" ht="15.75" customHeight="1" x14ac:dyDescent="0.2">
      <c r="A3350" s="22"/>
      <c r="B3350" s="27" t="s">
        <v>21</v>
      </c>
      <c r="C3350" s="27">
        <v>1185732</v>
      </c>
      <c r="D3350" s="28">
        <v>44362</v>
      </c>
      <c r="E3350" s="27" t="s">
        <v>22</v>
      </c>
      <c r="F3350" s="27" t="s">
        <v>122</v>
      </c>
      <c r="G3350" s="27" t="s">
        <v>123</v>
      </c>
      <c r="H3350" s="27" t="s">
        <v>26</v>
      </c>
      <c r="I3350" s="29">
        <v>0.45</v>
      </c>
      <c r="J3350" s="30">
        <v>3250</v>
      </c>
      <c r="K3350" s="31">
        <f t="shared" si="26"/>
        <v>1462.5</v>
      </c>
      <c r="L3350" s="31">
        <f t="shared" si="27"/>
        <v>585</v>
      </c>
      <c r="M3350" s="32">
        <v>0.4</v>
      </c>
      <c r="O3350" s="37"/>
      <c r="P3350" s="35"/>
      <c r="Q3350" s="33"/>
      <c r="R3350" s="34"/>
    </row>
    <row r="3351" spans="1:18" ht="15.75" customHeight="1" x14ac:dyDescent="0.2">
      <c r="A3351" s="22"/>
      <c r="B3351" s="27" t="s">
        <v>21</v>
      </c>
      <c r="C3351" s="27">
        <v>1185732</v>
      </c>
      <c r="D3351" s="28">
        <v>44362</v>
      </c>
      <c r="E3351" s="27" t="s">
        <v>22</v>
      </c>
      <c r="F3351" s="27" t="s">
        <v>122</v>
      </c>
      <c r="G3351" s="27" t="s">
        <v>123</v>
      </c>
      <c r="H3351" s="27" t="s">
        <v>27</v>
      </c>
      <c r="I3351" s="29">
        <v>0.45</v>
      </c>
      <c r="J3351" s="30">
        <v>3000</v>
      </c>
      <c r="K3351" s="31">
        <f t="shared" si="26"/>
        <v>1350</v>
      </c>
      <c r="L3351" s="31">
        <f t="shared" si="27"/>
        <v>540</v>
      </c>
      <c r="M3351" s="32">
        <v>0.4</v>
      </c>
      <c r="O3351" s="37"/>
      <c r="P3351" s="35"/>
      <c r="Q3351" s="33"/>
      <c r="R3351" s="34"/>
    </row>
    <row r="3352" spans="1:18" ht="15.75" customHeight="1" x14ac:dyDescent="0.2">
      <c r="A3352" s="22"/>
      <c r="B3352" s="27" t="s">
        <v>21</v>
      </c>
      <c r="C3352" s="27">
        <v>1185732</v>
      </c>
      <c r="D3352" s="28">
        <v>44362</v>
      </c>
      <c r="E3352" s="27" t="s">
        <v>22</v>
      </c>
      <c r="F3352" s="27" t="s">
        <v>122</v>
      </c>
      <c r="G3352" s="27" t="s">
        <v>123</v>
      </c>
      <c r="H3352" s="27" t="s">
        <v>28</v>
      </c>
      <c r="I3352" s="29">
        <v>0.54999999999999993</v>
      </c>
      <c r="J3352" s="30">
        <v>3000</v>
      </c>
      <c r="K3352" s="31">
        <f t="shared" si="26"/>
        <v>1649.9999999999998</v>
      </c>
      <c r="L3352" s="31">
        <f t="shared" si="27"/>
        <v>494.99999999999989</v>
      </c>
      <c r="M3352" s="32">
        <v>0.3</v>
      </c>
      <c r="O3352" s="37"/>
      <c r="P3352" s="35"/>
      <c r="Q3352" s="33"/>
      <c r="R3352" s="34"/>
    </row>
    <row r="3353" spans="1:18" ht="15.75" customHeight="1" x14ac:dyDescent="0.2">
      <c r="A3353" s="22"/>
      <c r="B3353" s="27" t="s">
        <v>21</v>
      </c>
      <c r="C3353" s="27">
        <v>1185732</v>
      </c>
      <c r="D3353" s="28">
        <v>44362</v>
      </c>
      <c r="E3353" s="27" t="s">
        <v>22</v>
      </c>
      <c r="F3353" s="27" t="s">
        <v>122</v>
      </c>
      <c r="G3353" s="27" t="s">
        <v>123</v>
      </c>
      <c r="H3353" s="27" t="s">
        <v>29</v>
      </c>
      <c r="I3353" s="29">
        <v>0.6</v>
      </c>
      <c r="J3353" s="30">
        <v>4500</v>
      </c>
      <c r="K3353" s="31">
        <f t="shared" si="26"/>
        <v>2700</v>
      </c>
      <c r="L3353" s="31">
        <f t="shared" si="27"/>
        <v>1080</v>
      </c>
      <c r="M3353" s="32">
        <v>0.4</v>
      </c>
      <c r="O3353" s="37"/>
      <c r="P3353" s="35"/>
      <c r="Q3353" s="33"/>
      <c r="R3353" s="34"/>
    </row>
    <row r="3354" spans="1:18" ht="15.75" customHeight="1" x14ac:dyDescent="0.2">
      <c r="A3354" s="22"/>
      <c r="B3354" s="27" t="s">
        <v>21</v>
      </c>
      <c r="C3354" s="27">
        <v>1185732</v>
      </c>
      <c r="D3354" s="28">
        <v>44390</v>
      </c>
      <c r="E3354" s="27" t="s">
        <v>22</v>
      </c>
      <c r="F3354" s="27" t="s">
        <v>122</v>
      </c>
      <c r="G3354" s="27" t="s">
        <v>123</v>
      </c>
      <c r="H3354" s="27" t="s">
        <v>24</v>
      </c>
      <c r="I3354" s="29">
        <v>0.54999999999999993</v>
      </c>
      <c r="J3354" s="30">
        <v>6750</v>
      </c>
      <c r="K3354" s="31">
        <f t="shared" si="26"/>
        <v>3712.4999999999995</v>
      </c>
      <c r="L3354" s="31">
        <f t="shared" si="27"/>
        <v>1299.3749999999998</v>
      </c>
      <c r="M3354" s="32">
        <v>0.35</v>
      </c>
      <c r="O3354" s="37"/>
      <c r="P3354" s="35"/>
      <c r="Q3354" s="33"/>
      <c r="R3354" s="34"/>
    </row>
    <row r="3355" spans="1:18" ht="15.75" customHeight="1" x14ac:dyDescent="0.2">
      <c r="A3355" s="22"/>
      <c r="B3355" s="27" t="s">
        <v>21</v>
      </c>
      <c r="C3355" s="27">
        <v>1185732</v>
      </c>
      <c r="D3355" s="28">
        <v>44390</v>
      </c>
      <c r="E3355" s="27" t="s">
        <v>22</v>
      </c>
      <c r="F3355" s="27" t="s">
        <v>122</v>
      </c>
      <c r="G3355" s="27" t="s">
        <v>123</v>
      </c>
      <c r="H3355" s="27" t="s">
        <v>25</v>
      </c>
      <c r="I3355" s="29">
        <v>0.5</v>
      </c>
      <c r="J3355" s="30">
        <v>4250</v>
      </c>
      <c r="K3355" s="31">
        <f t="shared" si="26"/>
        <v>2125</v>
      </c>
      <c r="L3355" s="31">
        <f t="shared" si="27"/>
        <v>743.75</v>
      </c>
      <c r="M3355" s="32">
        <v>0.35</v>
      </c>
      <c r="O3355" s="37"/>
      <c r="P3355" s="35"/>
      <c r="Q3355" s="33"/>
      <c r="R3355" s="34"/>
    </row>
    <row r="3356" spans="1:18" ht="15.75" customHeight="1" x14ac:dyDescent="0.2">
      <c r="A3356" s="22"/>
      <c r="B3356" s="27" t="s">
        <v>21</v>
      </c>
      <c r="C3356" s="27">
        <v>1185732</v>
      </c>
      <c r="D3356" s="28">
        <v>44390</v>
      </c>
      <c r="E3356" s="27" t="s">
        <v>22</v>
      </c>
      <c r="F3356" s="27" t="s">
        <v>122</v>
      </c>
      <c r="G3356" s="27" t="s">
        <v>123</v>
      </c>
      <c r="H3356" s="27" t="s">
        <v>26</v>
      </c>
      <c r="I3356" s="29">
        <v>0.45</v>
      </c>
      <c r="J3356" s="30">
        <v>3500</v>
      </c>
      <c r="K3356" s="31">
        <f t="shared" si="26"/>
        <v>1575</v>
      </c>
      <c r="L3356" s="31">
        <f t="shared" si="27"/>
        <v>630</v>
      </c>
      <c r="M3356" s="32">
        <v>0.4</v>
      </c>
      <c r="O3356" s="37"/>
      <c r="P3356" s="35"/>
      <c r="Q3356" s="33"/>
      <c r="R3356" s="34"/>
    </row>
    <row r="3357" spans="1:18" ht="15.75" customHeight="1" x14ac:dyDescent="0.2">
      <c r="A3357" s="22"/>
      <c r="B3357" s="27" t="s">
        <v>21</v>
      </c>
      <c r="C3357" s="27">
        <v>1185732</v>
      </c>
      <c r="D3357" s="28">
        <v>44390</v>
      </c>
      <c r="E3357" s="27" t="s">
        <v>22</v>
      </c>
      <c r="F3357" s="27" t="s">
        <v>122</v>
      </c>
      <c r="G3357" s="27" t="s">
        <v>123</v>
      </c>
      <c r="H3357" s="27" t="s">
        <v>27</v>
      </c>
      <c r="I3357" s="29">
        <v>0.45</v>
      </c>
      <c r="J3357" s="30">
        <v>3000</v>
      </c>
      <c r="K3357" s="31">
        <f t="shared" si="26"/>
        <v>1350</v>
      </c>
      <c r="L3357" s="31">
        <f t="shared" si="27"/>
        <v>540</v>
      </c>
      <c r="M3357" s="32">
        <v>0.4</v>
      </c>
      <c r="O3357" s="37"/>
      <c r="P3357" s="35"/>
      <c r="Q3357" s="33"/>
      <c r="R3357" s="34"/>
    </row>
    <row r="3358" spans="1:18" ht="15.75" customHeight="1" x14ac:dyDescent="0.2">
      <c r="A3358" s="22"/>
      <c r="B3358" s="27" t="s">
        <v>21</v>
      </c>
      <c r="C3358" s="27">
        <v>1185732</v>
      </c>
      <c r="D3358" s="28">
        <v>44390</v>
      </c>
      <c r="E3358" s="27" t="s">
        <v>22</v>
      </c>
      <c r="F3358" s="27" t="s">
        <v>122</v>
      </c>
      <c r="G3358" s="27" t="s">
        <v>123</v>
      </c>
      <c r="H3358" s="27" t="s">
        <v>28</v>
      </c>
      <c r="I3358" s="29">
        <v>0.54999999999999993</v>
      </c>
      <c r="J3358" s="30">
        <v>3250</v>
      </c>
      <c r="K3358" s="31">
        <f t="shared" si="26"/>
        <v>1787.4999999999998</v>
      </c>
      <c r="L3358" s="31">
        <f t="shared" si="27"/>
        <v>536.24999999999989</v>
      </c>
      <c r="M3358" s="32">
        <v>0.3</v>
      </c>
      <c r="O3358" s="37"/>
      <c r="P3358" s="35"/>
      <c r="Q3358" s="33"/>
      <c r="R3358" s="34"/>
    </row>
    <row r="3359" spans="1:18" ht="15.75" customHeight="1" x14ac:dyDescent="0.2">
      <c r="A3359" s="22"/>
      <c r="B3359" s="27" t="s">
        <v>21</v>
      </c>
      <c r="C3359" s="27">
        <v>1185732</v>
      </c>
      <c r="D3359" s="28">
        <v>44390</v>
      </c>
      <c r="E3359" s="27" t="s">
        <v>22</v>
      </c>
      <c r="F3359" s="27" t="s">
        <v>122</v>
      </c>
      <c r="G3359" s="27" t="s">
        <v>123</v>
      </c>
      <c r="H3359" s="27" t="s">
        <v>29</v>
      </c>
      <c r="I3359" s="29">
        <v>0.6</v>
      </c>
      <c r="J3359" s="30">
        <v>5000</v>
      </c>
      <c r="K3359" s="31">
        <f t="shared" si="26"/>
        <v>3000</v>
      </c>
      <c r="L3359" s="31">
        <f t="shared" si="27"/>
        <v>1200</v>
      </c>
      <c r="M3359" s="32">
        <v>0.4</v>
      </c>
      <c r="O3359" s="37"/>
      <c r="P3359" s="35"/>
      <c r="Q3359" s="33"/>
      <c r="R3359" s="34"/>
    </row>
    <row r="3360" spans="1:18" ht="15.75" customHeight="1" x14ac:dyDescent="0.2">
      <c r="A3360" s="22"/>
      <c r="B3360" s="27" t="s">
        <v>21</v>
      </c>
      <c r="C3360" s="27">
        <v>1185732</v>
      </c>
      <c r="D3360" s="28">
        <v>44422</v>
      </c>
      <c r="E3360" s="27" t="s">
        <v>22</v>
      </c>
      <c r="F3360" s="27" t="s">
        <v>122</v>
      </c>
      <c r="G3360" s="27" t="s">
        <v>123</v>
      </c>
      <c r="H3360" s="27" t="s">
        <v>24</v>
      </c>
      <c r="I3360" s="29">
        <v>0.54999999999999993</v>
      </c>
      <c r="J3360" s="30">
        <v>6500</v>
      </c>
      <c r="K3360" s="31">
        <f t="shared" si="26"/>
        <v>3574.9999999999995</v>
      </c>
      <c r="L3360" s="31">
        <f t="shared" si="27"/>
        <v>1251.2499999999998</v>
      </c>
      <c r="M3360" s="32">
        <v>0.35</v>
      </c>
      <c r="O3360" s="37"/>
      <c r="P3360" s="35"/>
      <c r="Q3360" s="33"/>
      <c r="R3360" s="34"/>
    </row>
    <row r="3361" spans="1:18" ht="15.75" customHeight="1" x14ac:dyDescent="0.2">
      <c r="A3361" s="22"/>
      <c r="B3361" s="27" t="s">
        <v>21</v>
      </c>
      <c r="C3361" s="27">
        <v>1185732</v>
      </c>
      <c r="D3361" s="28">
        <v>44422</v>
      </c>
      <c r="E3361" s="27" t="s">
        <v>22</v>
      </c>
      <c r="F3361" s="27" t="s">
        <v>122</v>
      </c>
      <c r="G3361" s="27" t="s">
        <v>123</v>
      </c>
      <c r="H3361" s="27" t="s">
        <v>25</v>
      </c>
      <c r="I3361" s="29">
        <v>0.5</v>
      </c>
      <c r="J3361" s="30">
        <v>4250</v>
      </c>
      <c r="K3361" s="31">
        <f t="shared" si="26"/>
        <v>2125</v>
      </c>
      <c r="L3361" s="31">
        <f t="shared" si="27"/>
        <v>743.75</v>
      </c>
      <c r="M3361" s="32">
        <v>0.35</v>
      </c>
      <c r="O3361" s="37"/>
      <c r="P3361" s="35"/>
      <c r="Q3361" s="33"/>
      <c r="R3361" s="34"/>
    </row>
    <row r="3362" spans="1:18" ht="15.75" customHeight="1" x14ac:dyDescent="0.2">
      <c r="A3362" s="22"/>
      <c r="B3362" s="27" t="s">
        <v>21</v>
      </c>
      <c r="C3362" s="27">
        <v>1185732</v>
      </c>
      <c r="D3362" s="28">
        <v>44422</v>
      </c>
      <c r="E3362" s="27" t="s">
        <v>22</v>
      </c>
      <c r="F3362" s="27" t="s">
        <v>122</v>
      </c>
      <c r="G3362" s="27" t="s">
        <v>123</v>
      </c>
      <c r="H3362" s="27" t="s">
        <v>26</v>
      </c>
      <c r="I3362" s="29">
        <v>0.45</v>
      </c>
      <c r="J3362" s="30">
        <v>3500</v>
      </c>
      <c r="K3362" s="31">
        <f t="shared" si="26"/>
        <v>1575</v>
      </c>
      <c r="L3362" s="31">
        <f t="shared" si="27"/>
        <v>630</v>
      </c>
      <c r="M3362" s="32">
        <v>0.4</v>
      </c>
      <c r="O3362" s="37"/>
      <c r="P3362" s="35"/>
      <c r="Q3362" s="33"/>
      <c r="R3362" s="34"/>
    </row>
    <row r="3363" spans="1:18" ht="15.75" customHeight="1" x14ac:dyDescent="0.2">
      <c r="A3363" s="22"/>
      <c r="B3363" s="27" t="s">
        <v>21</v>
      </c>
      <c r="C3363" s="27">
        <v>1185732</v>
      </c>
      <c r="D3363" s="28">
        <v>44422</v>
      </c>
      <c r="E3363" s="27" t="s">
        <v>22</v>
      </c>
      <c r="F3363" s="27" t="s">
        <v>122</v>
      </c>
      <c r="G3363" s="27" t="s">
        <v>123</v>
      </c>
      <c r="H3363" s="27" t="s">
        <v>27</v>
      </c>
      <c r="I3363" s="29">
        <v>0.45</v>
      </c>
      <c r="J3363" s="30">
        <v>2500</v>
      </c>
      <c r="K3363" s="31">
        <f t="shared" si="26"/>
        <v>1125</v>
      </c>
      <c r="L3363" s="31">
        <f t="shared" si="27"/>
        <v>450</v>
      </c>
      <c r="M3363" s="32">
        <v>0.4</v>
      </c>
      <c r="O3363" s="37"/>
      <c r="P3363" s="35"/>
      <c r="Q3363" s="33"/>
      <c r="R3363" s="34"/>
    </row>
    <row r="3364" spans="1:18" ht="15.75" customHeight="1" x14ac:dyDescent="0.2">
      <c r="A3364" s="22"/>
      <c r="B3364" s="27" t="s">
        <v>21</v>
      </c>
      <c r="C3364" s="27">
        <v>1185732</v>
      </c>
      <c r="D3364" s="28">
        <v>44422</v>
      </c>
      <c r="E3364" s="27" t="s">
        <v>22</v>
      </c>
      <c r="F3364" s="27" t="s">
        <v>122</v>
      </c>
      <c r="G3364" s="27" t="s">
        <v>123</v>
      </c>
      <c r="H3364" s="27" t="s">
        <v>28</v>
      </c>
      <c r="I3364" s="29">
        <v>0.54999999999999993</v>
      </c>
      <c r="J3364" s="30">
        <v>2250</v>
      </c>
      <c r="K3364" s="31">
        <f t="shared" si="26"/>
        <v>1237.4999999999998</v>
      </c>
      <c r="L3364" s="31">
        <f t="shared" si="27"/>
        <v>371.24999999999994</v>
      </c>
      <c r="M3364" s="32">
        <v>0.3</v>
      </c>
      <c r="O3364" s="37"/>
      <c r="P3364" s="35"/>
      <c r="Q3364" s="33"/>
      <c r="R3364" s="34"/>
    </row>
    <row r="3365" spans="1:18" ht="15.75" customHeight="1" x14ac:dyDescent="0.2">
      <c r="A3365" s="22"/>
      <c r="B3365" s="27" t="s">
        <v>21</v>
      </c>
      <c r="C3365" s="27">
        <v>1185732</v>
      </c>
      <c r="D3365" s="28">
        <v>44422</v>
      </c>
      <c r="E3365" s="27" t="s">
        <v>22</v>
      </c>
      <c r="F3365" s="27" t="s">
        <v>122</v>
      </c>
      <c r="G3365" s="27" t="s">
        <v>123</v>
      </c>
      <c r="H3365" s="27" t="s">
        <v>29</v>
      </c>
      <c r="I3365" s="29">
        <v>0.6</v>
      </c>
      <c r="J3365" s="30">
        <v>4000</v>
      </c>
      <c r="K3365" s="31">
        <f t="shared" si="26"/>
        <v>2400</v>
      </c>
      <c r="L3365" s="31">
        <f t="shared" si="27"/>
        <v>960</v>
      </c>
      <c r="M3365" s="32">
        <v>0.4</v>
      </c>
      <c r="O3365" s="37"/>
      <c r="P3365" s="35"/>
      <c r="Q3365" s="33"/>
      <c r="R3365" s="34"/>
    </row>
    <row r="3366" spans="1:18" ht="15.75" customHeight="1" x14ac:dyDescent="0.2">
      <c r="A3366" s="22"/>
      <c r="B3366" s="27" t="s">
        <v>21</v>
      </c>
      <c r="C3366" s="27">
        <v>1185732</v>
      </c>
      <c r="D3366" s="28">
        <v>44452</v>
      </c>
      <c r="E3366" s="27" t="s">
        <v>22</v>
      </c>
      <c r="F3366" s="27" t="s">
        <v>122</v>
      </c>
      <c r="G3366" s="27" t="s">
        <v>123</v>
      </c>
      <c r="H3366" s="27" t="s">
        <v>24</v>
      </c>
      <c r="I3366" s="29">
        <v>0.54999999999999993</v>
      </c>
      <c r="J3366" s="30">
        <v>5250</v>
      </c>
      <c r="K3366" s="31">
        <f t="shared" si="26"/>
        <v>2887.4999999999995</v>
      </c>
      <c r="L3366" s="31">
        <f t="shared" si="27"/>
        <v>1010.6249999999998</v>
      </c>
      <c r="M3366" s="32">
        <v>0.35</v>
      </c>
      <c r="O3366" s="37"/>
      <c r="P3366" s="35"/>
      <c r="Q3366" s="33"/>
      <c r="R3366" s="34"/>
    </row>
    <row r="3367" spans="1:18" ht="15.75" customHeight="1" x14ac:dyDescent="0.2">
      <c r="A3367" s="22"/>
      <c r="B3367" s="27" t="s">
        <v>21</v>
      </c>
      <c r="C3367" s="27">
        <v>1185732</v>
      </c>
      <c r="D3367" s="28">
        <v>44452</v>
      </c>
      <c r="E3367" s="27" t="s">
        <v>22</v>
      </c>
      <c r="F3367" s="27" t="s">
        <v>122</v>
      </c>
      <c r="G3367" s="27" t="s">
        <v>123</v>
      </c>
      <c r="H3367" s="27" t="s">
        <v>25</v>
      </c>
      <c r="I3367" s="29">
        <v>0.5</v>
      </c>
      <c r="J3367" s="30">
        <v>3250</v>
      </c>
      <c r="K3367" s="31">
        <f t="shared" si="26"/>
        <v>1625</v>
      </c>
      <c r="L3367" s="31">
        <f t="shared" si="27"/>
        <v>568.75</v>
      </c>
      <c r="M3367" s="32">
        <v>0.35</v>
      </c>
      <c r="O3367" s="37"/>
      <c r="P3367" s="35"/>
      <c r="Q3367" s="33"/>
      <c r="R3367" s="34"/>
    </row>
    <row r="3368" spans="1:18" ht="15.75" customHeight="1" x14ac:dyDescent="0.2">
      <c r="A3368" s="22"/>
      <c r="B3368" s="27" t="s">
        <v>21</v>
      </c>
      <c r="C3368" s="27">
        <v>1185732</v>
      </c>
      <c r="D3368" s="28">
        <v>44452</v>
      </c>
      <c r="E3368" s="27" t="s">
        <v>22</v>
      </c>
      <c r="F3368" s="27" t="s">
        <v>122</v>
      </c>
      <c r="G3368" s="27" t="s">
        <v>123</v>
      </c>
      <c r="H3368" s="27" t="s">
        <v>26</v>
      </c>
      <c r="I3368" s="29">
        <v>0.45</v>
      </c>
      <c r="J3368" s="30">
        <v>2250</v>
      </c>
      <c r="K3368" s="31">
        <f t="shared" si="26"/>
        <v>1012.5</v>
      </c>
      <c r="L3368" s="31">
        <f t="shared" si="27"/>
        <v>405</v>
      </c>
      <c r="M3368" s="32">
        <v>0.4</v>
      </c>
      <c r="O3368" s="37"/>
      <c r="P3368" s="35"/>
      <c r="Q3368" s="33"/>
      <c r="R3368" s="34"/>
    </row>
    <row r="3369" spans="1:18" ht="15.75" customHeight="1" x14ac:dyDescent="0.2">
      <c r="A3369" s="22"/>
      <c r="B3369" s="27" t="s">
        <v>21</v>
      </c>
      <c r="C3369" s="27">
        <v>1185732</v>
      </c>
      <c r="D3369" s="28">
        <v>44452</v>
      </c>
      <c r="E3369" s="27" t="s">
        <v>22</v>
      </c>
      <c r="F3369" s="27" t="s">
        <v>122</v>
      </c>
      <c r="G3369" s="27" t="s">
        <v>123</v>
      </c>
      <c r="H3369" s="27" t="s">
        <v>27</v>
      </c>
      <c r="I3369" s="29">
        <v>0.45</v>
      </c>
      <c r="J3369" s="30">
        <v>2000</v>
      </c>
      <c r="K3369" s="31">
        <f t="shared" si="26"/>
        <v>900</v>
      </c>
      <c r="L3369" s="31">
        <f t="shared" si="27"/>
        <v>360</v>
      </c>
      <c r="M3369" s="32">
        <v>0.4</v>
      </c>
      <c r="O3369" s="37"/>
      <c r="P3369" s="35"/>
      <c r="Q3369" s="33"/>
      <c r="R3369" s="34"/>
    </row>
    <row r="3370" spans="1:18" ht="15.75" customHeight="1" x14ac:dyDescent="0.2">
      <c r="A3370" s="22"/>
      <c r="B3370" s="27" t="s">
        <v>21</v>
      </c>
      <c r="C3370" s="27">
        <v>1185732</v>
      </c>
      <c r="D3370" s="28">
        <v>44452</v>
      </c>
      <c r="E3370" s="27" t="s">
        <v>22</v>
      </c>
      <c r="F3370" s="27" t="s">
        <v>122</v>
      </c>
      <c r="G3370" s="27" t="s">
        <v>123</v>
      </c>
      <c r="H3370" s="27" t="s">
        <v>28</v>
      </c>
      <c r="I3370" s="29">
        <v>0.54999999999999993</v>
      </c>
      <c r="J3370" s="30">
        <v>2000</v>
      </c>
      <c r="K3370" s="31">
        <f t="shared" si="26"/>
        <v>1099.9999999999998</v>
      </c>
      <c r="L3370" s="31">
        <f t="shared" si="27"/>
        <v>329.99999999999994</v>
      </c>
      <c r="M3370" s="32">
        <v>0.3</v>
      </c>
      <c r="O3370" s="37"/>
      <c r="P3370" s="35"/>
      <c r="Q3370" s="33"/>
      <c r="R3370" s="34"/>
    </row>
    <row r="3371" spans="1:18" ht="15.75" customHeight="1" x14ac:dyDescent="0.2">
      <c r="A3371" s="22"/>
      <c r="B3371" s="27" t="s">
        <v>21</v>
      </c>
      <c r="C3371" s="27">
        <v>1185732</v>
      </c>
      <c r="D3371" s="28">
        <v>44452</v>
      </c>
      <c r="E3371" s="27" t="s">
        <v>22</v>
      </c>
      <c r="F3371" s="27" t="s">
        <v>122</v>
      </c>
      <c r="G3371" s="27" t="s">
        <v>123</v>
      </c>
      <c r="H3371" s="27" t="s">
        <v>29</v>
      </c>
      <c r="I3371" s="29">
        <v>0.6</v>
      </c>
      <c r="J3371" s="30">
        <v>3000</v>
      </c>
      <c r="K3371" s="31">
        <f t="shared" si="26"/>
        <v>1800</v>
      </c>
      <c r="L3371" s="31">
        <f t="shared" si="27"/>
        <v>720</v>
      </c>
      <c r="M3371" s="32">
        <v>0.4</v>
      </c>
      <c r="O3371" s="37"/>
      <c r="P3371" s="35"/>
      <c r="Q3371" s="33"/>
      <c r="R3371" s="34"/>
    </row>
    <row r="3372" spans="1:18" ht="15.75" customHeight="1" x14ac:dyDescent="0.2">
      <c r="A3372" s="22"/>
      <c r="B3372" s="27" t="s">
        <v>21</v>
      </c>
      <c r="C3372" s="27">
        <v>1185732</v>
      </c>
      <c r="D3372" s="28">
        <v>44484</v>
      </c>
      <c r="E3372" s="27" t="s">
        <v>22</v>
      </c>
      <c r="F3372" s="27" t="s">
        <v>122</v>
      </c>
      <c r="G3372" s="27" t="s">
        <v>123</v>
      </c>
      <c r="H3372" s="27" t="s">
        <v>24</v>
      </c>
      <c r="I3372" s="29">
        <v>0.6</v>
      </c>
      <c r="J3372" s="30">
        <v>4750</v>
      </c>
      <c r="K3372" s="31">
        <f t="shared" si="26"/>
        <v>2850</v>
      </c>
      <c r="L3372" s="31">
        <f t="shared" si="27"/>
        <v>997.49999999999989</v>
      </c>
      <c r="M3372" s="32">
        <v>0.35</v>
      </c>
      <c r="O3372" s="37"/>
      <c r="P3372" s="35"/>
      <c r="Q3372" s="33"/>
      <c r="R3372" s="34"/>
    </row>
    <row r="3373" spans="1:18" ht="15.75" customHeight="1" x14ac:dyDescent="0.2">
      <c r="A3373" s="22"/>
      <c r="B3373" s="27" t="s">
        <v>21</v>
      </c>
      <c r="C3373" s="27">
        <v>1185732</v>
      </c>
      <c r="D3373" s="28">
        <v>44484</v>
      </c>
      <c r="E3373" s="27" t="s">
        <v>22</v>
      </c>
      <c r="F3373" s="27" t="s">
        <v>122</v>
      </c>
      <c r="G3373" s="27" t="s">
        <v>123</v>
      </c>
      <c r="H3373" s="27" t="s">
        <v>25</v>
      </c>
      <c r="I3373" s="29">
        <v>0.55000000000000004</v>
      </c>
      <c r="J3373" s="30">
        <v>3000</v>
      </c>
      <c r="K3373" s="31">
        <f t="shared" si="26"/>
        <v>1650.0000000000002</v>
      </c>
      <c r="L3373" s="31">
        <f t="shared" si="27"/>
        <v>577.5</v>
      </c>
      <c r="M3373" s="32">
        <v>0.35</v>
      </c>
      <c r="O3373" s="37"/>
      <c r="P3373" s="35"/>
      <c r="Q3373" s="33"/>
      <c r="R3373" s="34"/>
    </row>
    <row r="3374" spans="1:18" ht="15.75" customHeight="1" x14ac:dyDescent="0.2">
      <c r="A3374" s="22"/>
      <c r="B3374" s="27" t="s">
        <v>21</v>
      </c>
      <c r="C3374" s="27">
        <v>1185732</v>
      </c>
      <c r="D3374" s="28">
        <v>44484</v>
      </c>
      <c r="E3374" s="27" t="s">
        <v>22</v>
      </c>
      <c r="F3374" s="27" t="s">
        <v>122</v>
      </c>
      <c r="G3374" s="27" t="s">
        <v>123</v>
      </c>
      <c r="H3374" s="27" t="s">
        <v>26</v>
      </c>
      <c r="I3374" s="29">
        <v>0.55000000000000004</v>
      </c>
      <c r="J3374" s="30">
        <v>2000</v>
      </c>
      <c r="K3374" s="31">
        <f t="shared" si="26"/>
        <v>1100</v>
      </c>
      <c r="L3374" s="31">
        <f t="shared" si="27"/>
        <v>440</v>
      </c>
      <c r="M3374" s="32">
        <v>0.4</v>
      </c>
      <c r="O3374" s="37"/>
      <c r="P3374" s="35"/>
      <c r="Q3374" s="33"/>
      <c r="R3374" s="34"/>
    </row>
    <row r="3375" spans="1:18" ht="15.75" customHeight="1" x14ac:dyDescent="0.2">
      <c r="A3375" s="22"/>
      <c r="B3375" s="27" t="s">
        <v>21</v>
      </c>
      <c r="C3375" s="27">
        <v>1185732</v>
      </c>
      <c r="D3375" s="28">
        <v>44484</v>
      </c>
      <c r="E3375" s="27" t="s">
        <v>22</v>
      </c>
      <c r="F3375" s="27" t="s">
        <v>122</v>
      </c>
      <c r="G3375" s="27" t="s">
        <v>123</v>
      </c>
      <c r="H3375" s="27" t="s">
        <v>27</v>
      </c>
      <c r="I3375" s="29">
        <v>0.55000000000000004</v>
      </c>
      <c r="J3375" s="30">
        <v>1750</v>
      </c>
      <c r="K3375" s="31">
        <f t="shared" si="26"/>
        <v>962.50000000000011</v>
      </c>
      <c r="L3375" s="31">
        <f t="shared" si="27"/>
        <v>385.00000000000006</v>
      </c>
      <c r="M3375" s="32">
        <v>0.4</v>
      </c>
      <c r="O3375" s="37"/>
      <c r="P3375" s="35"/>
      <c r="Q3375" s="33"/>
      <c r="R3375" s="34"/>
    </row>
    <row r="3376" spans="1:18" ht="15.75" customHeight="1" x14ac:dyDescent="0.2">
      <c r="A3376" s="22"/>
      <c r="B3376" s="27" t="s">
        <v>21</v>
      </c>
      <c r="C3376" s="27">
        <v>1185732</v>
      </c>
      <c r="D3376" s="28">
        <v>44484</v>
      </c>
      <c r="E3376" s="27" t="s">
        <v>22</v>
      </c>
      <c r="F3376" s="27" t="s">
        <v>122</v>
      </c>
      <c r="G3376" s="27" t="s">
        <v>123</v>
      </c>
      <c r="H3376" s="27" t="s">
        <v>28</v>
      </c>
      <c r="I3376" s="29">
        <v>0.65</v>
      </c>
      <c r="J3376" s="30">
        <v>1750</v>
      </c>
      <c r="K3376" s="31">
        <f t="shared" si="26"/>
        <v>1137.5</v>
      </c>
      <c r="L3376" s="31">
        <f t="shared" si="27"/>
        <v>341.25</v>
      </c>
      <c r="M3376" s="32">
        <v>0.3</v>
      </c>
      <c r="O3376" s="37"/>
      <c r="P3376" s="35"/>
      <c r="Q3376" s="33"/>
      <c r="R3376" s="34"/>
    </row>
    <row r="3377" spans="1:18" ht="15.75" customHeight="1" x14ac:dyDescent="0.2">
      <c r="A3377" s="22"/>
      <c r="B3377" s="27" t="s">
        <v>21</v>
      </c>
      <c r="C3377" s="27">
        <v>1185732</v>
      </c>
      <c r="D3377" s="28">
        <v>44484</v>
      </c>
      <c r="E3377" s="27" t="s">
        <v>22</v>
      </c>
      <c r="F3377" s="27" t="s">
        <v>122</v>
      </c>
      <c r="G3377" s="27" t="s">
        <v>123</v>
      </c>
      <c r="H3377" s="27" t="s">
        <v>29</v>
      </c>
      <c r="I3377" s="29">
        <v>0.7</v>
      </c>
      <c r="J3377" s="30">
        <v>3000</v>
      </c>
      <c r="K3377" s="31">
        <f t="shared" si="26"/>
        <v>2100</v>
      </c>
      <c r="L3377" s="31">
        <f t="shared" si="27"/>
        <v>840</v>
      </c>
      <c r="M3377" s="32">
        <v>0.4</v>
      </c>
      <c r="O3377" s="37"/>
      <c r="P3377" s="35"/>
      <c r="Q3377" s="33"/>
      <c r="R3377" s="34"/>
    </row>
    <row r="3378" spans="1:18" ht="15.75" customHeight="1" x14ac:dyDescent="0.2">
      <c r="A3378" s="22"/>
      <c r="B3378" s="27" t="s">
        <v>21</v>
      </c>
      <c r="C3378" s="27">
        <v>1185732</v>
      </c>
      <c r="D3378" s="28">
        <v>44514</v>
      </c>
      <c r="E3378" s="27" t="s">
        <v>22</v>
      </c>
      <c r="F3378" s="27" t="s">
        <v>122</v>
      </c>
      <c r="G3378" s="27" t="s">
        <v>123</v>
      </c>
      <c r="H3378" s="27" t="s">
        <v>24</v>
      </c>
      <c r="I3378" s="29">
        <v>0.65</v>
      </c>
      <c r="J3378" s="30">
        <v>4500</v>
      </c>
      <c r="K3378" s="31">
        <f t="shared" si="26"/>
        <v>2925</v>
      </c>
      <c r="L3378" s="31">
        <f t="shared" si="27"/>
        <v>1023.7499999999999</v>
      </c>
      <c r="M3378" s="32">
        <v>0.35</v>
      </c>
      <c r="O3378" s="37"/>
      <c r="P3378" s="35"/>
      <c r="Q3378" s="33"/>
      <c r="R3378" s="34"/>
    </row>
    <row r="3379" spans="1:18" ht="15.75" customHeight="1" x14ac:dyDescent="0.2">
      <c r="A3379" s="22"/>
      <c r="B3379" s="27" t="s">
        <v>21</v>
      </c>
      <c r="C3379" s="27">
        <v>1185732</v>
      </c>
      <c r="D3379" s="28">
        <v>44514</v>
      </c>
      <c r="E3379" s="27" t="s">
        <v>22</v>
      </c>
      <c r="F3379" s="27" t="s">
        <v>122</v>
      </c>
      <c r="G3379" s="27" t="s">
        <v>123</v>
      </c>
      <c r="H3379" s="27" t="s">
        <v>25</v>
      </c>
      <c r="I3379" s="29">
        <v>0.55000000000000004</v>
      </c>
      <c r="J3379" s="30">
        <v>3250</v>
      </c>
      <c r="K3379" s="31">
        <f t="shared" si="26"/>
        <v>1787.5000000000002</v>
      </c>
      <c r="L3379" s="31">
        <f t="shared" si="27"/>
        <v>625.625</v>
      </c>
      <c r="M3379" s="32">
        <v>0.35</v>
      </c>
      <c r="O3379" s="37"/>
      <c r="P3379" s="35"/>
      <c r="Q3379" s="33"/>
      <c r="R3379" s="34"/>
    </row>
    <row r="3380" spans="1:18" ht="15.75" customHeight="1" x14ac:dyDescent="0.2">
      <c r="A3380" s="22"/>
      <c r="B3380" s="27" t="s">
        <v>21</v>
      </c>
      <c r="C3380" s="27">
        <v>1185732</v>
      </c>
      <c r="D3380" s="28">
        <v>44514</v>
      </c>
      <c r="E3380" s="27" t="s">
        <v>22</v>
      </c>
      <c r="F3380" s="27" t="s">
        <v>122</v>
      </c>
      <c r="G3380" s="27" t="s">
        <v>123</v>
      </c>
      <c r="H3380" s="27" t="s">
        <v>26</v>
      </c>
      <c r="I3380" s="29">
        <v>0.55000000000000004</v>
      </c>
      <c r="J3380" s="30">
        <v>3200</v>
      </c>
      <c r="K3380" s="31">
        <f t="shared" si="26"/>
        <v>1760.0000000000002</v>
      </c>
      <c r="L3380" s="31">
        <f t="shared" si="27"/>
        <v>704.00000000000011</v>
      </c>
      <c r="M3380" s="32">
        <v>0.4</v>
      </c>
      <c r="O3380" s="37"/>
      <c r="P3380" s="35"/>
      <c r="Q3380" s="33"/>
      <c r="R3380" s="34"/>
    </row>
    <row r="3381" spans="1:18" ht="15.75" customHeight="1" x14ac:dyDescent="0.2">
      <c r="A3381" s="22"/>
      <c r="B3381" s="27" t="s">
        <v>21</v>
      </c>
      <c r="C3381" s="27">
        <v>1185732</v>
      </c>
      <c r="D3381" s="28">
        <v>44514</v>
      </c>
      <c r="E3381" s="27" t="s">
        <v>22</v>
      </c>
      <c r="F3381" s="27" t="s">
        <v>122</v>
      </c>
      <c r="G3381" s="27" t="s">
        <v>123</v>
      </c>
      <c r="H3381" s="27" t="s">
        <v>27</v>
      </c>
      <c r="I3381" s="29">
        <v>0.55000000000000004</v>
      </c>
      <c r="J3381" s="30">
        <v>3000</v>
      </c>
      <c r="K3381" s="31">
        <f t="shared" si="26"/>
        <v>1650.0000000000002</v>
      </c>
      <c r="L3381" s="31">
        <f t="shared" si="27"/>
        <v>660.00000000000011</v>
      </c>
      <c r="M3381" s="32">
        <v>0.4</v>
      </c>
      <c r="O3381" s="37"/>
      <c r="P3381" s="35"/>
      <c r="Q3381" s="33"/>
      <c r="R3381" s="34"/>
    </row>
    <row r="3382" spans="1:18" ht="15.75" customHeight="1" x14ac:dyDescent="0.2">
      <c r="A3382" s="22"/>
      <c r="B3382" s="27" t="s">
        <v>21</v>
      </c>
      <c r="C3382" s="27">
        <v>1185732</v>
      </c>
      <c r="D3382" s="28">
        <v>44514</v>
      </c>
      <c r="E3382" s="27" t="s">
        <v>22</v>
      </c>
      <c r="F3382" s="27" t="s">
        <v>122</v>
      </c>
      <c r="G3382" s="27" t="s">
        <v>123</v>
      </c>
      <c r="H3382" s="27" t="s">
        <v>28</v>
      </c>
      <c r="I3382" s="29">
        <v>0.65</v>
      </c>
      <c r="J3382" s="30">
        <v>2750</v>
      </c>
      <c r="K3382" s="31">
        <f t="shared" si="26"/>
        <v>1787.5</v>
      </c>
      <c r="L3382" s="31">
        <f t="shared" si="27"/>
        <v>536.25</v>
      </c>
      <c r="M3382" s="32">
        <v>0.3</v>
      </c>
      <c r="O3382" s="37"/>
      <c r="P3382" s="35"/>
      <c r="Q3382" s="33"/>
      <c r="R3382" s="34"/>
    </row>
    <row r="3383" spans="1:18" ht="15.75" customHeight="1" x14ac:dyDescent="0.2">
      <c r="A3383" s="22"/>
      <c r="B3383" s="27" t="s">
        <v>21</v>
      </c>
      <c r="C3383" s="27">
        <v>1185732</v>
      </c>
      <c r="D3383" s="28">
        <v>44514</v>
      </c>
      <c r="E3383" s="27" t="s">
        <v>22</v>
      </c>
      <c r="F3383" s="27" t="s">
        <v>122</v>
      </c>
      <c r="G3383" s="27" t="s">
        <v>123</v>
      </c>
      <c r="H3383" s="27" t="s">
        <v>29</v>
      </c>
      <c r="I3383" s="29">
        <v>0.7</v>
      </c>
      <c r="J3383" s="30">
        <v>3750</v>
      </c>
      <c r="K3383" s="31">
        <f t="shared" si="26"/>
        <v>2625</v>
      </c>
      <c r="L3383" s="31">
        <f t="shared" si="27"/>
        <v>1050</v>
      </c>
      <c r="M3383" s="32">
        <v>0.4</v>
      </c>
      <c r="O3383" s="37"/>
      <c r="P3383" s="35"/>
      <c r="Q3383" s="33"/>
      <c r="R3383" s="34"/>
    </row>
    <row r="3384" spans="1:18" ht="15.75" customHeight="1" x14ac:dyDescent="0.2">
      <c r="A3384" s="22"/>
      <c r="B3384" s="27" t="s">
        <v>21</v>
      </c>
      <c r="C3384" s="27">
        <v>1185732</v>
      </c>
      <c r="D3384" s="28">
        <v>44543</v>
      </c>
      <c r="E3384" s="27" t="s">
        <v>22</v>
      </c>
      <c r="F3384" s="27" t="s">
        <v>122</v>
      </c>
      <c r="G3384" s="27" t="s">
        <v>123</v>
      </c>
      <c r="H3384" s="27" t="s">
        <v>24</v>
      </c>
      <c r="I3384" s="29">
        <v>0.65</v>
      </c>
      <c r="J3384" s="30">
        <v>6000</v>
      </c>
      <c r="K3384" s="31">
        <f t="shared" si="26"/>
        <v>3900</v>
      </c>
      <c r="L3384" s="31">
        <f t="shared" si="27"/>
        <v>1365</v>
      </c>
      <c r="M3384" s="32">
        <v>0.35</v>
      </c>
      <c r="O3384" s="37"/>
      <c r="P3384" s="35"/>
      <c r="Q3384" s="33"/>
      <c r="R3384" s="34"/>
    </row>
    <row r="3385" spans="1:18" ht="15.75" customHeight="1" x14ac:dyDescent="0.2">
      <c r="A3385" s="22"/>
      <c r="B3385" s="27" t="s">
        <v>21</v>
      </c>
      <c r="C3385" s="27">
        <v>1185732</v>
      </c>
      <c r="D3385" s="28">
        <v>44543</v>
      </c>
      <c r="E3385" s="27" t="s">
        <v>22</v>
      </c>
      <c r="F3385" s="27" t="s">
        <v>122</v>
      </c>
      <c r="G3385" s="27" t="s">
        <v>123</v>
      </c>
      <c r="H3385" s="27" t="s">
        <v>25</v>
      </c>
      <c r="I3385" s="29">
        <v>0.55000000000000004</v>
      </c>
      <c r="J3385" s="30">
        <v>4000</v>
      </c>
      <c r="K3385" s="31">
        <f t="shared" si="26"/>
        <v>2200</v>
      </c>
      <c r="L3385" s="31">
        <f t="shared" si="27"/>
        <v>770</v>
      </c>
      <c r="M3385" s="32">
        <v>0.35</v>
      </c>
      <c r="O3385" s="37"/>
      <c r="P3385" s="35"/>
      <c r="Q3385" s="33"/>
      <c r="R3385" s="34"/>
    </row>
    <row r="3386" spans="1:18" ht="15.75" customHeight="1" x14ac:dyDescent="0.2">
      <c r="A3386" s="22"/>
      <c r="B3386" s="27" t="s">
        <v>21</v>
      </c>
      <c r="C3386" s="27">
        <v>1185732</v>
      </c>
      <c r="D3386" s="28">
        <v>44543</v>
      </c>
      <c r="E3386" s="27" t="s">
        <v>22</v>
      </c>
      <c r="F3386" s="27" t="s">
        <v>122</v>
      </c>
      <c r="G3386" s="27" t="s">
        <v>123</v>
      </c>
      <c r="H3386" s="27" t="s">
        <v>26</v>
      </c>
      <c r="I3386" s="29">
        <v>0.55000000000000004</v>
      </c>
      <c r="J3386" s="30">
        <v>3750</v>
      </c>
      <c r="K3386" s="31">
        <f t="shared" si="26"/>
        <v>2062.5</v>
      </c>
      <c r="L3386" s="31">
        <f t="shared" si="27"/>
        <v>825</v>
      </c>
      <c r="M3386" s="32">
        <v>0.4</v>
      </c>
      <c r="O3386" s="37"/>
      <c r="P3386" s="35"/>
      <c r="Q3386" s="33"/>
      <c r="R3386" s="34"/>
    </row>
    <row r="3387" spans="1:18" ht="15.75" customHeight="1" x14ac:dyDescent="0.2">
      <c r="A3387" s="22"/>
      <c r="B3387" s="27" t="s">
        <v>21</v>
      </c>
      <c r="C3387" s="27">
        <v>1185732</v>
      </c>
      <c r="D3387" s="28">
        <v>44543</v>
      </c>
      <c r="E3387" s="27" t="s">
        <v>22</v>
      </c>
      <c r="F3387" s="27" t="s">
        <v>122</v>
      </c>
      <c r="G3387" s="27" t="s">
        <v>123</v>
      </c>
      <c r="H3387" s="27" t="s">
        <v>27</v>
      </c>
      <c r="I3387" s="29">
        <v>0.55000000000000004</v>
      </c>
      <c r="J3387" s="30">
        <v>3250</v>
      </c>
      <c r="K3387" s="31">
        <f t="shared" si="26"/>
        <v>1787.5000000000002</v>
      </c>
      <c r="L3387" s="31">
        <f t="shared" si="27"/>
        <v>715.00000000000011</v>
      </c>
      <c r="M3387" s="32">
        <v>0.4</v>
      </c>
      <c r="O3387" s="37"/>
      <c r="P3387" s="35"/>
      <c r="Q3387" s="33"/>
      <c r="R3387" s="34"/>
    </row>
    <row r="3388" spans="1:18" ht="15.75" customHeight="1" x14ac:dyDescent="0.2">
      <c r="A3388" s="22"/>
      <c r="B3388" s="27" t="s">
        <v>21</v>
      </c>
      <c r="C3388" s="27">
        <v>1185732</v>
      </c>
      <c r="D3388" s="28">
        <v>44543</v>
      </c>
      <c r="E3388" s="27" t="s">
        <v>22</v>
      </c>
      <c r="F3388" s="27" t="s">
        <v>122</v>
      </c>
      <c r="G3388" s="27" t="s">
        <v>123</v>
      </c>
      <c r="H3388" s="27" t="s">
        <v>28</v>
      </c>
      <c r="I3388" s="29">
        <v>0.65</v>
      </c>
      <c r="J3388" s="30">
        <v>3250</v>
      </c>
      <c r="K3388" s="31">
        <f t="shared" si="26"/>
        <v>2112.5</v>
      </c>
      <c r="L3388" s="31">
        <f t="shared" si="27"/>
        <v>633.75</v>
      </c>
      <c r="M3388" s="32">
        <v>0.3</v>
      </c>
      <c r="O3388" s="37"/>
      <c r="P3388" s="35"/>
      <c r="Q3388" s="33"/>
      <c r="R3388" s="34"/>
    </row>
    <row r="3389" spans="1:18" ht="15.75" customHeight="1" x14ac:dyDescent="0.2">
      <c r="A3389" s="22"/>
      <c r="B3389" s="27" t="s">
        <v>21</v>
      </c>
      <c r="C3389" s="27">
        <v>1185732</v>
      </c>
      <c r="D3389" s="28">
        <v>44543</v>
      </c>
      <c r="E3389" s="27" t="s">
        <v>22</v>
      </c>
      <c r="F3389" s="27" t="s">
        <v>122</v>
      </c>
      <c r="G3389" s="27" t="s">
        <v>123</v>
      </c>
      <c r="H3389" s="27" t="s">
        <v>29</v>
      </c>
      <c r="I3389" s="29">
        <v>0.7</v>
      </c>
      <c r="J3389" s="30">
        <v>4250</v>
      </c>
      <c r="K3389" s="31">
        <f t="shared" si="26"/>
        <v>2975</v>
      </c>
      <c r="L3389" s="31">
        <f t="shared" si="27"/>
        <v>1190</v>
      </c>
      <c r="M3389" s="32">
        <v>0.4</v>
      </c>
      <c r="O3389" s="37"/>
      <c r="P3389" s="35"/>
      <c r="Q3389" s="33"/>
      <c r="R3389" s="34"/>
    </row>
    <row r="3390" spans="1:18" ht="15.75" customHeight="1" x14ac:dyDescent="0.2">
      <c r="A3390" s="22" t="s">
        <v>46</v>
      </c>
      <c r="B3390" s="27" t="s">
        <v>21</v>
      </c>
      <c r="C3390" s="27">
        <v>1185732</v>
      </c>
      <c r="D3390" s="28">
        <v>44206</v>
      </c>
      <c r="E3390" s="27" t="s">
        <v>22</v>
      </c>
      <c r="F3390" s="27" t="s">
        <v>124</v>
      </c>
      <c r="G3390" s="27" t="s">
        <v>125</v>
      </c>
      <c r="H3390" s="27" t="s">
        <v>24</v>
      </c>
      <c r="I3390" s="29">
        <v>0.35000000000000003</v>
      </c>
      <c r="J3390" s="30">
        <v>4750</v>
      </c>
      <c r="K3390" s="31">
        <f t="shared" si="26"/>
        <v>1662.5000000000002</v>
      </c>
      <c r="L3390" s="31">
        <f t="shared" si="27"/>
        <v>581.875</v>
      </c>
      <c r="M3390" s="32">
        <v>0.35</v>
      </c>
      <c r="O3390" s="37"/>
      <c r="P3390" s="35"/>
      <c r="Q3390" s="33"/>
      <c r="R3390" s="34"/>
    </row>
    <row r="3391" spans="1:18" ht="15.75" customHeight="1" x14ac:dyDescent="0.2">
      <c r="A3391" s="22"/>
      <c r="B3391" s="27" t="s">
        <v>21</v>
      </c>
      <c r="C3391" s="27">
        <v>1185732</v>
      </c>
      <c r="D3391" s="28">
        <v>44206</v>
      </c>
      <c r="E3391" s="27" t="s">
        <v>22</v>
      </c>
      <c r="F3391" s="27" t="s">
        <v>124</v>
      </c>
      <c r="G3391" s="27" t="s">
        <v>125</v>
      </c>
      <c r="H3391" s="27" t="s">
        <v>25</v>
      </c>
      <c r="I3391" s="29">
        <v>0.35000000000000003</v>
      </c>
      <c r="J3391" s="30">
        <v>2750</v>
      </c>
      <c r="K3391" s="31">
        <f t="shared" si="26"/>
        <v>962.50000000000011</v>
      </c>
      <c r="L3391" s="31">
        <f t="shared" si="27"/>
        <v>336.875</v>
      </c>
      <c r="M3391" s="32">
        <v>0.35</v>
      </c>
      <c r="O3391" s="37"/>
      <c r="P3391" s="35"/>
      <c r="Q3391" s="33"/>
      <c r="R3391" s="34"/>
    </row>
    <row r="3392" spans="1:18" ht="15.75" customHeight="1" x14ac:dyDescent="0.2">
      <c r="A3392" s="22"/>
      <c r="B3392" s="27" t="s">
        <v>21</v>
      </c>
      <c r="C3392" s="27">
        <v>1185732</v>
      </c>
      <c r="D3392" s="28">
        <v>44206</v>
      </c>
      <c r="E3392" s="27" t="s">
        <v>22</v>
      </c>
      <c r="F3392" s="27" t="s">
        <v>124</v>
      </c>
      <c r="G3392" s="27" t="s">
        <v>125</v>
      </c>
      <c r="H3392" s="27" t="s">
        <v>26</v>
      </c>
      <c r="I3392" s="29">
        <v>0.25000000000000006</v>
      </c>
      <c r="J3392" s="30">
        <v>2750</v>
      </c>
      <c r="K3392" s="31">
        <f t="shared" si="26"/>
        <v>687.50000000000011</v>
      </c>
      <c r="L3392" s="31">
        <f t="shared" si="27"/>
        <v>275.00000000000006</v>
      </c>
      <c r="M3392" s="32">
        <v>0.4</v>
      </c>
      <c r="O3392" s="37"/>
      <c r="P3392" s="35"/>
      <c r="Q3392" s="33"/>
      <c r="R3392" s="34"/>
    </row>
    <row r="3393" spans="1:18" ht="15.75" customHeight="1" x14ac:dyDescent="0.2">
      <c r="A3393" s="22"/>
      <c r="B3393" s="27" t="s">
        <v>21</v>
      </c>
      <c r="C3393" s="27">
        <v>1185732</v>
      </c>
      <c r="D3393" s="28">
        <v>44206</v>
      </c>
      <c r="E3393" s="27" t="s">
        <v>22</v>
      </c>
      <c r="F3393" s="27" t="s">
        <v>124</v>
      </c>
      <c r="G3393" s="27" t="s">
        <v>125</v>
      </c>
      <c r="H3393" s="27" t="s">
        <v>27</v>
      </c>
      <c r="I3393" s="29">
        <v>0.3</v>
      </c>
      <c r="J3393" s="30">
        <v>1250</v>
      </c>
      <c r="K3393" s="31">
        <f t="shared" si="26"/>
        <v>375</v>
      </c>
      <c r="L3393" s="31">
        <f t="shared" si="27"/>
        <v>150</v>
      </c>
      <c r="M3393" s="32">
        <v>0.4</v>
      </c>
      <c r="O3393" s="37"/>
      <c r="P3393" s="35"/>
      <c r="Q3393" s="33"/>
      <c r="R3393" s="34"/>
    </row>
    <row r="3394" spans="1:18" ht="15.75" customHeight="1" x14ac:dyDescent="0.2">
      <c r="A3394" s="22"/>
      <c r="B3394" s="27" t="s">
        <v>21</v>
      </c>
      <c r="C3394" s="27">
        <v>1185732</v>
      </c>
      <c r="D3394" s="28">
        <v>44206</v>
      </c>
      <c r="E3394" s="27" t="s">
        <v>22</v>
      </c>
      <c r="F3394" s="27" t="s">
        <v>124</v>
      </c>
      <c r="G3394" s="27" t="s">
        <v>125</v>
      </c>
      <c r="H3394" s="27" t="s">
        <v>28</v>
      </c>
      <c r="I3394" s="29">
        <v>0.45</v>
      </c>
      <c r="J3394" s="30">
        <v>1750</v>
      </c>
      <c r="K3394" s="31">
        <f t="shared" si="26"/>
        <v>787.5</v>
      </c>
      <c r="L3394" s="31">
        <f t="shared" si="27"/>
        <v>236.25</v>
      </c>
      <c r="M3394" s="32">
        <v>0.3</v>
      </c>
      <c r="O3394" s="37"/>
      <c r="P3394" s="35"/>
      <c r="Q3394" s="33"/>
      <c r="R3394" s="34"/>
    </row>
    <row r="3395" spans="1:18" ht="15.75" customHeight="1" x14ac:dyDescent="0.2">
      <c r="A3395" s="22"/>
      <c r="B3395" s="27" t="s">
        <v>21</v>
      </c>
      <c r="C3395" s="27">
        <v>1185732</v>
      </c>
      <c r="D3395" s="28">
        <v>44206</v>
      </c>
      <c r="E3395" s="27" t="s">
        <v>22</v>
      </c>
      <c r="F3395" s="27" t="s">
        <v>124</v>
      </c>
      <c r="G3395" s="27" t="s">
        <v>125</v>
      </c>
      <c r="H3395" s="27" t="s">
        <v>29</v>
      </c>
      <c r="I3395" s="29">
        <v>0.35000000000000003</v>
      </c>
      <c r="J3395" s="30">
        <v>2750</v>
      </c>
      <c r="K3395" s="31">
        <f t="shared" si="26"/>
        <v>962.50000000000011</v>
      </c>
      <c r="L3395" s="31">
        <f t="shared" si="27"/>
        <v>385.00000000000006</v>
      </c>
      <c r="M3395" s="32">
        <v>0.4</v>
      </c>
      <c r="O3395" s="37"/>
      <c r="P3395" s="35"/>
      <c r="Q3395" s="33"/>
      <c r="R3395" s="34"/>
    </row>
    <row r="3396" spans="1:18" ht="15.75" customHeight="1" x14ac:dyDescent="0.2">
      <c r="A3396" s="22"/>
      <c r="B3396" s="27" t="s">
        <v>21</v>
      </c>
      <c r="C3396" s="27">
        <v>1185732</v>
      </c>
      <c r="D3396" s="28">
        <v>44235</v>
      </c>
      <c r="E3396" s="27" t="s">
        <v>22</v>
      </c>
      <c r="F3396" s="27" t="s">
        <v>124</v>
      </c>
      <c r="G3396" s="27" t="s">
        <v>125</v>
      </c>
      <c r="H3396" s="27" t="s">
        <v>24</v>
      </c>
      <c r="I3396" s="29">
        <v>0.35000000000000003</v>
      </c>
      <c r="J3396" s="30">
        <v>5250</v>
      </c>
      <c r="K3396" s="31">
        <f t="shared" si="26"/>
        <v>1837.5000000000002</v>
      </c>
      <c r="L3396" s="31">
        <f t="shared" si="27"/>
        <v>643.125</v>
      </c>
      <c r="M3396" s="32">
        <v>0.35</v>
      </c>
      <c r="O3396" s="37"/>
      <c r="P3396" s="35"/>
      <c r="Q3396" s="33"/>
      <c r="R3396" s="34"/>
    </row>
    <row r="3397" spans="1:18" ht="15.75" customHeight="1" x14ac:dyDescent="0.2">
      <c r="A3397" s="22"/>
      <c r="B3397" s="27" t="s">
        <v>21</v>
      </c>
      <c r="C3397" s="27">
        <v>1185732</v>
      </c>
      <c r="D3397" s="28">
        <v>44235</v>
      </c>
      <c r="E3397" s="27" t="s">
        <v>22</v>
      </c>
      <c r="F3397" s="27" t="s">
        <v>124</v>
      </c>
      <c r="G3397" s="27" t="s">
        <v>125</v>
      </c>
      <c r="H3397" s="27" t="s">
        <v>25</v>
      </c>
      <c r="I3397" s="29">
        <v>0.35000000000000003</v>
      </c>
      <c r="J3397" s="30">
        <v>1750</v>
      </c>
      <c r="K3397" s="31">
        <f t="shared" si="26"/>
        <v>612.50000000000011</v>
      </c>
      <c r="L3397" s="31">
        <f t="shared" si="27"/>
        <v>214.37500000000003</v>
      </c>
      <c r="M3397" s="32">
        <v>0.35</v>
      </c>
      <c r="O3397" s="37"/>
      <c r="P3397" s="35"/>
      <c r="Q3397" s="33"/>
      <c r="R3397" s="34"/>
    </row>
    <row r="3398" spans="1:18" ht="15.75" customHeight="1" x14ac:dyDescent="0.2">
      <c r="A3398" s="22"/>
      <c r="B3398" s="27" t="s">
        <v>21</v>
      </c>
      <c r="C3398" s="27">
        <v>1185732</v>
      </c>
      <c r="D3398" s="28">
        <v>44235</v>
      </c>
      <c r="E3398" s="27" t="s">
        <v>22</v>
      </c>
      <c r="F3398" s="27" t="s">
        <v>124</v>
      </c>
      <c r="G3398" s="27" t="s">
        <v>125</v>
      </c>
      <c r="H3398" s="27" t="s">
        <v>26</v>
      </c>
      <c r="I3398" s="29">
        <v>0.25000000000000006</v>
      </c>
      <c r="J3398" s="30">
        <v>2250</v>
      </c>
      <c r="K3398" s="31">
        <f t="shared" si="26"/>
        <v>562.50000000000011</v>
      </c>
      <c r="L3398" s="31">
        <f t="shared" si="27"/>
        <v>225.00000000000006</v>
      </c>
      <c r="M3398" s="32">
        <v>0.4</v>
      </c>
      <c r="O3398" s="37"/>
      <c r="P3398" s="35"/>
      <c r="Q3398" s="33"/>
      <c r="R3398" s="34"/>
    </row>
    <row r="3399" spans="1:18" ht="15.75" customHeight="1" x14ac:dyDescent="0.2">
      <c r="A3399" s="22"/>
      <c r="B3399" s="27" t="s">
        <v>21</v>
      </c>
      <c r="C3399" s="27">
        <v>1185732</v>
      </c>
      <c r="D3399" s="28">
        <v>44235</v>
      </c>
      <c r="E3399" s="27" t="s">
        <v>22</v>
      </c>
      <c r="F3399" s="27" t="s">
        <v>124</v>
      </c>
      <c r="G3399" s="27" t="s">
        <v>125</v>
      </c>
      <c r="H3399" s="27" t="s">
        <v>27</v>
      </c>
      <c r="I3399" s="29">
        <v>0.3</v>
      </c>
      <c r="J3399" s="30">
        <v>1000</v>
      </c>
      <c r="K3399" s="31">
        <f t="shared" si="26"/>
        <v>300</v>
      </c>
      <c r="L3399" s="31">
        <f t="shared" si="27"/>
        <v>120</v>
      </c>
      <c r="M3399" s="32">
        <v>0.4</v>
      </c>
      <c r="O3399" s="37"/>
      <c r="P3399" s="35"/>
      <c r="Q3399" s="33"/>
      <c r="R3399" s="34"/>
    </row>
    <row r="3400" spans="1:18" ht="15.75" customHeight="1" x14ac:dyDescent="0.2">
      <c r="A3400" s="22"/>
      <c r="B3400" s="27" t="s">
        <v>21</v>
      </c>
      <c r="C3400" s="27">
        <v>1185732</v>
      </c>
      <c r="D3400" s="28">
        <v>44235</v>
      </c>
      <c r="E3400" s="27" t="s">
        <v>22</v>
      </c>
      <c r="F3400" s="27" t="s">
        <v>124</v>
      </c>
      <c r="G3400" s="27" t="s">
        <v>125</v>
      </c>
      <c r="H3400" s="27" t="s">
        <v>28</v>
      </c>
      <c r="I3400" s="29">
        <v>0.45</v>
      </c>
      <c r="J3400" s="30">
        <v>1750</v>
      </c>
      <c r="K3400" s="31">
        <f t="shared" si="26"/>
        <v>787.5</v>
      </c>
      <c r="L3400" s="31">
        <f t="shared" si="27"/>
        <v>236.25</v>
      </c>
      <c r="M3400" s="32">
        <v>0.3</v>
      </c>
      <c r="O3400" s="37"/>
      <c r="P3400" s="35"/>
      <c r="Q3400" s="33"/>
      <c r="R3400" s="34"/>
    </row>
    <row r="3401" spans="1:18" ht="15.75" customHeight="1" x14ac:dyDescent="0.2">
      <c r="A3401" s="22"/>
      <c r="B3401" s="27" t="s">
        <v>21</v>
      </c>
      <c r="C3401" s="27">
        <v>1185732</v>
      </c>
      <c r="D3401" s="28">
        <v>44235</v>
      </c>
      <c r="E3401" s="27" t="s">
        <v>22</v>
      </c>
      <c r="F3401" s="27" t="s">
        <v>124</v>
      </c>
      <c r="G3401" s="27" t="s">
        <v>125</v>
      </c>
      <c r="H3401" s="27" t="s">
        <v>29</v>
      </c>
      <c r="I3401" s="29">
        <v>0.35000000000000003</v>
      </c>
      <c r="J3401" s="30">
        <v>2750</v>
      </c>
      <c r="K3401" s="31">
        <f t="shared" si="26"/>
        <v>962.50000000000011</v>
      </c>
      <c r="L3401" s="31">
        <f t="shared" si="27"/>
        <v>385.00000000000006</v>
      </c>
      <c r="M3401" s="32">
        <v>0.4</v>
      </c>
      <c r="O3401" s="37"/>
      <c r="P3401" s="35"/>
      <c r="Q3401" s="33"/>
      <c r="R3401" s="34"/>
    </row>
    <row r="3402" spans="1:18" ht="15.75" customHeight="1" x14ac:dyDescent="0.2">
      <c r="A3402" s="22"/>
      <c r="B3402" s="27" t="s">
        <v>21</v>
      </c>
      <c r="C3402" s="27">
        <v>1185732</v>
      </c>
      <c r="D3402" s="28">
        <v>44261</v>
      </c>
      <c r="E3402" s="27" t="s">
        <v>22</v>
      </c>
      <c r="F3402" s="27" t="s">
        <v>124</v>
      </c>
      <c r="G3402" s="27" t="s">
        <v>125</v>
      </c>
      <c r="H3402" s="27" t="s">
        <v>24</v>
      </c>
      <c r="I3402" s="29">
        <v>0.35000000000000003</v>
      </c>
      <c r="J3402" s="30">
        <v>4950</v>
      </c>
      <c r="K3402" s="31">
        <f t="shared" si="26"/>
        <v>1732.5000000000002</v>
      </c>
      <c r="L3402" s="31">
        <f t="shared" si="27"/>
        <v>606.375</v>
      </c>
      <c r="M3402" s="32">
        <v>0.35</v>
      </c>
      <c r="O3402" s="37"/>
      <c r="P3402" s="35"/>
      <c r="Q3402" s="33"/>
      <c r="R3402" s="34"/>
    </row>
    <row r="3403" spans="1:18" ht="15.75" customHeight="1" x14ac:dyDescent="0.2">
      <c r="A3403" s="22"/>
      <c r="B3403" s="27" t="s">
        <v>21</v>
      </c>
      <c r="C3403" s="27">
        <v>1185732</v>
      </c>
      <c r="D3403" s="28">
        <v>44261</v>
      </c>
      <c r="E3403" s="27" t="s">
        <v>22</v>
      </c>
      <c r="F3403" s="27" t="s">
        <v>124</v>
      </c>
      <c r="G3403" s="27" t="s">
        <v>125</v>
      </c>
      <c r="H3403" s="27" t="s">
        <v>25</v>
      </c>
      <c r="I3403" s="29">
        <v>0.35000000000000003</v>
      </c>
      <c r="J3403" s="30">
        <v>2000</v>
      </c>
      <c r="K3403" s="31">
        <f t="shared" si="26"/>
        <v>700.00000000000011</v>
      </c>
      <c r="L3403" s="31">
        <f t="shared" si="27"/>
        <v>245.00000000000003</v>
      </c>
      <c r="M3403" s="32">
        <v>0.35</v>
      </c>
      <c r="O3403" s="37"/>
      <c r="P3403" s="35"/>
      <c r="Q3403" s="33"/>
      <c r="R3403" s="34"/>
    </row>
    <row r="3404" spans="1:18" ht="15.75" customHeight="1" x14ac:dyDescent="0.2">
      <c r="A3404" s="22"/>
      <c r="B3404" s="27" t="s">
        <v>21</v>
      </c>
      <c r="C3404" s="27">
        <v>1185732</v>
      </c>
      <c r="D3404" s="28">
        <v>44261</v>
      </c>
      <c r="E3404" s="27" t="s">
        <v>22</v>
      </c>
      <c r="F3404" s="27" t="s">
        <v>124</v>
      </c>
      <c r="G3404" s="27" t="s">
        <v>125</v>
      </c>
      <c r="H3404" s="27" t="s">
        <v>26</v>
      </c>
      <c r="I3404" s="29">
        <v>0.25000000000000006</v>
      </c>
      <c r="J3404" s="30">
        <v>2250</v>
      </c>
      <c r="K3404" s="31">
        <f t="shared" si="26"/>
        <v>562.50000000000011</v>
      </c>
      <c r="L3404" s="31">
        <f t="shared" si="27"/>
        <v>225.00000000000006</v>
      </c>
      <c r="M3404" s="32">
        <v>0.4</v>
      </c>
      <c r="O3404" s="37"/>
      <c r="P3404" s="35"/>
      <c r="Q3404" s="33"/>
      <c r="R3404" s="34"/>
    </row>
    <row r="3405" spans="1:18" ht="15.75" customHeight="1" x14ac:dyDescent="0.2">
      <c r="A3405" s="22"/>
      <c r="B3405" s="27" t="s">
        <v>21</v>
      </c>
      <c r="C3405" s="27">
        <v>1185732</v>
      </c>
      <c r="D3405" s="28">
        <v>44261</v>
      </c>
      <c r="E3405" s="27" t="s">
        <v>22</v>
      </c>
      <c r="F3405" s="27" t="s">
        <v>124</v>
      </c>
      <c r="G3405" s="27" t="s">
        <v>125</v>
      </c>
      <c r="H3405" s="27" t="s">
        <v>27</v>
      </c>
      <c r="I3405" s="29">
        <v>0.3</v>
      </c>
      <c r="J3405" s="30">
        <v>750</v>
      </c>
      <c r="K3405" s="31">
        <f t="shared" si="26"/>
        <v>225</v>
      </c>
      <c r="L3405" s="31">
        <f t="shared" si="27"/>
        <v>90</v>
      </c>
      <c r="M3405" s="32">
        <v>0.4</v>
      </c>
      <c r="O3405" s="37"/>
      <c r="P3405" s="35"/>
      <c r="Q3405" s="33"/>
      <c r="R3405" s="34"/>
    </row>
    <row r="3406" spans="1:18" ht="15.75" customHeight="1" x14ac:dyDescent="0.2">
      <c r="A3406" s="22"/>
      <c r="B3406" s="27" t="s">
        <v>21</v>
      </c>
      <c r="C3406" s="27">
        <v>1185732</v>
      </c>
      <c r="D3406" s="28">
        <v>44261</v>
      </c>
      <c r="E3406" s="27" t="s">
        <v>22</v>
      </c>
      <c r="F3406" s="27" t="s">
        <v>124</v>
      </c>
      <c r="G3406" s="27" t="s">
        <v>125</v>
      </c>
      <c r="H3406" s="27" t="s">
        <v>28</v>
      </c>
      <c r="I3406" s="29">
        <v>0.45</v>
      </c>
      <c r="J3406" s="30">
        <v>1250</v>
      </c>
      <c r="K3406" s="31">
        <f t="shared" si="26"/>
        <v>562.5</v>
      </c>
      <c r="L3406" s="31">
        <f t="shared" si="27"/>
        <v>168.75</v>
      </c>
      <c r="M3406" s="32">
        <v>0.3</v>
      </c>
      <c r="O3406" s="37"/>
      <c r="P3406" s="35"/>
      <c r="Q3406" s="33"/>
      <c r="R3406" s="34"/>
    </row>
    <row r="3407" spans="1:18" ht="15.75" customHeight="1" x14ac:dyDescent="0.2">
      <c r="A3407" s="22"/>
      <c r="B3407" s="27" t="s">
        <v>21</v>
      </c>
      <c r="C3407" s="27">
        <v>1185732</v>
      </c>
      <c r="D3407" s="28">
        <v>44261</v>
      </c>
      <c r="E3407" s="27" t="s">
        <v>22</v>
      </c>
      <c r="F3407" s="27" t="s">
        <v>124</v>
      </c>
      <c r="G3407" s="27" t="s">
        <v>125</v>
      </c>
      <c r="H3407" s="27" t="s">
        <v>29</v>
      </c>
      <c r="I3407" s="29">
        <v>0.35000000000000003</v>
      </c>
      <c r="J3407" s="30">
        <v>2250</v>
      </c>
      <c r="K3407" s="31">
        <f t="shared" si="26"/>
        <v>787.50000000000011</v>
      </c>
      <c r="L3407" s="31">
        <f t="shared" si="27"/>
        <v>315.00000000000006</v>
      </c>
      <c r="M3407" s="32">
        <v>0.4</v>
      </c>
      <c r="O3407" s="37"/>
      <c r="P3407" s="35"/>
      <c r="Q3407" s="33"/>
      <c r="R3407" s="34"/>
    </row>
    <row r="3408" spans="1:18" ht="15.75" customHeight="1" x14ac:dyDescent="0.2">
      <c r="A3408" s="22"/>
      <c r="B3408" s="27" t="s">
        <v>21</v>
      </c>
      <c r="C3408" s="27">
        <v>1185732</v>
      </c>
      <c r="D3408" s="28">
        <v>44293</v>
      </c>
      <c r="E3408" s="27" t="s">
        <v>22</v>
      </c>
      <c r="F3408" s="27" t="s">
        <v>124</v>
      </c>
      <c r="G3408" s="27" t="s">
        <v>125</v>
      </c>
      <c r="H3408" s="27" t="s">
        <v>24</v>
      </c>
      <c r="I3408" s="29">
        <v>0.35000000000000003</v>
      </c>
      <c r="J3408" s="30">
        <v>4750</v>
      </c>
      <c r="K3408" s="31">
        <f t="shared" si="26"/>
        <v>1662.5000000000002</v>
      </c>
      <c r="L3408" s="31">
        <f t="shared" si="27"/>
        <v>581.875</v>
      </c>
      <c r="M3408" s="32">
        <v>0.35</v>
      </c>
      <c r="O3408" s="37"/>
      <c r="P3408" s="35"/>
      <c r="Q3408" s="33"/>
      <c r="R3408" s="34"/>
    </row>
    <row r="3409" spans="1:18" ht="15.75" customHeight="1" x14ac:dyDescent="0.2">
      <c r="A3409" s="22"/>
      <c r="B3409" s="27" t="s">
        <v>21</v>
      </c>
      <c r="C3409" s="27">
        <v>1185732</v>
      </c>
      <c r="D3409" s="28">
        <v>44293</v>
      </c>
      <c r="E3409" s="27" t="s">
        <v>22</v>
      </c>
      <c r="F3409" s="27" t="s">
        <v>124</v>
      </c>
      <c r="G3409" s="27" t="s">
        <v>125</v>
      </c>
      <c r="H3409" s="27" t="s">
        <v>25</v>
      </c>
      <c r="I3409" s="29">
        <v>0.35000000000000003</v>
      </c>
      <c r="J3409" s="30">
        <v>1750</v>
      </c>
      <c r="K3409" s="31">
        <f t="shared" si="26"/>
        <v>612.50000000000011</v>
      </c>
      <c r="L3409" s="31">
        <f t="shared" si="27"/>
        <v>214.37500000000003</v>
      </c>
      <c r="M3409" s="32">
        <v>0.35</v>
      </c>
      <c r="O3409" s="37"/>
      <c r="P3409" s="35"/>
      <c r="Q3409" s="33"/>
      <c r="R3409" s="34"/>
    </row>
    <row r="3410" spans="1:18" ht="15.75" customHeight="1" x14ac:dyDescent="0.2">
      <c r="A3410" s="22"/>
      <c r="B3410" s="27" t="s">
        <v>21</v>
      </c>
      <c r="C3410" s="27">
        <v>1185732</v>
      </c>
      <c r="D3410" s="28">
        <v>44293</v>
      </c>
      <c r="E3410" s="27" t="s">
        <v>22</v>
      </c>
      <c r="F3410" s="27" t="s">
        <v>124</v>
      </c>
      <c r="G3410" s="27" t="s">
        <v>125</v>
      </c>
      <c r="H3410" s="27" t="s">
        <v>26</v>
      </c>
      <c r="I3410" s="29">
        <v>0.25000000000000006</v>
      </c>
      <c r="J3410" s="30">
        <v>1750</v>
      </c>
      <c r="K3410" s="31">
        <f t="shared" si="26"/>
        <v>437.50000000000011</v>
      </c>
      <c r="L3410" s="31">
        <f t="shared" si="27"/>
        <v>175.00000000000006</v>
      </c>
      <c r="M3410" s="32">
        <v>0.4</v>
      </c>
      <c r="O3410" s="37"/>
      <c r="P3410" s="35"/>
      <c r="Q3410" s="33"/>
      <c r="R3410" s="34"/>
    </row>
    <row r="3411" spans="1:18" ht="15.75" customHeight="1" x14ac:dyDescent="0.2">
      <c r="A3411" s="22"/>
      <c r="B3411" s="27" t="s">
        <v>21</v>
      </c>
      <c r="C3411" s="27">
        <v>1185732</v>
      </c>
      <c r="D3411" s="28">
        <v>44293</v>
      </c>
      <c r="E3411" s="27" t="s">
        <v>22</v>
      </c>
      <c r="F3411" s="27" t="s">
        <v>124</v>
      </c>
      <c r="G3411" s="27" t="s">
        <v>125</v>
      </c>
      <c r="H3411" s="27" t="s">
        <v>27</v>
      </c>
      <c r="I3411" s="29">
        <v>0.3</v>
      </c>
      <c r="J3411" s="30">
        <v>1000</v>
      </c>
      <c r="K3411" s="31">
        <f t="shared" si="26"/>
        <v>300</v>
      </c>
      <c r="L3411" s="31">
        <f t="shared" si="27"/>
        <v>120</v>
      </c>
      <c r="M3411" s="32">
        <v>0.4</v>
      </c>
      <c r="O3411" s="37"/>
      <c r="P3411" s="35"/>
      <c r="Q3411" s="33"/>
      <c r="R3411" s="34"/>
    </row>
    <row r="3412" spans="1:18" ht="15.75" customHeight="1" x14ac:dyDescent="0.2">
      <c r="A3412" s="22"/>
      <c r="B3412" s="27" t="s">
        <v>21</v>
      </c>
      <c r="C3412" s="27">
        <v>1185732</v>
      </c>
      <c r="D3412" s="28">
        <v>44293</v>
      </c>
      <c r="E3412" s="27" t="s">
        <v>22</v>
      </c>
      <c r="F3412" s="27" t="s">
        <v>124</v>
      </c>
      <c r="G3412" s="27" t="s">
        <v>125</v>
      </c>
      <c r="H3412" s="27" t="s">
        <v>28</v>
      </c>
      <c r="I3412" s="29">
        <v>0.45</v>
      </c>
      <c r="J3412" s="30">
        <v>1000</v>
      </c>
      <c r="K3412" s="31">
        <f t="shared" si="26"/>
        <v>450</v>
      </c>
      <c r="L3412" s="31">
        <f t="shared" si="27"/>
        <v>135</v>
      </c>
      <c r="M3412" s="32">
        <v>0.3</v>
      </c>
      <c r="O3412" s="37"/>
      <c r="P3412" s="35"/>
      <c r="Q3412" s="33"/>
      <c r="R3412" s="34"/>
    </row>
    <row r="3413" spans="1:18" ht="15.75" customHeight="1" x14ac:dyDescent="0.2">
      <c r="A3413" s="22"/>
      <c r="B3413" s="27" t="s">
        <v>21</v>
      </c>
      <c r="C3413" s="27">
        <v>1185732</v>
      </c>
      <c r="D3413" s="28">
        <v>44293</v>
      </c>
      <c r="E3413" s="27" t="s">
        <v>22</v>
      </c>
      <c r="F3413" s="27" t="s">
        <v>124</v>
      </c>
      <c r="G3413" s="27" t="s">
        <v>125</v>
      </c>
      <c r="H3413" s="27" t="s">
        <v>29</v>
      </c>
      <c r="I3413" s="29">
        <v>0.35000000000000003</v>
      </c>
      <c r="J3413" s="30">
        <v>2500</v>
      </c>
      <c r="K3413" s="31">
        <f t="shared" si="26"/>
        <v>875.00000000000011</v>
      </c>
      <c r="L3413" s="31">
        <f t="shared" si="27"/>
        <v>350.00000000000006</v>
      </c>
      <c r="M3413" s="32">
        <v>0.4</v>
      </c>
      <c r="O3413" s="37"/>
      <c r="P3413" s="35"/>
      <c r="Q3413" s="33"/>
      <c r="R3413" s="34"/>
    </row>
    <row r="3414" spans="1:18" ht="15.75" customHeight="1" x14ac:dyDescent="0.2">
      <c r="A3414" s="22"/>
      <c r="B3414" s="27" t="s">
        <v>21</v>
      </c>
      <c r="C3414" s="27">
        <v>1185732</v>
      </c>
      <c r="D3414" s="28">
        <v>44322</v>
      </c>
      <c r="E3414" s="27" t="s">
        <v>22</v>
      </c>
      <c r="F3414" s="27" t="s">
        <v>124</v>
      </c>
      <c r="G3414" s="27" t="s">
        <v>125</v>
      </c>
      <c r="H3414" s="27" t="s">
        <v>24</v>
      </c>
      <c r="I3414" s="29">
        <v>0.49999999999999994</v>
      </c>
      <c r="J3414" s="30">
        <v>5200</v>
      </c>
      <c r="K3414" s="31">
        <f t="shared" si="26"/>
        <v>2599.9999999999995</v>
      </c>
      <c r="L3414" s="31">
        <f t="shared" si="27"/>
        <v>909.99999999999977</v>
      </c>
      <c r="M3414" s="32">
        <v>0.35</v>
      </c>
      <c r="O3414" s="37"/>
      <c r="P3414" s="35"/>
      <c r="Q3414" s="33"/>
      <c r="R3414" s="34"/>
    </row>
    <row r="3415" spans="1:18" ht="15.75" customHeight="1" x14ac:dyDescent="0.2">
      <c r="A3415" s="22"/>
      <c r="B3415" s="27" t="s">
        <v>21</v>
      </c>
      <c r="C3415" s="27">
        <v>1185732</v>
      </c>
      <c r="D3415" s="28">
        <v>44322</v>
      </c>
      <c r="E3415" s="27" t="s">
        <v>22</v>
      </c>
      <c r="F3415" s="27" t="s">
        <v>124</v>
      </c>
      <c r="G3415" s="27" t="s">
        <v>125</v>
      </c>
      <c r="H3415" s="27" t="s">
        <v>25</v>
      </c>
      <c r="I3415" s="29">
        <v>0.45</v>
      </c>
      <c r="J3415" s="30">
        <v>2250</v>
      </c>
      <c r="K3415" s="31">
        <f t="shared" si="26"/>
        <v>1012.5</v>
      </c>
      <c r="L3415" s="31">
        <f t="shared" si="27"/>
        <v>354.375</v>
      </c>
      <c r="M3415" s="32">
        <v>0.35</v>
      </c>
      <c r="O3415" s="37"/>
      <c r="P3415" s="35"/>
      <c r="Q3415" s="33"/>
      <c r="R3415" s="34"/>
    </row>
    <row r="3416" spans="1:18" ht="15.75" customHeight="1" x14ac:dyDescent="0.2">
      <c r="A3416" s="22"/>
      <c r="B3416" s="27" t="s">
        <v>21</v>
      </c>
      <c r="C3416" s="27">
        <v>1185732</v>
      </c>
      <c r="D3416" s="28">
        <v>44322</v>
      </c>
      <c r="E3416" s="27" t="s">
        <v>22</v>
      </c>
      <c r="F3416" s="27" t="s">
        <v>124</v>
      </c>
      <c r="G3416" s="27" t="s">
        <v>125</v>
      </c>
      <c r="H3416" s="27" t="s">
        <v>26</v>
      </c>
      <c r="I3416" s="29">
        <v>0.4</v>
      </c>
      <c r="J3416" s="30">
        <v>2500</v>
      </c>
      <c r="K3416" s="31">
        <f t="shared" si="26"/>
        <v>1000</v>
      </c>
      <c r="L3416" s="31">
        <f t="shared" si="27"/>
        <v>400</v>
      </c>
      <c r="M3416" s="32">
        <v>0.4</v>
      </c>
      <c r="O3416" s="37"/>
      <c r="P3416" s="35"/>
      <c r="Q3416" s="33"/>
      <c r="R3416" s="34"/>
    </row>
    <row r="3417" spans="1:18" ht="15.75" customHeight="1" x14ac:dyDescent="0.2">
      <c r="A3417" s="22"/>
      <c r="B3417" s="27" t="s">
        <v>21</v>
      </c>
      <c r="C3417" s="27">
        <v>1185732</v>
      </c>
      <c r="D3417" s="28">
        <v>44322</v>
      </c>
      <c r="E3417" s="27" t="s">
        <v>22</v>
      </c>
      <c r="F3417" s="27" t="s">
        <v>124</v>
      </c>
      <c r="G3417" s="27" t="s">
        <v>125</v>
      </c>
      <c r="H3417" s="27" t="s">
        <v>27</v>
      </c>
      <c r="I3417" s="29">
        <v>0.4</v>
      </c>
      <c r="J3417" s="30">
        <v>2000</v>
      </c>
      <c r="K3417" s="31">
        <f t="shared" si="26"/>
        <v>800</v>
      </c>
      <c r="L3417" s="31">
        <f t="shared" si="27"/>
        <v>320</v>
      </c>
      <c r="M3417" s="32">
        <v>0.4</v>
      </c>
      <c r="O3417" s="37"/>
      <c r="P3417" s="35"/>
      <c r="Q3417" s="33"/>
      <c r="R3417" s="34"/>
    </row>
    <row r="3418" spans="1:18" ht="15.75" customHeight="1" x14ac:dyDescent="0.2">
      <c r="A3418" s="22"/>
      <c r="B3418" s="27" t="s">
        <v>21</v>
      </c>
      <c r="C3418" s="27">
        <v>1185732</v>
      </c>
      <c r="D3418" s="28">
        <v>44322</v>
      </c>
      <c r="E3418" s="27" t="s">
        <v>22</v>
      </c>
      <c r="F3418" s="27" t="s">
        <v>124</v>
      </c>
      <c r="G3418" s="27" t="s">
        <v>125</v>
      </c>
      <c r="H3418" s="27" t="s">
        <v>28</v>
      </c>
      <c r="I3418" s="29">
        <v>0.49999999999999994</v>
      </c>
      <c r="J3418" s="30">
        <v>2250</v>
      </c>
      <c r="K3418" s="31">
        <f t="shared" si="26"/>
        <v>1124.9999999999998</v>
      </c>
      <c r="L3418" s="31">
        <f t="shared" si="27"/>
        <v>337.49999999999994</v>
      </c>
      <c r="M3418" s="32">
        <v>0.3</v>
      </c>
      <c r="O3418" s="37"/>
      <c r="P3418" s="35"/>
      <c r="Q3418" s="33"/>
      <c r="R3418" s="34"/>
    </row>
    <row r="3419" spans="1:18" ht="15.75" customHeight="1" x14ac:dyDescent="0.2">
      <c r="A3419" s="22"/>
      <c r="B3419" s="27" t="s">
        <v>21</v>
      </c>
      <c r="C3419" s="27">
        <v>1185732</v>
      </c>
      <c r="D3419" s="28">
        <v>44322</v>
      </c>
      <c r="E3419" s="27" t="s">
        <v>22</v>
      </c>
      <c r="F3419" s="27" t="s">
        <v>124</v>
      </c>
      <c r="G3419" s="27" t="s">
        <v>125</v>
      </c>
      <c r="H3419" s="27" t="s">
        <v>29</v>
      </c>
      <c r="I3419" s="29">
        <v>0.54999999999999993</v>
      </c>
      <c r="J3419" s="30">
        <v>3500</v>
      </c>
      <c r="K3419" s="31">
        <f t="shared" si="26"/>
        <v>1924.9999999999998</v>
      </c>
      <c r="L3419" s="31">
        <f t="shared" si="27"/>
        <v>770</v>
      </c>
      <c r="M3419" s="32">
        <v>0.4</v>
      </c>
      <c r="O3419" s="37"/>
      <c r="P3419" s="35"/>
      <c r="Q3419" s="33"/>
      <c r="R3419" s="34"/>
    </row>
    <row r="3420" spans="1:18" ht="15.75" customHeight="1" x14ac:dyDescent="0.2">
      <c r="A3420" s="22"/>
      <c r="B3420" s="27" t="s">
        <v>21</v>
      </c>
      <c r="C3420" s="27">
        <v>1185732</v>
      </c>
      <c r="D3420" s="28">
        <v>44355</v>
      </c>
      <c r="E3420" s="27" t="s">
        <v>22</v>
      </c>
      <c r="F3420" s="27" t="s">
        <v>124</v>
      </c>
      <c r="G3420" s="27" t="s">
        <v>125</v>
      </c>
      <c r="H3420" s="27" t="s">
        <v>24</v>
      </c>
      <c r="I3420" s="29">
        <v>0.49999999999999994</v>
      </c>
      <c r="J3420" s="30">
        <v>6000</v>
      </c>
      <c r="K3420" s="31">
        <f t="shared" si="26"/>
        <v>2999.9999999999995</v>
      </c>
      <c r="L3420" s="31">
        <f t="shared" si="27"/>
        <v>1049.9999999999998</v>
      </c>
      <c r="M3420" s="32">
        <v>0.35</v>
      </c>
      <c r="O3420" s="37"/>
      <c r="P3420" s="35"/>
      <c r="Q3420" s="33"/>
      <c r="R3420" s="34"/>
    </row>
    <row r="3421" spans="1:18" ht="15.75" customHeight="1" x14ac:dyDescent="0.2">
      <c r="A3421" s="22"/>
      <c r="B3421" s="27" t="s">
        <v>21</v>
      </c>
      <c r="C3421" s="27">
        <v>1185732</v>
      </c>
      <c r="D3421" s="28">
        <v>44355</v>
      </c>
      <c r="E3421" s="27" t="s">
        <v>22</v>
      </c>
      <c r="F3421" s="27" t="s">
        <v>124</v>
      </c>
      <c r="G3421" s="27" t="s">
        <v>125</v>
      </c>
      <c r="H3421" s="27" t="s">
        <v>25</v>
      </c>
      <c r="I3421" s="29">
        <v>0.45</v>
      </c>
      <c r="J3421" s="30">
        <v>3500</v>
      </c>
      <c r="K3421" s="31">
        <f t="shared" si="26"/>
        <v>1575</v>
      </c>
      <c r="L3421" s="31">
        <f t="shared" si="27"/>
        <v>551.25</v>
      </c>
      <c r="M3421" s="32">
        <v>0.35</v>
      </c>
      <c r="O3421" s="37"/>
      <c r="P3421" s="35"/>
      <c r="Q3421" s="33"/>
      <c r="R3421" s="34"/>
    </row>
    <row r="3422" spans="1:18" ht="15.75" customHeight="1" x14ac:dyDescent="0.2">
      <c r="A3422" s="22"/>
      <c r="B3422" s="27" t="s">
        <v>21</v>
      </c>
      <c r="C3422" s="27">
        <v>1185732</v>
      </c>
      <c r="D3422" s="28">
        <v>44355</v>
      </c>
      <c r="E3422" s="27" t="s">
        <v>22</v>
      </c>
      <c r="F3422" s="27" t="s">
        <v>124</v>
      </c>
      <c r="G3422" s="27" t="s">
        <v>125</v>
      </c>
      <c r="H3422" s="27" t="s">
        <v>26</v>
      </c>
      <c r="I3422" s="29">
        <v>0.4</v>
      </c>
      <c r="J3422" s="30">
        <v>2750</v>
      </c>
      <c r="K3422" s="31">
        <f t="shared" si="26"/>
        <v>1100</v>
      </c>
      <c r="L3422" s="31">
        <f t="shared" si="27"/>
        <v>440</v>
      </c>
      <c r="M3422" s="32">
        <v>0.4</v>
      </c>
      <c r="O3422" s="37"/>
      <c r="P3422" s="35"/>
      <c r="Q3422" s="33"/>
      <c r="R3422" s="34"/>
    </row>
    <row r="3423" spans="1:18" ht="15.75" customHeight="1" x14ac:dyDescent="0.2">
      <c r="A3423" s="22"/>
      <c r="B3423" s="27" t="s">
        <v>21</v>
      </c>
      <c r="C3423" s="27">
        <v>1185732</v>
      </c>
      <c r="D3423" s="28">
        <v>44355</v>
      </c>
      <c r="E3423" s="27" t="s">
        <v>22</v>
      </c>
      <c r="F3423" s="27" t="s">
        <v>124</v>
      </c>
      <c r="G3423" s="27" t="s">
        <v>125</v>
      </c>
      <c r="H3423" s="27" t="s">
        <v>27</v>
      </c>
      <c r="I3423" s="29">
        <v>0.4</v>
      </c>
      <c r="J3423" s="30">
        <v>2500</v>
      </c>
      <c r="K3423" s="31">
        <f t="shared" si="26"/>
        <v>1000</v>
      </c>
      <c r="L3423" s="31">
        <f t="shared" si="27"/>
        <v>400</v>
      </c>
      <c r="M3423" s="32">
        <v>0.4</v>
      </c>
      <c r="O3423" s="37"/>
      <c r="P3423" s="35"/>
      <c r="Q3423" s="33"/>
      <c r="R3423" s="34"/>
    </row>
    <row r="3424" spans="1:18" ht="15.75" customHeight="1" x14ac:dyDescent="0.2">
      <c r="A3424" s="22"/>
      <c r="B3424" s="27" t="s">
        <v>21</v>
      </c>
      <c r="C3424" s="27">
        <v>1185732</v>
      </c>
      <c r="D3424" s="28">
        <v>44355</v>
      </c>
      <c r="E3424" s="27" t="s">
        <v>22</v>
      </c>
      <c r="F3424" s="27" t="s">
        <v>124</v>
      </c>
      <c r="G3424" s="27" t="s">
        <v>125</v>
      </c>
      <c r="H3424" s="27" t="s">
        <v>28</v>
      </c>
      <c r="I3424" s="29">
        <v>0.49999999999999994</v>
      </c>
      <c r="J3424" s="30">
        <v>2500</v>
      </c>
      <c r="K3424" s="31">
        <f t="shared" si="26"/>
        <v>1249.9999999999998</v>
      </c>
      <c r="L3424" s="31">
        <f t="shared" si="27"/>
        <v>374.99999999999994</v>
      </c>
      <c r="M3424" s="32">
        <v>0.3</v>
      </c>
      <c r="O3424" s="37"/>
      <c r="P3424" s="35"/>
      <c r="Q3424" s="33"/>
      <c r="R3424" s="34"/>
    </row>
    <row r="3425" spans="1:18" ht="15.75" customHeight="1" x14ac:dyDescent="0.2">
      <c r="A3425" s="22"/>
      <c r="B3425" s="27" t="s">
        <v>21</v>
      </c>
      <c r="C3425" s="27">
        <v>1185732</v>
      </c>
      <c r="D3425" s="28">
        <v>44355</v>
      </c>
      <c r="E3425" s="27" t="s">
        <v>22</v>
      </c>
      <c r="F3425" s="27" t="s">
        <v>124</v>
      </c>
      <c r="G3425" s="27" t="s">
        <v>125</v>
      </c>
      <c r="H3425" s="27" t="s">
        <v>29</v>
      </c>
      <c r="I3425" s="29">
        <v>0.54999999999999993</v>
      </c>
      <c r="J3425" s="30">
        <v>4000</v>
      </c>
      <c r="K3425" s="31">
        <f t="shared" si="26"/>
        <v>2199.9999999999995</v>
      </c>
      <c r="L3425" s="31">
        <f t="shared" si="27"/>
        <v>879.99999999999989</v>
      </c>
      <c r="M3425" s="32">
        <v>0.4</v>
      </c>
      <c r="O3425" s="37"/>
      <c r="P3425" s="35"/>
      <c r="Q3425" s="33"/>
      <c r="R3425" s="34"/>
    </row>
    <row r="3426" spans="1:18" ht="15.75" customHeight="1" x14ac:dyDescent="0.2">
      <c r="A3426" s="22"/>
      <c r="B3426" s="27" t="s">
        <v>21</v>
      </c>
      <c r="C3426" s="27">
        <v>1185732</v>
      </c>
      <c r="D3426" s="28">
        <v>44383</v>
      </c>
      <c r="E3426" s="27" t="s">
        <v>22</v>
      </c>
      <c r="F3426" s="27" t="s">
        <v>124</v>
      </c>
      <c r="G3426" s="27" t="s">
        <v>125</v>
      </c>
      <c r="H3426" s="27" t="s">
        <v>24</v>
      </c>
      <c r="I3426" s="29">
        <v>0.49999999999999994</v>
      </c>
      <c r="J3426" s="30">
        <v>6250</v>
      </c>
      <c r="K3426" s="31">
        <f t="shared" si="26"/>
        <v>3124.9999999999995</v>
      </c>
      <c r="L3426" s="31">
        <f t="shared" si="27"/>
        <v>1093.7499999999998</v>
      </c>
      <c r="M3426" s="32">
        <v>0.35</v>
      </c>
      <c r="O3426" s="37"/>
      <c r="P3426" s="35"/>
      <c r="Q3426" s="33"/>
      <c r="R3426" s="34"/>
    </row>
    <row r="3427" spans="1:18" ht="15.75" customHeight="1" x14ac:dyDescent="0.2">
      <c r="A3427" s="22"/>
      <c r="B3427" s="27" t="s">
        <v>21</v>
      </c>
      <c r="C3427" s="27">
        <v>1185732</v>
      </c>
      <c r="D3427" s="28">
        <v>44383</v>
      </c>
      <c r="E3427" s="27" t="s">
        <v>22</v>
      </c>
      <c r="F3427" s="27" t="s">
        <v>124</v>
      </c>
      <c r="G3427" s="27" t="s">
        <v>125</v>
      </c>
      <c r="H3427" s="27" t="s">
        <v>25</v>
      </c>
      <c r="I3427" s="29">
        <v>0.45</v>
      </c>
      <c r="J3427" s="30">
        <v>3750</v>
      </c>
      <c r="K3427" s="31">
        <f t="shared" si="26"/>
        <v>1687.5</v>
      </c>
      <c r="L3427" s="31">
        <f t="shared" si="27"/>
        <v>590.625</v>
      </c>
      <c r="M3427" s="32">
        <v>0.35</v>
      </c>
      <c r="O3427" s="37"/>
      <c r="P3427" s="35"/>
      <c r="Q3427" s="33"/>
      <c r="R3427" s="34"/>
    </row>
    <row r="3428" spans="1:18" ht="15.75" customHeight="1" x14ac:dyDescent="0.2">
      <c r="A3428" s="22"/>
      <c r="B3428" s="27" t="s">
        <v>21</v>
      </c>
      <c r="C3428" s="27">
        <v>1185732</v>
      </c>
      <c r="D3428" s="28">
        <v>44383</v>
      </c>
      <c r="E3428" s="27" t="s">
        <v>22</v>
      </c>
      <c r="F3428" s="27" t="s">
        <v>124</v>
      </c>
      <c r="G3428" s="27" t="s">
        <v>125</v>
      </c>
      <c r="H3428" s="27" t="s">
        <v>26</v>
      </c>
      <c r="I3428" s="29">
        <v>0.4</v>
      </c>
      <c r="J3428" s="30">
        <v>3000</v>
      </c>
      <c r="K3428" s="31">
        <f t="shared" si="26"/>
        <v>1200</v>
      </c>
      <c r="L3428" s="31">
        <f t="shared" si="27"/>
        <v>480</v>
      </c>
      <c r="M3428" s="32">
        <v>0.4</v>
      </c>
      <c r="O3428" s="37"/>
      <c r="P3428" s="35"/>
      <c r="Q3428" s="33"/>
      <c r="R3428" s="34"/>
    </row>
    <row r="3429" spans="1:18" ht="15.75" customHeight="1" x14ac:dyDescent="0.2">
      <c r="A3429" s="22"/>
      <c r="B3429" s="27" t="s">
        <v>21</v>
      </c>
      <c r="C3429" s="27">
        <v>1185732</v>
      </c>
      <c r="D3429" s="28">
        <v>44383</v>
      </c>
      <c r="E3429" s="27" t="s">
        <v>22</v>
      </c>
      <c r="F3429" s="27" t="s">
        <v>124</v>
      </c>
      <c r="G3429" s="27" t="s">
        <v>125</v>
      </c>
      <c r="H3429" s="27" t="s">
        <v>27</v>
      </c>
      <c r="I3429" s="29">
        <v>0.4</v>
      </c>
      <c r="J3429" s="30">
        <v>2500</v>
      </c>
      <c r="K3429" s="31">
        <f t="shared" si="26"/>
        <v>1000</v>
      </c>
      <c r="L3429" s="31">
        <f t="shared" si="27"/>
        <v>400</v>
      </c>
      <c r="M3429" s="32">
        <v>0.4</v>
      </c>
      <c r="O3429" s="37"/>
      <c r="P3429" s="35"/>
      <c r="Q3429" s="33"/>
      <c r="R3429" s="34"/>
    </row>
    <row r="3430" spans="1:18" ht="15.75" customHeight="1" x14ac:dyDescent="0.2">
      <c r="A3430" s="22"/>
      <c r="B3430" s="27" t="s">
        <v>21</v>
      </c>
      <c r="C3430" s="27">
        <v>1185732</v>
      </c>
      <c r="D3430" s="28">
        <v>44383</v>
      </c>
      <c r="E3430" s="27" t="s">
        <v>22</v>
      </c>
      <c r="F3430" s="27" t="s">
        <v>124</v>
      </c>
      <c r="G3430" s="27" t="s">
        <v>125</v>
      </c>
      <c r="H3430" s="27" t="s">
        <v>28</v>
      </c>
      <c r="I3430" s="29">
        <v>0.49999999999999994</v>
      </c>
      <c r="J3430" s="30">
        <v>2750</v>
      </c>
      <c r="K3430" s="31">
        <f t="shared" si="26"/>
        <v>1374.9999999999998</v>
      </c>
      <c r="L3430" s="31">
        <f t="shared" si="27"/>
        <v>412.49999999999994</v>
      </c>
      <c r="M3430" s="32">
        <v>0.3</v>
      </c>
      <c r="O3430" s="37"/>
      <c r="P3430" s="35"/>
      <c r="Q3430" s="33"/>
      <c r="R3430" s="34"/>
    </row>
    <row r="3431" spans="1:18" ht="15.75" customHeight="1" x14ac:dyDescent="0.2">
      <c r="A3431" s="22"/>
      <c r="B3431" s="27" t="s">
        <v>21</v>
      </c>
      <c r="C3431" s="27">
        <v>1185732</v>
      </c>
      <c r="D3431" s="28">
        <v>44383</v>
      </c>
      <c r="E3431" s="27" t="s">
        <v>22</v>
      </c>
      <c r="F3431" s="27" t="s">
        <v>124</v>
      </c>
      <c r="G3431" s="27" t="s">
        <v>125</v>
      </c>
      <c r="H3431" s="27" t="s">
        <v>29</v>
      </c>
      <c r="I3431" s="29">
        <v>0.54999999999999993</v>
      </c>
      <c r="J3431" s="30">
        <v>4500</v>
      </c>
      <c r="K3431" s="31">
        <f t="shared" si="26"/>
        <v>2474.9999999999995</v>
      </c>
      <c r="L3431" s="31">
        <f t="shared" si="27"/>
        <v>989.99999999999989</v>
      </c>
      <c r="M3431" s="32">
        <v>0.4</v>
      </c>
      <c r="O3431" s="37"/>
      <c r="P3431" s="35"/>
      <c r="Q3431" s="33"/>
      <c r="R3431" s="34"/>
    </row>
    <row r="3432" spans="1:18" ht="15.75" customHeight="1" x14ac:dyDescent="0.2">
      <c r="A3432" s="22"/>
      <c r="B3432" s="27" t="s">
        <v>21</v>
      </c>
      <c r="C3432" s="27">
        <v>1185732</v>
      </c>
      <c r="D3432" s="28">
        <v>44415</v>
      </c>
      <c r="E3432" s="27" t="s">
        <v>22</v>
      </c>
      <c r="F3432" s="27" t="s">
        <v>124</v>
      </c>
      <c r="G3432" s="27" t="s">
        <v>125</v>
      </c>
      <c r="H3432" s="27" t="s">
        <v>24</v>
      </c>
      <c r="I3432" s="29">
        <v>0.49999999999999994</v>
      </c>
      <c r="J3432" s="30">
        <v>6000</v>
      </c>
      <c r="K3432" s="31">
        <f t="shared" si="26"/>
        <v>2999.9999999999995</v>
      </c>
      <c r="L3432" s="31">
        <f t="shared" si="27"/>
        <v>1049.9999999999998</v>
      </c>
      <c r="M3432" s="32">
        <v>0.35</v>
      </c>
      <c r="O3432" s="37"/>
      <c r="P3432" s="35"/>
      <c r="Q3432" s="33"/>
      <c r="R3432" s="34"/>
    </row>
    <row r="3433" spans="1:18" ht="15.75" customHeight="1" x14ac:dyDescent="0.2">
      <c r="A3433" s="22"/>
      <c r="B3433" s="27" t="s">
        <v>21</v>
      </c>
      <c r="C3433" s="27">
        <v>1185732</v>
      </c>
      <c r="D3433" s="28">
        <v>44415</v>
      </c>
      <c r="E3433" s="27" t="s">
        <v>22</v>
      </c>
      <c r="F3433" s="27" t="s">
        <v>124</v>
      </c>
      <c r="G3433" s="27" t="s">
        <v>125</v>
      </c>
      <c r="H3433" s="27" t="s">
        <v>25</v>
      </c>
      <c r="I3433" s="29">
        <v>0.45</v>
      </c>
      <c r="J3433" s="30">
        <v>3750</v>
      </c>
      <c r="K3433" s="31">
        <f t="shared" si="26"/>
        <v>1687.5</v>
      </c>
      <c r="L3433" s="31">
        <f t="shared" si="27"/>
        <v>590.625</v>
      </c>
      <c r="M3433" s="32">
        <v>0.35</v>
      </c>
      <c r="O3433" s="37"/>
      <c r="P3433" s="35"/>
      <c r="Q3433" s="33"/>
      <c r="R3433" s="34"/>
    </row>
    <row r="3434" spans="1:18" ht="15.75" customHeight="1" x14ac:dyDescent="0.2">
      <c r="A3434" s="22"/>
      <c r="B3434" s="27" t="s">
        <v>21</v>
      </c>
      <c r="C3434" s="27">
        <v>1185732</v>
      </c>
      <c r="D3434" s="28">
        <v>44415</v>
      </c>
      <c r="E3434" s="27" t="s">
        <v>22</v>
      </c>
      <c r="F3434" s="27" t="s">
        <v>124</v>
      </c>
      <c r="G3434" s="27" t="s">
        <v>125</v>
      </c>
      <c r="H3434" s="27" t="s">
        <v>26</v>
      </c>
      <c r="I3434" s="29">
        <v>0.4</v>
      </c>
      <c r="J3434" s="30">
        <v>3000</v>
      </c>
      <c r="K3434" s="31">
        <f t="shared" si="26"/>
        <v>1200</v>
      </c>
      <c r="L3434" s="31">
        <f t="shared" si="27"/>
        <v>480</v>
      </c>
      <c r="M3434" s="32">
        <v>0.4</v>
      </c>
      <c r="O3434" s="37"/>
      <c r="P3434" s="35"/>
      <c r="Q3434" s="33"/>
      <c r="R3434" s="34"/>
    </row>
    <row r="3435" spans="1:18" ht="15.75" customHeight="1" x14ac:dyDescent="0.2">
      <c r="A3435" s="22"/>
      <c r="B3435" s="27" t="s">
        <v>21</v>
      </c>
      <c r="C3435" s="27">
        <v>1185732</v>
      </c>
      <c r="D3435" s="28">
        <v>44415</v>
      </c>
      <c r="E3435" s="27" t="s">
        <v>22</v>
      </c>
      <c r="F3435" s="27" t="s">
        <v>124</v>
      </c>
      <c r="G3435" s="27" t="s">
        <v>125</v>
      </c>
      <c r="H3435" s="27" t="s">
        <v>27</v>
      </c>
      <c r="I3435" s="29">
        <v>0.4</v>
      </c>
      <c r="J3435" s="30">
        <v>2000</v>
      </c>
      <c r="K3435" s="31">
        <f t="shared" si="26"/>
        <v>800</v>
      </c>
      <c r="L3435" s="31">
        <f t="shared" si="27"/>
        <v>320</v>
      </c>
      <c r="M3435" s="32">
        <v>0.4</v>
      </c>
      <c r="O3435" s="37"/>
      <c r="P3435" s="35"/>
      <c r="Q3435" s="33"/>
      <c r="R3435" s="34"/>
    </row>
    <row r="3436" spans="1:18" ht="15.75" customHeight="1" x14ac:dyDescent="0.2">
      <c r="A3436" s="22"/>
      <c r="B3436" s="27" t="s">
        <v>21</v>
      </c>
      <c r="C3436" s="27">
        <v>1185732</v>
      </c>
      <c r="D3436" s="28">
        <v>44415</v>
      </c>
      <c r="E3436" s="27" t="s">
        <v>22</v>
      </c>
      <c r="F3436" s="27" t="s">
        <v>124</v>
      </c>
      <c r="G3436" s="27" t="s">
        <v>125</v>
      </c>
      <c r="H3436" s="27" t="s">
        <v>28</v>
      </c>
      <c r="I3436" s="29">
        <v>0.49999999999999994</v>
      </c>
      <c r="J3436" s="30">
        <v>1750</v>
      </c>
      <c r="K3436" s="31">
        <f t="shared" si="26"/>
        <v>874.99999999999989</v>
      </c>
      <c r="L3436" s="31">
        <f t="shared" si="27"/>
        <v>262.49999999999994</v>
      </c>
      <c r="M3436" s="32">
        <v>0.3</v>
      </c>
      <c r="O3436" s="37"/>
      <c r="P3436" s="35"/>
      <c r="Q3436" s="33"/>
      <c r="R3436" s="34"/>
    </row>
    <row r="3437" spans="1:18" ht="15.75" customHeight="1" x14ac:dyDescent="0.2">
      <c r="A3437" s="22"/>
      <c r="B3437" s="27" t="s">
        <v>21</v>
      </c>
      <c r="C3437" s="27">
        <v>1185732</v>
      </c>
      <c r="D3437" s="28">
        <v>44415</v>
      </c>
      <c r="E3437" s="27" t="s">
        <v>22</v>
      </c>
      <c r="F3437" s="27" t="s">
        <v>124</v>
      </c>
      <c r="G3437" s="27" t="s">
        <v>125</v>
      </c>
      <c r="H3437" s="27" t="s">
        <v>29</v>
      </c>
      <c r="I3437" s="29">
        <v>0.54999999999999993</v>
      </c>
      <c r="J3437" s="30">
        <v>3500</v>
      </c>
      <c r="K3437" s="31">
        <f t="shared" si="26"/>
        <v>1924.9999999999998</v>
      </c>
      <c r="L3437" s="31">
        <f t="shared" si="27"/>
        <v>770</v>
      </c>
      <c r="M3437" s="32">
        <v>0.4</v>
      </c>
      <c r="O3437" s="37"/>
      <c r="P3437" s="35"/>
      <c r="Q3437" s="33"/>
      <c r="R3437" s="34"/>
    </row>
    <row r="3438" spans="1:18" ht="15.75" customHeight="1" x14ac:dyDescent="0.2">
      <c r="A3438" s="22"/>
      <c r="B3438" s="27" t="s">
        <v>21</v>
      </c>
      <c r="C3438" s="27">
        <v>1185732</v>
      </c>
      <c r="D3438" s="28">
        <v>44445</v>
      </c>
      <c r="E3438" s="27" t="s">
        <v>22</v>
      </c>
      <c r="F3438" s="27" t="s">
        <v>124</v>
      </c>
      <c r="G3438" s="27" t="s">
        <v>125</v>
      </c>
      <c r="H3438" s="27" t="s">
        <v>24</v>
      </c>
      <c r="I3438" s="29">
        <v>0.49999999999999994</v>
      </c>
      <c r="J3438" s="30">
        <v>4750</v>
      </c>
      <c r="K3438" s="31">
        <f t="shared" si="26"/>
        <v>2374.9999999999995</v>
      </c>
      <c r="L3438" s="31">
        <f t="shared" si="27"/>
        <v>831.24999999999977</v>
      </c>
      <c r="M3438" s="32">
        <v>0.35</v>
      </c>
      <c r="O3438" s="37"/>
      <c r="P3438" s="35"/>
      <c r="Q3438" s="33"/>
      <c r="R3438" s="34"/>
    </row>
    <row r="3439" spans="1:18" ht="15.75" customHeight="1" x14ac:dyDescent="0.2">
      <c r="A3439" s="22"/>
      <c r="B3439" s="27" t="s">
        <v>21</v>
      </c>
      <c r="C3439" s="27">
        <v>1185732</v>
      </c>
      <c r="D3439" s="28">
        <v>44445</v>
      </c>
      <c r="E3439" s="27" t="s">
        <v>22</v>
      </c>
      <c r="F3439" s="27" t="s">
        <v>124</v>
      </c>
      <c r="G3439" s="27" t="s">
        <v>125</v>
      </c>
      <c r="H3439" s="27" t="s">
        <v>25</v>
      </c>
      <c r="I3439" s="29">
        <v>0.45</v>
      </c>
      <c r="J3439" s="30">
        <v>2750</v>
      </c>
      <c r="K3439" s="31">
        <f t="shared" si="26"/>
        <v>1237.5</v>
      </c>
      <c r="L3439" s="31">
        <f t="shared" si="27"/>
        <v>433.125</v>
      </c>
      <c r="M3439" s="32">
        <v>0.35</v>
      </c>
      <c r="O3439" s="37"/>
      <c r="P3439" s="35"/>
      <c r="Q3439" s="33"/>
      <c r="R3439" s="34"/>
    </row>
    <row r="3440" spans="1:18" ht="15.75" customHeight="1" x14ac:dyDescent="0.2">
      <c r="A3440" s="22"/>
      <c r="B3440" s="27" t="s">
        <v>21</v>
      </c>
      <c r="C3440" s="27">
        <v>1185732</v>
      </c>
      <c r="D3440" s="28">
        <v>44445</v>
      </c>
      <c r="E3440" s="27" t="s">
        <v>22</v>
      </c>
      <c r="F3440" s="27" t="s">
        <v>124</v>
      </c>
      <c r="G3440" s="27" t="s">
        <v>125</v>
      </c>
      <c r="H3440" s="27" t="s">
        <v>26</v>
      </c>
      <c r="I3440" s="29">
        <v>0.4</v>
      </c>
      <c r="J3440" s="30">
        <v>1750</v>
      </c>
      <c r="K3440" s="31">
        <f t="shared" si="26"/>
        <v>700</v>
      </c>
      <c r="L3440" s="31">
        <f t="shared" si="27"/>
        <v>280</v>
      </c>
      <c r="M3440" s="32">
        <v>0.4</v>
      </c>
      <c r="O3440" s="37"/>
      <c r="P3440" s="35"/>
      <c r="Q3440" s="33"/>
      <c r="R3440" s="34"/>
    </row>
    <row r="3441" spans="1:18" ht="15.75" customHeight="1" x14ac:dyDescent="0.2">
      <c r="A3441" s="22"/>
      <c r="B3441" s="27" t="s">
        <v>21</v>
      </c>
      <c r="C3441" s="27">
        <v>1185732</v>
      </c>
      <c r="D3441" s="28">
        <v>44445</v>
      </c>
      <c r="E3441" s="27" t="s">
        <v>22</v>
      </c>
      <c r="F3441" s="27" t="s">
        <v>124</v>
      </c>
      <c r="G3441" s="27" t="s">
        <v>125</v>
      </c>
      <c r="H3441" s="27" t="s">
        <v>27</v>
      </c>
      <c r="I3441" s="29">
        <v>0.4</v>
      </c>
      <c r="J3441" s="30">
        <v>1500</v>
      </c>
      <c r="K3441" s="31">
        <f t="shared" si="26"/>
        <v>600</v>
      </c>
      <c r="L3441" s="31">
        <f t="shared" si="27"/>
        <v>240</v>
      </c>
      <c r="M3441" s="32">
        <v>0.4</v>
      </c>
      <c r="O3441" s="37"/>
      <c r="P3441" s="35"/>
      <c r="Q3441" s="33"/>
      <c r="R3441" s="34"/>
    </row>
    <row r="3442" spans="1:18" ht="15.75" customHeight="1" x14ac:dyDescent="0.2">
      <c r="A3442" s="22"/>
      <c r="B3442" s="27" t="s">
        <v>21</v>
      </c>
      <c r="C3442" s="27">
        <v>1185732</v>
      </c>
      <c r="D3442" s="28">
        <v>44445</v>
      </c>
      <c r="E3442" s="27" t="s">
        <v>22</v>
      </c>
      <c r="F3442" s="27" t="s">
        <v>124</v>
      </c>
      <c r="G3442" s="27" t="s">
        <v>125</v>
      </c>
      <c r="H3442" s="27" t="s">
        <v>28</v>
      </c>
      <c r="I3442" s="29">
        <v>0.49999999999999994</v>
      </c>
      <c r="J3442" s="30">
        <v>1500</v>
      </c>
      <c r="K3442" s="31">
        <f t="shared" si="26"/>
        <v>749.99999999999989</v>
      </c>
      <c r="L3442" s="31">
        <f t="shared" si="27"/>
        <v>224.99999999999997</v>
      </c>
      <c r="M3442" s="32">
        <v>0.3</v>
      </c>
      <c r="O3442" s="37"/>
      <c r="P3442" s="35"/>
      <c r="Q3442" s="33"/>
      <c r="R3442" s="34"/>
    </row>
    <row r="3443" spans="1:18" ht="15.75" customHeight="1" x14ac:dyDescent="0.2">
      <c r="A3443" s="22"/>
      <c r="B3443" s="27" t="s">
        <v>21</v>
      </c>
      <c r="C3443" s="27">
        <v>1185732</v>
      </c>
      <c r="D3443" s="28">
        <v>44445</v>
      </c>
      <c r="E3443" s="27" t="s">
        <v>22</v>
      </c>
      <c r="F3443" s="27" t="s">
        <v>124</v>
      </c>
      <c r="G3443" s="27" t="s">
        <v>125</v>
      </c>
      <c r="H3443" s="27" t="s">
        <v>29</v>
      </c>
      <c r="I3443" s="29">
        <v>0.54999999999999993</v>
      </c>
      <c r="J3443" s="30">
        <v>2500</v>
      </c>
      <c r="K3443" s="31">
        <f t="shared" si="26"/>
        <v>1374.9999999999998</v>
      </c>
      <c r="L3443" s="31">
        <f t="shared" si="27"/>
        <v>549.99999999999989</v>
      </c>
      <c r="M3443" s="32">
        <v>0.4</v>
      </c>
      <c r="O3443" s="37"/>
      <c r="P3443" s="35"/>
      <c r="Q3443" s="33"/>
      <c r="R3443" s="34"/>
    </row>
    <row r="3444" spans="1:18" ht="15.75" customHeight="1" x14ac:dyDescent="0.2">
      <c r="A3444" s="22"/>
      <c r="B3444" s="27" t="s">
        <v>21</v>
      </c>
      <c r="C3444" s="27">
        <v>1185732</v>
      </c>
      <c r="D3444" s="28">
        <v>44477</v>
      </c>
      <c r="E3444" s="27" t="s">
        <v>22</v>
      </c>
      <c r="F3444" s="27" t="s">
        <v>124</v>
      </c>
      <c r="G3444" s="27" t="s">
        <v>125</v>
      </c>
      <c r="H3444" s="27" t="s">
        <v>24</v>
      </c>
      <c r="I3444" s="29">
        <v>0.54999999999999993</v>
      </c>
      <c r="J3444" s="30">
        <v>4250</v>
      </c>
      <c r="K3444" s="31">
        <f t="shared" si="26"/>
        <v>2337.4999999999995</v>
      </c>
      <c r="L3444" s="31">
        <f t="shared" si="27"/>
        <v>818.12499999999977</v>
      </c>
      <c r="M3444" s="32">
        <v>0.35</v>
      </c>
      <c r="O3444" s="37"/>
      <c r="P3444" s="35"/>
      <c r="Q3444" s="33"/>
      <c r="R3444" s="34"/>
    </row>
    <row r="3445" spans="1:18" ht="15.75" customHeight="1" x14ac:dyDescent="0.2">
      <c r="A3445" s="22"/>
      <c r="B3445" s="27" t="s">
        <v>21</v>
      </c>
      <c r="C3445" s="27">
        <v>1185732</v>
      </c>
      <c r="D3445" s="28">
        <v>44477</v>
      </c>
      <c r="E3445" s="27" t="s">
        <v>22</v>
      </c>
      <c r="F3445" s="27" t="s">
        <v>124</v>
      </c>
      <c r="G3445" s="27" t="s">
        <v>125</v>
      </c>
      <c r="H3445" s="27" t="s">
        <v>25</v>
      </c>
      <c r="I3445" s="29">
        <v>0.5</v>
      </c>
      <c r="J3445" s="30">
        <v>2500</v>
      </c>
      <c r="K3445" s="31">
        <f t="shared" si="26"/>
        <v>1250</v>
      </c>
      <c r="L3445" s="31">
        <f t="shared" si="27"/>
        <v>437.5</v>
      </c>
      <c r="M3445" s="32">
        <v>0.35</v>
      </c>
      <c r="O3445" s="37"/>
      <c r="P3445" s="35"/>
      <c r="Q3445" s="33"/>
      <c r="R3445" s="34"/>
    </row>
    <row r="3446" spans="1:18" ht="15.75" customHeight="1" x14ac:dyDescent="0.2">
      <c r="A3446" s="22"/>
      <c r="B3446" s="27" t="s">
        <v>21</v>
      </c>
      <c r="C3446" s="27">
        <v>1185732</v>
      </c>
      <c r="D3446" s="28">
        <v>44477</v>
      </c>
      <c r="E3446" s="27" t="s">
        <v>22</v>
      </c>
      <c r="F3446" s="27" t="s">
        <v>124</v>
      </c>
      <c r="G3446" s="27" t="s">
        <v>125</v>
      </c>
      <c r="H3446" s="27" t="s">
        <v>26</v>
      </c>
      <c r="I3446" s="29">
        <v>0.5</v>
      </c>
      <c r="J3446" s="30">
        <v>1500</v>
      </c>
      <c r="K3446" s="31">
        <f t="shared" si="26"/>
        <v>750</v>
      </c>
      <c r="L3446" s="31">
        <f t="shared" si="27"/>
        <v>300</v>
      </c>
      <c r="M3446" s="32">
        <v>0.4</v>
      </c>
      <c r="O3446" s="37"/>
      <c r="P3446" s="35"/>
      <c r="Q3446" s="33"/>
      <c r="R3446" s="34"/>
    </row>
    <row r="3447" spans="1:18" ht="15.75" customHeight="1" x14ac:dyDescent="0.2">
      <c r="A3447" s="22"/>
      <c r="B3447" s="27" t="s">
        <v>21</v>
      </c>
      <c r="C3447" s="27">
        <v>1185732</v>
      </c>
      <c r="D3447" s="28">
        <v>44477</v>
      </c>
      <c r="E3447" s="27" t="s">
        <v>22</v>
      </c>
      <c r="F3447" s="27" t="s">
        <v>124</v>
      </c>
      <c r="G3447" s="27" t="s">
        <v>125</v>
      </c>
      <c r="H3447" s="27" t="s">
        <v>27</v>
      </c>
      <c r="I3447" s="29">
        <v>0.5</v>
      </c>
      <c r="J3447" s="30">
        <v>1250</v>
      </c>
      <c r="K3447" s="31">
        <f t="shared" si="26"/>
        <v>625</v>
      </c>
      <c r="L3447" s="31">
        <f t="shared" si="27"/>
        <v>250</v>
      </c>
      <c r="M3447" s="32">
        <v>0.4</v>
      </c>
      <c r="O3447" s="37"/>
      <c r="P3447" s="35"/>
      <c r="Q3447" s="33"/>
      <c r="R3447" s="34"/>
    </row>
    <row r="3448" spans="1:18" ht="15.75" customHeight="1" x14ac:dyDescent="0.2">
      <c r="A3448" s="22"/>
      <c r="B3448" s="27" t="s">
        <v>21</v>
      </c>
      <c r="C3448" s="27">
        <v>1185732</v>
      </c>
      <c r="D3448" s="28">
        <v>44477</v>
      </c>
      <c r="E3448" s="27" t="s">
        <v>22</v>
      </c>
      <c r="F3448" s="27" t="s">
        <v>124</v>
      </c>
      <c r="G3448" s="27" t="s">
        <v>125</v>
      </c>
      <c r="H3448" s="27" t="s">
        <v>28</v>
      </c>
      <c r="I3448" s="29">
        <v>0.6</v>
      </c>
      <c r="J3448" s="30">
        <v>1250</v>
      </c>
      <c r="K3448" s="31">
        <f t="shared" si="26"/>
        <v>750</v>
      </c>
      <c r="L3448" s="31">
        <f t="shared" si="27"/>
        <v>225</v>
      </c>
      <c r="M3448" s="32">
        <v>0.3</v>
      </c>
      <c r="O3448" s="37"/>
      <c r="P3448" s="35"/>
      <c r="Q3448" s="33"/>
      <c r="R3448" s="34"/>
    </row>
    <row r="3449" spans="1:18" ht="15.75" customHeight="1" x14ac:dyDescent="0.2">
      <c r="A3449" s="22"/>
      <c r="B3449" s="27" t="s">
        <v>21</v>
      </c>
      <c r="C3449" s="27">
        <v>1185732</v>
      </c>
      <c r="D3449" s="28">
        <v>44477</v>
      </c>
      <c r="E3449" s="27" t="s">
        <v>22</v>
      </c>
      <c r="F3449" s="27" t="s">
        <v>124</v>
      </c>
      <c r="G3449" s="27" t="s">
        <v>125</v>
      </c>
      <c r="H3449" s="27" t="s">
        <v>29</v>
      </c>
      <c r="I3449" s="29">
        <v>0.64999999999999991</v>
      </c>
      <c r="J3449" s="30">
        <v>2500</v>
      </c>
      <c r="K3449" s="31">
        <f t="shared" si="26"/>
        <v>1624.9999999999998</v>
      </c>
      <c r="L3449" s="31">
        <f t="shared" si="27"/>
        <v>650</v>
      </c>
      <c r="M3449" s="32">
        <v>0.4</v>
      </c>
      <c r="O3449" s="37"/>
      <c r="P3449" s="35"/>
      <c r="Q3449" s="33"/>
      <c r="R3449" s="34"/>
    </row>
    <row r="3450" spans="1:18" ht="15.75" customHeight="1" x14ac:dyDescent="0.2">
      <c r="A3450" s="22"/>
      <c r="B3450" s="27" t="s">
        <v>21</v>
      </c>
      <c r="C3450" s="27">
        <v>1185732</v>
      </c>
      <c r="D3450" s="28">
        <v>44507</v>
      </c>
      <c r="E3450" s="27" t="s">
        <v>22</v>
      </c>
      <c r="F3450" s="27" t="s">
        <v>124</v>
      </c>
      <c r="G3450" s="27" t="s">
        <v>125</v>
      </c>
      <c r="H3450" s="27" t="s">
        <v>24</v>
      </c>
      <c r="I3450" s="29">
        <v>0.6</v>
      </c>
      <c r="J3450" s="30">
        <v>4000</v>
      </c>
      <c r="K3450" s="31">
        <f t="shared" si="26"/>
        <v>2400</v>
      </c>
      <c r="L3450" s="31">
        <f t="shared" si="27"/>
        <v>840</v>
      </c>
      <c r="M3450" s="32">
        <v>0.35</v>
      </c>
      <c r="O3450" s="37"/>
      <c r="P3450" s="35"/>
      <c r="Q3450" s="33"/>
      <c r="R3450" s="34"/>
    </row>
    <row r="3451" spans="1:18" ht="15.75" customHeight="1" x14ac:dyDescent="0.2">
      <c r="A3451" s="22"/>
      <c r="B3451" s="27" t="s">
        <v>21</v>
      </c>
      <c r="C3451" s="27">
        <v>1185732</v>
      </c>
      <c r="D3451" s="28">
        <v>44507</v>
      </c>
      <c r="E3451" s="27" t="s">
        <v>22</v>
      </c>
      <c r="F3451" s="27" t="s">
        <v>124</v>
      </c>
      <c r="G3451" s="27" t="s">
        <v>125</v>
      </c>
      <c r="H3451" s="27" t="s">
        <v>25</v>
      </c>
      <c r="I3451" s="29">
        <v>0.5</v>
      </c>
      <c r="J3451" s="30">
        <v>2750</v>
      </c>
      <c r="K3451" s="31">
        <f t="shared" si="26"/>
        <v>1375</v>
      </c>
      <c r="L3451" s="31">
        <f t="shared" si="27"/>
        <v>481.24999999999994</v>
      </c>
      <c r="M3451" s="32">
        <v>0.35</v>
      </c>
      <c r="O3451" s="37"/>
      <c r="P3451" s="35"/>
      <c r="Q3451" s="33"/>
      <c r="R3451" s="34"/>
    </row>
    <row r="3452" spans="1:18" ht="15.75" customHeight="1" x14ac:dyDescent="0.2">
      <c r="A3452" s="22"/>
      <c r="B3452" s="27" t="s">
        <v>21</v>
      </c>
      <c r="C3452" s="27">
        <v>1185732</v>
      </c>
      <c r="D3452" s="28">
        <v>44507</v>
      </c>
      <c r="E3452" s="27" t="s">
        <v>22</v>
      </c>
      <c r="F3452" s="27" t="s">
        <v>124</v>
      </c>
      <c r="G3452" s="27" t="s">
        <v>125</v>
      </c>
      <c r="H3452" s="27" t="s">
        <v>26</v>
      </c>
      <c r="I3452" s="29">
        <v>0.5</v>
      </c>
      <c r="J3452" s="30">
        <v>2700</v>
      </c>
      <c r="K3452" s="31">
        <f t="shared" si="26"/>
        <v>1350</v>
      </c>
      <c r="L3452" s="31">
        <f t="shared" si="27"/>
        <v>540</v>
      </c>
      <c r="M3452" s="32">
        <v>0.4</v>
      </c>
      <c r="O3452" s="37"/>
      <c r="P3452" s="35"/>
      <c r="Q3452" s="33"/>
      <c r="R3452" s="34"/>
    </row>
    <row r="3453" spans="1:18" ht="15.75" customHeight="1" x14ac:dyDescent="0.2">
      <c r="A3453" s="22"/>
      <c r="B3453" s="27" t="s">
        <v>21</v>
      </c>
      <c r="C3453" s="27">
        <v>1185732</v>
      </c>
      <c r="D3453" s="28">
        <v>44507</v>
      </c>
      <c r="E3453" s="27" t="s">
        <v>22</v>
      </c>
      <c r="F3453" s="27" t="s">
        <v>124</v>
      </c>
      <c r="G3453" s="27" t="s">
        <v>125</v>
      </c>
      <c r="H3453" s="27" t="s">
        <v>27</v>
      </c>
      <c r="I3453" s="29">
        <v>0.5</v>
      </c>
      <c r="J3453" s="30">
        <v>2500</v>
      </c>
      <c r="K3453" s="31">
        <f t="shared" si="26"/>
        <v>1250</v>
      </c>
      <c r="L3453" s="31">
        <f t="shared" si="27"/>
        <v>500</v>
      </c>
      <c r="M3453" s="32">
        <v>0.4</v>
      </c>
      <c r="O3453" s="37"/>
      <c r="P3453" s="35"/>
      <c r="Q3453" s="33"/>
      <c r="R3453" s="34"/>
    </row>
    <row r="3454" spans="1:18" ht="15.75" customHeight="1" x14ac:dyDescent="0.2">
      <c r="A3454" s="22"/>
      <c r="B3454" s="27" t="s">
        <v>21</v>
      </c>
      <c r="C3454" s="27">
        <v>1185732</v>
      </c>
      <c r="D3454" s="28">
        <v>44507</v>
      </c>
      <c r="E3454" s="27" t="s">
        <v>22</v>
      </c>
      <c r="F3454" s="27" t="s">
        <v>124</v>
      </c>
      <c r="G3454" s="27" t="s">
        <v>125</v>
      </c>
      <c r="H3454" s="27" t="s">
        <v>28</v>
      </c>
      <c r="I3454" s="29">
        <v>0.6</v>
      </c>
      <c r="J3454" s="30">
        <v>2250</v>
      </c>
      <c r="K3454" s="31">
        <f t="shared" si="26"/>
        <v>1350</v>
      </c>
      <c r="L3454" s="31">
        <f t="shared" si="27"/>
        <v>405</v>
      </c>
      <c r="M3454" s="32">
        <v>0.3</v>
      </c>
      <c r="O3454" s="37"/>
      <c r="P3454" s="35"/>
      <c r="Q3454" s="33"/>
      <c r="R3454" s="34"/>
    </row>
    <row r="3455" spans="1:18" ht="15.75" customHeight="1" x14ac:dyDescent="0.2">
      <c r="A3455" s="22"/>
      <c r="B3455" s="27" t="s">
        <v>21</v>
      </c>
      <c r="C3455" s="27">
        <v>1185732</v>
      </c>
      <c r="D3455" s="28">
        <v>44507</v>
      </c>
      <c r="E3455" s="27" t="s">
        <v>22</v>
      </c>
      <c r="F3455" s="27" t="s">
        <v>124</v>
      </c>
      <c r="G3455" s="27" t="s">
        <v>125</v>
      </c>
      <c r="H3455" s="27" t="s">
        <v>29</v>
      </c>
      <c r="I3455" s="29">
        <v>0.64999999999999991</v>
      </c>
      <c r="J3455" s="30">
        <v>3250</v>
      </c>
      <c r="K3455" s="31">
        <f t="shared" si="26"/>
        <v>2112.4999999999995</v>
      </c>
      <c r="L3455" s="31">
        <f t="shared" si="27"/>
        <v>844.99999999999989</v>
      </c>
      <c r="M3455" s="32">
        <v>0.4</v>
      </c>
      <c r="O3455" s="37"/>
      <c r="P3455" s="35"/>
      <c r="Q3455" s="33"/>
      <c r="R3455" s="34"/>
    </row>
    <row r="3456" spans="1:18" ht="15.75" customHeight="1" x14ac:dyDescent="0.2">
      <c r="A3456" s="22"/>
      <c r="B3456" s="27" t="s">
        <v>21</v>
      </c>
      <c r="C3456" s="27">
        <v>1185732</v>
      </c>
      <c r="D3456" s="28">
        <v>44536</v>
      </c>
      <c r="E3456" s="27" t="s">
        <v>22</v>
      </c>
      <c r="F3456" s="27" t="s">
        <v>124</v>
      </c>
      <c r="G3456" s="27" t="s">
        <v>125</v>
      </c>
      <c r="H3456" s="27" t="s">
        <v>24</v>
      </c>
      <c r="I3456" s="29">
        <v>0.6</v>
      </c>
      <c r="J3456" s="30">
        <v>5500</v>
      </c>
      <c r="K3456" s="31">
        <f t="shared" si="26"/>
        <v>3300</v>
      </c>
      <c r="L3456" s="31">
        <f t="shared" si="27"/>
        <v>1155</v>
      </c>
      <c r="M3456" s="32">
        <v>0.35</v>
      </c>
      <c r="O3456" s="37"/>
      <c r="P3456" s="35"/>
      <c r="Q3456" s="33"/>
      <c r="R3456" s="34"/>
    </row>
    <row r="3457" spans="1:18" ht="15.75" customHeight="1" x14ac:dyDescent="0.2">
      <c r="A3457" s="22"/>
      <c r="B3457" s="27" t="s">
        <v>21</v>
      </c>
      <c r="C3457" s="27">
        <v>1185732</v>
      </c>
      <c r="D3457" s="28">
        <v>44536</v>
      </c>
      <c r="E3457" s="27" t="s">
        <v>22</v>
      </c>
      <c r="F3457" s="27" t="s">
        <v>124</v>
      </c>
      <c r="G3457" s="27" t="s">
        <v>125</v>
      </c>
      <c r="H3457" s="27" t="s">
        <v>25</v>
      </c>
      <c r="I3457" s="29">
        <v>0.5</v>
      </c>
      <c r="J3457" s="30">
        <v>3500</v>
      </c>
      <c r="K3457" s="31">
        <f t="shared" si="26"/>
        <v>1750</v>
      </c>
      <c r="L3457" s="31">
        <f t="shared" si="27"/>
        <v>612.5</v>
      </c>
      <c r="M3457" s="32">
        <v>0.35</v>
      </c>
      <c r="O3457" s="37"/>
      <c r="P3457" s="35"/>
      <c r="Q3457" s="33"/>
      <c r="R3457" s="34"/>
    </row>
    <row r="3458" spans="1:18" ht="15.75" customHeight="1" x14ac:dyDescent="0.2">
      <c r="A3458" s="22"/>
      <c r="B3458" s="27" t="s">
        <v>21</v>
      </c>
      <c r="C3458" s="27">
        <v>1185732</v>
      </c>
      <c r="D3458" s="28">
        <v>44536</v>
      </c>
      <c r="E3458" s="27" t="s">
        <v>22</v>
      </c>
      <c r="F3458" s="27" t="s">
        <v>124</v>
      </c>
      <c r="G3458" s="27" t="s">
        <v>125</v>
      </c>
      <c r="H3458" s="27" t="s">
        <v>26</v>
      </c>
      <c r="I3458" s="29">
        <v>0.5</v>
      </c>
      <c r="J3458" s="30">
        <v>3250</v>
      </c>
      <c r="K3458" s="31">
        <f t="shared" si="26"/>
        <v>1625</v>
      </c>
      <c r="L3458" s="31">
        <f t="shared" si="27"/>
        <v>650</v>
      </c>
      <c r="M3458" s="32">
        <v>0.4</v>
      </c>
      <c r="O3458" s="37"/>
      <c r="P3458" s="35"/>
      <c r="Q3458" s="33"/>
      <c r="R3458" s="34"/>
    </row>
    <row r="3459" spans="1:18" ht="15.75" customHeight="1" x14ac:dyDescent="0.2">
      <c r="A3459" s="22"/>
      <c r="B3459" s="27" t="s">
        <v>21</v>
      </c>
      <c r="C3459" s="27">
        <v>1185732</v>
      </c>
      <c r="D3459" s="28">
        <v>44536</v>
      </c>
      <c r="E3459" s="27" t="s">
        <v>22</v>
      </c>
      <c r="F3459" s="27" t="s">
        <v>124</v>
      </c>
      <c r="G3459" s="27" t="s">
        <v>125</v>
      </c>
      <c r="H3459" s="27" t="s">
        <v>27</v>
      </c>
      <c r="I3459" s="29">
        <v>0.5</v>
      </c>
      <c r="J3459" s="30">
        <v>2750</v>
      </c>
      <c r="K3459" s="31">
        <f t="shared" si="26"/>
        <v>1375</v>
      </c>
      <c r="L3459" s="31">
        <f t="shared" si="27"/>
        <v>550</v>
      </c>
      <c r="M3459" s="32">
        <v>0.4</v>
      </c>
      <c r="O3459" s="37"/>
      <c r="P3459" s="35"/>
      <c r="Q3459" s="33"/>
      <c r="R3459" s="34"/>
    </row>
    <row r="3460" spans="1:18" ht="15.75" customHeight="1" x14ac:dyDescent="0.2">
      <c r="A3460" s="22"/>
      <c r="B3460" s="27" t="s">
        <v>21</v>
      </c>
      <c r="C3460" s="27">
        <v>1185732</v>
      </c>
      <c r="D3460" s="28">
        <v>44536</v>
      </c>
      <c r="E3460" s="27" t="s">
        <v>22</v>
      </c>
      <c r="F3460" s="27" t="s">
        <v>124</v>
      </c>
      <c r="G3460" s="27" t="s">
        <v>125</v>
      </c>
      <c r="H3460" s="27" t="s">
        <v>28</v>
      </c>
      <c r="I3460" s="29">
        <v>0.6</v>
      </c>
      <c r="J3460" s="30">
        <v>2750</v>
      </c>
      <c r="K3460" s="31">
        <f t="shared" si="26"/>
        <v>1650</v>
      </c>
      <c r="L3460" s="31">
        <f t="shared" si="27"/>
        <v>495</v>
      </c>
      <c r="M3460" s="32">
        <v>0.3</v>
      </c>
      <c r="O3460" s="37"/>
      <c r="P3460" s="35"/>
      <c r="Q3460" s="33"/>
      <c r="R3460" s="34"/>
    </row>
    <row r="3461" spans="1:18" ht="15.75" customHeight="1" x14ac:dyDescent="0.2">
      <c r="A3461" s="22"/>
      <c r="B3461" s="27" t="s">
        <v>21</v>
      </c>
      <c r="C3461" s="27">
        <v>1185732</v>
      </c>
      <c r="D3461" s="28">
        <v>44536</v>
      </c>
      <c r="E3461" s="27" t="s">
        <v>22</v>
      </c>
      <c r="F3461" s="27" t="s">
        <v>124</v>
      </c>
      <c r="G3461" s="27" t="s">
        <v>125</v>
      </c>
      <c r="H3461" s="27" t="s">
        <v>29</v>
      </c>
      <c r="I3461" s="29">
        <v>0.64999999999999991</v>
      </c>
      <c r="J3461" s="30">
        <v>3750</v>
      </c>
      <c r="K3461" s="31">
        <f t="shared" si="26"/>
        <v>2437.4999999999995</v>
      </c>
      <c r="L3461" s="31">
        <f t="shared" si="27"/>
        <v>974.99999999999989</v>
      </c>
      <c r="M3461" s="32">
        <v>0.4</v>
      </c>
      <c r="O3461" s="37"/>
      <c r="P3461" s="35"/>
      <c r="Q3461" s="33"/>
      <c r="R3461" s="34"/>
    </row>
    <row r="3462" spans="1:18" ht="15.75" customHeight="1" x14ac:dyDescent="0.2">
      <c r="A3462" s="22" t="s">
        <v>46</v>
      </c>
      <c r="B3462" s="27" t="s">
        <v>21</v>
      </c>
      <c r="C3462" s="27">
        <v>1185732</v>
      </c>
      <c r="D3462" s="28">
        <v>44203</v>
      </c>
      <c r="E3462" s="27" t="s">
        <v>22</v>
      </c>
      <c r="F3462" s="27" t="s">
        <v>126</v>
      </c>
      <c r="G3462" s="27" t="s">
        <v>127</v>
      </c>
      <c r="H3462" s="27" t="s">
        <v>24</v>
      </c>
      <c r="I3462" s="29">
        <v>0.4</v>
      </c>
      <c r="J3462" s="30">
        <v>5000</v>
      </c>
      <c r="K3462" s="31">
        <f t="shared" si="26"/>
        <v>2000</v>
      </c>
      <c r="L3462" s="31">
        <f t="shared" si="27"/>
        <v>800</v>
      </c>
      <c r="M3462" s="32">
        <v>0.4</v>
      </c>
      <c r="O3462" s="37"/>
      <c r="P3462" s="35"/>
      <c r="Q3462" s="33"/>
      <c r="R3462" s="34"/>
    </row>
    <row r="3463" spans="1:18" ht="15.75" customHeight="1" x14ac:dyDescent="0.2">
      <c r="A3463" s="22"/>
      <c r="B3463" s="27" t="s">
        <v>21</v>
      </c>
      <c r="C3463" s="27">
        <v>1185732</v>
      </c>
      <c r="D3463" s="28">
        <v>44203</v>
      </c>
      <c r="E3463" s="27" t="s">
        <v>22</v>
      </c>
      <c r="F3463" s="27" t="s">
        <v>126</v>
      </c>
      <c r="G3463" s="27" t="s">
        <v>127</v>
      </c>
      <c r="H3463" s="27" t="s">
        <v>25</v>
      </c>
      <c r="I3463" s="29">
        <v>0.4</v>
      </c>
      <c r="J3463" s="30">
        <v>3000</v>
      </c>
      <c r="K3463" s="31">
        <f t="shared" si="26"/>
        <v>1200</v>
      </c>
      <c r="L3463" s="31">
        <f t="shared" si="27"/>
        <v>480</v>
      </c>
      <c r="M3463" s="32">
        <v>0.4</v>
      </c>
      <c r="O3463" s="37"/>
      <c r="P3463" s="35"/>
      <c r="Q3463" s="33"/>
      <c r="R3463" s="34"/>
    </row>
    <row r="3464" spans="1:18" ht="15.75" customHeight="1" x14ac:dyDescent="0.2">
      <c r="A3464" s="22"/>
      <c r="B3464" s="27" t="s">
        <v>21</v>
      </c>
      <c r="C3464" s="27">
        <v>1185732</v>
      </c>
      <c r="D3464" s="28">
        <v>44203</v>
      </c>
      <c r="E3464" s="27" t="s">
        <v>22</v>
      </c>
      <c r="F3464" s="27" t="s">
        <v>126</v>
      </c>
      <c r="G3464" s="27" t="s">
        <v>127</v>
      </c>
      <c r="H3464" s="27" t="s">
        <v>26</v>
      </c>
      <c r="I3464" s="29">
        <v>0.30000000000000004</v>
      </c>
      <c r="J3464" s="30">
        <v>3000</v>
      </c>
      <c r="K3464" s="31">
        <f t="shared" si="26"/>
        <v>900.00000000000011</v>
      </c>
      <c r="L3464" s="31">
        <f t="shared" si="27"/>
        <v>270</v>
      </c>
      <c r="M3464" s="32">
        <v>0.3</v>
      </c>
      <c r="O3464" s="37"/>
      <c r="P3464" s="35"/>
      <c r="Q3464" s="33"/>
      <c r="R3464" s="34"/>
    </row>
    <row r="3465" spans="1:18" ht="15.75" customHeight="1" x14ac:dyDescent="0.2">
      <c r="A3465" s="22"/>
      <c r="B3465" s="27" t="s">
        <v>21</v>
      </c>
      <c r="C3465" s="27">
        <v>1185732</v>
      </c>
      <c r="D3465" s="28">
        <v>44203</v>
      </c>
      <c r="E3465" s="27" t="s">
        <v>22</v>
      </c>
      <c r="F3465" s="27" t="s">
        <v>126</v>
      </c>
      <c r="G3465" s="27" t="s">
        <v>127</v>
      </c>
      <c r="H3465" s="27" t="s">
        <v>27</v>
      </c>
      <c r="I3465" s="29">
        <v>0.35</v>
      </c>
      <c r="J3465" s="30">
        <v>1500</v>
      </c>
      <c r="K3465" s="31">
        <f t="shared" si="26"/>
        <v>525</v>
      </c>
      <c r="L3465" s="31">
        <f t="shared" si="27"/>
        <v>157.5</v>
      </c>
      <c r="M3465" s="32">
        <v>0.3</v>
      </c>
      <c r="O3465" s="37"/>
      <c r="P3465" s="35"/>
      <c r="Q3465" s="33"/>
      <c r="R3465" s="34"/>
    </row>
    <row r="3466" spans="1:18" ht="15.75" customHeight="1" x14ac:dyDescent="0.2">
      <c r="A3466" s="22"/>
      <c r="B3466" s="27" t="s">
        <v>21</v>
      </c>
      <c r="C3466" s="27">
        <v>1185732</v>
      </c>
      <c r="D3466" s="28">
        <v>44203</v>
      </c>
      <c r="E3466" s="27" t="s">
        <v>22</v>
      </c>
      <c r="F3466" s="27" t="s">
        <v>126</v>
      </c>
      <c r="G3466" s="27" t="s">
        <v>127</v>
      </c>
      <c r="H3466" s="27" t="s">
        <v>28</v>
      </c>
      <c r="I3466" s="29">
        <v>0.5</v>
      </c>
      <c r="J3466" s="30">
        <v>2000</v>
      </c>
      <c r="K3466" s="31">
        <f t="shared" si="26"/>
        <v>1000</v>
      </c>
      <c r="L3466" s="31">
        <f t="shared" si="27"/>
        <v>300</v>
      </c>
      <c r="M3466" s="32">
        <v>0.3</v>
      </c>
      <c r="O3466" s="37"/>
      <c r="P3466" s="35"/>
      <c r="Q3466" s="33"/>
      <c r="R3466" s="34"/>
    </row>
    <row r="3467" spans="1:18" ht="15.75" customHeight="1" x14ac:dyDescent="0.2">
      <c r="A3467" s="22"/>
      <c r="B3467" s="27" t="s">
        <v>21</v>
      </c>
      <c r="C3467" s="27">
        <v>1185732</v>
      </c>
      <c r="D3467" s="28">
        <v>44203</v>
      </c>
      <c r="E3467" s="27" t="s">
        <v>22</v>
      </c>
      <c r="F3467" s="27" t="s">
        <v>126</v>
      </c>
      <c r="G3467" s="27" t="s">
        <v>127</v>
      </c>
      <c r="H3467" s="27" t="s">
        <v>29</v>
      </c>
      <c r="I3467" s="29">
        <v>0.4</v>
      </c>
      <c r="J3467" s="30">
        <v>3000</v>
      </c>
      <c r="K3467" s="31">
        <f t="shared" si="26"/>
        <v>1200</v>
      </c>
      <c r="L3467" s="31">
        <f t="shared" si="27"/>
        <v>420</v>
      </c>
      <c r="M3467" s="32">
        <v>0.35</v>
      </c>
      <c r="O3467" s="37"/>
      <c r="P3467" s="35"/>
      <c r="Q3467" s="33"/>
      <c r="R3467" s="34"/>
    </row>
    <row r="3468" spans="1:18" ht="15.75" customHeight="1" x14ac:dyDescent="0.2">
      <c r="A3468" s="22"/>
      <c r="B3468" s="27" t="s">
        <v>21</v>
      </c>
      <c r="C3468" s="27">
        <v>1185732</v>
      </c>
      <c r="D3468" s="28">
        <v>44232</v>
      </c>
      <c r="E3468" s="27" t="s">
        <v>22</v>
      </c>
      <c r="F3468" s="27" t="s">
        <v>126</v>
      </c>
      <c r="G3468" s="27" t="s">
        <v>127</v>
      </c>
      <c r="H3468" s="27" t="s">
        <v>24</v>
      </c>
      <c r="I3468" s="29">
        <v>0.4</v>
      </c>
      <c r="J3468" s="30">
        <v>5500</v>
      </c>
      <c r="K3468" s="31">
        <f t="shared" si="26"/>
        <v>2200</v>
      </c>
      <c r="L3468" s="31">
        <f t="shared" si="27"/>
        <v>880</v>
      </c>
      <c r="M3468" s="32">
        <v>0.4</v>
      </c>
      <c r="O3468" s="37"/>
      <c r="P3468" s="35"/>
      <c r="Q3468" s="33"/>
      <c r="R3468" s="34"/>
    </row>
    <row r="3469" spans="1:18" ht="15.75" customHeight="1" x14ac:dyDescent="0.2">
      <c r="A3469" s="22"/>
      <c r="B3469" s="27" t="s">
        <v>21</v>
      </c>
      <c r="C3469" s="27">
        <v>1185732</v>
      </c>
      <c r="D3469" s="28">
        <v>44232</v>
      </c>
      <c r="E3469" s="27" t="s">
        <v>22</v>
      </c>
      <c r="F3469" s="27" t="s">
        <v>126</v>
      </c>
      <c r="G3469" s="27" t="s">
        <v>127</v>
      </c>
      <c r="H3469" s="27" t="s">
        <v>25</v>
      </c>
      <c r="I3469" s="29">
        <v>0.4</v>
      </c>
      <c r="J3469" s="30">
        <v>2000</v>
      </c>
      <c r="K3469" s="31">
        <f t="shared" si="26"/>
        <v>800</v>
      </c>
      <c r="L3469" s="31">
        <f t="shared" si="27"/>
        <v>320</v>
      </c>
      <c r="M3469" s="32">
        <v>0.4</v>
      </c>
      <c r="O3469" s="37"/>
      <c r="P3469" s="35"/>
      <c r="Q3469" s="33"/>
      <c r="R3469" s="34"/>
    </row>
    <row r="3470" spans="1:18" ht="15.75" customHeight="1" x14ac:dyDescent="0.2">
      <c r="A3470" s="22"/>
      <c r="B3470" s="27" t="s">
        <v>21</v>
      </c>
      <c r="C3470" s="27">
        <v>1185732</v>
      </c>
      <c r="D3470" s="28">
        <v>44232</v>
      </c>
      <c r="E3470" s="27" t="s">
        <v>22</v>
      </c>
      <c r="F3470" s="27" t="s">
        <v>126</v>
      </c>
      <c r="G3470" s="27" t="s">
        <v>127</v>
      </c>
      <c r="H3470" s="27" t="s">
        <v>26</v>
      </c>
      <c r="I3470" s="29">
        <v>0.30000000000000004</v>
      </c>
      <c r="J3470" s="30">
        <v>2500</v>
      </c>
      <c r="K3470" s="31">
        <f t="shared" si="26"/>
        <v>750.00000000000011</v>
      </c>
      <c r="L3470" s="31">
        <f t="shared" si="27"/>
        <v>225.00000000000003</v>
      </c>
      <c r="M3470" s="32">
        <v>0.3</v>
      </c>
      <c r="O3470" s="37"/>
      <c r="P3470" s="35"/>
      <c r="Q3470" s="33"/>
      <c r="R3470" s="34"/>
    </row>
    <row r="3471" spans="1:18" ht="15.75" customHeight="1" x14ac:dyDescent="0.2">
      <c r="A3471" s="22"/>
      <c r="B3471" s="27" t="s">
        <v>21</v>
      </c>
      <c r="C3471" s="27">
        <v>1185732</v>
      </c>
      <c r="D3471" s="28">
        <v>44232</v>
      </c>
      <c r="E3471" s="27" t="s">
        <v>22</v>
      </c>
      <c r="F3471" s="27" t="s">
        <v>126</v>
      </c>
      <c r="G3471" s="27" t="s">
        <v>127</v>
      </c>
      <c r="H3471" s="27" t="s">
        <v>27</v>
      </c>
      <c r="I3471" s="29">
        <v>0.35</v>
      </c>
      <c r="J3471" s="30">
        <v>1250</v>
      </c>
      <c r="K3471" s="31">
        <f t="shared" si="26"/>
        <v>437.5</v>
      </c>
      <c r="L3471" s="31">
        <f t="shared" si="27"/>
        <v>131.25</v>
      </c>
      <c r="M3471" s="32">
        <v>0.3</v>
      </c>
      <c r="O3471" s="37"/>
      <c r="P3471" s="35"/>
      <c r="Q3471" s="33"/>
      <c r="R3471" s="34"/>
    </row>
    <row r="3472" spans="1:18" ht="15.75" customHeight="1" x14ac:dyDescent="0.2">
      <c r="A3472" s="22"/>
      <c r="B3472" s="27" t="s">
        <v>21</v>
      </c>
      <c r="C3472" s="27">
        <v>1185732</v>
      </c>
      <c r="D3472" s="28">
        <v>44232</v>
      </c>
      <c r="E3472" s="27" t="s">
        <v>22</v>
      </c>
      <c r="F3472" s="27" t="s">
        <v>126</v>
      </c>
      <c r="G3472" s="27" t="s">
        <v>127</v>
      </c>
      <c r="H3472" s="27" t="s">
        <v>28</v>
      </c>
      <c r="I3472" s="29">
        <v>0.5</v>
      </c>
      <c r="J3472" s="30">
        <v>2000</v>
      </c>
      <c r="K3472" s="31">
        <f t="shared" si="26"/>
        <v>1000</v>
      </c>
      <c r="L3472" s="31">
        <f t="shared" si="27"/>
        <v>300</v>
      </c>
      <c r="M3472" s="32">
        <v>0.3</v>
      </c>
      <c r="O3472" s="37"/>
      <c r="P3472" s="35"/>
      <c r="Q3472" s="33"/>
      <c r="R3472" s="34"/>
    </row>
    <row r="3473" spans="1:18" ht="15.75" customHeight="1" x14ac:dyDescent="0.2">
      <c r="A3473" s="22"/>
      <c r="B3473" s="27" t="s">
        <v>21</v>
      </c>
      <c r="C3473" s="27">
        <v>1185732</v>
      </c>
      <c r="D3473" s="28">
        <v>44232</v>
      </c>
      <c r="E3473" s="27" t="s">
        <v>22</v>
      </c>
      <c r="F3473" s="27" t="s">
        <v>126</v>
      </c>
      <c r="G3473" s="27" t="s">
        <v>127</v>
      </c>
      <c r="H3473" s="27" t="s">
        <v>29</v>
      </c>
      <c r="I3473" s="29">
        <v>0.4</v>
      </c>
      <c r="J3473" s="30">
        <v>3000</v>
      </c>
      <c r="K3473" s="31">
        <f t="shared" si="26"/>
        <v>1200</v>
      </c>
      <c r="L3473" s="31">
        <f t="shared" si="27"/>
        <v>420</v>
      </c>
      <c r="M3473" s="32">
        <v>0.35</v>
      </c>
      <c r="O3473" s="37"/>
      <c r="P3473" s="35"/>
      <c r="Q3473" s="33"/>
      <c r="R3473" s="34"/>
    </row>
    <row r="3474" spans="1:18" ht="15.75" customHeight="1" x14ac:dyDescent="0.2">
      <c r="A3474" s="22"/>
      <c r="B3474" s="27" t="s">
        <v>21</v>
      </c>
      <c r="C3474" s="27">
        <v>1185732</v>
      </c>
      <c r="D3474" s="28">
        <v>44258</v>
      </c>
      <c r="E3474" s="27" t="s">
        <v>22</v>
      </c>
      <c r="F3474" s="27" t="s">
        <v>126</v>
      </c>
      <c r="G3474" s="27" t="s">
        <v>127</v>
      </c>
      <c r="H3474" s="27" t="s">
        <v>24</v>
      </c>
      <c r="I3474" s="29">
        <v>0.4</v>
      </c>
      <c r="J3474" s="30">
        <v>5200</v>
      </c>
      <c r="K3474" s="31">
        <f t="shared" si="26"/>
        <v>2080</v>
      </c>
      <c r="L3474" s="31">
        <f t="shared" si="27"/>
        <v>832</v>
      </c>
      <c r="M3474" s="32">
        <v>0.4</v>
      </c>
      <c r="O3474" s="37"/>
      <c r="P3474" s="35"/>
      <c r="Q3474" s="33"/>
      <c r="R3474" s="34"/>
    </row>
    <row r="3475" spans="1:18" ht="15.75" customHeight="1" x14ac:dyDescent="0.2">
      <c r="A3475" s="22"/>
      <c r="B3475" s="27" t="s">
        <v>21</v>
      </c>
      <c r="C3475" s="27">
        <v>1185732</v>
      </c>
      <c r="D3475" s="28">
        <v>44258</v>
      </c>
      <c r="E3475" s="27" t="s">
        <v>22</v>
      </c>
      <c r="F3475" s="27" t="s">
        <v>126</v>
      </c>
      <c r="G3475" s="27" t="s">
        <v>127</v>
      </c>
      <c r="H3475" s="27" t="s">
        <v>25</v>
      </c>
      <c r="I3475" s="29">
        <v>0.4</v>
      </c>
      <c r="J3475" s="30">
        <v>2250</v>
      </c>
      <c r="K3475" s="31">
        <f t="shared" si="26"/>
        <v>900</v>
      </c>
      <c r="L3475" s="31">
        <f t="shared" si="27"/>
        <v>360</v>
      </c>
      <c r="M3475" s="32">
        <v>0.4</v>
      </c>
      <c r="O3475" s="37"/>
      <c r="P3475" s="35"/>
      <c r="Q3475" s="33"/>
      <c r="R3475" s="34"/>
    </row>
    <row r="3476" spans="1:18" ht="15.75" customHeight="1" x14ac:dyDescent="0.2">
      <c r="A3476" s="22"/>
      <c r="B3476" s="27" t="s">
        <v>21</v>
      </c>
      <c r="C3476" s="27">
        <v>1185732</v>
      </c>
      <c r="D3476" s="28">
        <v>44258</v>
      </c>
      <c r="E3476" s="27" t="s">
        <v>22</v>
      </c>
      <c r="F3476" s="27" t="s">
        <v>126</v>
      </c>
      <c r="G3476" s="27" t="s">
        <v>127</v>
      </c>
      <c r="H3476" s="27" t="s">
        <v>26</v>
      </c>
      <c r="I3476" s="29">
        <v>0.30000000000000004</v>
      </c>
      <c r="J3476" s="30">
        <v>2500</v>
      </c>
      <c r="K3476" s="31">
        <f t="shared" si="26"/>
        <v>750.00000000000011</v>
      </c>
      <c r="L3476" s="31">
        <f t="shared" si="27"/>
        <v>225.00000000000003</v>
      </c>
      <c r="M3476" s="32">
        <v>0.3</v>
      </c>
      <c r="O3476" s="37"/>
      <c r="P3476" s="35"/>
      <c r="Q3476" s="33"/>
      <c r="R3476" s="34"/>
    </row>
    <row r="3477" spans="1:18" ht="15.75" customHeight="1" x14ac:dyDescent="0.2">
      <c r="A3477" s="22"/>
      <c r="B3477" s="27" t="s">
        <v>21</v>
      </c>
      <c r="C3477" s="27">
        <v>1185732</v>
      </c>
      <c r="D3477" s="28">
        <v>44258</v>
      </c>
      <c r="E3477" s="27" t="s">
        <v>22</v>
      </c>
      <c r="F3477" s="27" t="s">
        <v>126</v>
      </c>
      <c r="G3477" s="27" t="s">
        <v>127</v>
      </c>
      <c r="H3477" s="27" t="s">
        <v>27</v>
      </c>
      <c r="I3477" s="29">
        <v>0.35</v>
      </c>
      <c r="J3477" s="30">
        <v>1000</v>
      </c>
      <c r="K3477" s="31">
        <f t="shared" si="26"/>
        <v>350</v>
      </c>
      <c r="L3477" s="31">
        <f t="shared" si="27"/>
        <v>105</v>
      </c>
      <c r="M3477" s="32">
        <v>0.3</v>
      </c>
      <c r="O3477" s="37"/>
      <c r="P3477" s="35"/>
      <c r="Q3477" s="33"/>
      <c r="R3477" s="34"/>
    </row>
    <row r="3478" spans="1:18" ht="15.75" customHeight="1" x14ac:dyDescent="0.2">
      <c r="A3478" s="22"/>
      <c r="B3478" s="27" t="s">
        <v>21</v>
      </c>
      <c r="C3478" s="27">
        <v>1185732</v>
      </c>
      <c r="D3478" s="28">
        <v>44258</v>
      </c>
      <c r="E3478" s="27" t="s">
        <v>22</v>
      </c>
      <c r="F3478" s="27" t="s">
        <v>126</v>
      </c>
      <c r="G3478" s="27" t="s">
        <v>127</v>
      </c>
      <c r="H3478" s="27" t="s">
        <v>28</v>
      </c>
      <c r="I3478" s="29">
        <v>0.5</v>
      </c>
      <c r="J3478" s="30">
        <v>1500</v>
      </c>
      <c r="K3478" s="31">
        <f t="shared" si="26"/>
        <v>750</v>
      </c>
      <c r="L3478" s="31">
        <f t="shared" si="27"/>
        <v>225</v>
      </c>
      <c r="M3478" s="32">
        <v>0.3</v>
      </c>
      <c r="O3478" s="37"/>
      <c r="P3478" s="35"/>
      <c r="Q3478" s="33"/>
      <c r="R3478" s="34"/>
    </row>
    <row r="3479" spans="1:18" ht="15.75" customHeight="1" x14ac:dyDescent="0.2">
      <c r="A3479" s="22"/>
      <c r="B3479" s="27" t="s">
        <v>21</v>
      </c>
      <c r="C3479" s="27">
        <v>1185732</v>
      </c>
      <c r="D3479" s="28">
        <v>44258</v>
      </c>
      <c r="E3479" s="27" t="s">
        <v>22</v>
      </c>
      <c r="F3479" s="27" t="s">
        <v>126</v>
      </c>
      <c r="G3479" s="27" t="s">
        <v>127</v>
      </c>
      <c r="H3479" s="27" t="s">
        <v>29</v>
      </c>
      <c r="I3479" s="29">
        <v>0.4</v>
      </c>
      <c r="J3479" s="30">
        <v>2500</v>
      </c>
      <c r="K3479" s="31">
        <f t="shared" si="26"/>
        <v>1000</v>
      </c>
      <c r="L3479" s="31">
        <f t="shared" si="27"/>
        <v>350</v>
      </c>
      <c r="M3479" s="32">
        <v>0.35</v>
      </c>
      <c r="O3479" s="37"/>
      <c r="P3479" s="35"/>
      <c r="Q3479" s="33"/>
      <c r="R3479" s="34"/>
    </row>
    <row r="3480" spans="1:18" ht="15.75" customHeight="1" x14ac:dyDescent="0.2">
      <c r="A3480" s="22"/>
      <c r="B3480" s="27" t="s">
        <v>21</v>
      </c>
      <c r="C3480" s="27">
        <v>1185732</v>
      </c>
      <c r="D3480" s="28">
        <v>44290</v>
      </c>
      <c r="E3480" s="27" t="s">
        <v>22</v>
      </c>
      <c r="F3480" s="27" t="s">
        <v>126</v>
      </c>
      <c r="G3480" s="27" t="s">
        <v>127</v>
      </c>
      <c r="H3480" s="27" t="s">
        <v>24</v>
      </c>
      <c r="I3480" s="29">
        <v>0.4</v>
      </c>
      <c r="J3480" s="30">
        <v>5000</v>
      </c>
      <c r="K3480" s="31">
        <f t="shared" si="26"/>
        <v>2000</v>
      </c>
      <c r="L3480" s="31">
        <f t="shared" si="27"/>
        <v>800</v>
      </c>
      <c r="M3480" s="32">
        <v>0.4</v>
      </c>
      <c r="O3480" s="37"/>
      <c r="P3480" s="35"/>
      <c r="Q3480" s="33"/>
      <c r="R3480" s="34"/>
    </row>
    <row r="3481" spans="1:18" ht="15.75" customHeight="1" x14ac:dyDescent="0.2">
      <c r="A3481" s="22"/>
      <c r="B3481" s="27" t="s">
        <v>21</v>
      </c>
      <c r="C3481" s="27">
        <v>1185732</v>
      </c>
      <c r="D3481" s="28">
        <v>44290</v>
      </c>
      <c r="E3481" s="27" t="s">
        <v>22</v>
      </c>
      <c r="F3481" s="27" t="s">
        <v>126</v>
      </c>
      <c r="G3481" s="27" t="s">
        <v>127</v>
      </c>
      <c r="H3481" s="27" t="s">
        <v>25</v>
      </c>
      <c r="I3481" s="29">
        <v>0.4</v>
      </c>
      <c r="J3481" s="30">
        <v>2000</v>
      </c>
      <c r="K3481" s="31">
        <f t="shared" si="26"/>
        <v>800</v>
      </c>
      <c r="L3481" s="31">
        <f t="shared" si="27"/>
        <v>320</v>
      </c>
      <c r="M3481" s="32">
        <v>0.4</v>
      </c>
      <c r="O3481" s="37"/>
      <c r="P3481" s="35"/>
      <c r="Q3481" s="33"/>
      <c r="R3481" s="34"/>
    </row>
    <row r="3482" spans="1:18" ht="15.75" customHeight="1" x14ac:dyDescent="0.2">
      <c r="A3482" s="22"/>
      <c r="B3482" s="27" t="s">
        <v>21</v>
      </c>
      <c r="C3482" s="27">
        <v>1185732</v>
      </c>
      <c r="D3482" s="28">
        <v>44290</v>
      </c>
      <c r="E3482" s="27" t="s">
        <v>22</v>
      </c>
      <c r="F3482" s="27" t="s">
        <v>126</v>
      </c>
      <c r="G3482" s="27" t="s">
        <v>127</v>
      </c>
      <c r="H3482" s="27" t="s">
        <v>26</v>
      </c>
      <c r="I3482" s="29">
        <v>0.30000000000000004</v>
      </c>
      <c r="J3482" s="30">
        <v>2000</v>
      </c>
      <c r="K3482" s="31">
        <f t="shared" si="26"/>
        <v>600.00000000000011</v>
      </c>
      <c r="L3482" s="31">
        <f t="shared" si="27"/>
        <v>180.00000000000003</v>
      </c>
      <c r="M3482" s="32">
        <v>0.3</v>
      </c>
      <c r="O3482" s="37"/>
      <c r="P3482" s="35"/>
      <c r="Q3482" s="33"/>
      <c r="R3482" s="34"/>
    </row>
    <row r="3483" spans="1:18" ht="15.75" customHeight="1" x14ac:dyDescent="0.2">
      <c r="A3483" s="22"/>
      <c r="B3483" s="27" t="s">
        <v>21</v>
      </c>
      <c r="C3483" s="27">
        <v>1185732</v>
      </c>
      <c r="D3483" s="28">
        <v>44290</v>
      </c>
      <c r="E3483" s="27" t="s">
        <v>22</v>
      </c>
      <c r="F3483" s="27" t="s">
        <v>126</v>
      </c>
      <c r="G3483" s="27" t="s">
        <v>127</v>
      </c>
      <c r="H3483" s="27" t="s">
        <v>27</v>
      </c>
      <c r="I3483" s="29">
        <v>0.35</v>
      </c>
      <c r="J3483" s="30">
        <v>1250</v>
      </c>
      <c r="K3483" s="31">
        <f t="shared" si="26"/>
        <v>437.5</v>
      </c>
      <c r="L3483" s="31">
        <f t="shared" si="27"/>
        <v>131.25</v>
      </c>
      <c r="M3483" s="32">
        <v>0.3</v>
      </c>
      <c r="O3483" s="37"/>
      <c r="P3483" s="35"/>
      <c r="Q3483" s="33"/>
      <c r="R3483" s="34"/>
    </row>
    <row r="3484" spans="1:18" ht="15.75" customHeight="1" x14ac:dyDescent="0.2">
      <c r="A3484" s="22"/>
      <c r="B3484" s="27" t="s">
        <v>21</v>
      </c>
      <c r="C3484" s="27">
        <v>1185732</v>
      </c>
      <c r="D3484" s="28">
        <v>44290</v>
      </c>
      <c r="E3484" s="27" t="s">
        <v>22</v>
      </c>
      <c r="F3484" s="27" t="s">
        <v>126</v>
      </c>
      <c r="G3484" s="27" t="s">
        <v>127</v>
      </c>
      <c r="H3484" s="27" t="s">
        <v>28</v>
      </c>
      <c r="I3484" s="29">
        <v>0.5</v>
      </c>
      <c r="J3484" s="30">
        <v>1250</v>
      </c>
      <c r="K3484" s="31">
        <f t="shared" si="26"/>
        <v>625</v>
      </c>
      <c r="L3484" s="31">
        <f t="shared" si="27"/>
        <v>187.5</v>
      </c>
      <c r="M3484" s="32">
        <v>0.3</v>
      </c>
      <c r="O3484" s="37"/>
      <c r="P3484" s="35"/>
      <c r="Q3484" s="33"/>
      <c r="R3484" s="34"/>
    </row>
    <row r="3485" spans="1:18" ht="15.75" customHeight="1" x14ac:dyDescent="0.2">
      <c r="A3485" s="22"/>
      <c r="B3485" s="27" t="s">
        <v>21</v>
      </c>
      <c r="C3485" s="27">
        <v>1185732</v>
      </c>
      <c r="D3485" s="28">
        <v>44290</v>
      </c>
      <c r="E3485" s="27" t="s">
        <v>22</v>
      </c>
      <c r="F3485" s="27" t="s">
        <v>126</v>
      </c>
      <c r="G3485" s="27" t="s">
        <v>127</v>
      </c>
      <c r="H3485" s="27" t="s">
        <v>29</v>
      </c>
      <c r="I3485" s="29">
        <v>0.4</v>
      </c>
      <c r="J3485" s="30">
        <v>2750</v>
      </c>
      <c r="K3485" s="31">
        <f t="shared" si="26"/>
        <v>1100</v>
      </c>
      <c r="L3485" s="31">
        <f t="shared" si="27"/>
        <v>385</v>
      </c>
      <c r="M3485" s="32">
        <v>0.35</v>
      </c>
      <c r="O3485" s="37"/>
      <c r="P3485" s="35"/>
      <c r="Q3485" s="33"/>
      <c r="R3485" s="34"/>
    </row>
    <row r="3486" spans="1:18" ht="15.75" customHeight="1" x14ac:dyDescent="0.2">
      <c r="A3486" s="22"/>
      <c r="B3486" s="27" t="s">
        <v>21</v>
      </c>
      <c r="C3486" s="27">
        <v>1185732</v>
      </c>
      <c r="D3486" s="28">
        <v>44319</v>
      </c>
      <c r="E3486" s="27" t="s">
        <v>22</v>
      </c>
      <c r="F3486" s="27" t="s">
        <v>126</v>
      </c>
      <c r="G3486" s="27" t="s">
        <v>127</v>
      </c>
      <c r="H3486" s="27" t="s">
        <v>24</v>
      </c>
      <c r="I3486" s="29">
        <v>0.54999999999999993</v>
      </c>
      <c r="J3486" s="30">
        <v>5450</v>
      </c>
      <c r="K3486" s="31">
        <f t="shared" si="26"/>
        <v>2997.4999999999995</v>
      </c>
      <c r="L3486" s="31">
        <f t="shared" si="27"/>
        <v>1198.9999999999998</v>
      </c>
      <c r="M3486" s="32">
        <v>0.4</v>
      </c>
      <c r="O3486" s="37"/>
      <c r="P3486" s="35"/>
      <c r="Q3486" s="33"/>
      <c r="R3486" s="34"/>
    </row>
    <row r="3487" spans="1:18" ht="15.75" customHeight="1" x14ac:dyDescent="0.2">
      <c r="A3487" s="22"/>
      <c r="B3487" s="27" t="s">
        <v>21</v>
      </c>
      <c r="C3487" s="27">
        <v>1185732</v>
      </c>
      <c r="D3487" s="28">
        <v>44319</v>
      </c>
      <c r="E3487" s="27" t="s">
        <v>22</v>
      </c>
      <c r="F3487" s="27" t="s">
        <v>126</v>
      </c>
      <c r="G3487" s="27" t="s">
        <v>127</v>
      </c>
      <c r="H3487" s="27" t="s">
        <v>25</v>
      </c>
      <c r="I3487" s="29">
        <v>0.5</v>
      </c>
      <c r="J3487" s="30">
        <v>2500</v>
      </c>
      <c r="K3487" s="31">
        <f t="shared" si="26"/>
        <v>1250</v>
      </c>
      <c r="L3487" s="31">
        <f t="shared" si="27"/>
        <v>500</v>
      </c>
      <c r="M3487" s="32">
        <v>0.4</v>
      </c>
      <c r="O3487" s="37"/>
      <c r="P3487" s="35"/>
      <c r="Q3487" s="33"/>
      <c r="R3487" s="34"/>
    </row>
    <row r="3488" spans="1:18" ht="15.75" customHeight="1" x14ac:dyDescent="0.2">
      <c r="A3488" s="22"/>
      <c r="B3488" s="27" t="s">
        <v>21</v>
      </c>
      <c r="C3488" s="27">
        <v>1185732</v>
      </c>
      <c r="D3488" s="28">
        <v>44319</v>
      </c>
      <c r="E3488" s="27" t="s">
        <v>22</v>
      </c>
      <c r="F3488" s="27" t="s">
        <v>126</v>
      </c>
      <c r="G3488" s="27" t="s">
        <v>127</v>
      </c>
      <c r="H3488" s="27" t="s">
        <v>26</v>
      </c>
      <c r="I3488" s="29">
        <v>0.45</v>
      </c>
      <c r="J3488" s="30">
        <v>2750</v>
      </c>
      <c r="K3488" s="31">
        <f t="shared" si="26"/>
        <v>1237.5</v>
      </c>
      <c r="L3488" s="31">
        <f t="shared" si="27"/>
        <v>371.25</v>
      </c>
      <c r="M3488" s="32">
        <v>0.3</v>
      </c>
      <c r="O3488" s="37"/>
      <c r="P3488" s="35"/>
      <c r="Q3488" s="33"/>
      <c r="R3488" s="34"/>
    </row>
    <row r="3489" spans="1:18" ht="15.75" customHeight="1" x14ac:dyDescent="0.2">
      <c r="A3489" s="22"/>
      <c r="B3489" s="27" t="s">
        <v>21</v>
      </c>
      <c r="C3489" s="27">
        <v>1185732</v>
      </c>
      <c r="D3489" s="28">
        <v>44319</v>
      </c>
      <c r="E3489" s="27" t="s">
        <v>22</v>
      </c>
      <c r="F3489" s="27" t="s">
        <v>126</v>
      </c>
      <c r="G3489" s="27" t="s">
        <v>127</v>
      </c>
      <c r="H3489" s="27" t="s">
        <v>27</v>
      </c>
      <c r="I3489" s="29">
        <v>0.45</v>
      </c>
      <c r="J3489" s="30">
        <v>2250</v>
      </c>
      <c r="K3489" s="31">
        <f t="shared" si="26"/>
        <v>1012.5</v>
      </c>
      <c r="L3489" s="31">
        <f t="shared" si="27"/>
        <v>303.75</v>
      </c>
      <c r="M3489" s="32">
        <v>0.3</v>
      </c>
      <c r="O3489" s="37"/>
      <c r="P3489" s="35"/>
      <c r="Q3489" s="33"/>
      <c r="R3489" s="34"/>
    </row>
    <row r="3490" spans="1:18" ht="15.75" customHeight="1" x14ac:dyDescent="0.2">
      <c r="A3490" s="22"/>
      <c r="B3490" s="27" t="s">
        <v>21</v>
      </c>
      <c r="C3490" s="27">
        <v>1185732</v>
      </c>
      <c r="D3490" s="28">
        <v>44319</v>
      </c>
      <c r="E3490" s="27" t="s">
        <v>22</v>
      </c>
      <c r="F3490" s="27" t="s">
        <v>126</v>
      </c>
      <c r="G3490" s="27" t="s">
        <v>127</v>
      </c>
      <c r="H3490" s="27" t="s">
        <v>28</v>
      </c>
      <c r="I3490" s="29">
        <v>0.54999999999999993</v>
      </c>
      <c r="J3490" s="30">
        <v>2500</v>
      </c>
      <c r="K3490" s="31">
        <f t="shared" si="26"/>
        <v>1374.9999999999998</v>
      </c>
      <c r="L3490" s="31">
        <f t="shared" si="27"/>
        <v>412.49999999999994</v>
      </c>
      <c r="M3490" s="32">
        <v>0.3</v>
      </c>
      <c r="O3490" s="37"/>
      <c r="P3490" s="35"/>
      <c r="Q3490" s="33"/>
      <c r="R3490" s="34"/>
    </row>
    <row r="3491" spans="1:18" ht="15.75" customHeight="1" x14ac:dyDescent="0.2">
      <c r="A3491" s="22"/>
      <c r="B3491" s="27" t="s">
        <v>21</v>
      </c>
      <c r="C3491" s="27">
        <v>1185732</v>
      </c>
      <c r="D3491" s="28">
        <v>44319</v>
      </c>
      <c r="E3491" s="27" t="s">
        <v>22</v>
      </c>
      <c r="F3491" s="27" t="s">
        <v>126</v>
      </c>
      <c r="G3491" s="27" t="s">
        <v>127</v>
      </c>
      <c r="H3491" s="27" t="s">
        <v>29</v>
      </c>
      <c r="I3491" s="29">
        <v>0.6</v>
      </c>
      <c r="J3491" s="30">
        <v>3750</v>
      </c>
      <c r="K3491" s="31">
        <f t="shared" si="26"/>
        <v>2250</v>
      </c>
      <c r="L3491" s="31">
        <f t="shared" si="27"/>
        <v>787.5</v>
      </c>
      <c r="M3491" s="32">
        <v>0.35</v>
      </c>
      <c r="O3491" s="37"/>
      <c r="P3491" s="35"/>
      <c r="Q3491" s="33"/>
      <c r="R3491" s="34"/>
    </row>
    <row r="3492" spans="1:18" ht="15.75" customHeight="1" x14ac:dyDescent="0.2">
      <c r="A3492" s="22"/>
      <c r="B3492" s="27" t="s">
        <v>21</v>
      </c>
      <c r="C3492" s="27">
        <v>1185732</v>
      </c>
      <c r="D3492" s="28">
        <v>44352</v>
      </c>
      <c r="E3492" s="27" t="s">
        <v>22</v>
      </c>
      <c r="F3492" s="27" t="s">
        <v>126</v>
      </c>
      <c r="G3492" s="27" t="s">
        <v>127</v>
      </c>
      <c r="H3492" s="27" t="s">
        <v>24</v>
      </c>
      <c r="I3492" s="29">
        <v>0.54999999999999993</v>
      </c>
      <c r="J3492" s="30">
        <v>6250</v>
      </c>
      <c r="K3492" s="31">
        <f t="shared" si="26"/>
        <v>3437.4999999999995</v>
      </c>
      <c r="L3492" s="31">
        <f t="shared" si="27"/>
        <v>1375</v>
      </c>
      <c r="M3492" s="32">
        <v>0.4</v>
      </c>
      <c r="O3492" s="37"/>
      <c r="P3492" s="35"/>
      <c r="Q3492" s="33"/>
      <c r="R3492" s="34"/>
    </row>
    <row r="3493" spans="1:18" ht="15.75" customHeight="1" x14ac:dyDescent="0.2">
      <c r="A3493" s="22"/>
      <c r="B3493" s="27" t="s">
        <v>21</v>
      </c>
      <c r="C3493" s="27">
        <v>1185732</v>
      </c>
      <c r="D3493" s="28">
        <v>44352</v>
      </c>
      <c r="E3493" s="27" t="s">
        <v>22</v>
      </c>
      <c r="F3493" s="27" t="s">
        <v>126</v>
      </c>
      <c r="G3493" s="27" t="s">
        <v>127</v>
      </c>
      <c r="H3493" s="27" t="s">
        <v>25</v>
      </c>
      <c r="I3493" s="29">
        <v>0.5</v>
      </c>
      <c r="J3493" s="30">
        <v>3750</v>
      </c>
      <c r="K3493" s="31">
        <f t="shared" si="26"/>
        <v>1875</v>
      </c>
      <c r="L3493" s="31">
        <f t="shared" si="27"/>
        <v>750</v>
      </c>
      <c r="M3493" s="32">
        <v>0.4</v>
      </c>
      <c r="O3493" s="37"/>
      <c r="P3493" s="35"/>
      <c r="Q3493" s="33"/>
      <c r="R3493" s="34"/>
    </row>
    <row r="3494" spans="1:18" ht="15.75" customHeight="1" x14ac:dyDescent="0.2">
      <c r="A3494" s="22"/>
      <c r="B3494" s="27" t="s">
        <v>21</v>
      </c>
      <c r="C3494" s="27">
        <v>1185732</v>
      </c>
      <c r="D3494" s="28">
        <v>44352</v>
      </c>
      <c r="E3494" s="27" t="s">
        <v>22</v>
      </c>
      <c r="F3494" s="27" t="s">
        <v>126</v>
      </c>
      <c r="G3494" s="27" t="s">
        <v>127</v>
      </c>
      <c r="H3494" s="27" t="s">
        <v>26</v>
      </c>
      <c r="I3494" s="29">
        <v>0.45</v>
      </c>
      <c r="J3494" s="30">
        <v>3000</v>
      </c>
      <c r="K3494" s="31">
        <f t="shared" si="26"/>
        <v>1350</v>
      </c>
      <c r="L3494" s="31">
        <f t="shared" si="27"/>
        <v>405</v>
      </c>
      <c r="M3494" s="32">
        <v>0.3</v>
      </c>
      <c r="O3494" s="37"/>
      <c r="P3494" s="35"/>
      <c r="Q3494" s="33"/>
      <c r="R3494" s="34"/>
    </row>
    <row r="3495" spans="1:18" ht="15.75" customHeight="1" x14ac:dyDescent="0.2">
      <c r="A3495" s="22"/>
      <c r="B3495" s="27" t="s">
        <v>21</v>
      </c>
      <c r="C3495" s="27">
        <v>1185732</v>
      </c>
      <c r="D3495" s="28">
        <v>44352</v>
      </c>
      <c r="E3495" s="27" t="s">
        <v>22</v>
      </c>
      <c r="F3495" s="27" t="s">
        <v>126</v>
      </c>
      <c r="G3495" s="27" t="s">
        <v>127</v>
      </c>
      <c r="H3495" s="27" t="s">
        <v>27</v>
      </c>
      <c r="I3495" s="29">
        <v>0.45</v>
      </c>
      <c r="J3495" s="30">
        <v>2750</v>
      </c>
      <c r="K3495" s="31">
        <f t="shared" si="26"/>
        <v>1237.5</v>
      </c>
      <c r="L3495" s="31">
        <f t="shared" si="27"/>
        <v>371.25</v>
      </c>
      <c r="M3495" s="32">
        <v>0.3</v>
      </c>
      <c r="O3495" s="37"/>
      <c r="P3495" s="35"/>
      <c r="Q3495" s="33"/>
      <c r="R3495" s="34"/>
    </row>
    <row r="3496" spans="1:18" ht="15.75" customHeight="1" x14ac:dyDescent="0.2">
      <c r="A3496" s="22"/>
      <c r="B3496" s="27" t="s">
        <v>21</v>
      </c>
      <c r="C3496" s="27">
        <v>1185732</v>
      </c>
      <c r="D3496" s="28">
        <v>44352</v>
      </c>
      <c r="E3496" s="27" t="s">
        <v>22</v>
      </c>
      <c r="F3496" s="27" t="s">
        <v>126</v>
      </c>
      <c r="G3496" s="27" t="s">
        <v>127</v>
      </c>
      <c r="H3496" s="27" t="s">
        <v>28</v>
      </c>
      <c r="I3496" s="29">
        <v>0.54999999999999993</v>
      </c>
      <c r="J3496" s="30">
        <v>2750</v>
      </c>
      <c r="K3496" s="31">
        <f t="shared" si="26"/>
        <v>1512.4999999999998</v>
      </c>
      <c r="L3496" s="31">
        <f t="shared" si="27"/>
        <v>453.74999999999994</v>
      </c>
      <c r="M3496" s="32">
        <v>0.3</v>
      </c>
      <c r="O3496" s="37"/>
      <c r="P3496" s="35"/>
      <c r="Q3496" s="33"/>
      <c r="R3496" s="34"/>
    </row>
    <row r="3497" spans="1:18" ht="15.75" customHeight="1" x14ac:dyDescent="0.2">
      <c r="A3497" s="22"/>
      <c r="B3497" s="27" t="s">
        <v>21</v>
      </c>
      <c r="C3497" s="27">
        <v>1185732</v>
      </c>
      <c r="D3497" s="28">
        <v>44352</v>
      </c>
      <c r="E3497" s="27" t="s">
        <v>22</v>
      </c>
      <c r="F3497" s="27" t="s">
        <v>126</v>
      </c>
      <c r="G3497" s="27" t="s">
        <v>127</v>
      </c>
      <c r="H3497" s="27" t="s">
        <v>29</v>
      </c>
      <c r="I3497" s="29">
        <v>0.6</v>
      </c>
      <c r="J3497" s="30">
        <v>4250</v>
      </c>
      <c r="K3497" s="31">
        <f t="shared" si="26"/>
        <v>2550</v>
      </c>
      <c r="L3497" s="31">
        <f t="shared" si="27"/>
        <v>892.5</v>
      </c>
      <c r="M3497" s="32">
        <v>0.35</v>
      </c>
      <c r="O3497" s="37"/>
      <c r="P3497" s="35"/>
      <c r="Q3497" s="33"/>
      <c r="R3497" s="34"/>
    </row>
    <row r="3498" spans="1:18" ht="15.75" customHeight="1" x14ac:dyDescent="0.2">
      <c r="A3498" s="22"/>
      <c r="B3498" s="27" t="s">
        <v>21</v>
      </c>
      <c r="C3498" s="27">
        <v>1185732</v>
      </c>
      <c r="D3498" s="28">
        <v>44380</v>
      </c>
      <c r="E3498" s="27" t="s">
        <v>22</v>
      </c>
      <c r="F3498" s="27" t="s">
        <v>126</v>
      </c>
      <c r="G3498" s="27" t="s">
        <v>127</v>
      </c>
      <c r="H3498" s="27" t="s">
        <v>24</v>
      </c>
      <c r="I3498" s="29">
        <v>0.54999999999999993</v>
      </c>
      <c r="J3498" s="30">
        <v>6500</v>
      </c>
      <c r="K3498" s="31">
        <f t="shared" si="26"/>
        <v>3574.9999999999995</v>
      </c>
      <c r="L3498" s="31">
        <f t="shared" si="27"/>
        <v>1430</v>
      </c>
      <c r="M3498" s="32">
        <v>0.4</v>
      </c>
      <c r="O3498" s="37"/>
      <c r="P3498" s="35"/>
      <c r="Q3498" s="33"/>
      <c r="R3498" s="34"/>
    </row>
    <row r="3499" spans="1:18" ht="15.75" customHeight="1" x14ac:dyDescent="0.2">
      <c r="A3499" s="22"/>
      <c r="B3499" s="27" t="s">
        <v>21</v>
      </c>
      <c r="C3499" s="27">
        <v>1185732</v>
      </c>
      <c r="D3499" s="28">
        <v>44380</v>
      </c>
      <c r="E3499" s="27" t="s">
        <v>22</v>
      </c>
      <c r="F3499" s="27" t="s">
        <v>126</v>
      </c>
      <c r="G3499" s="27" t="s">
        <v>127</v>
      </c>
      <c r="H3499" s="27" t="s">
        <v>25</v>
      </c>
      <c r="I3499" s="29">
        <v>0.5</v>
      </c>
      <c r="J3499" s="30">
        <v>4000</v>
      </c>
      <c r="K3499" s="31">
        <f t="shared" si="26"/>
        <v>2000</v>
      </c>
      <c r="L3499" s="31">
        <f t="shared" si="27"/>
        <v>800</v>
      </c>
      <c r="M3499" s="32">
        <v>0.4</v>
      </c>
      <c r="O3499" s="37"/>
      <c r="P3499" s="35"/>
      <c r="Q3499" s="33"/>
      <c r="R3499" s="34"/>
    </row>
    <row r="3500" spans="1:18" ht="15.75" customHeight="1" x14ac:dyDescent="0.2">
      <c r="A3500" s="22"/>
      <c r="B3500" s="27" t="s">
        <v>21</v>
      </c>
      <c r="C3500" s="27">
        <v>1185732</v>
      </c>
      <c r="D3500" s="28">
        <v>44380</v>
      </c>
      <c r="E3500" s="27" t="s">
        <v>22</v>
      </c>
      <c r="F3500" s="27" t="s">
        <v>126</v>
      </c>
      <c r="G3500" s="27" t="s">
        <v>127</v>
      </c>
      <c r="H3500" s="27" t="s">
        <v>26</v>
      </c>
      <c r="I3500" s="29">
        <v>0.45</v>
      </c>
      <c r="J3500" s="30">
        <v>3250</v>
      </c>
      <c r="K3500" s="31">
        <f t="shared" si="26"/>
        <v>1462.5</v>
      </c>
      <c r="L3500" s="31">
        <f t="shared" si="27"/>
        <v>438.75</v>
      </c>
      <c r="M3500" s="32">
        <v>0.3</v>
      </c>
      <c r="O3500" s="37"/>
      <c r="P3500" s="35"/>
      <c r="Q3500" s="33"/>
      <c r="R3500" s="34"/>
    </row>
    <row r="3501" spans="1:18" ht="15.75" customHeight="1" x14ac:dyDescent="0.2">
      <c r="A3501" s="22"/>
      <c r="B3501" s="27" t="s">
        <v>21</v>
      </c>
      <c r="C3501" s="27">
        <v>1185732</v>
      </c>
      <c r="D3501" s="28">
        <v>44380</v>
      </c>
      <c r="E3501" s="27" t="s">
        <v>22</v>
      </c>
      <c r="F3501" s="27" t="s">
        <v>126</v>
      </c>
      <c r="G3501" s="27" t="s">
        <v>127</v>
      </c>
      <c r="H3501" s="27" t="s">
        <v>27</v>
      </c>
      <c r="I3501" s="29">
        <v>0.45</v>
      </c>
      <c r="J3501" s="30">
        <v>2750</v>
      </c>
      <c r="K3501" s="31">
        <f t="shared" si="26"/>
        <v>1237.5</v>
      </c>
      <c r="L3501" s="31">
        <f t="shared" si="27"/>
        <v>371.25</v>
      </c>
      <c r="M3501" s="32">
        <v>0.3</v>
      </c>
      <c r="O3501" s="37"/>
      <c r="P3501" s="35"/>
      <c r="Q3501" s="33"/>
      <c r="R3501" s="34"/>
    </row>
    <row r="3502" spans="1:18" ht="15.75" customHeight="1" x14ac:dyDescent="0.2">
      <c r="A3502" s="22"/>
      <c r="B3502" s="27" t="s">
        <v>21</v>
      </c>
      <c r="C3502" s="27">
        <v>1185732</v>
      </c>
      <c r="D3502" s="28">
        <v>44380</v>
      </c>
      <c r="E3502" s="27" t="s">
        <v>22</v>
      </c>
      <c r="F3502" s="27" t="s">
        <v>126</v>
      </c>
      <c r="G3502" s="27" t="s">
        <v>127</v>
      </c>
      <c r="H3502" s="27" t="s">
        <v>28</v>
      </c>
      <c r="I3502" s="29">
        <v>0.54999999999999993</v>
      </c>
      <c r="J3502" s="30">
        <v>3000</v>
      </c>
      <c r="K3502" s="31">
        <f t="shared" si="26"/>
        <v>1649.9999999999998</v>
      </c>
      <c r="L3502" s="31">
        <f t="shared" si="27"/>
        <v>494.99999999999989</v>
      </c>
      <c r="M3502" s="32">
        <v>0.3</v>
      </c>
      <c r="O3502" s="37"/>
      <c r="P3502" s="35"/>
      <c r="Q3502" s="33"/>
      <c r="R3502" s="34"/>
    </row>
    <row r="3503" spans="1:18" ht="15.75" customHeight="1" x14ac:dyDescent="0.2">
      <c r="A3503" s="22"/>
      <c r="B3503" s="27" t="s">
        <v>21</v>
      </c>
      <c r="C3503" s="27">
        <v>1185732</v>
      </c>
      <c r="D3503" s="28">
        <v>44380</v>
      </c>
      <c r="E3503" s="27" t="s">
        <v>22</v>
      </c>
      <c r="F3503" s="27" t="s">
        <v>126</v>
      </c>
      <c r="G3503" s="27" t="s">
        <v>127</v>
      </c>
      <c r="H3503" s="27" t="s">
        <v>29</v>
      </c>
      <c r="I3503" s="29">
        <v>0.6</v>
      </c>
      <c r="J3503" s="30">
        <v>4750</v>
      </c>
      <c r="K3503" s="31">
        <f t="shared" si="26"/>
        <v>2850</v>
      </c>
      <c r="L3503" s="31">
        <f t="shared" si="27"/>
        <v>997.49999999999989</v>
      </c>
      <c r="M3503" s="32">
        <v>0.35</v>
      </c>
      <c r="O3503" s="37"/>
      <c r="P3503" s="35"/>
      <c r="Q3503" s="33"/>
      <c r="R3503" s="34"/>
    </row>
    <row r="3504" spans="1:18" ht="15.75" customHeight="1" x14ac:dyDescent="0.2">
      <c r="A3504" s="22"/>
      <c r="B3504" s="27" t="s">
        <v>21</v>
      </c>
      <c r="C3504" s="27">
        <v>1185732</v>
      </c>
      <c r="D3504" s="28">
        <v>44412</v>
      </c>
      <c r="E3504" s="27" t="s">
        <v>22</v>
      </c>
      <c r="F3504" s="27" t="s">
        <v>126</v>
      </c>
      <c r="G3504" s="27" t="s">
        <v>127</v>
      </c>
      <c r="H3504" s="27" t="s">
        <v>24</v>
      </c>
      <c r="I3504" s="29">
        <v>0.54999999999999993</v>
      </c>
      <c r="J3504" s="30">
        <v>6250</v>
      </c>
      <c r="K3504" s="31">
        <f t="shared" si="26"/>
        <v>3437.4999999999995</v>
      </c>
      <c r="L3504" s="31">
        <f t="shared" si="27"/>
        <v>1375</v>
      </c>
      <c r="M3504" s="32">
        <v>0.4</v>
      </c>
      <c r="O3504" s="37"/>
      <c r="P3504" s="35"/>
      <c r="Q3504" s="33"/>
      <c r="R3504" s="34"/>
    </row>
    <row r="3505" spans="1:18" ht="15.75" customHeight="1" x14ac:dyDescent="0.2">
      <c r="A3505" s="22"/>
      <c r="B3505" s="27" t="s">
        <v>21</v>
      </c>
      <c r="C3505" s="27">
        <v>1185732</v>
      </c>
      <c r="D3505" s="28">
        <v>44412</v>
      </c>
      <c r="E3505" s="27" t="s">
        <v>22</v>
      </c>
      <c r="F3505" s="27" t="s">
        <v>126</v>
      </c>
      <c r="G3505" s="27" t="s">
        <v>127</v>
      </c>
      <c r="H3505" s="27" t="s">
        <v>25</v>
      </c>
      <c r="I3505" s="29">
        <v>0.5</v>
      </c>
      <c r="J3505" s="30">
        <v>4000</v>
      </c>
      <c r="K3505" s="31">
        <f t="shared" si="26"/>
        <v>2000</v>
      </c>
      <c r="L3505" s="31">
        <f t="shared" si="27"/>
        <v>800</v>
      </c>
      <c r="M3505" s="32">
        <v>0.4</v>
      </c>
      <c r="O3505" s="37"/>
      <c r="P3505" s="35"/>
      <c r="Q3505" s="33"/>
      <c r="R3505" s="34"/>
    </row>
    <row r="3506" spans="1:18" ht="15.75" customHeight="1" x14ac:dyDescent="0.2">
      <c r="A3506" s="22"/>
      <c r="B3506" s="27" t="s">
        <v>21</v>
      </c>
      <c r="C3506" s="27">
        <v>1185732</v>
      </c>
      <c r="D3506" s="28">
        <v>44412</v>
      </c>
      <c r="E3506" s="27" t="s">
        <v>22</v>
      </c>
      <c r="F3506" s="27" t="s">
        <v>126</v>
      </c>
      <c r="G3506" s="27" t="s">
        <v>127</v>
      </c>
      <c r="H3506" s="27" t="s">
        <v>26</v>
      </c>
      <c r="I3506" s="29">
        <v>0.45</v>
      </c>
      <c r="J3506" s="30">
        <v>3250</v>
      </c>
      <c r="K3506" s="31">
        <f t="shared" si="26"/>
        <v>1462.5</v>
      </c>
      <c r="L3506" s="31">
        <f t="shared" si="27"/>
        <v>438.75</v>
      </c>
      <c r="M3506" s="32">
        <v>0.3</v>
      </c>
      <c r="O3506" s="37"/>
      <c r="P3506" s="35"/>
      <c r="Q3506" s="33"/>
      <c r="R3506" s="34"/>
    </row>
    <row r="3507" spans="1:18" ht="15.75" customHeight="1" x14ac:dyDescent="0.2">
      <c r="A3507" s="22"/>
      <c r="B3507" s="27" t="s">
        <v>21</v>
      </c>
      <c r="C3507" s="27">
        <v>1185732</v>
      </c>
      <c r="D3507" s="28">
        <v>44412</v>
      </c>
      <c r="E3507" s="27" t="s">
        <v>22</v>
      </c>
      <c r="F3507" s="27" t="s">
        <v>126</v>
      </c>
      <c r="G3507" s="27" t="s">
        <v>127</v>
      </c>
      <c r="H3507" s="27" t="s">
        <v>27</v>
      </c>
      <c r="I3507" s="29">
        <v>0.45</v>
      </c>
      <c r="J3507" s="30">
        <v>2250</v>
      </c>
      <c r="K3507" s="31">
        <f t="shared" si="26"/>
        <v>1012.5</v>
      </c>
      <c r="L3507" s="31">
        <f t="shared" si="27"/>
        <v>303.75</v>
      </c>
      <c r="M3507" s="32">
        <v>0.3</v>
      </c>
      <c r="O3507" s="37"/>
      <c r="P3507" s="35"/>
      <c r="Q3507" s="33"/>
      <c r="R3507" s="34"/>
    </row>
    <row r="3508" spans="1:18" ht="15.75" customHeight="1" x14ac:dyDescent="0.2">
      <c r="A3508" s="22"/>
      <c r="B3508" s="27" t="s">
        <v>21</v>
      </c>
      <c r="C3508" s="27">
        <v>1185732</v>
      </c>
      <c r="D3508" s="28">
        <v>44412</v>
      </c>
      <c r="E3508" s="27" t="s">
        <v>22</v>
      </c>
      <c r="F3508" s="27" t="s">
        <v>126</v>
      </c>
      <c r="G3508" s="27" t="s">
        <v>127</v>
      </c>
      <c r="H3508" s="27" t="s">
        <v>28</v>
      </c>
      <c r="I3508" s="29">
        <v>0.54999999999999993</v>
      </c>
      <c r="J3508" s="30">
        <v>2000</v>
      </c>
      <c r="K3508" s="31">
        <f t="shared" si="26"/>
        <v>1099.9999999999998</v>
      </c>
      <c r="L3508" s="31">
        <f t="shared" si="27"/>
        <v>329.99999999999994</v>
      </c>
      <c r="M3508" s="32">
        <v>0.3</v>
      </c>
      <c r="O3508" s="37"/>
      <c r="P3508" s="35"/>
      <c r="Q3508" s="33"/>
      <c r="R3508" s="34"/>
    </row>
    <row r="3509" spans="1:18" ht="15.75" customHeight="1" x14ac:dyDescent="0.2">
      <c r="A3509" s="22"/>
      <c r="B3509" s="27" t="s">
        <v>21</v>
      </c>
      <c r="C3509" s="27">
        <v>1185732</v>
      </c>
      <c r="D3509" s="28">
        <v>44412</v>
      </c>
      <c r="E3509" s="27" t="s">
        <v>22</v>
      </c>
      <c r="F3509" s="27" t="s">
        <v>126</v>
      </c>
      <c r="G3509" s="27" t="s">
        <v>127</v>
      </c>
      <c r="H3509" s="27" t="s">
        <v>29</v>
      </c>
      <c r="I3509" s="29">
        <v>0.6</v>
      </c>
      <c r="J3509" s="30">
        <v>3750</v>
      </c>
      <c r="K3509" s="31">
        <f t="shared" si="26"/>
        <v>2250</v>
      </c>
      <c r="L3509" s="31">
        <f t="shared" si="27"/>
        <v>787.5</v>
      </c>
      <c r="M3509" s="32">
        <v>0.35</v>
      </c>
      <c r="O3509" s="37"/>
      <c r="P3509" s="35"/>
      <c r="Q3509" s="33"/>
      <c r="R3509" s="34"/>
    </row>
    <row r="3510" spans="1:18" ht="15.75" customHeight="1" x14ac:dyDescent="0.2">
      <c r="A3510" s="22"/>
      <c r="B3510" s="27" t="s">
        <v>21</v>
      </c>
      <c r="C3510" s="27">
        <v>1185732</v>
      </c>
      <c r="D3510" s="28">
        <v>44442</v>
      </c>
      <c r="E3510" s="27" t="s">
        <v>22</v>
      </c>
      <c r="F3510" s="27" t="s">
        <v>126</v>
      </c>
      <c r="G3510" s="27" t="s">
        <v>127</v>
      </c>
      <c r="H3510" s="27" t="s">
        <v>24</v>
      </c>
      <c r="I3510" s="29">
        <v>0.54999999999999993</v>
      </c>
      <c r="J3510" s="30">
        <v>5000</v>
      </c>
      <c r="K3510" s="31">
        <f t="shared" si="26"/>
        <v>2749.9999999999995</v>
      </c>
      <c r="L3510" s="31">
        <f t="shared" si="27"/>
        <v>1099.9999999999998</v>
      </c>
      <c r="M3510" s="32">
        <v>0.4</v>
      </c>
      <c r="O3510" s="37"/>
      <c r="P3510" s="35"/>
      <c r="Q3510" s="33"/>
      <c r="R3510" s="34"/>
    </row>
    <row r="3511" spans="1:18" ht="15.75" customHeight="1" x14ac:dyDescent="0.2">
      <c r="A3511" s="22"/>
      <c r="B3511" s="27" t="s">
        <v>21</v>
      </c>
      <c r="C3511" s="27">
        <v>1185732</v>
      </c>
      <c r="D3511" s="28">
        <v>44442</v>
      </c>
      <c r="E3511" s="27" t="s">
        <v>22</v>
      </c>
      <c r="F3511" s="27" t="s">
        <v>126</v>
      </c>
      <c r="G3511" s="27" t="s">
        <v>127</v>
      </c>
      <c r="H3511" s="27" t="s">
        <v>25</v>
      </c>
      <c r="I3511" s="29">
        <v>0.5</v>
      </c>
      <c r="J3511" s="30">
        <v>3000</v>
      </c>
      <c r="K3511" s="31">
        <f t="shared" si="26"/>
        <v>1500</v>
      </c>
      <c r="L3511" s="31">
        <f t="shared" si="27"/>
        <v>600</v>
      </c>
      <c r="M3511" s="32">
        <v>0.4</v>
      </c>
      <c r="O3511" s="37"/>
      <c r="P3511" s="35"/>
      <c r="Q3511" s="33"/>
      <c r="R3511" s="34"/>
    </row>
    <row r="3512" spans="1:18" ht="15.75" customHeight="1" x14ac:dyDescent="0.2">
      <c r="A3512" s="22"/>
      <c r="B3512" s="27" t="s">
        <v>21</v>
      </c>
      <c r="C3512" s="27">
        <v>1185732</v>
      </c>
      <c r="D3512" s="28">
        <v>44442</v>
      </c>
      <c r="E3512" s="27" t="s">
        <v>22</v>
      </c>
      <c r="F3512" s="27" t="s">
        <v>126</v>
      </c>
      <c r="G3512" s="27" t="s">
        <v>127</v>
      </c>
      <c r="H3512" s="27" t="s">
        <v>26</v>
      </c>
      <c r="I3512" s="29">
        <v>0.45</v>
      </c>
      <c r="J3512" s="30">
        <v>2000</v>
      </c>
      <c r="K3512" s="31">
        <f t="shared" si="26"/>
        <v>900</v>
      </c>
      <c r="L3512" s="31">
        <f t="shared" si="27"/>
        <v>270</v>
      </c>
      <c r="M3512" s="32">
        <v>0.3</v>
      </c>
      <c r="O3512" s="37"/>
      <c r="P3512" s="35"/>
      <c r="Q3512" s="33"/>
      <c r="R3512" s="34"/>
    </row>
    <row r="3513" spans="1:18" ht="15.75" customHeight="1" x14ac:dyDescent="0.2">
      <c r="A3513" s="22"/>
      <c r="B3513" s="27" t="s">
        <v>21</v>
      </c>
      <c r="C3513" s="27">
        <v>1185732</v>
      </c>
      <c r="D3513" s="28">
        <v>44442</v>
      </c>
      <c r="E3513" s="27" t="s">
        <v>22</v>
      </c>
      <c r="F3513" s="27" t="s">
        <v>126</v>
      </c>
      <c r="G3513" s="27" t="s">
        <v>127</v>
      </c>
      <c r="H3513" s="27" t="s">
        <v>27</v>
      </c>
      <c r="I3513" s="29">
        <v>0.45</v>
      </c>
      <c r="J3513" s="30">
        <v>1750</v>
      </c>
      <c r="K3513" s="31">
        <f t="shared" si="26"/>
        <v>787.5</v>
      </c>
      <c r="L3513" s="31">
        <f t="shared" si="27"/>
        <v>236.25</v>
      </c>
      <c r="M3513" s="32">
        <v>0.3</v>
      </c>
      <c r="O3513" s="37"/>
      <c r="P3513" s="35"/>
      <c r="Q3513" s="33"/>
      <c r="R3513" s="34"/>
    </row>
    <row r="3514" spans="1:18" ht="15.75" customHeight="1" x14ac:dyDescent="0.2">
      <c r="A3514" s="22"/>
      <c r="B3514" s="27" t="s">
        <v>21</v>
      </c>
      <c r="C3514" s="27">
        <v>1185732</v>
      </c>
      <c r="D3514" s="28">
        <v>44442</v>
      </c>
      <c r="E3514" s="27" t="s">
        <v>22</v>
      </c>
      <c r="F3514" s="27" t="s">
        <v>126</v>
      </c>
      <c r="G3514" s="27" t="s">
        <v>127</v>
      </c>
      <c r="H3514" s="27" t="s">
        <v>28</v>
      </c>
      <c r="I3514" s="29">
        <v>0.54999999999999993</v>
      </c>
      <c r="J3514" s="30">
        <v>1750</v>
      </c>
      <c r="K3514" s="31">
        <f t="shared" si="26"/>
        <v>962.49999999999989</v>
      </c>
      <c r="L3514" s="31">
        <f t="shared" si="27"/>
        <v>288.74999999999994</v>
      </c>
      <c r="M3514" s="32">
        <v>0.3</v>
      </c>
      <c r="O3514" s="37"/>
      <c r="P3514" s="35"/>
      <c r="Q3514" s="33"/>
      <c r="R3514" s="34"/>
    </row>
    <row r="3515" spans="1:18" ht="15.75" customHeight="1" x14ac:dyDescent="0.2">
      <c r="A3515" s="22"/>
      <c r="B3515" s="27" t="s">
        <v>21</v>
      </c>
      <c r="C3515" s="27">
        <v>1185732</v>
      </c>
      <c r="D3515" s="28">
        <v>44442</v>
      </c>
      <c r="E3515" s="27" t="s">
        <v>22</v>
      </c>
      <c r="F3515" s="27" t="s">
        <v>126</v>
      </c>
      <c r="G3515" s="27" t="s">
        <v>127</v>
      </c>
      <c r="H3515" s="27" t="s">
        <v>29</v>
      </c>
      <c r="I3515" s="29">
        <v>0.6</v>
      </c>
      <c r="J3515" s="30">
        <v>2750</v>
      </c>
      <c r="K3515" s="31">
        <f t="shared" si="26"/>
        <v>1650</v>
      </c>
      <c r="L3515" s="31">
        <f t="shared" si="27"/>
        <v>577.5</v>
      </c>
      <c r="M3515" s="32">
        <v>0.35</v>
      </c>
      <c r="O3515" s="37"/>
      <c r="P3515" s="35"/>
      <c r="Q3515" s="33"/>
      <c r="R3515" s="34"/>
    </row>
    <row r="3516" spans="1:18" ht="15.75" customHeight="1" x14ac:dyDescent="0.2">
      <c r="A3516" s="22"/>
      <c r="B3516" s="27" t="s">
        <v>21</v>
      </c>
      <c r="C3516" s="27">
        <v>1185732</v>
      </c>
      <c r="D3516" s="28">
        <v>44474</v>
      </c>
      <c r="E3516" s="27" t="s">
        <v>22</v>
      </c>
      <c r="F3516" s="27" t="s">
        <v>126</v>
      </c>
      <c r="G3516" s="27" t="s">
        <v>127</v>
      </c>
      <c r="H3516" s="27" t="s">
        <v>24</v>
      </c>
      <c r="I3516" s="29">
        <v>0.6</v>
      </c>
      <c r="J3516" s="30">
        <v>4500</v>
      </c>
      <c r="K3516" s="31">
        <f t="shared" si="26"/>
        <v>2700</v>
      </c>
      <c r="L3516" s="31">
        <f t="shared" si="27"/>
        <v>1080</v>
      </c>
      <c r="M3516" s="32">
        <v>0.4</v>
      </c>
      <c r="O3516" s="37"/>
      <c r="P3516" s="35"/>
      <c r="Q3516" s="33"/>
      <c r="R3516" s="34"/>
    </row>
    <row r="3517" spans="1:18" ht="15.75" customHeight="1" x14ac:dyDescent="0.2">
      <c r="A3517" s="22"/>
      <c r="B3517" s="27" t="s">
        <v>21</v>
      </c>
      <c r="C3517" s="27">
        <v>1185732</v>
      </c>
      <c r="D3517" s="28">
        <v>44474</v>
      </c>
      <c r="E3517" s="27" t="s">
        <v>22</v>
      </c>
      <c r="F3517" s="27" t="s">
        <v>126</v>
      </c>
      <c r="G3517" s="27" t="s">
        <v>127</v>
      </c>
      <c r="H3517" s="27" t="s">
        <v>25</v>
      </c>
      <c r="I3517" s="29">
        <v>0.55000000000000004</v>
      </c>
      <c r="J3517" s="30">
        <v>2750</v>
      </c>
      <c r="K3517" s="31">
        <f t="shared" si="26"/>
        <v>1512.5000000000002</v>
      </c>
      <c r="L3517" s="31">
        <f t="shared" si="27"/>
        <v>605.00000000000011</v>
      </c>
      <c r="M3517" s="32">
        <v>0.4</v>
      </c>
      <c r="O3517" s="37"/>
      <c r="P3517" s="35"/>
      <c r="Q3517" s="33"/>
      <c r="R3517" s="34"/>
    </row>
    <row r="3518" spans="1:18" ht="15.75" customHeight="1" x14ac:dyDescent="0.2">
      <c r="A3518" s="22"/>
      <c r="B3518" s="27" t="s">
        <v>21</v>
      </c>
      <c r="C3518" s="27">
        <v>1185732</v>
      </c>
      <c r="D3518" s="28">
        <v>44474</v>
      </c>
      <c r="E3518" s="27" t="s">
        <v>22</v>
      </c>
      <c r="F3518" s="27" t="s">
        <v>126</v>
      </c>
      <c r="G3518" s="27" t="s">
        <v>127</v>
      </c>
      <c r="H3518" s="27" t="s">
        <v>26</v>
      </c>
      <c r="I3518" s="29">
        <v>0.55000000000000004</v>
      </c>
      <c r="J3518" s="30">
        <v>1750</v>
      </c>
      <c r="K3518" s="31">
        <f t="shared" si="26"/>
        <v>962.50000000000011</v>
      </c>
      <c r="L3518" s="31">
        <f t="shared" si="27"/>
        <v>288.75</v>
      </c>
      <c r="M3518" s="32">
        <v>0.3</v>
      </c>
      <c r="O3518" s="37"/>
      <c r="P3518" s="35"/>
      <c r="Q3518" s="33"/>
      <c r="R3518" s="34"/>
    </row>
    <row r="3519" spans="1:18" ht="15.75" customHeight="1" x14ac:dyDescent="0.2">
      <c r="A3519" s="22"/>
      <c r="B3519" s="27" t="s">
        <v>21</v>
      </c>
      <c r="C3519" s="27">
        <v>1185732</v>
      </c>
      <c r="D3519" s="28">
        <v>44474</v>
      </c>
      <c r="E3519" s="27" t="s">
        <v>22</v>
      </c>
      <c r="F3519" s="27" t="s">
        <v>126</v>
      </c>
      <c r="G3519" s="27" t="s">
        <v>127</v>
      </c>
      <c r="H3519" s="27" t="s">
        <v>27</v>
      </c>
      <c r="I3519" s="29">
        <v>0.55000000000000004</v>
      </c>
      <c r="J3519" s="30">
        <v>1500</v>
      </c>
      <c r="K3519" s="31">
        <f t="shared" si="26"/>
        <v>825.00000000000011</v>
      </c>
      <c r="L3519" s="31">
        <f t="shared" si="27"/>
        <v>247.50000000000003</v>
      </c>
      <c r="M3519" s="32">
        <v>0.3</v>
      </c>
      <c r="O3519" s="37"/>
      <c r="P3519" s="35"/>
      <c r="Q3519" s="33"/>
      <c r="R3519" s="34"/>
    </row>
    <row r="3520" spans="1:18" ht="15.75" customHeight="1" x14ac:dyDescent="0.2">
      <c r="A3520" s="22"/>
      <c r="B3520" s="27" t="s">
        <v>21</v>
      </c>
      <c r="C3520" s="27">
        <v>1185732</v>
      </c>
      <c r="D3520" s="28">
        <v>44474</v>
      </c>
      <c r="E3520" s="27" t="s">
        <v>22</v>
      </c>
      <c r="F3520" s="27" t="s">
        <v>126</v>
      </c>
      <c r="G3520" s="27" t="s">
        <v>127</v>
      </c>
      <c r="H3520" s="27" t="s">
        <v>28</v>
      </c>
      <c r="I3520" s="29">
        <v>0.65</v>
      </c>
      <c r="J3520" s="30">
        <v>1500</v>
      </c>
      <c r="K3520" s="31">
        <f t="shared" si="26"/>
        <v>975</v>
      </c>
      <c r="L3520" s="31">
        <f t="shared" si="27"/>
        <v>292.5</v>
      </c>
      <c r="M3520" s="32">
        <v>0.3</v>
      </c>
      <c r="O3520" s="37"/>
      <c r="P3520" s="35"/>
      <c r="Q3520" s="33"/>
      <c r="R3520" s="34"/>
    </row>
    <row r="3521" spans="1:18" ht="15.75" customHeight="1" x14ac:dyDescent="0.2">
      <c r="A3521" s="22"/>
      <c r="B3521" s="27" t="s">
        <v>21</v>
      </c>
      <c r="C3521" s="27">
        <v>1185732</v>
      </c>
      <c r="D3521" s="28">
        <v>44474</v>
      </c>
      <c r="E3521" s="27" t="s">
        <v>22</v>
      </c>
      <c r="F3521" s="27" t="s">
        <v>126</v>
      </c>
      <c r="G3521" s="27" t="s">
        <v>127</v>
      </c>
      <c r="H3521" s="27" t="s">
        <v>29</v>
      </c>
      <c r="I3521" s="29">
        <v>0.7</v>
      </c>
      <c r="J3521" s="30">
        <v>2750</v>
      </c>
      <c r="K3521" s="31">
        <f t="shared" si="26"/>
        <v>1924.9999999999998</v>
      </c>
      <c r="L3521" s="31">
        <f t="shared" si="27"/>
        <v>673.74999999999989</v>
      </c>
      <c r="M3521" s="32">
        <v>0.35</v>
      </c>
      <c r="O3521" s="37"/>
      <c r="P3521" s="35"/>
      <c r="Q3521" s="33"/>
      <c r="R3521" s="34"/>
    </row>
    <row r="3522" spans="1:18" ht="15.75" customHeight="1" x14ac:dyDescent="0.2">
      <c r="A3522" s="22"/>
      <c r="B3522" s="27" t="s">
        <v>21</v>
      </c>
      <c r="C3522" s="27">
        <v>1185732</v>
      </c>
      <c r="D3522" s="28">
        <v>44504</v>
      </c>
      <c r="E3522" s="27" t="s">
        <v>22</v>
      </c>
      <c r="F3522" s="27" t="s">
        <v>126</v>
      </c>
      <c r="G3522" s="27" t="s">
        <v>127</v>
      </c>
      <c r="H3522" s="27" t="s">
        <v>24</v>
      </c>
      <c r="I3522" s="29">
        <v>0.65</v>
      </c>
      <c r="J3522" s="30">
        <v>4250</v>
      </c>
      <c r="K3522" s="31">
        <f t="shared" si="26"/>
        <v>2762.5</v>
      </c>
      <c r="L3522" s="31">
        <f t="shared" si="27"/>
        <v>1105</v>
      </c>
      <c r="M3522" s="32">
        <v>0.4</v>
      </c>
      <c r="O3522" s="37"/>
      <c r="P3522" s="35"/>
      <c r="Q3522" s="33"/>
      <c r="R3522" s="34"/>
    </row>
    <row r="3523" spans="1:18" ht="15.75" customHeight="1" x14ac:dyDescent="0.2">
      <c r="A3523" s="22"/>
      <c r="B3523" s="27" t="s">
        <v>21</v>
      </c>
      <c r="C3523" s="27">
        <v>1185732</v>
      </c>
      <c r="D3523" s="28">
        <v>44504</v>
      </c>
      <c r="E3523" s="27" t="s">
        <v>22</v>
      </c>
      <c r="F3523" s="27" t="s">
        <v>126</v>
      </c>
      <c r="G3523" s="27" t="s">
        <v>127</v>
      </c>
      <c r="H3523" s="27" t="s">
        <v>25</v>
      </c>
      <c r="I3523" s="29">
        <v>0.55000000000000004</v>
      </c>
      <c r="J3523" s="30">
        <v>3000</v>
      </c>
      <c r="K3523" s="31">
        <f t="shared" si="26"/>
        <v>1650.0000000000002</v>
      </c>
      <c r="L3523" s="31">
        <f t="shared" si="27"/>
        <v>660.00000000000011</v>
      </c>
      <c r="M3523" s="32">
        <v>0.4</v>
      </c>
      <c r="O3523" s="37"/>
      <c r="P3523" s="35"/>
      <c r="Q3523" s="33"/>
      <c r="R3523" s="34"/>
    </row>
    <row r="3524" spans="1:18" ht="15.75" customHeight="1" x14ac:dyDescent="0.2">
      <c r="A3524" s="22"/>
      <c r="B3524" s="27" t="s">
        <v>21</v>
      </c>
      <c r="C3524" s="27">
        <v>1185732</v>
      </c>
      <c r="D3524" s="28">
        <v>44504</v>
      </c>
      <c r="E3524" s="27" t="s">
        <v>22</v>
      </c>
      <c r="F3524" s="27" t="s">
        <v>126</v>
      </c>
      <c r="G3524" s="27" t="s">
        <v>127</v>
      </c>
      <c r="H3524" s="27" t="s">
        <v>26</v>
      </c>
      <c r="I3524" s="29">
        <v>0.55000000000000004</v>
      </c>
      <c r="J3524" s="30">
        <v>2950</v>
      </c>
      <c r="K3524" s="31">
        <f t="shared" si="26"/>
        <v>1622.5000000000002</v>
      </c>
      <c r="L3524" s="31">
        <f t="shared" si="27"/>
        <v>486.75000000000006</v>
      </c>
      <c r="M3524" s="32">
        <v>0.3</v>
      </c>
      <c r="O3524" s="37"/>
      <c r="P3524" s="35"/>
      <c r="Q3524" s="33"/>
      <c r="R3524" s="34"/>
    </row>
    <row r="3525" spans="1:18" ht="15.75" customHeight="1" x14ac:dyDescent="0.2">
      <c r="A3525" s="22"/>
      <c r="B3525" s="27" t="s">
        <v>21</v>
      </c>
      <c r="C3525" s="27">
        <v>1185732</v>
      </c>
      <c r="D3525" s="28">
        <v>44504</v>
      </c>
      <c r="E3525" s="27" t="s">
        <v>22</v>
      </c>
      <c r="F3525" s="27" t="s">
        <v>126</v>
      </c>
      <c r="G3525" s="27" t="s">
        <v>127</v>
      </c>
      <c r="H3525" s="27" t="s">
        <v>27</v>
      </c>
      <c r="I3525" s="29">
        <v>0.55000000000000004</v>
      </c>
      <c r="J3525" s="30">
        <v>2750</v>
      </c>
      <c r="K3525" s="31">
        <f t="shared" si="26"/>
        <v>1512.5000000000002</v>
      </c>
      <c r="L3525" s="31">
        <f t="shared" si="27"/>
        <v>453.75000000000006</v>
      </c>
      <c r="M3525" s="32">
        <v>0.3</v>
      </c>
      <c r="O3525" s="37"/>
      <c r="P3525" s="35"/>
      <c r="Q3525" s="33"/>
      <c r="R3525" s="34"/>
    </row>
    <row r="3526" spans="1:18" ht="15.75" customHeight="1" x14ac:dyDescent="0.2">
      <c r="A3526" s="22"/>
      <c r="B3526" s="27" t="s">
        <v>21</v>
      </c>
      <c r="C3526" s="27">
        <v>1185732</v>
      </c>
      <c r="D3526" s="28">
        <v>44504</v>
      </c>
      <c r="E3526" s="27" t="s">
        <v>22</v>
      </c>
      <c r="F3526" s="27" t="s">
        <v>126</v>
      </c>
      <c r="G3526" s="27" t="s">
        <v>127</v>
      </c>
      <c r="H3526" s="27" t="s">
        <v>28</v>
      </c>
      <c r="I3526" s="29">
        <v>0.65</v>
      </c>
      <c r="J3526" s="30">
        <v>2500</v>
      </c>
      <c r="K3526" s="31">
        <f t="shared" si="26"/>
        <v>1625</v>
      </c>
      <c r="L3526" s="31">
        <f t="shared" si="27"/>
        <v>487.5</v>
      </c>
      <c r="M3526" s="32">
        <v>0.3</v>
      </c>
      <c r="O3526" s="37"/>
      <c r="P3526" s="35"/>
      <c r="Q3526" s="33"/>
      <c r="R3526" s="34"/>
    </row>
    <row r="3527" spans="1:18" ht="15.75" customHeight="1" x14ac:dyDescent="0.2">
      <c r="A3527" s="22"/>
      <c r="B3527" s="27" t="s">
        <v>21</v>
      </c>
      <c r="C3527" s="27">
        <v>1185732</v>
      </c>
      <c r="D3527" s="28">
        <v>44504</v>
      </c>
      <c r="E3527" s="27" t="s">
        <v>22</v>
      </c>
      <c r="F3527" s="27" t="s">
        <v>126</v>
      </c>
      <c r="G3527" s="27" t="s">
        <v>127</v>
      </c>
      <c r="H3527" s="27" t="s">
        <v>29</v>
      </c>
      <c r="I3527" s="29">
        <v>0.7</v>
      </c>
      <c r="J3527" s="30">
        <v>3500</v>
      </c>
      <c r="K3527" s="31">
        <f t="shared" si="26"/>
        <v>2450</v>
      </c>
      <c r="L3527" s="31">
        <f t="shared" si="27"/>
        <v>857.5</v>
      </c>
      <c r="M3527" s="32">
        <v>0.35</v>
      </c>
      <c r="O3527" s="37"/>
      <c r="P3527" s="35"/>
      <c r="Q3527" s="33"/>
      <c r="R3527" s="34"/>
    </row>
    <row r="3528" spans="1:18" ht="15.75" customHeight="1" x14ac:dyDescent="0.2">
      <c r="A3528" s="22"/>
      <c r="B3528" s="27" t="s">
        <v>21</v>
      </c>
      <c r="C3528" s="27">
        <v>1185732</v>
      </c>
      <c r="D3528" s="28">
        <v>44533</v>
      </c>
      <c r="E3528" s="27" t="s">
        <v>22</v>
      </c>
      <c r="F3528" s="27" t="s">
        <v>126</v>
      </c>
      <c r="G3528" s="27" t="s">
        <v>127</v>
      </c>
      <c r="H3528" s="27" t="s">
        <v>24</v>
      </c>
      <c r="I3528" s="29">
        <v>0.65</v>
      </c>
      <c r="J3528" s="30">
        <v>5750</v>
      </c>
      <c r="K3528" s="31">
        <f t="shared" si="26"/>
        <v>3737.5</v>
      </c>
      <c r="L3528" s="31">
        <f t="shared" si="27"/>
        <v>1495</v>
      </c>
      <c r="M3528" s="32">
        <v>0.4</v>
      </c>
      <c r="O3528" s="37"/>
      <c r="P3528" s="35"/>
      <c r="Q3528" s="33"/>
      <c r="R3528" s="34"/>
    </row>
    <row r="3529" spans="1:18" ht="15.75" customHeight="1" x14ac:dyDescent="0.2">
      <c r="A3529" s="22"/>
      <c r="B3529" s="27" t="s">
        <v>21</v>
      </c>
      <c r="C3529" s="27">
        <v>1185732</v>
      </c>
      <c r="D3529" s="28">
        <v>44533</v>
      </c>
      <c r="E3529" s="27" t="s">
        <v>22</v>
      </c>
      <c r="F3529" s="27" t="s">
        <v>126</v>
      </c>
      <c r="G3529" s="27" t="s">
        <v>127</v>
      </c>
      <c r="H3529" s="27" t="s">
        <v>25</v>
      </c>
      <c r="I3529" s="29">
        <v>0.55000000000000004</v>
      </c>
      <c r="J3529" s="30">
        <v>3750</v>
      </c>
      <c r="K3529" s="31">
        <f t="shared" si="26"/>
        <v>2062.5</v>
      </c>
      <c r="L3529" s="31">
        <f t="shared" si="27"/>
        <v>825</v>
      </c>
      <c r="M3529" s="32">
        <v>0.4</v>
      </c>
      <c r="O3529" s="37"/>
      <c r="P3529" s="35"/>
      <c r="Q3529" s="33"/>
      <c r="R3529" s="34"/>
    </row>
    <row r="3530" spans="1:18" ht="15.75" customHeight="1" x14ac:dyDescent="0.2">
      <c r="A3530" s="22"/>
      <c r="B3530" s="27" t="s">
        <v>21</v>
      </c>
      <c r="C3530" s="27">
        <v>1185732</v>
      </c>
      <c r="D3530" s="28">
        <v>44533</v>
      </c>
      <c r="E3530" s="27" t="s">
        <v>22</v>
      </c>
      <c r="F3530" s="27" t="s">
        <v>126</v>
      </c>
      <c r="G3530" s="27" t="s">
        <v>127</v>
      </c>
      <c r="H3530" s="27" t="s">
        <v>26</v>
      </c>
      <c r="I3530" s="29">
        <v>0.55000000000000004</v>
      </c>
      <c r="J3530" s="30">
        <v>3500</v>
      </c>
      <c r="K3530" s="31">
        <f t="shared" si="26"/>
        <v>1925.0000000000002</v>
      </c>
      <c r="L3530" s="31">
        <f t="shared" si="27"/>
        <v>577.5</v>
      </c>
      <c r="M3530" s="32">
        <v>0.3</v>
      </c>
      <c r="O3530" s="37"/>
      <c r="P3530" s="35"/>
      <c r="Q3530" s="33"/>
      <c r="R3530" s="34"/>
    </row>
    <row r="3531" spans="1:18" ht="15.75" customHeight="1" x14ac:dyDescent="0.2">
      <c r="A3531" s="22"/>
      <c r="B3531" s="27" t="s">
        <v>21</v>
      </c>
      <c r="C3531" s="27">
        <v>1185732</v>
      </c>
      <c r="D3531" s="28">
        <v>44533</v>
      </c>
      <c r="E3531" s="27" t="s">
        <v>22</v>
      </c>
      <c r="F3531" s="27" t="s">
        <v>126</v>
      </c>
      <c r="G3531" s="27" t="s">
        <v>127</v>
      </c>
      <c r="H3531" s="27" t="s">
        <v>27</v>
      </c>
      <c r="I3531" s="29">
        <v>0.55000000000000004</v>
      </c>
      <c r="J3531" s="30">
        <v>3000</v>
      </c>
      <c r="K3531" s="31">
        <f t="shared" si="26"/>
        <v>1650.0000000000002</v>
      </c>
      <c r="L3531" s="31">
        <f t="shared" si="27"/>
        <v>495.00000000000006</v>
      </c>
      <c r="M3531" s="32">
        <v>0.3</v>
      </c>
      <c r="O3531" s="37"/>
      <c r="P3531" s="35"/>
      <c r="Q3531" s="33"/>
      <c r="R3531" s="34"/>
    </row>
    <row r="3532" spans="1:18" ht="15.75" customHeight="1" x14ac:dyDescent="0.2">
      <c r="A3532" s="22"/>
      <c r="B3532" s="27" t="s">
        <v>21</v>
      </c>
      <c r="C3532" s="27">
        <v>1185732</v>
      </c>
      <c r="D3532" s="28">
        <v>44533</v>
      </c>
      <c r="E3532" s="27" t="s">
        <v>22</v>
      </c>
      <c r="F3532" s="27" t="s">
        <v>126</v>
      </c>
      <c r="G3532" s="27" t="s">
        <v>127</v>
      </c>
      <c r="H3532" s="27" t="s">
        <v>28</v>
      </c>
      <c r="I3532" s="29">
        <v>0.65</v>
      </c>
      <c r="J3532" s="30">
        <v>3000</v>
      </c>
      <c r="K3532" s="31">
        <f t="shared" si="26"/>
        <v>1950</v>
      </c>
      <c r="L3532" s="31">
        <f t="shared" si="27"/>
        <v>585</v>
      </c>
      <c r="M3532" s="32">
        <v>0.3</v>
      </c>
      <c r="O3532" s="37"/>
      <c r="P3532" s="35"/>
      <c r="Q3532" s="33"/>
      <c r="R3532" s="34"/>
    </row>
    <row r="3533" spans="1:18" ht="15.75" customHeight="1" x14ac:dyDescent="0.2">
      <c r="A3533" s="22"/>
      <c r="B3533" s="27" t="s">
        <v>21</v>
      </c>
      <c r="C3533" s="27">
        <v>1185732</v>
      </c>
      <c r="D3533" s="28">
        <v>44533</v>
      </c>
      <c r="E3533" s="27" t="s">
        <v>22</v>
      </c>
      <c r="F3533" s="27" t="s">
        <v>126</v>
      </c>
      <c r="G3533" s="27" t="s">
        <v>127</v>
      </c>
      <c r="H3533" s="27" t="s">
        <v>29</v>
      </c>
      <c r="I3533" s="29">
        <v>0.7</v>
      </c>
      <c r="J3533" s="30">
        <v>4000</v>
      </c>
      <c r="K3533" s="31">
        <f t="shared" si="26"/>
        <v>2800</v>
      </c>
      <c r="L3533" s="31">
        <f t="shared" si="27"/>
        <v>979.99999999999989</v>
      </c>
      <c r="M3533" s="32">
        <v>0.35</v>
      </c>
      <c r="O3533" s="37"/>
      <c r="P3533" s="35"/>
      <c r="Q3533" s="33"/>
      <c r="R3533" s="34"/>
    </row>
    <row r="3534" spans="1:18" ht="15.75" customHeight="1" x14ac:dyDescent="0.2">
      <c r="A3534" s="22" t="s">
        <v>46</v>
      </c>
      <c r="B3534" s="27" t="s">
        <v>21</v>
      </c>
      <c r="C3534" s="27">
        <v>1185732</v>
      </c>
      <c r="D3534" s="28">
        <v>44206</v>
      </c>
      <c r="E3534" s="27" t="s">
        <v>22</v>
      </c>
      <c r="F3534" s="27" t="s">
        <v>128</v>
      </c>
      <c r="G3534" s="27" t="s">
        <v>129</v>
      </c>
      <c r="H3534" s="27" t="s">
        <v>24</v>
      </c>
      <c r="I3534" s="29">
        <v>0.35000000000000003</v>
      </c>
      <c r="J3534" s="30">
        <v>4250</v>
      </c>
      <c r="K3534" s="31">
        <f t="shared" si="26"/>
        <v>1487.5000000000002</v>
      </c>
      <c r="L3534" s="31">
        <f t="shared" si="27"/>
        <v>520.625</v>
      </c>
      <c r="M3534" s="32">
        <v>0.35</v>
      </c>
      <c r="O3534" s="37"/>
      <c r="P3534" s="35"/>
      <c r="Q3534" s="33"/>
      <c r="R3534" s="34"/>
    </row>
    <row r="3535" spans="1:18" ht="15.75" customHeight="1" x14ac:dyDescent="0.2">
      <c r="A3535" s="22"/>
      <c r="B3535" s="27" t="s">
        <v>21</v>
      </c>
      <c r="C3535" s="27">
        <v>1185732</v>
      </c>
      <c r="D3535" s="28">
        <v>44206</v>
      </c>
      <c r="E3535" s="27" t="s">
        <v>22</v>
      </c>
      <c r="F3535" s="27" t="s">
        <v>128</v>
      </c>
      <c r="G3535" s="27" t="s">
        <v>129</v>
      </c>
      <c r="H3535" s="27" t="s">
        <v>25</v>
      </c>
      <c r="I3535" s="29">
        <v>0.35000000000000003</v>
      </c>
      <c r="J3535" s="30">
        <v>2250</v>
      </c>
      <c r="K3535" s="31">
        <f t="shared" si="26"/>
        <v>787.50000000000011</v>
      </c>
      <c r="L3535" s="31">
        <f t="shared" si="27"/>
        <v>275.625</v>
      </c>
      <c r="M3535" s="32">
        <v>0.35</v>
      </c>
      <c r="O3535" s="37"/>
      <c r="P3535" s="35"/>
      <c r="Q3535" s="33"/>
      <c r="R3535" s="34"/>
    </row>
    <row r="3536" spans="1:18" ht="15.75" customHeight="1" x14ac:dyDescent="0.2">
      <c r="A3536" s="22"/>
      <c r="B3536" s="27" t="s">
        <v>21</v>
      </c>
      <c r="C3536" s="27">
        <v>1185732</v>
      </c>
      <c r="D3536" s="28">
        <v>44206</v>
      </c>
      <c r="E3536" s="27" t="s">
        <v>22</v>
      </c>
      <c r="F3536" s="27" t="s">
        <v>128</v>
      </c>
      <c r="G3536" s="27" t="s">
        <v>129</v>
      </c>
      <c r="H3536" s="27" t="s">
        <v>26</v>
      </c>
      <c r="I3536" s="29">
        <v>0.25000000000000006</v>
      </c>
      <c r="J3536" s="30">
        <v>2250</v>
      </c>
      <c r="K3536" s="31">
        <f t="shared" si="26"/>
        <v>562.50000000000011</v>
      </c>
      <c r="L3536" s="31">
        <f t="shared" si="27"/>
        <v>225.00000000000006</v>
      </c>
      <c r="M3536" s="32">
        <v>0.4</v>
      </c>
      <c r="O3536" s="37"/>
      <c r="P3536" s="35"/>
      <c r="Q3536" s="33"/>
      <c r="R3536" s="34"/>
    </row>
    <row r="3537" spans="1:18" ht="15.75" customHeight="1" x14ac:dyDescent="0.2">
      <c r="A3537" s="22"/>
      <c r="B3537" s="27" t="s">
        <v>21</v>
      </c>
      <c r="C3537" s="27">
        <v>1185732</v>
      </c>
      <c r="D3537" s="28">
        <v>44206</v>
      </c>
      <c r="E3537" s="27" t="s">
        <v>22</v>
      </c>
      <c r="F3537" s="27" t="s">
        <v>128</v>
      </c>
      <c r="G3537" s="27" t="s">
        <v>129</v>
      </c>
      <c r="H3537" s="27" t="s">
        <v>27</v>
      </c>
      <c r="I3537" s="29">
        <v>0.3</v>
      </c>
      <c r="J3537" s="30">
        <v>750</v>
      </c>
      <c r="K3537" s="31">
        <f t="shared" si="26"/>
        <v>225</v>
      </c>
      <c r="L3537" s="31">
        <f t="shared" si="27"/>
        <v>90</v>
      </c>
      <c r="M3537" s="32">
        <v>0.4</v>
      </c>
      <c r="O3537" s="37"/>
      <c r="P3537" s="35"/>
      <c r="Q3537" s="33"/>
      <c r="R3537" s="34"/>
    </row>
    <row r="3538" spans="1:18" ht="15.75" customHeight="1" x14ac:dyDescent="0.2">
      <c r="A3538" s="22"/>
      <c r="B3538" s="27" t="s">
        <v>21</v>
      </c>
      <c r="C3538" s="27">
        <v>1185732</v>
      </c>
      <c r="D3538" s="28">
        <v>44206</v>
      </c>
      <c r="E3538" s="27" t="s">
        <v>22</v>
      </c>
      <c r="F3538" s="27" t="s">
        <v>128</v>
      </c>
      <c r="G3538" s="27" t="s">
        <v>129</v>
      </c>
      <c r="H3538" s="27" t="s">
        <v>28</v>
      </c>
      <c r="I3538" s="29">
        <v>0.45</v>
      </c>
      <c r="J3538" s="30">
        <v>1250</v>
      </c>
      <c r="K3538" s="31">
        <f t="shared" si="26"/>
        <v>562.5</v>
      </c>
      <c r="L3538" s="31">
        <f t="shared" si="27"/>
        <v>168.75</v>
      </c>
      <c r="M3538" s="32">
        <v>0.3</v>
      </c>
      <c r="O3538" s="37"/>
      <c r="P3538" s="35"/>
      <c r="Q3538" s="33"/>
      <c r="R3538" s="34"/>
    </row>
    <row r="3539" spans="1:18" ht="15.75" customHeight="1" x14ac:dyDescent="0.2">
      <c r="A3539" s="22"/>
      <c r="B3539" s="27" t="s">
        <v>21</v>
      </c>
      <c r="C3539" s="27">
        <v>1185732</v>
      </c>
      <c r="D3539" s="28">
        <v>44206</v>
      </c>
      <c r="E3539" s="27" t="s">
        <v>22</v>
      </c>
      <c r="F3539" s="27" t="s">
        <v>128</v>
      </c>
      <c r="G3539" s="27" t="s">
        <v>129</v>
      </c>
      <c r="H3539" s="27" t="s">
        <v>29</v>
      </c>
      <c r="I3539" s="29">
        <v>0.35000000000000003</v>
      </c>
      <c r="J3539" s="30">
        <v>2250</v>
      </c>
      <c r="K3539" s="31">
        <f t="shared" si="26"/>
        <v>787.50000000000011</v>
      </c>
      <c r="L3539" s="31">
        <f t="shared" si="27"/>
        <v>315.00000000000006</v>
      </c>
      <c r="M3539" s="32">
        <v>0.4</v>
      </c>
      <c r="O3539" s="37"/>
      <c r="P3539" s="35"/>
      <c r="Q3539" s="33"/>
      <c r="R3539" s="34"/>
    </row>
    <row r="3540" spans="1:18" ht="15.75" customHeight="1" x14ac:dyDescent="0.2">
      <c r="A3540" s="22"/>
      <c r="B3540" s="27" t="s">
        <v>21</v>
      </c>
      <c r="C3540" s="27">
        <v>1185732</v>
      </c>
      <c r="D3540" s="28">
        <v>44235</v>
      </c>
      <c r="E3540" s="27" t="s">
        <v>22</v>
      </c>
      <c r="F3540" s="27" t="s">
        <v>128</v>
      </c>
      <c r="G3540" s="27" t="s">
        <v>129</v>
      </c>
      <c r="H3540" s="27" t="s">
        <v>24</v>
      </c>
      <c r="I3540" s="29">
        <v>0.35000000000000003</v>
      </c>
      <c r="J3540" s="30">
        <v>4750</v>
      </c>
      <c r="K3540" s="31">
        <f t="shared" si="26"/>
        <v>1662.5000000000002</v>
      </c>
      <c r="L3540" s="31">
        <f t="shared" si="27"/>
        <v>581.875</v>
      </c>
      <c r="M3540" s="32">
        <v>0.35</v>
      </c>
      <c r="O3540" s="37"/>
      <c r="P3540" s="35"/>
      <c r="Q3540" s="33"/>
      <c r="R3540" s="34"/>
    </row>
    <row r="3541" spans="1:18" ht="15.75" customHeight="1" x14ac:dyDescent="0.2">
      <c r="A3541" s="22"/>
      <c r="B3541" s="27" t="s">
        <v>21</v>
      </c>
      <c r="C3541" s="27">
        <v>1185732</v>
      </c>
      <c r="D3541" s="28">
        <v>44235</v>
      </c>
      <c r="E3541" s="27" t="s">
        <v>22</v>
      </c>
      <c r="F3541" s="27" t="s">
        <v>128</v>
      </c>
      <c r="G3541" s="27" t="s">
        <v>129</v>
      </c>
      <c r="H3541" s="27" t="s">
        <v>25</v>
      </c>
      <c r="I3541" s="29">
        <v>0.35000000000000003</v>
      </c>
      <c r="J3541" s="30">
        <v>1250</v>
      </c>
      <c r="K3541" s="31">
        <f t="shared" si="26"/>
        <v>437.50000000000006</v>
      </c>
      <c r="L3541" s="31">
        <f t="shared" si="27"/>
        <v>153.125</v>
      </c>
      <c r="M3541" s="32">
        <v>0.35</v>
      </c>
      <c r="O3541" s="37"/>
      <c r="P3541" s="35"/>
      <c r="Q3541" s="33"/>
      <c r="R3541" s="34"/>
    </row>
    <row r="3542" spans="1:18" ht="15.75" customHeight="1" x14ac:dyDescent="0.2">
      <c r="A3542" s="22"/>
      <c r="B3542" s="27" t="s">
        <v>21</v>
      </c>
      <c r="C3542" s="27">
        <v>1185732</v>
      </c>
      <c r="D3542" s="28">
        <v>44235</v>
      </c>
      <c r="E3542" s="27" t="s">
        <v>22</v>
      </c>
      <c r="F3542" s="27" t="s">
        <v>128</v>
      </c>
      <c r="G3542" s="27" t="s">
        <v>129</v>
      </c>
      <c r="H3542" s="27" t="s">
        <v>26</v>
      </c>
      <c r="I3542" s="29">
        <v>0.25000000000000006</v>
      </c>
      <c r="J3542" s="30">
        <v>1750</v>
      </c>
      <c r="K3542" s="31">
        <f t="shared" si="26"/>
        <v>437.50000000000011</v>
      </c>
      <c r="L3542" s="31">
        <f t="shared" si="27"/>
        <v>175.00000000000006</v>
      </c>
      <c r="M3542" s="32">
        <v>0.4</v>
      </c>
      <c r="O3542" s="37"/>
      <c r="P3542" s="35"/>
      <c r="Q3542" s="33"/>
      <c r="R3542" s="34"/>
    </row>
    <row r="3543" spans="1:18" ht="15.75" customHeight="1" x14ac:dyDescent="0.2">
      <c r="A3543" s="22"/>
      <c r="B3543" s="27" t="s">
        <v>21</v>
      </c>
      <c r="C3543" s="27">
        <v>1185732</v>
      </c>
      <c r="D3543" s="28">
        <v>44235</v>
      </c>
      <c r="E3543" s="27" t="s">
        <v>22</v>
      </c>
      <c r="F3543" s="27" t="s">
        <v>128</v>
      </c>
      <c r="G3543" s="27" t="s">
        <v>129</v>
      </c>
      <c r="H3543" s="27" t="s">
        <v>27</v>
      </c>
      <c r="I3543" s="29">
        <v>0.3</v>
      </c>
      <c r="J3543" s="30">
        <v>500</v>
      </c>
      <c r="K3543" s="31">
        <f t="shared" si="26"/>
        <v>150</v>
      </c>
      <c r="L3543" s="31">
        <f t="shared" si="27"/>
        <v>60</v>
      </c>
      <c r="M3543" s="32">
        <v>0.4</v>
      </c>
      <c r="O3543" s="37"/>
      <c r="P3543" s="35"/>
      <c r="Q3543" s="33"/>
      <c r="R3543" s="34"/>
    </row>
    <row r="3544" spans="1:18" ht="15.75" customHeight="1" x14ac:dyDescent="0.2">
      <c r="A3544" s="22"/>
      <c r="B3544" s="27" t="s">
        <v>21</v>
      </c>
      <c r="C3544" s="27">
        <v>1185732</v>
      </c>
      <c r="D3544" s="28">
        <v>44235</v>
      </c>
      <c r="E3544" s="27" t="s">
        <v>22</v>
      </c>
      <c r="F3544" s="27" t="s">
        <v>128</v>
      </c>
      <c r="G3544" s="27" t="s">
        <v>129</v>
      </c>
      <c r="H3544" s="27" t="s">
        <v>28</v>
      </c>
      <c r="I3544" s="29">
        <v>0.45</v>
      </c>
      <c r="J3544" s="30">
        <v>1250</v>
      </c>
      <c r="K3544" s="31">
        <f t="shared" si="26"/>
        <v>562.5</v>
      </c>
      <c r="L3544" s="31">
        <f t="shared" si="27"/>
        <v>168.75</v>
      </c>
      <c r="M3544" s="32">
        <v>0.3</v>
      </c>
      <c r="O3544" s="37"/>
      <c r="P3544" s="35"/>
      <c r="Q3544" s="33"/>
      <c r="R3544" s="34"/>
    </row>
    <row r="3545" spans="1:18" ht="15.75" customHeight="1" x14ac:dyDescent="0.2">
      <c r="A3545" s="22"/>
      <c r="B3545" s="27" t="s">
        <v>21</v>
      </c>
      <c r="C3545" s="27">
        <v>1185732</v>
      </c>
      <c r="D3545" s="28">
        <v>44235</v>
      </c>
      <c r="E3545" s="27" t="s">
        <v>22</v>
      </c>
      <c r="F3545" s="27" t="s">
        <v>128</v>
      </c>
      <c r="G3545" s="27" t="s">
        <v>129</v>
      </c>
      <c r="H3545" s="27" t="s">
        <v>29</v>
      </c>
      <c r="I3545" s="29">
        <v>0.35000000000000003</v>
      </c>
      <c r="J3545" s="30">
        <v>2250</v>
      </c>
      <c r="K3545" s="31">
        <f t="shared" si="26"/>
        <v>787.50000000000011</v>
      </c>
      <c r="L3545" s="31">
        <f t="shared" si="27"/>
        <v>315.00000000000006</v>
      </c>
      <c r="M3545" s="32">
        <v>0.4</v>
      </c>
      <c r="O3545" s="37"/>
      <c r="P3545" s="35"/>
      <c r="Q3545" s="33"/>
      <c r="R3545" s="34"/>
    </row>
    <row r="3546" spans="1:18" ht="15.75" customHeight="1" x14ac:dyDescent="0.2">
      <c r="A3546" s="22"/>
      <c r="B3546" s="27" t="s">
        <v>21</v>
      </c>
      <c r="C3546" s="27">
        <v>1185732</v>
      </c>
      <c r="D3546" s="28">
        <v>44261</v>
      </c>
      <c r="E3546" s="27" t="s">
        <v>22</v>
      </c>
      <c r="F3546" s="27" t="s">
        <v>128</v>
      </c>
      <c r="G3546" s="27" t="s">
        <v>129</v>
      </c>
      <c r="H3546" s="27" t="s">
        <v>24</v>
      </c>
      <c r="I3546" s="29">
        <v>0.35000000000000003</v>
      </c>
      <c r="J3546" s="30">
        <v>4450</v>
      </c>
      <c r="K3546" s="31">
        <f t="shared" si="26"/>
        <v>1557.5000000000002</v>
      </c>
      <c r="L3546" s="31">
        <f t="shared" si="27"/>
        <v>545.125</v>
      </c>
      <c r="M3546" s="32">
        <v>0.35</v>
      </c>
      <c r="O3546" s="37"/>
      <c r="P3546" s="35"/>
      <c r="Q3546" s="33"/>
      <c r="R3546" s="34"/>
    </row>
    <row r="3547" spans="1:18" ht="15.75" customHeight="1" x14ac:dyDescent="0.2">
      <c r="A3547" s="22"/>
      <c r="B3547" s="27" t="s">
        <v>21</v>
      </c>
      <c r="C3547" s="27">
        <v>1185732</v>
      </c>
      <c r="D3547" s="28">
        <v>44261</v>
      </c>
      <c r="E3547" s="27" t="s">
        <v>22</v>
      </c>
      <c r="F3547" s="27" t="s">
        <v>128</v>
      </c>
      <c r="G3547" s="27" t="s">
        <v>129</v>
      </c>
      <c r="H3547" s="27" t="s">
        <v>25</v>
      </c>
      <c r="I3547" s="29">
        <v>0.35000000000000003</v>
      </c>
      <c r="J3547" s="30">
        <v>1500</v>
      </c>
      <c r="K3547" s="31">
        <f t="shared" si="26"/>
        <v>525</v>
      </c>
      <c r="L3547" s="31">
        <f t="shared" si="27"/>
        <v>183.75</v>
      </c>
      <c r="M3547" s="32">
        <v>0.35</v>
      </c>
      <c r="O3547" s="37"/>
      <c r="P3547" s="35"/>
      <c r="Q3547" s="33"/>
      <c r="R3547" s="34"/>
    </row>
    <row r="3548" spans="1:18" ht="15.75" customHeight="1" x14ac:dyDescent="0.2">
      <c r="A3548" s="22"/>
      <c r="B3548" s="27" t="s">
        <v>21</v>
      </c>
      <c r="C3548" s="27">
        <v>1185732</v>
      </c>
      <c r="D3548" s="28">
        <v>44261</v>
      </c>
      <c r="E3548" s="27" t="s">
        <v>22</v>
      </c>
      <c r="F3548" s="27" t="s">
        <v>128</v>
      </c>
      <c r="G3548" s="27" t="s">
        <v>129</v>
      </c>
      <c r="H3548" s="27" t="s">
        <v>26</v>
      </c>
      <c r="I3548" s="29">
        <v>0.25000000000000006</v>
      </c>
      <c r="J3548" s="30">
        <v>1750</v>
      </c>
      <c r="K3548" s="31">
        <f t="shared" si="26"/>
        <v>437.50000000000011</v>
      </c>
      <c r="L3548" s="31">
        <f t="shared" si="27"/>
        <v>175.00000000000006</v>
      </c>
      <c r="M3548" s="32">
        <v>0.4</v>
      </c>
      <c r="O3548" s="37"/>
      <c r="P3548" s="35"/>
      <c r="Q3548" s="33"/>
      <c r="R3548" s="34"/>
    </row>
    <row r="3549" spans="1:18" ht="15.75" customHeight="1" x14ac:dyDescent="0.2">
      <c r="A3549" s="22"/>
      <c r="B3549" s="27" t="s">
        <v>21</v>
      </c>
      <c r="C3549" s="27">
        <v>1185732</v>
      </c>
      <c r="D3549" s="28">
        <v>44261</v>
      </c>
      <c r="E3549" s="27" t="s">
        <v>22</v>
      </c>
      <c r="F3549" s="27" t="s">
        <v>128</v>
      </c>
      <c r="G3549" s="27" t="s">
        <v>129</v>
      </c>
      <c r="H3549" s="27" t="s">
        <v>27</v>
      </c>
      <c r="I3549" s="29">
        <v>0.3</v>
      </c>
      <c r="J3549" s="30">
        <v>250</v>
      </c>
      <c r="K3549" s="31">
        <f t="shared" si="26"/>
        <v>75</v>
      </c>
      <c r="L3549" s="31">
        <f t="shared" si="27"/>
        <v>30</v>
      </c>
      <c r="M3549" s="32">
        <v>0.4</v>
      </c>
      <c r="O3549" s="37"/>
      <c r="P3549" s="35"/>
      <c r="Q3549" s="33"/>
      <c r="R3549" s="34"/>
    </row>
    <row r="3550" spans="1:18" ht="15.75" customHeight="1" x14ac:dyDescent="0.2">
      <c r="A3550" s="22"/>
      <c r="B3550" s="27" t="s">
        <v>21</v>
      </c>
      <c r="C3550" s="27">
        <v>1185732</v>
      </c>
      <c r="D3550" s="28">
        <v>44261</v>
      </c>
      <c r="E3550" s="27" t="s">
        <v>22</v>
      </c>
      <c r="F3550" s="27" t="s">
        <v>128</v>
      </c>
      <c r="G3550" s="27" t="s">
        <v>129</v>
      </c>
      <c r="H3550" s="27" t="s">
        <v>28</v>
      </c>
      <c r="I3550" s="29">
        <v>0.45</v>
      </c>
      <c r="J3550" s="30">
        <v>750</v>
      </c>
      <c r="K3550" s="31">
        <f t="shared" si="26"/>
        <v>337.5</v>
      </c>
      <c r="L3550" s="31">
        <f t="shared" si="27"/>
        <v>101.25</v>
      </c>
      <c r="M3550" s="32">
        <v>0.3</v>
      </c>
      <c r="O3550" s="37"/>
      <c r="P3550" s="35"/>
      <c r="Q3550" s="33"/>
      <c r="R3550" s="34"/>
    </row>
    <row r="3551" spans="1:18" ht="15.75" customHeight="1" x14ac:dyDescent="0.2">
      <c r="A3551" s="22"/>
      <c r="B3551" s="27" t="s">
        <v>21</v>
      </c>
      <c r="C3551" s="27">
        <v>1185732</v>
      </c>
      <c r="D3551" s="28">
        <v>44261</v>
      </c>
      <c r="E3551" s="27" t="s">
        <v>22</v>
      </c>
      <c r="F3551" s="27" t="s">
        <v>128</v>
      </c>
      <c r="G3551" s="27" t="s">
        <v>129</v>
      </c>
      <c r="H3551" s="27" t="s">
        <v>29</v>
      </c>
      <c r="I3551" s="29">
        <v>0.35000000000000003</v>
      </c>
      <c r="J3551" s="30">
        <v>1750</v>
      </c>
      <c r="K3551" s="31">
        <f t="shared" si="26"/>
        <v>612.50000000000011</v>
      </c>
      <c r="L3551" s="31">
        <f t="shared" si="27"/>
        <v>245.00000000000006</v>
      </c>
      <c r="M3551" s="32">
        <v>0.4</v>
      </c>
      <c r="O3551" s="37"/>
      <c r="P3551" s="35"/>
      <c r="Q3551" s="33"/>
      <c r="R3551" s="34"/>
    </row>
    <row r="3552" spans="1:18" ht="15.75" customHeight="1" x14ac:dyDescent="0.2">
      <c r="A3552" s="22"/>
      <c r="B3552" s="27" t="s">
        <v>21</v>
      </c>
      <c r="C3552" s="27">
        <v>1185732</v>
      </c>
      <c r="D3552" s="28">
        <v>44293</v>
      </c>
      <c r="E3552" s="27" t="s">
        <v>22</v>
      </c>
      <c r="F3552" s="27" t="s">
        <v>128</v>
      </c>
      <c r="G3552" s="27" t="s">
        <v>129</v>
      </c>
      <c r="H3552" s="27" t="s">
        <v>24</v>
      </c>
      <c r="I3552" s="29">
        <v>0.35000000000000003</v>
      </c>
      <c r="J3552" s="30">
        <v>4250</v>
      </c>
      <c r="K3552" s="31">
        <f t="shared" si="26"/>
        <v>1487.5000000000002</v>
      </c>
      <c r="L3552" s="31">
        <f t="shared" si="27"/>
        <v>520.625</v>
      </c>
      <c r="M3552" s="32">
        <v>0.35</v>
      </c>
      <c r="O3552" s="37"/>
      <c r="P3552" s="35"/>
      <c r="Q3552" s="33"/>
      <c r="R3552" s="34"/>
    </row>
    <row r="3553" spans="1:18" ht="15.75" customHeight="1" x14ac:dyDescent="0.2">
      <c r="A3553" s="22"/>
      <c r="B3553" s="27" t="s">
        <v>21</v>
      </c>
      <c r="C3553" s="27">
        <v>1185732</v>
      </c>
      <c r="D3553" s="28">
        <v>44293</v>
      </c>
      <c r="E3553" s="27" t="s">
        <v>22</v>
      </c>
      <c r="F3553" s="27" t="s">
        <v>128</v>
      </c>
      <c r="G3553" s="27" t="s">
        <v>129</v>
      </c>
      <c r="H3553" s="27" t="s">
        <v>25</v>
      </c>
      <c r="I3553" s="29">
        <v>0.35000000000000003</v>
      </c>
      <c r="J3553" s="30">
        <v>1250</v>
      </c>
      <c r="K3553" s="31">
        <f t="shared" si="26"/>
        <v>437.50000000000006</v>
      </c>
      <c r="L3553" s="31">
        <f t="shared" si="27"/>
        <v>153.125</v>
      </c>
      <c r="M3553" s="32">
        <v>0.35</v>
      </c>
      <c r="O3553" s="37"/>
      <c r="P3553" s="35"/>
      <c r="Q3553" s="33"/>
      <c r="R3553" s="34"/>
    </row>
    <row r="3554" spans="1:18" ht="15.75" customHeight="1" x14ac:dyDescent="0.2">
      <c r="A3554" s="22"/>
      <c r="B3554" s="27" t="s">
        <v>21</v>
      </c>
      <c r="C3554" s="27">
        <v>1185732</v>
      </c>
      <c r="D3554" s="28">
        <v>44293</v>
      </c>
      <c r="E3554" s="27" t="s">
        <v>22</v>
      </c>
      <c r="F3554" s="27" t="s">
        <v>128</v>
      </c>
      <c r="G3554" s="27" t="s">
        <v>129</v>
      </c>
      <c r="H3554" s="27" t="s">
        <v>26</v>
      </c>
      <c r="I3554" s="29">
        <v>0.25000000000000006</v>
      </c>
      <c r="J3554" s="30">
        <v>1250</v>
      </c>
      <c r="K3554" s="31">
        <f t="shared" si="26"/>
        <v>312.50000000000006</v>
      </c>
      <c r="L3554" s="31">
        <f t="shared" si="27"/>
        <v>125.00000000000003</v>
      </c>
      <c r="M3554" s="32">
        <v>0.4</v>
      </c>
      <c r="O3554" s="37"/>
      <c r="P3554" s="35"/>
      <c r="Q3554" s="33"/>
      <c r="R3554" s="34"/>
    </row>
    <row r="3555" spans="1:18" ht="15.75" customHeight="1" x14ac:dyDescent="0.2">
      <c r="A3555" s="22"/>
      <c r="B3555" s="27" t="s">
        <v>21</v>
      </c>
      <c r="C3555" s="27">
        <v>1185732</v>
      </c>
      <c r="D3555" s="28">
        <v>44293</v>
      </c>
      <c r="E3555" s="27" t="s">
        <v>22</v>
      </c>
      <c r="F3555" s="27" t="s">
        <v>128</v>
      </c>
      <c r="G3555" s="27" t="s">
        <v>129</v>
      </c>
      <c r="H3555" s="27" t="s">
        <v>27</v>
      </c>
      <c r="I3555" s="29">
        <v>0.3</v>
      </c>
      <c r="J3555" s="30">
        <v>500</v>
      </c>
      <c r="K3555" s="31">
        <f t="shared" si="26"/>
        <v>150</v>
      </c>
      <c r="L3555" s="31">
        <f t="shared" si="27"/>
        <v>60</v>
      </c>
      <c r="M3555" s="32">
        <v>0.4</v>
      </c>
      <c r="O3555" s="37"/>
      <c r="P3555" s="35"/>
      <c r="Q3555" s="33"/>
      <c r="R3555" s="34"/>
    </row>
    <row r="3556" spans="1:18" ht="15.75" customHeight="1" x14ac:dyDescent="0.2">
      <c r="A3556" s="22"/>
      <c r="B3556" s="27" t="s">
        <v>21</v>
      </c>
      <c r="C3556" s="27">
        <v>1185732</v>
      </c>
      <c r="D3556" s="28">
        <v>44293</v>
      </c>
      <c r="E3556" s="27" t="s">
        <v>22</v>
      </c>
      <c r="F3556" s="27" t="s">
        <v>128</v>
      </c>
      <c r="G3556" s="27" t="s">
        <v>129</v>
      </c>
      <c r="H3556" s="27" t="s">
        <v>28</v>
      </c>
      <c r="I3556" s="29">
        <v>0.45</v>
      </c>
      <c r="J3556" s="30">
        <v>500</v>
      </c>
      <c r="K3556" s="31">
        <f t="shared" si="26"/>
        <v>225</v>
      </c>
      <c r="L3556" s="31">
        <f t="shared" si="27"/>
        <v>67.5</v>
      </c>
      <c r="M3556" s="32">
        <v>0.3</v>
      </c>
      <c r="O3556" s="37"/>
      <c r="P3556" s="35"/>
      <c r="Q3556" s="33"/>
      <c r="R3556" s="34"/>
    </row>
    <row r="3557" spans="1:18" ht="15.75" customHeight="1" x14ac:dyDescent="0.2">
      <c r="A3557" s="22"/>
      <c r="B3557" s="27" t="s">
        <v>21</v>
      </c>
      <c r="C3557" s="27">
        <v>1185732</v>
      </c>
      <c r="D3557" s="28">
        <v>44293</v>
      </c>
      <c r="E3557" s="27" t="s">
        <v>22</v>
      </c>
      <c r="F3557" s="27" t="s">
        <v>128</v>
      </c>
      <c r="G3557" s="27" t="s">
        <v>129</v>
      </c>
      <c r="H3557" s="27" t="s">
        <v>29</v>
      </c>
      <c r="I3557" s="29">
        <v>0.35000000000000003</v>
      </c>
      <c r="J3557" s="30">
        <v>2000</v>
      </c>
      <c r="K3557" s="31">
        <f t="shared" si="26"/>
        <v>700.00000000000011</v>
      </c>
      <c r="L3557" s="31">
        <f t="shared" si="27"/>
        <v>280.00000000000006</v>
      </c>
      <c r="M3557" s="32">
        <v>0.4</v>
      </c>
      <c r="O3557" s="37"/>
      <c r="P3557" s="35"/>
      <c r="Q3557" s="33"/>
      <c r="R3557" s="34"/>
    </row>
    <row r="3558" spans="1:18" ht="15.75" customHeight="1" x14ac:dyDescent="0.2">
      <c r="A3558" s="22"/>
      <c r="B3558" s="27" t="s">
        <v>21</v>
      </c>
      <c r="C3558" s="27">
        <v>1185732</v>
      </c>
      <c r="D3558" s="28">
        <v>44322</v>
      </c>
      <c r="E3558" s="27" t="s">
        <v>22</v>
      </c>
      <c r="F3558" s="27" t="s">
        <v>128</v>
      </c>
      <c r="G3558" s="27" t="s">
        <v>129</v>
      </c>
      <c r="H3558" s="27" t="s">
        <v>24</v>
      </c>
      <c r="I3558" s="29">
        <v>0.49999999999999994</v>
      </c>
      <c r="J3558" s="30">
        <v>4700</v>
      </c>
      <c r="K3558" s="31">
        <f t="shared" si="26"/>
        <v>2349.9999999999995</v>
      </c>
      <c r="L3558" s="31">
        <f t="shared" si="27"/>
        <v>822.49999999999977</v>
      </c>
      <c r="M3558" s="32">
        <v>0.35</v>
      </c>
      <c r="O3558" s="37"/>
      <c r="P3558" s="35"/>
      <c r="Q3558" s="33"/>
      <c r="R3558" s="34"/>
    </row>
    <row r="3559" spans="1:18" ht="15.75" customHeight="1" x14ac:dyDescent="0.2">
      <c r="A3559" s="22"/>
      <c r="B3559" s="27" t="s">
        <v>21</v>
      </c>
      <c r="C3559" s="27">
        <v>1185732</v>
      </c>
      <c r="D3559" s="28">
        <v>44322</v>
      </c>
      <c r="E3559" s="27" t="s">
        <v>22</v>
      </c>
      <c r="F3559" s="27" t="s">
        <v>128</v>
      </c>
      <c r="G3559" s="27" t="s">
        <v>129</v>
      </c>
      <c r="H3559" s="27" t="s">
        <v>25</v>
      </c>
      <c r="I3559" s="29">
        <v>0.45</v>
      </c>
      <c r="J3559" s="30">
        <v>1750</v>
      </c>
      <c r="K3559" s="31">
        <f t="shared" si="26"/>
        <v>787.5</v>
      </c>
      <c r="L3559" s="31">
        <f t="shared" si="27"/>
        <v>275.625</v>
      </c>
      <c r="M3559" s="32">
        <v>0.35</v>
      </c>
      <c r="O3559" s="37"/>
      <c r="P3559" s="35"/>
      <c r="Q3559" s="33"/>
      <c r="R3559" s="34"/>
    </row>
    <row r="3560" spans="1:18" ht="15.75" customHeight="1" x14ac:dyDescent="0.2">
      <c r="A3560" s="22"/>
      <c r="B3560" s="27" t="s">
        <v>21</v>
      </c>
      <c r="C3560" s="27">
        <v>1185732</v>
      </c>
      <c r="D3560" s="28">
        <v>44322</v>
      </c>
      <c r="E3560" s="27" t="s">
        <v>22</v>
      </c>
      <c r="F3560" s="27" t="s">
        <v>128</v>
      </c>
      <c r="G3560" s="27" t="s">
        <v>129</v>
      </c>
      <c r="H3560" s="27" t="s">
        <v>26</v>
      </c>
      <c r="I3560" s="29">
        <v>0.4</v>
      </c>
      <c r="J3560" s="30">
        <v>2000</v>
      </c>
      <c r="K3560" s="31">
        <f t="shared" si="26"/>
        <v>800</v>
      </c>
      <c r="L3560" s="31">
        <f t="shared" si="27"/>
        <v>320</v>
      </c>
      <c r="M3560" s="32">
        <v>0.4</v>
      </c>
      <c r="O3560" s="37"/>
      <c r="P3560" s="35"/>
      <c r="Q3560" s="33"/>
      <c r="R3560" s="34"/>
    </row>
    <row r="3561" spans="1:18" ht="15.75" customHeight="1" x14ac:dyDescent="0.2">
      <c r="A3561" s="22"/>
      <c r="B3561" s="27" t="s">
        <v>21</v>
      </c>
      <c r="C3561" s="27">
        <v>1185732</v>
      </c>
      <c r="D3561" s="28">
        <v>44322</v>
      </c>
      <c r="E3561" s="27" t="s">
        <v>22</v>
      </c>
      <c r="F3561" s="27" t="s">
        <v>128</v>
      </c>
      <c r="G3561" s="27" t="s">
        <v>129</v>
      </c>
      <c r="H3561" s="27" t="s">
        <v>27</v>
      </c>
      <c r="I3561" s="29">
        <v>0.4</v>
      </c>
      <c r="J3561" s="30">
        <v>1500</v>
      </c>
      <c r="K3561" s="31">
        <f t="shared" si="26"/>
        <v>600</v>
      </c>
      <c r="L3561" s="31">
        <f t="shared" si="27"/>
        <v>240</v>
      </c>
      <c r="M3561" s="32">
        <v>0.4</v>
      </c>
      <c r="O3561" s="37"/>
      <c r="P3561" s="35"/>
      <c r="Q3561" s="33"/>
      <c r="R3561" s="34"/>
    </row>
    <row r="3562" spans="1:18" ht="15.75" customHeight="1" x14ac:dyDescent="0.2">
      <c r="A3562" s="22"/>
      <c r="B3562" s="27" t="s">
        <v>21</v>
      </c>
      <c r="C3562" s="27">
        <v>1185732</v>
      </c>
      <c r="D3562" s="28">
        <v>44322</v>
      </c>
      <c r="E3562" s="27" t="s">
        <v>22</v>
      </c>
      <c r="F3562" s="27" t="s">
        <v>128</v>
      </c>
      <c r="G3562" s="27" t="s">
        <v>129</v>
      </c>
      <c r="H3562" s="27" t="s">
        <v>28</v>
      </c>
      <c r="I3562" s="29">
        <v>0.49999999999999994</v>
      </c>
      <c r="J3562" s="30">
        <v>1750</v>
      </c>
      <c r="K3562" s="31">
        <f t="shared" si="26"/>
        <v>874.99999999999989</v>
      </c>
      <c r="L3562" s="31">
        <f t="shared" si="27"/>
        <v>262.49999999999994</v>
      </c>
      <c r="M3562" s="32">
        <v>0.3</v>
      </c>
      <c r="O3562" s="37"/>
      <c r="P3562" s="35"/>
      <c r="Q3562" s="33"/>
      <c r="R3562" s="34"/>
    </row>
    <row r="3563" spans="1:18" ht="15.75" customHeight="1" x14ac:dyDescent="0.2">
      <c r="A3563" s="22"/>
      <c r="B3563" s="27" t="s">
        <v>21</v>
      </c>
      <c r="C3563" s="27">
        <v>1185732</v>
      </c>
      <c r="D3563" s="28">
        <v>44322</v>
      </c>
      <c r="E3563" s="27" t="s">
        <v>22</v>
      </c>
      <c r="F3563" s="27" t="s">
        <v>128</v>
      </c>
      <c r="G3563" s="27" t="s">
        <v>129</v>
      </c>
      <c r="H3563" s="27" t="s">
        <v>29</v>
      </c>
      <c r="I3563" s="29">
        <v>0.54999999999999993</v>
      </c>
      <c r="J3563" s="30">
        <v>3000</v>
      </c>
      <c r="K3563" s="31">
        <f t="shared" si="26"/>
        <v>1649.9999999999998</v>
      </c>
      <c r="L3563" s="31">
        <f t="shared" si="27"/>
        <v>660</v>
      </c>
      <c r="M3563" s="32">
        <v>0.4</v>
      </c>
      <c r="O3563" s="37"/>
      <c r="P3563" s="35"/>
      <c r="Q3563" s="33"/>
      <c r="R3563" s="34"/>
    </row>
    <row r="3564" spans="1:18" ht="15.75" customHeight="1" x14ac:dyDescent="0.2">
      <c r="A3564" s="22"/>
      <c r="B3564" s="27" t="s">
        <v>21</v>
      </c>
      <c r="C3564" s="27">
        <v>1185732</v>
      </c>
      <c r="D3564" s="28">
        <v>44355</v>
      </c>
      <c r="E3564" s="27" t="s">
        <v>22</v>
      </c>
      <c r="F3564" s="27" t="s">
        <v>128</v>
      </c>
      <c r="G3564" s="27" t="s">
        <v>129</v>
      </c>
      <c r="H3564" s="27" t="s">
        <v>24</v>
      </c>
      <c r="I3564" s="29">
        <v>0.49999999999999994</v>
      </c>
      <c r="J3564" s="30">
        <v>5500</v>
      </c>
      <c r="K3564" s="31">
        <f t="shared" si="26"/>
        <v>2749.9999999999995</v>
      </c>
      <c r="L3564" s="31">
        <f t="shared" si="27"/>
        <v>962.49999999999977</v>
      </c>
      <c r="M3564" s="32">
        <v>0.35</v>
      </c>
      <c r="O3564" s="37"/>
      <c r="P3564" s="35"/>
      <c r="Q3564" s="33"/>
      <c r="R3564" s="34"/>
    </row>
    <row r="3565" spans="1:18" ht="15.75" customHeight="1" x14ac:dyDescent="0.2">
      <c r="A3565" s="22"/>
      <c r="B3565" s="27" t="s">
        <v>21</v>
      </c>
      <c r="C3565" s="27">
        <v>1185732</v>
      </c>
      <c r="D3565" s="28">
        <v>44355</v>
      </c>
      <c r="E3565" s="27" t="s">
        <v>22</v>
      </c>
      <c r="F3565" s="27" t="s">
        <v>128</v>
      </c>
      <c r="G3565" s="27" t="s">
        <v>129</v>
      </c>
      <c r="H3565" s="27" t="s">
        <v>25</v>
      </c>
      <c r="I3565" s="29">
        <v>0.45</v>
      </c>
      <c r="J3565" s="30">
        <v>3000</v>
      </c>
      <c r="K3565" s="31">
        <f t="shared" si="26"/>
        <v>1350</v>
      </c>
      <c r="L3565" s="31">
        <f t="shared" si="27"/>
        <v>472.49999999999994</v>
      </c>
      <c r="M3565" s="32">
        <v>0.35</v>
      </c>
      <c r="O3565" s="37"/>
      <c r="P3565" s="35"/>
      <c r="Q3565" s="33"/>
      <c r="R3565" s="34"/>
    </row>
    <row r="3566" spans="1:18" ht="15.75" customHeight="1" x14ac:dyDescent="0.2">
      <c r="A3566" s="22"/>
      <c r="B3566" s="27" t="s">
        <v>21</v>
      </c>
      <c r="C3566" s="27">
        <v>1185732</v>
      </c>
      <c r="D3566" s="28">
        <v>44355</v>
      </c>
      <c r="E3566" s="27" t="s">
        <v>22</v>
      </c>
      <c r="F3566" s="27" t="s">
        <v>128</v>
      </c>
      <c r="G3566" s="27" t="s">
        <v>129</v>
      </c>
      <c r="H3566" s="27" t="s">
        <v>26</v>
      </c>
      <c r="I3566" s="29">
        <v>0.4</v>
      </c>
      <c r="J3566" s="30">
        <v>2250</v>
      </c>
      <c r="K3566" s="31">
        <f t="shared" si="26"/>
        <v>900</v>
      </c>
      <c r="L3566" s="31">
        <f t="shared" si="27"/>
        <v>360</v>
      </c>
      <c r="M3566" s="32">
        <v>0.4</v>
      </c>
      <c r="O3566" s="37"/>
      <c r="P3566" s="35"/>
      <c r="Q3566" s="33"/>
      <c r="R3566" s="34"/>
    </row>
    <row r="3567" spans="1:18" ht="15.75" customHeight="1" x14ac:dyDescent="0.2">
      <c r="A3567" s="22"/>
      <c r="B3567" s="27" t="s">
        <v>21</v>
      </c>
      <c r="C3567" s="27">
        <v>1185732</v>
      </c>
      <c r="D3567" s="28">
        <v>44355</v>
      </c>
      <c r="E3567" s="27" t="s">
        <v>22</v>
      </c>
      <c r="F3567" s="27" t="s">
        <v>128</v>
      </c>
      <c r="G3567" s="27" t="s">
        <v>129</v>
      </c>
      <c r="H3567" s="27" t="s">
        <v>27</v>
      </c>
      <c r="I3567" s="29">
        <v>0.4</v>
      </c>
      <c r="J3567" s="30">
        <v>2000</v>
      </c>
      <c r="K3567" s="31">
        <f t="shared" si="26"/>
        <v>800</v>
      </c>
      <c r="L3567" s="31">
        <f t="shared" si="27"/>
        <v>320</v>
      </c>
      <c r="M3567" s="32">
        <v>0.4</v>
      </c>
      <c r="O3567" s="37"/>
      <c r="P3567" s="35"/>
      <c r="Q3567" s="33"/>
      <c r="R3567" s="34"/>
    </row>
    <row r="3568" spans="1:18" ht="15.75" customHeight="1" x14ac:dyDescent="0.2">
      <c r="A3568" s="22"/>
      <c r="B3568" s="27" t="s">
        <v>21</v>
      </c>
      <c r="C3568" s="27">
        <v>1185732</v>
      </c>
      <c r="D3568" s="28">
        <v>44355</v>
      </c>
      <c r="E3568" s="27" t="s">
        <v>22</v>
      </c>
      <c r="F3568" s="27" t="s">
        <v>128</v>
      </c>
      <c r="G3568" s="27" t="s">
        <v>129</v>
      </c>
      <c r="H3568" s="27" t="s">
        <v>28</v>
      </c>
      <c r="I3568" s="29">
        <v>0.49999999999999994</v>
      </c>
      <c r="J3568" s="30">
        <v>2000</v>
      </c>
      <c r="K3568" s="31">
        <f t="shared" si="26"/>
        <v>999.99999999999989</v>
      </c>
      <c r="L3568" s="31">
        <f t="shared" si="27"/>
        <v>299.99999999999994</v>
      </c>
      <c r="M3568" s="32">
        <v>0.3</v>
      </c>
      <c r="O3568" s="37"/>
      <c r="P3568" s="35"/>
      <c r="Q3568" s="33"/>
      <c r="R3568" s="34"/>
    </row>
    <row r="3569" spans="1:18" ht="15.75" customHeight="1" x14ac:dyDescent="0.2">
      <c r="A3569" s="22"/>
      <c r="B3569" s="27" t="s">
        <v>21</v>
      </c>
      <c r="C3569" s="27">
        <v>1185732</v>
      </c>
      <c r="D3569" s="28">
        <v>44355</v>
      </c>
      <c r="E3569" s="27" t="s">
        <v>22</v>
      </c>
      <c r="F3569" s="27" t="s">
        <v>128</v>
      </c>
      <c r="G3569" s="27" t="s">
        <v>129</v>
      </c>
      <c r="H3569" s="27" t="s">
        <v>29</v>
      </c>
      <c r="I3569" s="29">
        <v>0.54999999999999993</v>
      </c>
      <c r="J3569" s="30">
        <v>3500</v>
      </c>
      <c r="K3569" s="31">
        <f t="shared" si="26"/>
        <v>1924.9999999999998</v>
      </c>
      <c r="L3569" s="31">
        <f t="shared" si="27"/>
        <v>770</v>
      </c>
      <c r="M3569" s="32">
        <v>0.4</v>
      </c>
      <c r="O3569" s="37"/>
      <c r="P3569" s="35"/>
      <c r="Q3569" s="33"/>
      <c r="R3569" s="34"/>
    </row>
    <row r="3570" spans="1:18" ht="15.75" customHeight="1" x14ac:dyDescent="0.2">
      <c r="A3570" s="22"/>
      <c r="B3570" s="27" t="s">
        <v>21</v>
      </c>
      <c r="C3570" s="27">
        <v>1185732</v>
      </c>
      <c r="D3570" s="28">
        <v>44383</v>
      </c>
      <c r="E3570" s="27" t="s">
        <v>22</v>
      </c>
      <c r="F3570" s="27" t="s">
        <v>128</v>
      </c>
      <c r="G3570" s="27" t="s">
        <v>129</v>
      </c>
      <c r="H3570" s="27" t="s">
        <v>24</v>
      </c>
      <c r="I3570" s="29">
        <v>0.49999999999999994</v>
      </c>
      <c r="J3570" s="30">
        <v>5750</v>
      </c>
      <c r="K3570" s="31">
        <f t="shared" si="26"/>
        <v>2874.9999999999995</v>
      </c>
      <c r="L3570" s="31">
        <f t="shared" si="27"/>
        <v>1006.2499999999998</v>
      </c>
      <c r="M3570" s="32">
        <v>0.35</v>
      </c>
      <c r="O3570" s="37"/>
      <c r="P3570" s="35"/>
      <c r="Q3570" s="33"/>
      <c r="R3570" s="34"/>
    </row>
    <row r="3571" spans="1:18" ht="15.75" customHeight="1" x14ac:dyDescent="0.2">
      <c r="A3571" s="22"/>
      <c r="B3571" s="27" t="s">
        <v>21</v>
      </c>
      <c r="C3571" s="27">
        <v>1185732</v>
      </c>
      <c r="D3571" s="28">
        <v>44383</v>
      </c>
      <c r="E3571" s="27" t="s">
        <v>22</v>
      </c>
      <c r="F3571" s="27" t="s">
        <v>128</v>
      </c>
      <c r="G3571" s="27" t="s">
        <v>129</v>
      </c>
      <c r="H3571" s="27" t="s">
        <v>25</v>
      </c>
      <c r="I3571" s="29">
        <v>0.45</v>
      </c>
      <c r="J3571" s="30">
        <v>3250</v>
      </c>
      <c r="K3571" s="31">
        <f t="shared" si="26"/>
        <v>1462.5</v>
      </c>
      <c r="L3571" s="31">
        <f t="shared" si="27"/>
        <v>511.87499999999994</v>
      </c>
      <c r="M3571" s="32">
        <v>0.35</v>
      </c>
      <c r="O3571" s="37"/>
      <c r="P3571" s="35"/>
      <c r="Q3571" s="33"/>
      <c r="R3571" s="34"/>
    </row>
    <row r="3572" spans="1:18" ht="15.75" customHeight="1" x14ac:dyDescent="0.2">
      <c r="A3572" s="22"/>
      <c r="B3572" s="27" t="s">
        <v>21</v>
      </c>
      <c r="C3572" s="27">
        <v>1185732</v>
      </c>
      <c r="D3572" s="28">
        <v>44383</v>
      </c>
      <c r="E3572" s="27" t="s">
        <v>22</v>
      </c>
      <c r="F3572" s="27" t="s">
        <v>128</v>
      </c>
      <c r="G3572" s="27" t="s">
        <v>129</v>
      </c>
      <c r="H3572" s="27" t="s">
        <v>26</v>
      </c>
      <c r="I3572" s="29">
        <v>0.4</v>
      </c>
      <c r="J3572" s="30">
        <v>2500</v>
      </c>
      <c r="K3572" s="31">
        <f t="shared" si="26"/>
        <v>1000</v>
      </c>
      <c r="L3572" s="31">
        <f t="shared" si="27"/>
        <v>400</v>
      </c>
      <c r="M3572" s="32">
        <v>0.4</v>
      </c>
      <c r="O3572" s="37"/>
      <c r="P3572" s="35"/>
      <c r="Q3572" s="33"/>
      <c r="R3572" s="34"/>
    </row>
    <row r="3573" spans="1:18" ht="15.75" customHeight="1" x14ac:dyDescent="0.2">
      <c r="A3573" s="22"/>
      <c r="B3573" s="27" t="s">
        <v>21</v>
      </c>
      <c r="C3573" s="27">
        <v>1185732</v>
      </c>
      <c r="D3573" s="28">
        <v>44383</v>
      </c>
      <c r="E3573" s="27" t="s">
        <v>22</v>
      </c>
      <c r="F3573" s="27" t="s">
        <v>128</v>
      </c>
      <c r="G3573" s="27" t="s">
        <v>129</v>
      </c>
      <c r="H3573" s="27" t="s">
        <v>27</v>
      </c>
      <c r="I3573" s="29">
        <v>0.4</v>
      </c>
      <c r="J3573" s="30">
        <v>2000</v>
      </c>
      <c r="K3573" s="31">
        <f t="shared" si="26"/>
        <v>800</v>
      </c>
      <c r="L3573" s="31">
        <f t="shared" si="27"/>
        <v>320</v>
      </c>
      <c r="M3573" s="32">
        <v>0.4</v>
      </c>
      <c r="O3573" s="37"/>
      <c r="P3573" s="35"/>
      <c r="Q3573" s="33"/>
      <c r="R3573" s="34"/>
    </row>
    <row r="3574" spans="1:18" ht="15.75" customHeight="1" x14ac:dyDescent="0.2">
      <c r="A3574" s="22"/>
      <c r="B3574" s="27" t="s">
        <v>21</v>
      </c>
      <c r="C3574" s="27">
        <v>1185732</v>
      </c>
      <c r="D3574" s="28">
        <v>44383</v>
      </c>
      <c r="E3574" s="27" t="s">
        <v>22</v>
      </c>
      <c r="F3574" s="27" t="s">
        <v>128</v>
      </c>
      <c r="G3574" s="27" t="s">
        <v>129</v>
      </c>
      <c r="H3574" s="27" t="s">
        <v>28</v>
      </c>
      <c r="I3574" s="29">
        <v>0.49999999999999994</v>
      </c>
      <c r="J3574" s="30">
        <v>2250</v>
      </c>
      <c r="K3574" s="31">
        <f t="shared" si="26"/>
        <v>1124.9999999999998</v>
      </c>
      <c r="L3574" s="31">
        <f t="shared" si="27"/>
        <v>337.49999999999994</v>
      </c>
      <c r="M3574" s="32">
        <v>0.3</v>
      </c>
      <c r="O3574" s="37"/>
      <c r="P3574" s="35"/>
      <c r="Q3574" s="33"/>
      <c r="R3574" s="34"/>
    </row>
    <row r="3575" spans="1:18" ht="15.75" customHeight="1" x14ac:dyDescent="0.2">
      <c r="A3575" s="22"/>
      <c r="B3575" s="27" t="s">
        <v>21</v>
      </c>
      <c r="C3575" s="27">
        <v>1185732</v>
      </c>
      <c r="D3575" s="28">
        <v>44383</v>
      </c>
      <c r="E3575" s="27" t="s">
        <v>22</v>
      </c>
      <c r="F3575" s="27" t="s">
        <v>128</v>
      </c>
      <c r="G3575" s="27" t="s">
        <v>129</v>
      </c>
      <c r="H3575" s="27" t="s">
        <v>29</v>
      </c>
      <c r="I3575" s="29">
        <v>0.54999999999999993</v>
      </c>
      <c r="J3575" s="30">
        <v>4000</v>
      </c>
      <c r="K3575" s="31">
        <f t="shared" si="26"/>
        <v>2199.9999999999995</v>
      </c>
      <c r="L3575" s="31">
        <f t="shared" si="27"/>
        <v>879.99999999999989</v>
      </c>
      <c r="M3575" s="32">
        <v>0.4</v>
      </c>
      <c r="O3575" s="37"/>
      <c r="P3575" s="35"/>
      <c r="Q3575" s="33"/>
      <c r="R3575" s="34"/>
    </row>
    <row r="3576" spans="1:18" ht="15.75" customHeight="1" x14ac:dyDescent="0.2">
      <c r="A3576" s="22"/>
      <c r="B3576" s="27" t="s">
        <v>21</v>
      </c>
      <c r="C3576" s="27">
        <v>1185732</v>
      </c>
      <c r="D3576" s="28">
        <v>44415</v>
      </c>
      <c r="E3576" s="27" t="s">
        <v>22</v>
      </c>
      <c r="F3576" s="27" t="s">
        <v>128</v>
      </c>
      <c r="G3576" s="27" t="s">
        <v>129</v>
      </c>
      <c r="H3576" s="27" t="s">
        <v>24</v>
      </c>
      <c r="I3576" s="29">
        <v>0.49999999999999994</v>
      </c>
      <c r="J3576" s="30">
        <v>5500</v>
      </c>
      <c r="K3576" s="31">
        <f t="shared" ref="K3576:K3830" si="28">I3576*J3576</f>
        <v>2749.9999999999995</v>
      </c>
      <c r="L3576" s="31">
        <f t="shared" ref="L3576:L3830" si="29">K3576*M3576</f>
        <v>962.49999999999977</v>
      </c>
      <c r="M3576" s="32">
        <v>0.35</v>
      </c>
      <c r="O3576" s="37"/>
      <c r="P3576" s="35"/>
      <c r="Q3576" s="33"/>
      <c r="R3576" s="34"/>
    </row>
    <row r="3577" spans="1:18" ht="15.75" customHeight="1" x14ac:dyDescent="0.2">
      <c r="A3577" s="22"/>
      <c r="B3577" s="27" t="s">
        <v>21</v>
      </c>
      <c r="C3577" s="27">
        <v>1185732</v>
      </c>
      <c r="D3577" s="28">
        <v>44415</v>
      </c>
      <c r="E3577" s="27" t="s">
        <v>22</v>
      </c>
      <c r="F3577" s="27" t="s">
        <v>128</v>
      </c>
      <c r="G3577" s="27" t="s">
        <v>129</v>
      </c>
      <c r="H3577" s="27" t="s">
        <v>25</v>
      </c>
      <c r="I3577" s="29">
        <v>0.45</v>
      </c>
      <c r="J3577" s="30">
        <v>3250</v>
      </c>
      <c r="K3577" s="31">
        <f t="shared" si="28"/>
        <v>1462.5</v>
      </c>
      <c r="L3577" s="31">
        <f t="shared" si="29"/>
        <v>511.87499999999994</v>
      </c>
      <c r="M3577" s="32">
        <v>0.35</v>
      </c>
      <c r="O3577" s="37"/>
      <c r="P3577" s="35"/>
      <c r="Q3577" s="33"/>
      <c r="R3577" s="34"/>
    </row>
    <row r="3578" spans="1:18" ht="15.75" customHeight="1" x14ac:dyDescent="0.2">
      <c r="A3578" s="22"/>
      <c r="B3578" s="27" t="s">
        <v>21</v>
      </c>
      <c r="C3578" s="27">
        <v>1185732</v>
      </c>
      <c r="D3578" s="28">
        <v>44415</v>
      </c>
      <c r="E3578" s="27" t="s">
        <v>22</v>
      </c>
      <c r="F3578" s="27" t="s">
        <v>128</v>
      </c>
      <c r="G3578" s="27" t="s">
        <v>129</v>
      </c>
      <c r="H3578" s="27" t="s">
        <v>26</v>
      </c>
      <c r="I3578" s="29">
        <v>0.4</v>
      </c>
      <c r="J3578" s="30">
        <v>2500</v>
      </c>
      <c r="K3578" s="31">
        <f t="shared" si="28"/>
        <v>1000</v>
      </c>
      <c r="L3578" s="31">
        <f t="shared" si="29"/>
        <v>400</v>
      </c>
      <c r="M3578" s="32">
        <v>0.4</v>
      </c>
      <c r="O3578" s="37"/>
      <c r="P3578" s="35"/>
      <c r="Q3578" s="33"/>
      <c r="R3578" s="34"/>
    </row>
    <row r="3579" spans="1:18" ht="15.75" customHeight="1" x14ac:dyDescent="0.2">
      <c r="A3579" s="22"/>
      <c r="B3579" s="27" t="s">
        <v>21</v>
      </c>
      <c r="C3579" s="27">
        <v>1185732</v>
      </c>
      <c r="D3579" s="28">
        <v>44415</v>
      </c>
      <c r="E3579" s="27" t="s">
        <v>22</v>
      </c>
      <c r="F3579" s="27" t="s">
        <v>128</v>
      </c>
      <c r="G3579" s="27" t="s">
        <v>129</v>
      </c>
      <c r="H3579" s="27" t="s">
        <v>27</v>
      </c>
      <c r="I3579" s="29">
        <v>0.4</v>
      </c>
      <c r="J3579" s="30">
        <v>1500</v>
      </c>
      <c r="K3579" s="31">
        <f t="shared" si="28"/>
        <v>600</v>
      </c>
      <c r="L3579" s="31">
        <f t="shared" si="29"/>
        <v>240</v>
      </c>
      <c r="M3579" s="32">
        <v>0.4</v>
      </c>
      <c r="O3579" s="37"/>
      <c r="P3579" s="35"/>
      <c r="Q3579" s="33"/>
      <c r="R3579" s="34"/>
    </row>
    <row r="3580" spans="1:18" ht="15.75" customHeight="1" x14ac:dyDescent="0.2">
      <c r="A3580" s="22"/>
      <c r="B3580" s="27" t="s">
        <v>21</v>
      </c>
      <c r="C3580" s="27">
        <v>1185732</v>
      </c>
      <c r="D3580" s="28">
        <v>44415</v>
      </c>
      <c r="E3580" s="27" t="s">
        <v>22</v>
      </c>
      <c r="F3580" s="27" t="s">
        <v>128</v>
      </c>
      <c r="G3580" s="27" t="s">
        <v>129</v>
      </c>
      <c r="H3580" s="27" t="s">
        <v>28</v>
      </c>
      <c r="I3580" s="29">
        <v>0.49999999999999994</v>
      </c>
      <c r="J3580" s="30">
        <v>1250</v>
      </c>
      <c r="K3580" s="31">
        <f t="shared" si="28"/>
        <v>624.99999999999989</v>
      </c>
      <c r="L3580" s="31">
        <f t="shared" si="29"/>
        <v>187.49999999999997</v>
      </c>
      <c r="M3580" s="32">
        <v>0.3</v>
      </c>
      <c r="O3580" s="37"/>
      <c r="P3580" s="35"/>
      <c r="Q3580" s="33"/>
      <c r="R3580" s="34"/>
    </row>
    <row r="3581" spans="1:18" ht="15.75" customHeight="1" x14ac:dyDescent="0.2">
      <c r="A3581" s="22"/>
      <c r="B3581" s="27" t="s">
        <v>21</v>
      </c>
      <c r="C3581" s="27">
        <v>1185732</v>
      </c>
      <c r="D3581" s="28">
        <v>44415</v>
      </c>
      <c r="E3581" s="27" t="s">
        <v>22</v>
      </c>
      <c r="F3581" s="27" t="s">
        <v>128</v>
      </c>
      <c r="G3581" s="27" t="s">
        <v>129</v>
      </c>
      <c r="H3581" s="27" t="s">
        <v>29</v>
      </c>
      <c r="I3581" s="29">
        <v>0.54999999999999993</v>
      </c>
      <c r="J3581" s="30">
        <v>3000</v>
      </c>
      <c r="K3581" s="31">
        <f t="shared" si="28"/>
        <v>1649.9999999999998</v>
      </c>
      <c r="L3581" s="31">
        <f t="shared" si="29"/>
        <v>660</v>
      </c>
      <c r="M3581" s="32">
        <v>0.4</v>
      </c>
      <c r="O3581" s="37"/>
      <c r="P3581" s="35"/>
      <c r="Q3581" s="33"/>
      <c r="R3581" s="34"/>
    </row>
    <row r="3582" spans="1:18" ht="15.75" customHeight="1" x14ac:dyDescent="0.2">
      <c r="A3582" s="22"/>
      <c r="B3582" s="27" t="s">
        <v>21</v>
      </c>
      <c r="C3582" s="27">
        <v>1185732</v>
      </c>
      <c r="D3582" s="28">
        <v>44445</v>
      </c>
      <c r="E3582" s="27" t="s">
        <v>22</v>
      </c>
      <c r="F3582" s="27" t="s">
        <v>128</v>
      </c>
      <c r="G3582" s="27" t="s">
        <v>129</v>
      </c>
      <c r="H3582" s="27" t="s">
        <v>24</v>
      </c>
      <c r="I3582" s="29">
        <v>0.49999999999999994</v>
      </c>
      <c r="J3582" s="30">
        <v>4250</v>
      </c>
      <c r="K3582" s="31">
        <f t="shared" si="28"/>
        <v>2124.9999999999995</v>
      </c>
      <c r="L3582" s="31">
        <f t="shared" si="29"/>
        <v>743.74999999999977</v>
      </c>
      <c r="M3582" s="32">
        <v>0.35</v>
      </c>
      <c r="O3582" s="37"/>
      <c r="P3582" s="35"/>
      <c r="Q3582" s="33"/>
      <c r="R3582" s="34"/>
    </row>
    <row r="3583" spans="1:18" ht="15.75" customHeight="1" x14ac:dyDescent="0.2">
      <c r="A3583" s="22"/>
      <c r="B3583" s="27" t="s">
        <v>21</v>
      </c>
      <c r="C3583" s="27">
        <v>1185732</v>
      </c>
      <c r="D3583" s="28">
        <v>44445</v>
      </c>
      <c r="E3583" s="27" t="s">
        <v>22</v>
      </c>
      <c r="F3583" s="27" t="s">
        <v>128</v>
      </c>
      <c r="G3583" s="27" t="s">
        <v>129</v>
      </c>
      <c r="H3583" s="27" t="s">
        <v>25</v>
      </c>
      <c r="I3583" s="29">
        <v>0.45</v>
      </c>
      <c r="J3583" s="30">
        <v>2250</v>
      </c>
      <c r="K3583" s="31">
        <f t="shared" si="28"/>
        <v>1012.5</v>
      </c>
      <c r="L3583" s="31">
        <f t="shared" si="29"/>
        <v>354.375</v>
      </c>
      <c r="M3583" s="32">
        <v>0.35</v>
      </c>
      <c r="O3583" s="37"/>
      <c r="P3583" s="35"/>
      <c r="Q3583" s="33"/>
      <c r="R3583" s="34"/>
    </row>
    <row r="3584" spans="1:18" ht="15.75" customHeight="1" x14ac:dyDescent="0.2">
      <c r="A3584" s="22"/>
      <c r="B3584" s="27" t="s">
        <v>21</v>
      </c>
      <c r="C3584" s="27">
        <v>1185732</v>
      </c>
      <c r="D3584" s="28">
        <v>44445</v>
      </c>
      <c r="E3584" s="27" t="s">
        <v>22</v>
      </c>
      <c r="F3584" s="27" t="s">
        <v>128</v>
      </c>
      <c r="G3584" s="27" t="s">
        <v>129</v>
      </c>
      <c r="H3584" s="27" t="s">
        <v>26</v>
      </c>
      <c r="I3584" s="29">
        <v>0.4</v>
      </c>
      <c r="J3584" s="30">
        <v>1250</v>
      </c>
      <c r="K3584" s="31">
        <f t="shared" si="28"/>
        <v>500</v>
      </c>
      <c r="L3584" s="31">
        <f t="shared" si="29"/>
        <v>200</v>
      </c>
      <c r="M3584" s="32">
        <v>0.4</v>
      </c>
      <c r="O3584" s="37"/>
      <c r="P3584" s="35"/>
      <c r="Q3584" s="33"/>
      <c r="R3584" s="34"/>
    </row>
    <row r="3585" spans="1:18" ht="15.75" customHeight="1" x14ac:dyDescent="0.2">
      <c r="A3585" s="22"/>
      <c r="B3585" s="27" t="s">
        <v>21</v>
      </c>
      <c r="C3585" s="27">
        <v>1185732</v>
      </c>
      <c r="D3585" s="28">
        <v>44445</v>
      </c>
      <c r="E3585" s="27" t="s">
        <v>22</v>
      </c>
      <c r="F3585" s="27" t="s">
        <v>128</v>
      </c>
      <c r="G3585" s="27" t="s">
        <v>129</v>
      </c>
      <c r="H3585" s="27" t="s">
        <v>27</v>
      </c>
      <c r="I3585" s="29">
        <v>0.4</v>
      </c>
      <c r="J3585" s="30">
        <v>1000</v>
      </c>
      <c r="K3585" s="31">
        <f t="shared" si="28"/>
        <v>400</v>
      </c>
      <c r="L3585" s="31">
        <f t="shared" si="29"/>
        <v>160</v>
      </c>
      <c r="M3585" s="32">
        <v>0.4</v>
      </c>
      <c r="O3585" s="37"/>
      <c r="P3585" s="35"/>
      <c r="Q3585" s="33"/>
      <c r="R3585" s="34"/>
    </row>
    <row r="3586" spans="1:18" ht="15.75" customHeight="1" x14ac:dyDescent="0.2">
      <c r="A3586" s="22"/>
      <c r="B3586" s="27" t="s">
        <v>21</v>
      </c>
      <c r="C3586" s="27">
        <v>1185732</v>
      </c>
      <c r="D3586" s="28">
        <v>44445</v>
      </c>
      <c r="E3586" s="27" t="s">
        <v>22</v>
      </c>
      <c r="F3586" s="27" t="s">
        <v>128</v>
      </c>
      <c r="G3586" s="27" t="s">
        <v>129</v>
      </c>
      <c r="H3586" s="27" t="s">
        <v>28</v>
      </c>
      <c r="I3586" s="29">
        <v>0.49999999999999994</v>
      </c>
      <c r="J3586" s="30">
        <v>1000</v>
      </c>
      <c r="K3586" s="31">
        <f t="shared" si="28"/>
        <v>499.99999999999994</v>
      </c>
      <c r="L3586" s="31">
        <f t="shared" si="29"/>
        <v>149.99999999999997</v>
      </c>
      <c r="M3586" s="32">
        <v>0.3</v>
      </c>
      <c r="O3586" s="37"/>
      <c r="P3586" s="35"/>
      <c r="Q3586" s="33"/>
      <c r="R3586" s="34"/>
    </row>
    <row r="3587" spans="1:18" ht="15.75" customHeight="1" x14ac:dyDescent="0.2">
      <c r="A3587" s="22"/>
      <c r="B3587" s="27" t="s">
        <v>21</v>
      </c>
      <c r="C3587" s="27">
        <v>1185732</v>
      </c>
      <c r="D3587" s="28">
        <v>44445</v>
      </c>
      <c r="E3587" s="27" t="s">
        <v>22</v>
      </c>
      <c r="F3587" s="27" t="s">
        <v>128</v>
      </c>
      <c r="G3587" s="27" t="s">
        <v>129</v>
      </c>
      <c r="H3587" s="27" t="s">
        <v>29</v>
      </c>
      <c r="I3587" s="29">
        <v>0.54999999999999993</v>
      </c>
      <c r="J3587" s="30">
        <v>2000</v>
      </c>
      <c r="K3587" s="31">
        <f t="shared" si="28"/>
        <v>1099.9999999999998</v>
      </c>
      <c r="L3587" s="31">
        <f t="shared" si="29"/>
        <v>439.99999999999994</v>
      </c>
      <c r="M3587" s="32">
        <v>0.4</v>
      </c>
      <c r="O3587" s="37"/>
      <c r="P3587" s="35"/>
      <c r="Q3587" s="33"/>
      <c r="R3587" s="34"/>
    </row>
    <row r="3588" spans="1:18" ht="15.75" customHeight="1" x14ac:dyDescent="0.2">
      <c r="A3588" s="22"/>
      <c r="B3588" s="27" t="s">
        <v>21</v>
      </c>
      <c r="C3588" s="27">
        <v>1185732</v>
      </c>
      <c r="D3588" s="28">
        <v>44477</v>
      </c>
      <c r="E3588" s="27" t="s">
        <v>22</v>
      </c>
      <c r="F3588" s="27" t="s">
        <v>128</v>
      </c>
      <c r="G3588" s="27" t="s">
        <v>129</v>
      </c>
      <c r="H3588" s="27" t="s">
        <v>24</v>
      </c>
      <c r="I3588" s="29">
        <v>0.54999999999999993</v>
      </c>
      <c r="J3588" s="30">
        <v>3750</v>
      </c>
      <c r="K3588" s="31">
        <f t="shared" si="28"/>
        <v>2062.4999999999995</v>
      </c>
      <c r="L3588" s="31">
        <f t="shared" si="29"/>
        <v>721.87499999999977</v>
      </c>
      <c r="M3588" s="32">
        <v>0.35</v>
      </c>
      <c r="O3588" s="37"/>
      <c r="P3588" s="35"/>
      <c r="Q3588" s="33"/>
      <c r="R3588" s="34"/>
    </row>
    <row r="3589" spans="1:18" ht="15.75" customHeight="1" x14ac:dyDescent="0.2">
      <c r="A3589" s="22"/>
      <c r="B3589" s="27" t="s">
        <v>21</v>
      </c>
      <c r="C3589" s="27">
        <v>1185732</v>
      </c>
      <c r="D3589" s="28">
        <v>44477</v>
      </c>
      <c r="E3589" s="27" t="s">
        <v>22</v>
      </c>
      <c r="F3589" s="27" t="s">
        <v>128</v>
      </c>
      <c r="G3589" s="27" t="s">
        <v>129</v>
      </c>
      <c r="H3589" s="27" t="s">
        <v>25</v>
      </c>
      <c r="I3589" s="29">
        <v>0.5</v>
      </c>
      <c r="J3589" s="30">
        <v>2000</v>
      </c>
      <c r="K3589" s="31">
        <f t="shared" si="28"/>
        <v>1000</v>
      </c>
      <c r="L3589" s="31">
        <f t="shared" si="29"/>
        <v>350</v>
      </c>
      <c r="M3589" s="32">
        <v>0.35</v>
      </c>
      <c r="O3589" s="37"/>
      <c r="P3589" s="35"/>
      <c r="Q3589" s="33"/>
      <c r="R3589" s="34"/>
    </row>
    <row r="3590" spans="1:18" ht="15.75" customHeight="1" x14ac:dyDescent="0.2">
      <c r="A3590" s="22"/>
      <c r="B3590" s="27" t="s">
        <v>21</v>
      </c>
      <c r="C3590" s="27">
        <v>1185732</v>
      </c>
      <c r="D3590" s="28">
        <v>44477</v>
      </c>
      <c r="E3590" s="27" t="s">
        <v>22</v>
      </c>
      <c r="F3590" s="27" t="s">
        <v>128</v>
      </c>
      <c r="G3590" s="27" t="s">
        <v>129</v>
      </c>
      <c r="H3590" s="27" t="s">
        <v>26</v>
      </c>
      <c r="I3590" s="29">
        <v>0.5</v>
      </c>
      <c r="J3590" s="30">
        <v>1000</v>
      </c>
      <c r="K3590" s="31">
        <f t="shared" si="28"/>
        <v>500</v>
      </c>
      <c r="L3590" s="31">
        <f t="shared" si="29"/>
        <v>200</v>
      </c>
      <c r="M3590" s="32">
        <v>0.4</v>
      </c>
      <c r="O3590" s="37"/>
      <c r="P3590" s="35"/>
      <c r="Q3590" s="33"/>
      <c r="R3590" s="34"/>
    </row>
    <row r="3591" spans="1:18" ht="15.75" customHeight="1" x14ac:dyDescent="0.2">
      <c r="A3591" s="22"/>
      <c r="B3591" s="27" t="s">
        <v>21</v>
      </c>
      <c r="C3591" s="27">
        <v>1185732</v>
      </c>
      <c r="D3591" s="28">
        <v>44477</v>
      </c>
      <c r="E3591" s="27" t="s">
        <v>22</v>
      </c>
      <c r="F3591" s="27" t="s">
        <v>128</v>
      </c>
      <c r="G3591" s="27" t="s">
        <v>129</v>
      </c>
      <c r="H3591" s="27" t="s">
        <v>27</v>
      </c>
      <c r="I3591" s="29">
        <v>0.5</v>
      </c>
      <c r="J3591" s="30">
        <v>750</v>
      </c>
      <c r="K3591" s="31">
        <f t="shared" si="28"/>
        <v>375</v>
      </c>
      <c r="L3591" s="31">
        <f t="shared" si="29"/>
        <v>150</v>
      </c>
      <c r="M3591" s="32">
        <v>0.4</v>
      </c>
      <c r="O3591" s="37"/>
      <c r="P3591" s="35"/>
      <c r="Q3591" s="33"/>
      <c r="R3591" s="34"/>
    </row>
    <row r="3592" spans="1:18" ht="15.75" customHeight="1" x14ac:dyDescent="0.2">
      <c r="A3592" s="22"/>
      <c r="B3592" s="27" t="s">
        <v>21</v>
      </c>
      <c r="C3592" s="27">
        <v>1185732</v>
      </c>
      <c r="D3592" s="28">
        <v>44477</v>
      </c>
      <c r="E3592" s="27" t="s">
        <v>22</v>
      </c>
      <c r="F3592" s="27" t="s">
        <v>128</v>
      </c>
      <c r="G3592" s="27" t="s">
        <v>129</v>
      </c>
      <c r="H3592" s="27" t="s">
        <v>28</v>
      </c>
      <c r="I3592" s="29">
        <v>0.6</v>
      </c>
      <c r="J3592" s="30">
        <v>750</v>
      </c>
      <c r="K3592" s="31">
        <f t="shared" si="28"/>
        <v>450</v>
      </c>
      <c r="L3592" s="31">
        <f t="shared" si="29"/>
        <v>135</v>
      </c>
      <c r="M3592" s="32">
        <v>0.3</v>
      </c>
      <c r="O3592" s="37"/>
      <c r="P3592" s="35"/>
      <c r="Q3592" s="33"/>
      <c r="R3592" s="34"/>
    </row>
    <row r="3593" spans="1:18" ht="15.75" customHeight="1" x14ac:dyDescent="0.2">
      <c r="A3593" s="22"/>
      <c r="B3593" s="27" t="s">
        <v>21</v>
      </c>
      <c r="C3593" s="27">
        <v>1185732</v>
      </c>
      <c r="D3593" s="28">
        <v>44477</v>
      </c>
      <c r="E3593" s="27" t="s">
        <v>22</v>
      </c>
      <c r="F3593" s="27" t="s">
        <v>128</v>
      </c>
      <c r="G3593" s="27" t="s">
        <v>129</v>
      </c>
      <c r="H3593" s="27" t="s">
        <v>29</v>
      </c>
      <c r="I3593" s="29">
        <v>0.64999999999999991</v>
      </c>
      <c r="J3593" s="30">
        <v>2000</v>
      </c>
      <c r="K3593" s="31">
        <f t="shared" si="28"/>
        <v>1299.9999999999998</v>
      </c>
      <c r="L3593" s="31">
        <f t="shared" si="29"/>
        <v>519.99999999999989</v>
      </c>
      <c r="M3593" s="32">
        <v>0.4</v>
      </c>
      <c r="O3593" s="37"/>
      <c r="P3593" s="35"/>
      <c r="Q3593" s="33"/>
      <c r="R3593" s="34"/>
    </row>
    <row r="3594" spans="1:18" ht="15.75" customHeight="1" x14ac:dyDescent="0.2">
      <c r="A3594" s="22"/>
      <c r="B3594" s="27" t="s">
        <v>21</v>
      </c>
      <c r="C3594" s="27">
        <v>1185732</v>
      </c>
      <c r="D3594" s="28">
        <v>44507</v>
      </c>
      <c r="E3594" s="27" t="s">
        <v>22</v>
      </c>
      <c r="F3594" s="27" t="s">
        <v>128</v>
      </c>
      <c r="G3594" s="27" t="s">
        <v>129</v>
      </c>
      <c r="H3594" s="27" t="s">
        <v>24</v>
      </c>
      <c r="I3594" s="29">
        <v>0.6</v>
      </c>
      <c r="J3594" s="30">
        <v>3500</v>
      </c>
      <c r="K3594" s="31">
        <f t="shared" si="28"/>
        <v>2100</v>
      </c>
      <c r="L3594" s="31">
        <f t="shared" si="29"/>
        <v>735</v>
      </c>
      <c r="M3594" s="32">
        <v>0.35</v>
      </c>
      <c r="O3594" s="37"/>
      <c r="P3594" s="35"/>
      <c r="Q3594" s="33"/>
      <c r="R3594" s="34"/>
    </row>
    <row r="3595" spans="1:18" ht="15.75" customHeight="1" x14ac:dyDescent="0.2">
      <c r="A3595" s="22"/>
      <c r="B3595" s="27" t="s">
        <v>21</v>
      </c>
      <c r="C3595" s="27">
        <v>1185732</v>
      </c>
      <c r="D3595" s="28">
        <v>44507</v>
      </c>
      <c r="E3595" s="27" t="s">
        <v>22</v>
      </c>
      <c r="F3595" s="27" t="s">
        <v>128</v>
      </c>
      <c r="G3595" s="27" t="s">
        <v>129</v>
      </c>
      <c r="H3595" s="27" t="s">
        <v>25</v>
      </c>
      <c r="I3595" s="29">
        <v>0.5</v>
      </c>
      <c r="J3595" s="30">
        <v>2250</v>
      </c>
      <c r="K3595" s="31">
        <f t="shared" si="28"/>
        <v>1125</v>
      </c>
      <c r="L3595" s="31">
        <f t="shared" si="29"/>
        <v>393.75</v>
      </c>
      <c r="M3595" s="32">
        <v>0.35</v>
      </c>
      <c r="O3595" s="37"/>
      <c r="P3595" s="35"/>
      <c r="Q3595" s="33"/>
      <c r="R3595" s="34"/>
    </row>
    <row r="3596" spans="1:18" ht="15.75" customHeight="1" x14ac:dyDescent="0.2">
      <c r="A3596" s="22"/>
      <c r="B3596" s="27" t="s">
        <v>21</v>
      </c>
      <c r="C3596" s="27">
        <v>1185732</v>
      </c>
      <c r="D3596" s="28">
        <v>44507</v>
      </c>
      <c r="E3596" s="27" t="s">
        <v>22</v>
      </c>
      <c r="F3596" s="27" t="s">
        <v>128</v>
      </c>
      <c r="G3596" s="27" t="s">
        <v>129</v>
      </c>
      <c r="H3596" s="27" t="s">
        <v>26</v>
      </c>
      <c r="I3596" s="29">
        <v>0.5</v>
      </c>
      <c r="J3596" s="30">
        <v>2200</v>
      </c>
      <c r="K3596" s="31">
        <f t="shared" si="28"/>
        <v>1100</v>
      </c>
      <c r="L3596" s="31">
        <f t="shared" si="29"/>
        <v>440</v>
      </c>
      <c r="M3596" s="32">
        <v>0.4</v>
      </c>
      <c r="O3596" s="37"/>
      <c r="P3596" s="35"/>
      <c r="Q3596" s="33"/>
      <c r="R3596" s="34"/>
    </row>
    <row r="3597" spans="1:18" ht="15.75" customHeight="1" x14ac:dyDescent="0.2">
      <c r="A3597" s="22"/>
      <c r="B3597" s="27" t="s">
        <v>21</v>
      </c>
      <c r="C3597" s="27">
        <v>1185732</v>
      </c>
      <c r="D3597" s="28">
        <v>44507</v>
      </c>
      <c r="E3597" s="27" t="s">
        <v>22</v>
      </c>
      <c r="F3597" s="27" t="s">
        <v>128</v>
      </c>
      <c r="G3597" s="27" t="s">
        <v>129</v>
      </c>
      <c r="H3597" s="27" t="s">
        <v>27</v>
      </c>
      <c r="I3597" s="29">
        <v>0.5</v>
      </c>
      <c r="J3597" s="30">
        <v>2000</v>
      </c>
      <c r="K3597" s="31">
        <f t="shared" si="28"/>
        <v>1000</v>
      </c>
      <c r="L3597" s="31">
        <f t="shared" si="29"/>
        <v>400</v>
      </c>
      <c r="M3597" s="32">
        <v>0.4</v>
      </c>
      <c r="O3597" s="37"/>
      <c r="P3597" s="35"/>
      <c r="Q3597" s="33"/>
      <c r="R3597" s="34"/>
    </row>
    <row r="3598" spans="1:18" ht="15.75" customHeight="1" x14ac:dyDescent="0.2">
      <c r="A3598" s="22"/>
      <c r="B3598" s="27" t="s">
        <v>21</v>
      </c>
      <c r="C3598" s="27">
        <v>1185732</v>
      </c>
      <c r="D3598" s="28">
        <v>44507</v>
      </c>
      <c r="E3598" s="27" t="s">
        <v>22</v>
      </c>
      <c r="F3598" s="27" t="s">
        <v>128</v>
      </c>
      <c r="G3598" s="27" t="s">
        <v>129</v>
      </c>
      <c r="H3598" s="27" t="s">
        <v>28</v>
      </c>
      <c r="I3598" s="29">
        <v>0.6</v>
      </c>
      <c r="J3598" s="30">
        <v>1750</v>
      </c>
      <c r="K3598" s="31">
        <f t="shared" si="28"/>
        <v>1050</v>
      </c>
      <c r="L3598" s="31">
        <f t="shared" si="29"/>
        <v>315</v>
      </c>
      <c r="M3598" s="32">
        <v>0.3</v>
      </c>
      <c r="O3598" s="37"/>
      <c r="P3598" s="35"/>
      <c r="Q3598" s="33"/>
      <c r="R3598" s="34"/>
    </row>
    <row r="3599" spans="1:18" ht="15.75" customHeight="1" x14ac:dyDescent="0.2">
      <c r="A3599" s="22"/>
      <c r="B3599" s="27" t="s">
        <v>21</v>
      </c>
      <c r="C3599" s="27">
        <v>1185732</v>
      </c>
      <c r="D3599" s="28">
        <v>44507</v>
      </c>
      <c r="E3599" s="27" t="s">
        <v>22</v>
      </c>
      <c r="F3599" s="27" t="s">
        <v>128</v>
      </c>
      <c r="G3599" s="27" t="s">
        <v>129</v>
      </c>
      <c r="H3599" s="27" t="s">
        <v>29</v>
      </c>
      <c r="I3599" s="29">
        <v>0.64999999999999991</v>
      </c>
      <c r="J3599" s="30">
        <v>2750</v>
      </c>
      <c r="K3599" s="31">
        <f t="shared" si="28"/>
        <v>1787.4999999999998</v>
      </c>
      <c r="L3599" s="31">
        <f t="shared" si="29"/>
        <v>715</v>
      </c>
      <c r="M3599" s="32">
        <v>0.4</v>
      </c>
      <c r="O3599" s="37"/>
      <c r="P3599" s="35"/>
      <c r="Q3599" s="33"/>
      <c r="R3599" s="34"/>
    </row>
    <row r="3600" spans="1:18" ht="15.75" customHeight="1" x14ac:dyDescent="0.2">
      <c r="A3600" s="22"/>
      <c r="B3600" s="27" t="s">
        <v>21</v>
      </c>
      <c r="C3600" s="27">
        <v>1185732</v>
      </c>
      <c r="D3600" s="28">
        <v>44536</v>
      </c>
      <c r="E3600" s="27" t="s">
        <v>22</v>
      </c>
      <c r="F3600" s="27" t="s">
        <v>128</v>
      </c>
      <c r="G3600" s="27" t="s">
        <v>129</v>
      </c>
      <c r="H3600" s="27" t="s">
        <v>24</v>
      </c>
      <c r="I3600" s="29">
        <v>0.6</v>
      </c>
      <c r="J3600" s="30">
        <v>5000</v>
      </c>
      <c r="K3600" s="31">
        <f t="shared" si="28"/>
        <v>3000</v>
      </c>
      <c r="L3600" s="31">
        <f t="shared" si="29"/>
        <v>1050</v>
      </c>
      <c r="M3600" s="32">
        <v>0.35</v>
      </c>
      <c r="O3600" s="37"/>
      <c r="P3600" s="35"/>
      <c r="Q3600" s="33"/>
      <c r="R3600" s="34"/>
    </row>
    <row r="3601" spans="1:18" ht="15.75" customHeight="1" x14ac:dyDescent="0.2">
      <c r="A3601" s="22"/>
      <c r="B3601" s="27" t="s">
        <v>21</v>
      </c>
      <c r="C3601" s="27">
        <v>1185732</v>
      </c>
      <c r="D3601" s="28">
        <v>44536</v>
      </c>
      <c r="E3601" s="27" t="s">
        <v>22</v>
      </c>
      <c r="F3601" s="27" t="s">
        <v>128</v>
      </c>
      <c r="G3601" s="27" t="s">
        <v>129</v>
      </c>
      <c r="H3601" s="27" t="s">
        <v>25</v>
      </c>
      <c r="I3601" s="29">
        <v>0.5</v>
      </c>
      <c r="J3601" s="30">
        <v>3000</v>
      </c>
      <c r="K3601" s="31">
        <f t="shared" si="28"/>
        <v>1500</v>
      </c>
      <c r="L3601" s="31">
        <f t="shared" si="29"/>
        <v>525</v>
      </c>
      <c r="M3601" s="32">
        <v>0.35</v>
      </c>
      <c r="O3601" s="37"/>
      <c r="P3601" s="35"/>
      <c r="Q3601" s="33"/>
      <c r="R3601" s="34"/>
    </row>
    <row r="3602" spans="1:18" ht="15.75" customHeight="1" x14ac:dyDescent="0.2">
      <c r="A3602" s="22"/>
      <c r="B3602" s="27" t="s">
        <v>21</v>
      </c>
      <c r="C3602" s="27">
        <v>1185732</v>
      </c>
      <c r="D3602" s="28">
        <v>44536</v>
      </c>
      <c r="E3602" s="27" t="s">
        <v>22</v>
      </c>
      <c r="F3602" s="27" t="s">
        <v>128</v>
      </c>
      <c r="G3602" s="27" t="s">
        <v>129</v>
      </c>
      <c r="H3602" s="27" t="s">
        <v>26</v>
      </c>
      <c r="I3602" s="29">
        <v>0.5</v>
      </c>
      <c r="J3602" s="30">
        <v>2750</v>
      </c>
      <c r="K3602" s="31">
        <f t="shared" si="28"/>
        <v>1375</v>
      </c>
      <c r="L3602" s="31">
        <f t="shared" si="29"/>
        <v>550</v>
      </c>
      <c r="M3602" s="32">
        <v>0.4</v>
      </c>
      <c r="O3602" s="37"/>
      <c r="P3602" s="35"/>
      <c r="Q3602" s="33"/>
      <c r="R3602" s="34"/>
    </row>
    <row r="3603" spans="1:18" ht="15.75" customHeight="1" x14ac:dyDescent="0.2">
      <c r="A3603" s="22"/>
      <c r="B3603" s="27" t="s">
        <v>21</v>
      </c>
      <c r="C3603" s="27">
        <v>1185732</v>
      </c>
      <c r="D3603" s="28">
        <v>44536</v>
      </c>
      <c r="E3603" s="27" t="s">
        <v>22</v>
      </c>
      <c r="F3603" s="27" t="s">
        <v>128</v>
      </c>
      <c r="G3603" s="27" t="s">
        <v>129</v>
      </c>
      <c r="H3603" s="27" t="s">
        <v>27</v>
      </c>
      <c r="I3603" s="29">
        <v>0.5</v>
      </c>
      <c r="J3603" s="30">
        <v>2250</v>
      </c>
      <c r="K3603" s="31">
        <f t="shared" si="28"/>
        <v>1125</v>
      </c>
      <c r="L3603" s="31">
        <f t="shared" si="29"/>
        <v>450</v>
      </c>
      <c r="M3603" s="32">
        <v>0.4</v>
      </c>
      <c r="O3603" s="37"/>
      <c r="P3603" s="35"/>
      <c r="Q3603" s="33"/>
      <c r="R3603" s="34"/>
    </row>
    <row r="3604" spans="1:18" ht="15.75" customHeight="1" x14ac:dyDescent="0.2">
      <c r="A3604" s="22"/>
      <c r="B3604" s="27" t="s">
        <v>21</v>
      </c>
      <c r="C3604" s="27">
        <v>1185732</v>
      </c>
      <c r="D3604" s="28">
        <v>44536</v>
      </c>
      <c r="E3604" s="27" t="s">
        <v>22</v>
      </c>
      <c r="F3604" s="27" t="s">
        <v>128</v>
      </c>
      <c r="G3604" s="27" t="s">
        <v>129</v>
      </c>
      <c r="H3604" s="27" t="s">
        <v>28</v>
      </c>
      <c r="I3604" s="29">
        <v>0.6</v>
      </c>
      <c r="J3604" s="30">
        <v>2250</v>
      </c>
      <c r="K3604" s="31">
        <f t="shared" si="28"/>
        <v>1350</v>
      </c>
      <c r="L3604" s="31">
        <f t="shared" si="29"/>
        <v>405</v>
      </c>
      <c r="M3604" s="32">
        <v>0.3</v>
      </c>
      <c r="O3604" s="37"/>
      <c r="P3604" s="35"/>
      <c r="Q3604" s="33"/>
      <c r="R3604" s="34"/>
    </row>
    <row r="3605" spans="1:18" ht="15.75" customHeight="1" x14ac:dyDescent="0.2">
      <c r="A3605" s="22"/>
      <c r="B3605" s="27" t="s">
        <v>21</v>
      </c>
      <c r="C3605" s="27">
        <v>1185732</v>
      </c>
      <c r="D3605" s="28">
        <v>44536</v>
      </c>
      <c r="E3605" s="27" t="s">
        <v>22</v>
      </c>
      <c r="F3605" s="27" t="s">
        <v>128</v>
      </c>
      <c r="G3605" s="27" t="s">
        <v>129</v>
      </c>
      <c r="H3605" s="27" t="s">
        <v>29</v>
      </c>
      <c r="I3605" s="29">
        <v>0.64999999999999991</v>
      </c>
      <c r="J3605" s="30">
        <v>3250</v>
      </c>
      <c r="K3605" s="31">
        <f t="shared" si="28"/>
        <v>2112.4999999999995</v>
      </c>
      <c r="L3605" s="31">
        <f t="shared" si="29"/>
        <v>844.99999999999989</v>
      </c>
      <c r="M3605" s="32">
        <v>0.4</v>
      </c>
      <c r="O3605" s="37"/>
      <c r="P3605" s="35"/>
      <c r="Q3605" s="33"/>
      <c r="R3605" s="34"/>
    </row>
    <row r="3606" spans="1:18" ht="15.75" customHeight="1" x14ac:dyDescent="0.2">
      <c r="A3606" s="22" t="s">
        <v>46</v>
      </c>
      <c r="B3606" s="27" t="s">
        <v>21</v>
      </c>
      <c r="C3606" s="27">
        <v>1185732</v>
      </c>
      <c r="D3606" s="28">
        <v>44213</v>
      </c>
      <c r="E3606" s="27" t="s">
        <v>22</v>
      </c>
      <c r="F3606" s="27" t="s">
        <v>130</v>
      </c>
      <c r="G3606" s="27" t="s">
        <v>131</v>
      </c>
      <c r="H3606" s="27" t="s">
        <v>24</v>
      </c>
      <c r="I3606" s="29">
        <v>0.4</v>
      </c>
      <c r="J3606" s="30">
        <v>4500</v>
      </c>
      <c r="K3606" s="31">
        <f t="shared" si="28"/>
        <v>1800</v>
      </c>
      <c r="L3606" s="31">
        <f t="shared" si="29"/>
        <v>540</v>
      </c>
      <c r="M3606" s="32">
        <v>0.3</v>
      </c>
      <c r="O3606" s="37"/>
      <c r="P3606" s="35"/>
      <c r="Q3606" s="33"/>
      <c r="R3606" s="34"/>
    </row>
    <row r="3607" spans="1:18" ht="15.75" customHeight="1" x14ac:dyDescent="0.2">
      <c r="A3607" s="22"/>
      <c r="B3607" s="27" t="s">
        <v>21</v>
      </c>
      <c r="C3607" s="27">
        <v>1185732</v>
      </c>
      <c r="D3607" s="28">
        <v>44213</v>
      </c>
      <c r="E3607" s="27" t="s">
        <v>22</v>
      </c>
      <c r="F3607" s="27" t="s">
        <v>130</v>
      </c>
      <c r="G3607" s="27" t="s">
        <v>131</v>
      </c>
      <c r="H3607" s="27" t="s">
        <v>25</v>
      </c>
      <c r="I3607" s="29">
        <v>0.4</v>
      </c>
      <c r="J3607" s="30">
        <v>2500</v>
      </c>
      <c r="K3607" s="31">
        <f t="shared" si="28"/>
        <v>1000</v>
      </c>
      <c r="L3607" s="31">
        <f t="shared" si="29"/>
        <v>300</v>
      </c>
      <c r="M3607" s="32">
        <v>0.3</v>
      </c>
      <c r="O3607" s="37"/>
      <c r="P3607" s="35"/>
      <c r="Q3607" s="33"/>
      <c r="R3607" s="34"/>
    </row>
    <row r="3608" spans="1:18" ht="15.75" customHeight="1" x14ac:dyDescent="0.2">
      <c r="A3608" s="22"/>
      <c r="B3608" s="27" t="s">
        <v>21</v>
      </c>
      <c r="C3608" s="27">
        <v>1185732</v>
      </c>
      <c r="D3608" s="28">
        <v>44213</v>
      </c>
      <c r="E3608" s="27" t="s">
        <v>22</v>
      </c>
      <c r="F3608" s="27" t="s">
        <v>130</v>
      </c>
      <c r="G3608" s="27" t="s">
        <v>131</v>
      </c>
      <c r="H3608" s="27" t="s">
        <v>26</v>
      </c>
      <c r="I3608" s="29">
        <v>0.30000000000000004</v>
      </c>
      <c r="J3608" s="30">
        <v>2500</v>
      </c>
      <c r="K3608" s="31">
        <f t="shared" si="28"/>
        <v>750.00000000000011</v>
      </c>
      <c r="L3608" s="31">
        <f t="shared" si="29"/>
        <v>187.50000000000003</v>
      </c>
      <c r="M3608" s="32">
        <v>0.25</v>
      </c>
      <c r="O3608" s="37"/>
      <c r="P3608" s="35"/>
      <c r="Q3608" s="33"/>
      <c r="R3608" s="34"/>
    </row>
    <row r="3609" spans="1:18" ht="15.75" customHeight="1" x14ac:dyDescent="0.2">
      <c r="A3609" s="22"/>
      <c r="B3609" s="27" t="s">
        <v>21</v>
      </c>
      <c r="C3609" s="27">
        <v>1185732</v>
      </c>
      <c r="D3609" s="28">
        <v>44213</v>
      </c>
      <c r="E3609" s="27" t="s">
        <v>22</v>
      </c>
      <c r="F3609" s="27" t="s">
        <v>130</v>
      </c>
      <c r="G3609" s="27" t="s">
        <v>131</v>
      </c>
      <c r="H3609" s="27" t="s">
        <v>27</v>
      </c>
      <c r="I3609" s="29">
        <v>0.35</v>
      </c>
      <c r="J3609" s="30">
        <v>1000</v>
      </c>
      <c r="K3609" s="31">
        <f t="shared" si="28"/>
        <v>350</v>
      </c>
      <c r="L3609" s="31">
        <f t="shared" si="29"/>
        <v>87.5</v>
      </c>
      <c r="M3609" s="32">
        <v>0.25</v>
      </c>
      <c r="O3609" s="37"/>
      <c r="P3609" s="35"/>
      <c r="Q3609" s="33"/>
      <c r="R3609" s="34"/>
    </row>
    <row r="3610" spans="1:18" ht="15.75" customHeight="1" x14ac:dyDescent="0.2">
      <c r="A3610" s="22"/>
      <c r="B3610" s="27" t="s">
        <v>21</v>
      </c>
      <c r="C3610" s="27">
        <v>1185732</v>
      </c>
      <c r="D3610" s="28">
        <v>44213</v>
      </c>
      <c r="E3610" s="27" t="s">
        <v>22</v>
      </c>
      <c r="F3610" s="27" t="s">
        <v>130</v>
      </c>
      <c r="G3610" s="27" t="s">
        <v>131</v>
      </c>
      <c r="H3610" s="27" t="s">
        <v>28</v>
      </c>
      <c r="I3610" s="29">
        <v>0.5</v>
      </c>
      <c r="J3610" s="30">
        <v>1500</v>
      </c>
      <c r="K3610" s="31">
        <f t="shared" si="28"/>
        <v>750</v>
      </c>
      <c r="L3610" s="31">
        <f t="shared" si="29"/>
        <v>187.5</v>
      </c>
      <c r="M3610" s="32">
        <v>0.25</v>
      </c>
      <c r="O3610" s="37"/>
      <c r="P3610" s="35"/>
      <c r="Q3610" s="33"/>
      <c r="R3610" s="34"/>
    </row>
    <row r="3611" spans="1:18" ht="15.75" customHeight="1" x14ac:dyDescent="0.2">
      <c r="A3611" s="22"/>
      <c r="B3611" s="27" t="s">
        <v>21</v>
      </c>
      <c r="C3611" s="27">
        <v>1185732</v>
      </c>
      <c r="D3611" s="28">
        <v>44213</v>
      </c>
      <c r="E3611" s="27" t="s">
        <v>22</v>
      </c>
      <c r="F3611" s="27" t="s">
        <v>130</v>
      </c>
      <c r="G3611" s="27" t="s">
        <v>131</v>
      </c>
      <c r="H3611" s="27" t="s">
        <v>29</v>
      </c>
      <c r="I3611" s="29">
        <v>0.4</v>
      </c>
      <c r="J3611" s="30">
        <v>2500</v>
      </c>
      <c r="K3611" s="31">
        <f t="shared" si="28"/>
        <v>1000</v>
      </c>
      <c r="L3611" s="31">
        <f t="shared" si="29"/>
        <v>300</v>
      </c>
      <c r="M3611" s="32">
        <v>0.3</v>
      </c>
      <c r="O3611" s="37"/>
      <c r="P3611" s="35"/>
      <c r="Q3611" s="33"/>
      <c r="R3611" s="34"/>
    </row>
    <row r="3612" spans="1:18" ht="15.75" customHeight="1" x14ac:dyDescent="0.2">
      <c r="A3612" s="22"/>
      <c r="B3612" s="27" t="s">
        <v>21</v>
      </c>
      <c r="C3612" s="27">
        <v>1185732</v>
      </c>
      <c r="D3612" s="28">
        <v>44242</v>
      </c>
      <c r="E3612" s="27" t="s">
        <v>22</v>
      </c>
      <c r="F3612" s="27" t="s">
        <v>130</v>
      </c>
      <c r="G3612" s="27" t="s">
        <v>131</v>
      </c>
      <c r="H3612" s="27" t="s">
        <v>24</v>
      </c>
      <c r="I3612" s="29">
        <v>0.4</v>
      </c>
      <c r="J3612" s="30">
        <v>5000</v>
      </c>
      <c r="K3612" s="31">
        <f t="shared" si="28"/>
        <v>2000</v>
      </c>
      <c r="L3612" s="31">
        <f t="shared" si="29"/>
        <v>600</v>
      </c>
      <c r="M3612" s="32">
        <v>0.3</v>
      </c>
      <c r="O3612" s="37"/>
      <c r="P3612" s="35"/>
      <c r="Q3612" s="33"/>
      <c r="R3612" s="34"/>
    </row>
    <row r="3613" spans="1:18" ht="15.75" customHeight="1" x14ac:dyDescent="0.2">
      <c r="A3613" s="22"/>
      <c r="B3613" s="27" t="s">
        <v>21</v>
      </c>
      <c r="C3613" s="27">
        <v>1185732</v>
      </c>
      <c r="D3613" s="28">
        <v>44242</v>
      </c>
      <c r="E3613" s="27" t="s">
        <v>22</v>
      </c>
      <c r="F3613" s="27" t="s">
        <v>130</v>
      </c>
      <c r="G3613" s="27" t="s">
        <v>131</v>
      </c>
      <c r="H3613" s="27" t="s">
        <v>25</v>
      </c>
      <c r="I3613" s="29">
        <v>0.4</v>
      </c>
      <c r="J3613" s="30">
        <v>1500</v>
      </c>
      <c r="K3613" s="31">
        <f t="shared" si="28"/>
        <v>600</v>
      </c>
      <c r="L3613" s="31">
        <f t="shared" si="29"/>
        <v>180</v>
      </c>
      <c r="M3613" s="32">
        <v>0.3</v>
      </c>
      <c r="O3613" s="37"/>
      <c r="P3613" s="35"/>
      <c r="Q3613" s="33"/>
      <c r="R3613" s="34"/>
    </row>
    <row r="3614" spans="1:18" ht="15.75" customHeight="1" x14ac:dyDescent="0.2">
      <c r="A3614" s="22"/>
      <c r="B3614" s="27" t="s">
        <v>21</v>
      </c>
      <c r="C3614" s="27">
        <v>1185732</v>
      </c>
      <c r="D3614" s="28">
        <v>44242</v>
      </c>
      <c r="E3614" s="27" t="s">
        <v>22</v>
      </c>
      <c r="F3614" s="27" t="s">
        <v>130</v>
      </c>
      <c r="G3614" s="27" t="s">
        <v>131</v>
      </c>
      <c r="H3614" s="27" t="s">
        <v>26</v>
      </c>
      <c r="I3614" s="29">
        <v>0.30000000000000004</v>
      </c>
      <c r="J3614" s="30">
        <v>2000</v>
      </c>
      <c r="K3614" s="31">
        <f t="shared" si="28"/>
        <v>600.00000000000011</v>
      </c>
      <c r="L3614" s="31">
        <f t="shared" si="29"/>
        <v>150.00000000000003</v>
      </c>
      <c r="M3614" s="32">
        <v>0.25</v>
      </c>
      <c r="O3614" s="37"/>
      <c r="P3614" s="35"/>
      <c r="Q3614" s="33"/>
      <c r="R3614" s="34"/>
    </row>
    <row r="3615" spans="1:18" ht="15.75" customHeight="1" x14ac:dyDescent="0.2">
      <c r="A3615" s="22"/>
      <c r="B3615" s="27" t="s">
        <v>21</v>
      </c>
      <c r="C3615" s="27">
        <v>1185732</v>
      </c>
      <c r="D3615" s="28">
        <v>44242</v>
      </c>
      <c r="E3615" s="27" t="s">
        <v>22</v>
      </c>
      <c r="F3615" s="27" t="s">
        <v>130</v>
      </c>
      <c r="G3615" s="27" t="s">
        <v>131</v>
      </c>
      <c r="H3615" s="27" t="s">
        <v>27</v>
      </c>
      <c r="I3615" s="29">
        <v>0.35</v>
      </c>
      <c r="J3615" s="30">
        <v>2500</v>
      </c>
      <c r="K3615" s="31">
        <f t="shared" si="28"/>
        <v>875</v>
      </c>
      <c r="L3615" s="31">
        <f t="shared" si="29"/>
        <v>218.75</v>
      </c>
      <c r="M3615" s="32">
        <v>0.25</v>
      </c>
      <c r="O3615" s="37"/>
      <c r="P3615" s="35"/>
      <c r="Q3615" s="33"/>
      <c r="R3615" s="34"/>
    </row>
    <row r="3616" spans="1:18" ht="15.75" customHeight="1" x14ac:dyDescent="0.2">
      <c r="A3616" s="22"/>
      <c r="B3616" s="27" t="s">
        <v>21</v>
      </c>
      <c r="C3616" s="27">
        <v>1185732</v>
      </c>
      <c r="D3616" s="28">
        <v>44242</v>
      </c>
      <c r="E3616" s="27" t="s">
        <v>22</v>
      </c>
      <c r="F3616" s="27" t="s">
        <v>130</v>
      </c>
      <c r="G3616" s="27" t="s">
        <v>131</v>
      </c>
      <c r="H3616" s="27" t="s">
        <v>28</v>
      </c>
      <c r="I3616" s="29">
        <v>0.5</v>
      </c>
      <c r="J3616" s="30">
        <v>1500</v>
      </c>
      <c r="K3616" s="31">
        <f t="shared" si="28"/>
        <v>750</v>
      </c>
      <c r="L3616" s="31">
        <f t="shared" si="29"/>
        <v>187.5</v>
      </c>
      <c r="M3616" s="32">
        <v>0.25</v>
      </c>
      <c r="O3616" s="37"/>
      <c r="P3616" s="35"/>
      <c r="Q3616" s="33"/>
      <c r="R3616" s="34"/>
    </row>
    <row r="3617" spans="1:18" ht="15.75" customHeight="1" x14ac:dyDescent="0.2">
      <c r="A3617" s="22"/>
      <c r="B3617" s="27" t="s">
        <v>21</v>
      </c>
      <c r="C3617" s="27">
        <v>1185732</v>
      </c>
      <c r="D3617" s="28">
        <v>44242</v>
      </c>
      <c r="E3617" s="27" t="s">
        <v>22</v>
      </c>
      <c r="F3617" s="27" t="s">
        <v>130</v>
      </c>
      <c r="G3617" s="27" t="s">
        <v>131</v>
      </c>
      <c r="H3617" s="27" t="s">
        <v>29</v>
      </c>
      <c r="I3617" s="29">
        <v>0.4</v>
      </c>
      <c r="J3617" s="30">
        <v>2500</v>
      </c>
      <c r="K3617" s="31">
        <f t="shared" si="28"/>
        <v>1000</v>
      </c>
      <c r="L3617" s="31">
        <f t="shared" si="29"/>
        <v>300</v>
      </c>
      <c r="M3617" s="32">
        <v>0.3</v>
      </c>
      <c r="O3617" s="37"/>
      <c r="P3617" s="35"/>
      <c r="Q3617" s="33"/>
      <c r="R3617" s="34"/>
    </row>
    <row r="3618" spans="1:18" ht="15.75" customHeight="1" x14ac:dyDescent="0.2">
      <c r="A3618" s="22"/>
      <c r="B3618" s="27" t="s">
        <v>21</v>
      </c>
      <c r="C3618" s="27">
        <v>1185732</v>
      </c>
      <c r="D3618" s="28">
        <v>44268</v>
      </c>
      <c r="E3618" s="27" t="s">
        <v>22</v>
      </c>
      <c r="F3618" s="27" t="s">
        <v>130</v>
      </c>
      <c r="G3618" s="27" t="s">
        <v>131</v>
      </c>
      <c r="H3618" s="27" t="s">
        <v>24</v>
      </c>
      <c r="I3618" s="29">
        <v>0.4</v>
      </c>
      <c r="J3618" s="30">
        <v>4700</v>
      </c>
      <c r="K3618" s="31">
        <f t="shared" si="28"/>
        <v>1880</v>
      </c>
      <c r="L3618" s="31">
        <f t="shared" si="29"/>
        <v>564</v>
      </c>
      <c r="M3618" s="32">
        <v>0.3</v>
      </c>
      <c r="O3618" s="37"/>
      <c r="P3618" s="35"/>
      <c r="Q3618" s="33"/>
      <c r="R3618" s="34"/>
    </row>
    <row r="3619" spans="1:18" ht="15.75" customHeight="1" x14ac:dyDescent="0.2">
      <c r="A3619" s="22"/>
      <c r="B3619" s="27" t="s">
        <v>21</v>
      </c>
      <c r="C3619" s="27">
        <v>1185732</v>
      </c>
      <c r="D3619" s="28">
        <v>44268</v>
      </c>
      <c r="E3619" s="27" t="s">
        <v>22</v>
      </c>
      <c r="F3619" s="27" t="s">
        <v>130</v>
      </c>
      <c r="G3619" s="27" t="s">
        <v>131</v>
      </c>
      <c r="H3619" s="27" t="s">
        <v>25</v>
      </c>
      <c r="I3619" s="29">
        <v>0.4</v>
      </c>
      <c r="J3619" s="30">
        <v>1750</v>
      </c>
      <c r="K3619" s="31">
        <f t="shared" si="28"/>
        <v>700</v>
      </c>
      <c r="L3619" s="31">
        <f t="shared" si="29"/>
        <v>210</v>
      </c>
      <c r="M3619" s="32">
        <v>0.3</v>
      </c>
      <c r="O3619" s="37"/>
      <c r="P3619" s="35"/>
      <c r="Q3619" s="33"/>
      <c r="R3619" s="34"/>
    </row>
    <row r="3620" spans="1:18" ht="15.75" customHeight="1" x14ac:dyDescent="0.2">
      <c r="A3620" s="22"/>
      <c r="B3620" s="27" t="s">
        <v>21</v>
      </c>
      <c r="C3620" s="27">
        <v>1185732</v>
      </c>
      <c r="D3620" s="28">
        <v>44268</v>
      </c>
      <c r="E3620" s="27" t="s">
        <v>22</v>
      </c>
      <c r="F3620" s="27" t="s">
        <v>130</v>
      </c>
      <c r="G3620" s="27" t="s">
        <v>131</v>
      </c>
      <c r="H3620" s="27" t="s">
        <v>26</v>
      </c>
      <c r="I3620" s="29">
        <v>0.30000000000000004</v>
      </c>
      <c r="J3620" s="30">
        <v>2000</v>
      </c>
      <c r="K3620" s="31">
        <f t="shared" si="28"/>
        <v>600.00000000000011</v>
      </c>
      <c r="L3620" s="31">
        <f t="shared" si="29"/>
        <v>150.00000000000003</v>
      </c>
      <c r="M3620" s="32">
        <v>0.25</v>
      </c>
      <c r="O3620" s="37"/>
      <c r="P3620" s="35"/>
      <c r="Q3620" s="33"/>
      <c r="R3620" s="34"/>
    </row>
    <row r="3621" spans="1:18" ht="15.75" customHeight="1" x14ac:dyDescent="0.2">
      <c r="A3621" s="22"/>
      <c r="B3621" s="27" t="s">
        <v>21</v>
      </c>
      <c r="C3621" s="27">
        <v>1185732</v>
      </c>
      <c r="D3621" s="28">
        <v>44268</v>
      </c>
      <c r="E3621" s="27" t="s">
        <v>22</v>
      </c>
      <c r="F3621" s="27" t="s">
        <v>130</v>
      </c>
      <c r="G3621" s="27" t="s">
        <v>131</v>
      </c>
      <c r="H3621" s="27" t="s">
        <v>27</v>
      </c>
      <c r="I3621" s="29">
        <v>0.35</v>
      </c>
      <c r="J3621" s="30">
        <v>3000</v>
      </c>
      <c r="K3621" s="31">
        <f t="shared" si="28"/>
        <v>1050</v>
      </c>
      <c r="L3621" s="31">
        <f t="shared" si="29"/>
        <v>262.5</v>
      </c>
      <c r="M3621" s="32">
        <v>0.25</v>
      </c>
      <c r="O3621" s="37"/>
      <c r="P3621" s="35"/>
      <c r="Q3621" s="33"/>
      <c r="R3621" s="34"/>
    </row>
    <row r="3622" spans="1:18" ht="15.75" customHeight="1" x14ac:dyDescent="0.2">
      <c r="A3622" s="22"/>
      <c r="B3622" s="27" t="s">
        <v>21</v>
      </c>
      <c r="C3622" s="27">
        <v>1185732</v>
      </c>
      <c r="D3622" s="28">
        <v>44268</v>
      </c>
      <c r="E3622" s="27" t="s">
        <v>22</v>
      </c>
      <c r="F3622" s="27" t="s">
        <v>130</v>
      </c>
      <c r="G3622" s="27" t="s">
        <v>131</v>
      </c>
      <c r="H3622" s="27" t="s">
        <v>28</v>
      </c>
      <c r="I3622" s="29">
        <v>0.5</v>
      </c>
      <c r="J3622" s="30">
        <v>1000</v>
      </c>
      <c r="K3622" s="31">
        <f t="shared" si="28"/>
        <v>500</v>
      </c>
      <c r="L3622" s="31">
        <f t="shared" si="29"/>
        <v>125</v>
      </c>
      <c r="M3622" s="32">
        <v>0.25</v>
      </c>
      <c r="O3622" s="37"/>
      <c r="P3622" s="35"/>
      <c r="Q3622" s="33"/>
      <c r="R3622" s="34"/>
    </row>
    <row r="3623" spans="1:18" ht="15.75" customHeight="1" x14ac:dyDescent="0.2">
      <c r="A3623" s="22"/>
      <c r="B3623" s="27" t="s">
        <v>21</v>
      </c>
      <c r="C3623" s="27">
        <v>1185732</v>
      </c>
      <c r="D3623" s="28">
        <v>44268</v>
      </c>
      <c r="E3623" s="27" t="s">
        <v>22</v>
      </c>
      <c r="F3623" s="27" t="s">
        <v>130</v>
      </c>
      <c r="G3623" s="27" t="s">
        <v>131</v>
      </c>
      <c r="H3623" s="27" t="s">
        <v>29</v>
      </c>
      <c r="I3623" s="29">
        <v>0.4</v>
      </c>
      <c r="J3623" s="30">
        <v>2000</v>
      </c>
      <c r="K3623" s="31">
        <f t="shared" si="28"/>
        <v>800</v>
      </c>
      <c r="L3623" s="31">
        <f t="shared" si="29"/>
        <v>240</v>
      </c>
      <c r="M3623" s="32">
        <v>0.3</v>
      </c>
      <c r="O3623" s="37"/>
      <c r="P3623" s="35"/>
      <c r="Q3623" s="33"/>
      <c r="R3623" s="34"/>
    </row>
    <row r="3624" spans="1:18" ht="15.75" customHeight="1" x14ac:dyDescent="0.2">
      <c r="A3624" s="22"/>
      <c r="B3624" s="27" t="s">
        <v>21</v>
      </c>
      <c r="C3624" s="27">
        <v>1185732</v>
      </c>
      <c r="D3624" s="28">
        <v>44300</v>
      </c>
      <c r="E3624" s="27" t="s">
        <v>22</v>
      </c>
      <c r="F3624" s="27" t="s">
        <v>130</v>
      </c>
      <c r="G3624" s="27" t="s">
        <v>131</v>
      </c>
      <c r="H3624" s="27" t="s">
        <v>24</v>
      </c>
      <c r="I3624" s="29">
        <v>0.4</v>
      </c>
      <c r="J3624" s="30">
        <v>4500</v>
      </c>
      <c r="K3624" s="31">
        <f t="shared" si="28"/>
        <v>1800</v>
      </c>
      <c r="L3624" s="31">
        <f t="shared" si="29"/>
        <v>540</v>
      </c>
      <c r="M3624" s="32">
        <v>0.3</v>
      </c>
      <c r="O3624" s="37"/>
      <c r="P3624" s="35"/>
      <c r="Q3624" s="33"/>
      <c r="R3624" s="34"/>
    </row>
    <row r="3625" spans="1:18" ht="15.75" customHeight="1" x14ac:dyDescent="0.2">
      <c r="A3625" s="22"/>
      <c r="B3625" s="27" t="s">
        <v>21</v>
      </c>
      <c r="C3625" s="27">
        <v>1185732</v>
      </c>
      <c r="D3625" s="28">
        <v>44300</v>
      </c>
      <c r="E3625" s="27" t="s">
        <v>22</v>
      </c>
      <c r="F3625" s="27" t="s">
        <v>130</v>
      </c>
      <c r="G3625" s="27" t="s">
        <v>131</v>
      </c>
      <c r="H3625" s="27" t="s">
        <v>25</v>
      </c>
      <c r="I3625" s="29">
        <v>0.4</v>
      </c>
      <c r="J3625" s="30">
        <v>1500</v>
      </c>
      <c r="K3625" s="31">
        <f t="shared" si="28"/>
        <v>600</v>
      </c>
      <c r="L3625" s="31">
        <f t="shared" si="29"/>
        <v>180</v>
      </c>
      <c r="M3625" s="32">
        <v>0.3</v>
      </c>
      <c r="O3625" s="37"/>
      <c r="P3625" s="35"/>
      <c r="Q3625" s="33"/>
      <c r="R3625" s="34"/>
    </row>
    <row r="3626" spans="1:18" ht="15.75" customHeight="1" x14ac:dyDescent="0.2">
      <c r="A3626" s="22"/>
      <c r="B3626" s="27" t="s">
        <v>21</v>
      </c>
      <c r="C3626" s="27">
        <v>1185732</v>
      </c>
      <c r="D3626" s="28">
        <v>44300</v>
      </c>
      <c r="E3626" s="27" t="s">
        <v>22</v>
      </c>
      <c r="F3626" s="27" t="s">
        <v>130</v>
      </c>
      <c r="G3626" s="27" t="s">
        <v>131</v>
      </c>
      <c r="H3626" s="27" t="s">
        <v>26</v>
      </c>
      <c r="I3626" s="29">
        <v>0.30000000000000004</v>
      </c>
      <c r="J3626" s="30">
        <v>1500</v>
      </c>
      <c r="K3626" s="31">
        <f t="shared" si="28"/>
        <v>450.00000000000006</v>
      </c>
      <c r="L3626" s="31">
        <f t="shared" si="29"/>
        <v>112.50000000000001</v>
      </c>
      <c r="M3626" s="32">
        <v>0.25</v>
      </c>
      <c r="O3626" s="37"/>
      <c r="P3626" s="35"/>
      <c r="Q3626" s="33"/>
      <c r="R3626" s="34"/>
    </row>
    <row r="3627" spans="1:18" ht="15.75" customHeight="1" x14ac:dyDescent="0.2">
      <c r="A3627" s="22"/>
      <c r="B3627" s="27" t="s">
        <v>21</v>
      </c>
      <c r="C3627" s="27">
        <v>1185732</v>
      </c>
      <c r="D3627" s="28">
        <v>44300</v>
      </c>
      <c r="E3627" s="27" t="s">
        <v>22</v>
      </c>
      <c r="F3627" s="27" t="s">
        <v>130</v>
      </c>
      <c r="G3627" s="27" t="s">
        <v>131</v>
      </c>
      <c r="H3627" s="27" t="s">
        <v>27</v>
      </c>
      <c r="I3627" s="29">
        <v>0.35</v>
      </c>
      <c r="J3627" s="30">
        <v>1250</v>
      </c>
      <c r="K3627" s="31">
        <f t="shared" si="28"/>
        <v>437.5</v>
      </c>
      <c r="L3627" s="31">
        <f t="shared" si="29"/>
        <v>109.375</v>
      </c>
      <c r="M3627" s="32">
        <v>0.25</v>
      </c>
      <c r="O3627" s="37"/>
      <c r="P3627" s="35"/>
      <c r="Q3627" s="33"/>
      <c r="R3627" s="34"/>
    </row>
    <row r="3628" spans="1:18" ht="15.75" customHeight="1" x14ac:dyDescent="0.2">
      <c r="A3628" s="22"/>
      <c r="B3628" s="27" t="s">
        <v>21</v>
      </c>
      <c r="C3628" s="27">
        <v>1185732</v>
      </c>
      <c r="D3628" s="28">
        <v>44300</v>
      </c>
      <c r="E3628" s="27" t="s">
        <v>22</v>
      </c>
      <c r="F3628" s="27" t="s">
        <v>130</v>
      </c>
      <c r="G3628" s="27" t="s">
        <v>131</v>
      </c>
      <c r="H3628" s="27" t="s">
        <v>28</v>
      </c>
      <c r="I3628" s="29">
        <v>0.5</v>
      </c>
      <c r="J3628" s="30">
        <v>1250</v>
      </c>
      <c r="K3628" s="31">
        <f t="shared" si="28"/>
        <v>625</v>
      </c>
      <c r="L3628" s="31">
        <f t="shared" si="29"/>
        <v>156.25</v>
      </c>
      <c r="M3628" s="32">
        <v>0.25</v>
      </c>
      <c r="O3628" s="37"/>
      <c r="P3628" s="35"/>
      <c r="Q3628" s="33"/>
      <c r="R3628" s="34"/>
    </row>
    <row r="3629" spans="1:18" ht="15.75" customHeight="1" x14ac:dyDescent="0.2">
      <c r="A3629" s="22"/>
      <c r="B3629" s="27" t="s">
        <v>21</v>
      </c>
      <c r="C3629" s="27">
        <v>1185732</v>
      </c>
      <c r="D3629" s="28">
        <v>44300</v>
      </c>
      <c r="E3629" s="27" t="s">
        <v>22</v>
      </c>
      <c r="F3629" s="27" t="s">
        <v>130</v>
      </c>
      <c r="G3629" s="27" t="s">
        <v>131</v>
      </c>
      <c r="H3629" s="27" t="s">
        <v>29</v>
      </c>
      <c r="I3629" s="29">
        <v>0.4</v>
      </c>
      <c r="J3629" s="30">
        <v>2750</v>
      </c>
      <c r="K3629" s="31">
        <f t="shared" si="28"/>
        <v>1100</v>
      </c>
      <c r="L3629" s="31">
        <f t="shared" si="29"/>
        <v>330</v>
      </c>
      <c r="M3629" s="32">
        <v>0.3</v>
      </c>
      <c r="O3629" s="37"/>
      <c r="P3629" s="35"/>
      <c r="Q3629" s="33"/>
      <c r="R3629" s="34"/>
    </row>
    <row r="3630" spans="1:18" ht="15.75" customHeight="1" x14ac:dyDescent="0.2">
      <c r="A3630" s="22"/>
      <c r="B3630" s="27" t="s">
        <v>21</v>
      </c>
      <c r="C3630" s="27">
        <v>1185732</v>
      </c>
      <c r="D3630" s="28">
        <v>44329</v>
      </c>
      <c r="E3630" s="27" t="s">
        <v>22</v>
      </c>
      <c r="F3630" s="27" t="s">
        <v>130</v>
      </c>
      <c r="G3630" s="27" t="s">
        <v>131</v>
      </c>
      <c r="H3630" s="27" t="s">
        <v>24</v>
      </c>
      <c r="I3630" s="29">
        <v>0.54999999999999993</v>
      </c>
      <c r="J3630" s="30">
        <v>4950</v>
      </c>
      <c r="K3630" s="31">
        <f t="shared" si="28"/>
        <v>2722.4999999999995</v>
      </c>
      <c r="L3630" s="31">
        <f t="shared" si="29"/>
        <v>816.74999999999989</v>
      </c>
      <c r="M3630" s="32">
        <v>0.3</v>
      </c>
      <c r="O3630" s="37"/>
      <c r="P3630" s="35"/>
      <c r="Q3630" s="33"/>
      <c r="R3630" s="34"/>
    </row>
    <row r="3631" spans="1:18" ht="15.75" customHeight="1" x14ac:dyDescent="0.2">
      <c r="A3631" s="22"/>
      <c r="B3631" s="27" t="s">
        <v>21</v>
      </c>
      <c r="C3631" s="27">
        <v>1185732</v>
      </c>
      <c r="D3631" s="28">
        <v>44329</v>
      </c>
      <c r="E3631" s="27" t="s">
        <v>22</v>
      </c>
      <c r="F3631" s="27" t="s">
        <v>130</v>
      </c>
      <c r="G3631" s="27" t="s">
        <v>131</v>
      </c>
      <c r="H3631" s="27" t="s">
        <v>25</v>
      </c>
      <c r="I3631" s="29">
        <v>0.5</v>
      </c>
      <c r="J3631" s="30">
        <v>2000</v>
      </c>
      <c r="K3631" s="31">
        <f t="shared" si="28"/>
        <v>1000</v>
      </c>
      <c r="L3631" s="31">
        <f t="shared" si="29"/>
        <v>300</v>
      </c>
      <c r="M3631" s="32">
        <v>0.3</v>
      </c>
      <c r="O3631" s="37"/>
      <c r="P3631" s="35"/>
      <c r="Q3631" s="33"/>
      <c r="R3631" s="34"/>
    </row>
    <row r="3632" spans="1:18" ht="15.75" customHeight="1" x14ac:dyDescent="0.2">
      <c r="A3632" s="22"/>
      <c r="B3632" s="27" t="s">
        <v>21</v>
      </c>
      <c r="C3632" s="27">
        <v>1185732</v>
      </c>
      <c r="D3632" s="28">
        <v>44329</v>
      </c>
      <c r="E3632" s="27" t="s">
        <v>22</v>
      </c>
      <c r="F3632" s="27" t="s">
        <v>130</v>
      </c>
      <c r="G3632" s="27" t="s">
        <v>131</v>
      </c>
      <c r="H3632" s="27" t="s">
        <v>26</v>
      </c>
      <c r="I3632" s="29">
        <v>0.45</v>
      </c>
      <c r="J3632" s="30">
        <v>2250</v>
      </c>
      <c r="K3632" s="31">
        <f t="shared" si="28"/>
        <v>1012.5</v>
      </c>
      <c r="L3632" s="31">
        <f t="shared" si="29"/>
        <v>253.125</v>
      </c>
      <c r="M3632" s="32">
        <v>0.25</v>
      </c>
      <c r="O3632" s="37"/>
      <c r="P3632" s="35"/>
      <c r="Q3632" s="33"/>
      <c r="R3632" s="34"/>
    </row>
    <row r="3633" spans="1:18" ht="15.75" customHeight="1" x14ac:dyDescent="0.2">
      <c r="A3633" s="22"/>
      <c r="B3633" s="27" t="s">
        <v>21</v>
      </c>
      <c r="C3633" s="27">
        <v>1185732</v>
      </c>
      <c r="D3633" s="28">
        <v>44329</v>
      </c>
      <c r="E3633" s="27" t="s">
        <v>22</v>
      </c>
      <c r="F3633" s="27" t="s">
        <v>130</v>
      </c>
      <c r="G3633" s="27" t="s">
        <v>131</v>
      </c>
      <c r="H3633" s="27" t="s">
        <v>27</v>
      </c>
      <c r="I3633" s="29">
        <v>0.45</v>
      </c>
      <c r="J3633" s="30">
        <v>1750</v>
      </c>
      <c r="K3633" s="31">
        <f t="shared" si="28"/>
        <v>787.5</v>
      </c>
      <c r="L3633" s="31">
        <f t="shared" si="29"/>
        <v>196.875</v>
      </c>
      <c r="M3633" s="32">
        <v>0.25</v>
      </c>
      <c r="O3633" s="37"/>
      <c r="P3633" s="35"/>
      <c r="Q3633" s="33"/>
      <c r="R3633" s="34"/>
    </row>
    <row r="3634" spans="1:18" ht="15.75" customHeight="1" x14ac:dyDescent="0.2">
      <c r="A3634" s="22"/>
      <c r="B3634" s="27" t="s">
        <v>21</v>
      </c>
      <c r="C3634" s="27">
        <v>1185732</v>
      </c>
      <c r="D3634" s="28">
        <v>44329</v>
      </c>
      <c r="E3634" s="27" t="s">
        <v>22</v>
      </c>
      <c r="F3634" s="27" t="s">
        <v>130</v>
      </c>
      <c r="G3634" s="27" t="s">
        <v>131</v>
      </c>
      <c r="H3634" s="27" t="s">
        <v>28</v>
      </c>
      <c r="I3634" s="29">
        <v>0.54999999999999993</v>
      </c>
      <c r="J3634" s="30">
        <v>2000</v>
      </c>
      <c r="K3634" s="31">
        <f t="shared" si="28"/>
        <v>1099.9999999999998</v>
      </c>
      <c r="L3634" s="31">
        <f t="shared" si="29"/>
        <v>274.99999999999994</v>
      </c>
      <c r="M3634" s="32">
        <v>0.25</v>
      </c>
      <c r="O3634" s="37"/>
      <c r="P3634" s="35"/>
      <c r="Q3634" s="33"/>
      <c r="R3634" s="34"/>
    </row>
    <row r="3635" spans="1:18" ht="15.75" customHeight="1" x14ac:dyDescent="0.2">
      <c r="A3635" s="22"/>
      <c r="B3635" s="27" t="s">
        <v>21</v>
      </c>
      <c r="C3635" s="27">
        <v>1185732</v>
      </c>
      <c r="D3635" s="28">
        <v>44329</v>
      </c>
      <c r="E3635" s="27" t="s">
        <v>22</v>
      </c>
      <c r="F3635" s="27" t="s">
        <v>130</v>
      </c>
      <c r="G3635" s="27" t="s">
        <v>131</v>
      </c>
      <c r="H3635" s="27" t="s">
        <v>29</v>
      </c>
      <c r="I3635" s="29">
        <v>0.6</v>
      </c>
      <c r="J3635" s="30">
        <v>3250</v>
      </c>
      <c r="K3635" s="31">
        <f t="shared" si="28"/>
        <v>1950</v>
      </c>
      <c r="L3635" s="31">
        <f t="shared" si="29"/>
        <v>585</v>
      </c>
      <c r="M3635" s="32">
        <v>0.3</v>
      </c>
      <c r="O3635" s="37"/>
      <c r="P3635" s="35"/>
      <c r="Q3635" s="33"/>
      <c r="R3635" s="34"/>
    </row>
    <row r="3636" spans="1:18" ht="15.75" customHeight="1" x14ac:dyDescent="0.2">
      <c r="A3636" s="22"/>
      <c r="B3636" s="27" t="s">
        <v>21</v>
      </c>
      <c r="C3636" s="27">
        <v>1185732</v>
      </c>
      <c r="D3636" s="28">
        <v>44362</v>
      </c>
      <c r="E3636" s="27" t="s">
        <v>22</v>
      </c>
      <c r="F3636" s="27" t="s">
        <v>130</v>
      </c>
      <c r="G3636" s="27" t="s">
        <v>131</v>
      </c>
      <c r="H3636" s="27" t="s">
        <v>24</v>
      </c>
      <c r="I3636" s="29">
        <v>0.54999999999999993</v>
      </c>
      <c r="J3636" s="30">
        <v>5750</v>
      </c>
      <c r="K3636" s="31">
        <f t="shared" si="28"/>
        <v>3162.4999999999995</v>
      </c>
      <c r="L3636" s="31">
        <f t="shared" si="29"/>
        <v>948.74999999999977</v>
      </c>
      <c r="M3636" s="32">
        <v>0.3</v>
      </c>
      <c r="O3636" s="37"/>
      <c r="P3636" s="35"/>
      <c r="Q3636" s="33"/>
      <c r="R3636" s="34"/>
    </row>
    <row r="3637" spans="1:18" ht="15.75" customHeight="1" x14ac:dyDescent="0.2">
      <c r="A3637" s="22"/>
      <c r="B3637" s="27" t="s">
        <v>21</v>
      </c>
      <c r="C3637" s="27">
        <v>1185732</v>
      </c>
      <c r="D3637" s="28">
        <v>44362</v>
      </c>
      <c r="E3637" s="27" t="s">
        <v>22</v>
      </c>
      <c r="F3637" s="27" t="s">
        <v>130</v>
      </c>
      <c r="G3637" s="27" t="s">
        <v>131</v>
      </c>
      <c r="H3637" s="27" t="s">
        <v>25</v>
      </c>
      <c r="I3637" s="29">
        <v>0.5</v>
      </c>
      <c r="J3637" s="30">
        <v>3250</v>
      </c>
      <c r="K3637" s="31">
        <f t="shared" si="28"/>
        <v>1625</v>
      </c>
      <c r="L3637" s="31">
        <f t="shared" si="29"/>
        <v>487.5</v>
      </c>
      <c r="M3637" s="32">
        <v>0.3</v>
      </c>
      <c r="O3637" s="37"/>
      <c r="P3637" s="35"/>
      <c r="Q3637" s="33"/>
      <c r="R3637" s="34"/>
    </row>
    <row r="3638" spans="1:18" ht="15.75" customHeight="1" x14ac:dyDescent="0.2">
      <c r="A3638" s="22"/>
      <c r="B3638" s="27" t="s">
        <v>21</v>
      </c>
      <c r="C3638" s="27">
        <v>1185732</v>
      </c>
      <c r="D3638" s="28">
        <v>44362</v>
      </c>
      <c r="E3638" s="27" t="s">
        <v>22</v>
      </c>
      <c r="F3638" s="27" t="s">
        <v>130</v>
      </c>
      <c r="G3638" s="27" t="s">
        <v>131</v>
      </c>
      <c r="H3638" s="27" t="s">
        <v>26</v>
      </c>
      <c r="I3638" s="29">
        <v>0.45</v>
      </c>
      <c r="J3638" s="30">
        <v>2500</v>
      </c>
      <c r="K3638" s="31">
        <f t="shared" si="28"/>
        <v>1125</v>
      </c>
      <c r="L3638" s="31">
        <f t="shared" si="29"/>
        <v>281.25</v>
      </c>
      <c r="M3638" s="32">
        <v>0.25</v>
      </c>
      <c r="O3638" s="37"/>
      <c r="P3638" s="35"/>
      <c r="Q3638" s="33"/>
      <c r="R3638" s="34"/>
    </row>
    <row r="3639" spans="1:18" ht="15.75" customHeight="1" x14ac:dyDescent="0.2">
      <c r="A3639" s="22"/>
      <c r="B3639" s="27" t="s">
        <v>21</v>
      </c>
      <c r="C3639" s="27">
        <v>1185732</v>
      </c>
      <c r="D3639" s="28">
        <v>44362</v>
      </c>
      <c r="E3639" s="27" t="s">
        <v>22</v>
      </c>
      <c r="F3639" s="27" t="s">
        <v>130</v>
      </c>
      <c r="G3639" s="27" t="s">
        <v>131</v>
      </c>
      <c r="H3639" s="27" t="s">
        <v>27</v>
      </c>
      <c r="I3639" s="29">
        <v>0.45</v>
      </c>
      <c r="J3639" s="30">
        <v>2250</v>
      </c>
      <c r="K3639" s="31">
        <f t="shared" si="28"/>
        <v>1012.5</v>
      </c>
      <c r="L3639" s="31">
        <f t="shared" si="29"/>
        <v>253.125</v>
      </c>
      <c r="M3639" s="32">
        <v>0.25</v>
      </c>
      <c r="O3639" s="37"/>
      <c r="P3639" s="35"/>
      <c r="Q3639" s="33"/>
      <c r="R3639" s="34"/>
    </row>
    <row r="3640" spans="1:18" ht="15.75" customHeight="1" x14ac:dyDescent="0.2">
      <c r="A3640" s="22"/>
      <c r="B3640" s="27" t="s">
        <v>21</v>
      </c>
      <c r="C3640" s="27">
        <v>1185732</v>
      </c>
      <c r="D3640" s="28">
        <v>44362</v>
      </c>
      <c r="E3640" s="27" t="s">
        <v>22</v>
      </c>
      <c r="F3640" s="27" t="s">
        <v>130</v>
      </c>
      <c r="G3640" s="27" t="s">
        <v>131</v>
      </c>
      <c r="H3640" s="27" t="s">
        <v>28</v>
      </c>
      <c r="I3640" s="29">
        <v>0.54999999999999993</v>
      </c>
      <c r="J3640" s="30">
        <v>2250</v>
      </c>
      <c r="K3640" s="31">
        <f t="shared" si="28"/>
        <v>1237.4999999999998</v>
      </c>
      <c r="L3640" s="31">
        <f t="shared" si="29"/>
        <v>309.37499999999994</v>
      </c>
      <c r="M3640" s="32">
        <v>0.25</v>
      </c>
      <c r="O3640" s="37"/>
      <c r="P3640" s="35"/>
      <c r="Q3640" s="33"/>
      <c r="R3640" s="34"/>
    </row>
    <row r="3641" spans="1:18" ht="15.75" customHeight="1" x14ac:dyDescent="0.2">
      <c r="A3641" s="22"/>
      <c r="B3641" s="27" t="s">
        <v>21</v>
      </c>
      <c r="C3641" s="27">
        <v>1185732</v>
      </c>
      <c r="D3641" s="28">
        <v>44362</v>
      </c>
      <c r="E3641" s="27" t="s">
        <v>22</v>
      </c>
      <c r="F3641" s="27" t="s">
        <v>130</v>
      </c>
      <c r="G3641" s="27" t="s">
        <v>131</v>
      </c>
      <c r="H3641" s="27" t="s">
        <v>29</v>
      </c>
      <c r="I3641" s="29">
        <v>0.6</v>
      </c>
      <c r="J3641" s="30">
        <v>3750</v>
      </c>
      <c r="K3641" s="31">
        <f t="shared" si="28"/>
        <v>2250</v>
      </c>
      <c r="L3641" s="31">
        <f t="shared" si="29"/>
        <v>675</v>
      </c>
      <c r="M3641" s="32">
        <v>0.3</v>
      </c>
      <c r="O3641" s="37"/>
      <c r="P3641" s="35"/>
      <c r="Q3641" s="33"/>
      <c r="R3641" s="34"/>
    </row>
    <row r="3642" spans="1:18" ht="15.75" customHeight="1" x14ac:dyDescent="0.2">
      <c r="A3642" s="22"/>
      <c r="B3642" s="27" t="s">
        <v>21</v>
      </c>
      <c r="C3642" s="27">
        <v>1185732</v>
      </c>
      <c r="D3642" s="28">
        <v>44390</v>
      </c>
      <c r="E3642" s="27" t="s">
        <v>22</v>
      </c>
      <c r="F3642" s="27" t="s">
        <v>130</v>
      </c>
      <c r="G3642" s="27" t="s">
        <v>131</v>
      </c>
      <c r="H3642" s="27" t="s">
        <v>24</v>
      </c>
      <c r="I3642" s="29">
        <v>0.54999999999999993</v>
      </c>
      <c r="J3642" s="30">
        <v>6000</v>
      </c>
      <c r="K3642" s="31">
        <f t="shared" si="28"/>
        <v>3299.9999999999995</v>
      </c>
      <c r="L3642" s="31">
        <f t="shared" si="29"/>
        <v>989.99999999999977</v>
      </c>
      <c r="M3642" s="32">
        <v>0.3</v>
      </c>
      <c r="O3642" s="37"/>
      <c r="P3642" s="35"/>
      <c r="Q3642" s="33"/>
      <c r="R3642" s="34"/>
    </row>
    <row r="3643" spans="1:18" ht="15.75" customHeight="1" x14ac:dyDescent="0.2">
      <c r="A3643" s="22"/>
      <c r="B3643" s="27" t="s">
        <v>21</v>
      </c>
      <c r="C3643" s="27">
        <v>1185732</v>
      </c>
      <c r="D3643" s="28">
        <v>44390</v>
      </c>
      <c r="E3643" s="27" t="s">
        <v>22</v>
      </c>
      <c r="F3643" s="27" t="s">
        <v>130</v>
      </c>
      <c r="G3643" s="27" t="s">
        <v>131</v>
      </c>
      <c r="H3643" s="27" t="s">
        <v>25</v>
      </c>
      <c r="I3643" s="29">
        <v>0.5</v>
      </c>
      <c r="J3643" s="30">
        <v>3500</v>
      </c>
      <c r="K3643" s="31">
        <f t="shared" si="28"/>
        <v>1750</v>
      </c>
      <c r="L3643" s="31">
        <f t="shared" si="29"/>
        <v>525</v>
      </c>
      <c r="M3643" s="32">
        <v>0.3</v>
      </c>
      <c r="O3643" s="37"/>
      <c r="P3643" s="35"/>
      <c r="Q3643" s="33"/>
      <c r="R3643" s="34"/>
    </row>
    <row r="3644" spans="1:18" ht="15.75" customHeight="1" x14ac:dyDescent="0.2">
      <c r="A3644" s="22"/>
      <c r="B3644" s="27" t="s">
        <v>21</v>
      </c>
      <c r="C3644" s="27">
        <v>1185732</v>
      </c>
      <c r="D3644" s="28">
        <v>44390</v>
      </c>
      <c r="E3644" s="27" t="s">
        <v>22</v>
      </c>
      <c r="F3644" s="27" t="s">
        <v>130</v>
      </c>
      <c r="G3644" s="27" t="s">
        <v>131</v>
      </c>
      <c r="H3644" s="27" t="s">
        <v>26</v>
      </c>
      <c r="I3644" s="29">
        <v>0.45</v>
      </c>
      <c r="J3644" s="30">
        <v>2750</v>
      </c>
      <c r="K3644" s="31">
        <f t="shared" si="28"/>
        <v>1237.5</v>
      </c>
      <c r="L3644" s="31">
        <f t="shared" si="29"/>
        <v>309.375</v>
      </c>
      <c r="M3644" s="32">
        <v>0.25</v>
      </c>
      <c r="O3644" s="37"/>
      <c r="P3644" s="35"/>
      <c r="Q3644" s="33"/>
      <c r="R3644" s="34"/>
    </row>
    <row r="3645" spans="1:18" ht="15.75" customHeight="1" x14ac:dyDescent="0.2">
      <c r="A3645" s="22"/>
      <c r="B3645" s="27" t="s">
        <v>21</v>
      </c>
      <c r="C3645" s="27">
        <v>1185732</v>
      </c>
      <c r="D3645" s="28">
        <v>44390</v>
      </c>
      <c r="E3645" s="27" t="s">
        <v>22</v>
      </c>
      <c r="F3645" s="27" t="s">
        <v>130</v>
      </c>
      <c r="G3645" s="27" t="s">
        <v>131</v>
      </c>
      <c r="H3645" s="27" t="s">
        <v>27</v>
      </c>
      <c r="I3645" s="29">
        <v>0.45</v>
      </c>
      <c r="J3645" s="30">
        <v>2250</v>
      </c>
      <c r="K3645" s="31">
        <f t="shared" si="28"/>
        <v>1012.5</v>
      </c>
      <c r="L3645" s="31">
        <f t="shared" si="29"/>
        <v>253.125</v>
      </c>
      <c r="M3645" s="32">
        <v>0.25</v>
      </c>
      <c r="O3645" s="37"/>
      <c r="P3645" s="35"/>
      <c r="Q3645" s="33"/>
      <c r="R3645" s="34"/>
    </row>
    <row r="3646" spans="1:18" ht="15.75" customHeight="1" x14ac:dyDescent="0.2">
      <c r="A3646" s="22"/>
      <c r="B3646" s="27" t="s">
        <v>21</v>
      </c>
      <c r="C3646" s="27">
        <v>1185732</v>
      </c>
      <c r="D3646" s="28">
        <v>44390</v>
      </c>
      <c r="E3646" s="27" t="s">
        <v>22</v>
      </c>
      <c r="F3646" s="27" t="s">
        <v>130</v>
      </c>
      <c r="G3646" s="27" t="s">
        <v>131</v>
      </c>
      <c r="H3646" s="27" t="s">
        <v>28</v>
      </c>
      <c r="I3646" s="29">
        <v>0.54999999999999993</v>
      </c>
      <c r="J3646" s="30">
        <v>2500</v>
      </c>
      <c r="K3646" s="31">
        <f t="shared" si="28"/>
        <v>1374.9999999999998</v>
      </c>
      <c r="L3646" s="31">
        <f t="shared" si="29"/>
        <v>343.74999999999994</v>
      </c>
      <c r="M3646" s="32">
        <v>0.25</v>
      </c>
      <c r="O3646" s="37"/>
      <c r="P3646" s="35"/>
      <c r="Q3646" s="33"/>
      <c r="R3646" s="34"/>
    </row>
    <row r="3647" spans="1:18" ht="15.75" customHeight="1" x14ac:dyDescent="0.2">
      <c r="A3647" s="22"/>
      <c r="B3647" s="27" t="s">
        <v>21</v>
      </c>
      <c r="C3647" s="27">
        <v>1185732</v>
      </c>
      <c r="D3647" s="28">
        <v>44390</v>
      </c>
      <c r="E3647" s="27" t="s">
        <v>22</v>
      </c>
      <c r="F3647" s="27" t="s">
        <v>130</v>
      </c>
      <c r="G3647" s="27" t="s">
        <v>131</v>
      </c>
      <c r="H3647" s="27" t="s">
        <v>29</v>
      </c>
      <c r="I3647" s="29">
        <v>0.6</v>
      </c>
      <c r="J3647" s="30">
        <v>4250</v>
      </c>
      <c r="K3647" s="31">
        <f t="shared" si="28"/>
        <v>2550</v>
      </c>
      <c r="L3647" s="31">
        <f t="shared" si="29"/>
        <v>765</v>
      </c>
      <c r="M3647" s="32">
        <v>0.3</v>
      </c>
      <c r="O3647" s="37"/>
      <c r="P3647" s="35"/>
      <c r="Q3647" s="33"/>
      <c r="R3647" s="34"/>
    </row>
    <row r="3648" spans="1:18" ht="15.75" customHeight="1" x14ac:dyDescent="0.2">
      <c r="A3648" s="22"/>
      <c r="B3648" s="27" t="s">
        <v>21</v>
      </c>
      <c r="C3648" s="27">
        <v>1185732</v>
      </c>
      <c r="D3648" s="28">
        <v>44422</v>
      </c>
      <c r="E3648" s="27" t="s">
        <v>22</v>
      </c>
      <c r="F3648" s="27" t="s">
        <v>130</v>
      </c>
      <c r="G3648" s="27" t="s">
        <v>131</v>
      </c>
      <c r="H3648" s="27" t="s">
        <v>24</v>
      </c>
      <c r="I3648" s="29">
        <v>0.54999999999999993</v>
      </c>
      <c r="J3648" s="30">
        <v>5750</v>
      </c>
      <c r="K3648" s="31">
        <f t="shared" si="28"/>
        <v>3162.4999999999995</v>
      </c>
      <c r="L3648" s="31">
        <f t="shared" si="29"/>
        <v>948.74999999999977</v>
      </c>
      <c r="M3648" s="32">
        <v>0.3</v>
      </c>
      <c r="O3648" s="37"/>
      <c r="P3648" s="35"/>
      <c r="Q3648" s="33"/>
      <c r="R3648" s="34"/>
    </row>
    <row r="3649" spans="1:18" ht="15.75" customHeight="1" x14ac:dyDescent="0.2">
      <c r="A3649" s="22"/>
      <c r="B3649" s="27" t="s">
        <v>21</v>
      </c>
      <c r="C3649" s="27">
        <v>1185732</v>
      </c>
      <c r="D3649" s="28">
        <v>44422</v>
      </c>
      <c r="E3649" s="27" t="s">
        <v>22</v>
      </c>
      <c r="F3649" s="27" t="s">
        <v>130</v>
      </c>
      <c r="G3649" s="27" t="s">
        <v>131</v>
      </c>
      <c r="H3649" s="27" t="s">
        <v>25</v>
      </c>
      <c r="I3649" s="29">
        <v>0.5</v>
      </c>
      <c r="J3649" s="30">
        <v>3500</v>
      </c>
      <c r="K3649" s="31">
        <f t="shared" si="28"/>
        <v>1750</v>
      </c>
      <c r="L3649" s="31">
        <f t="shared" si="29"/>
        <v>525</v>
      </c>
      <c r="M3649" s="32">
        <v>0.3</v>
      </c>
      <c r="O3649" s="37"/>
      <c r="P3649" s="35"/>
      <c r="Q3649" s="33"/>
      <c r="R3649" s="34"/>
    </row>
    <row r="3650" spans="1:18" ht="15.75" customHeight="1" x14ac:dyDescent="0.2">
      <c r="A3650" s="22"/>
      <c r="B3650" s="27" t="s">
        <v>21</v>
      </c>
      <c r="C3650" s="27">
        <v>1185732</v>
      </c>
      <c r="D3650" s="28">
        <v>44422</v>
      </c>
      <c r="E3650" s="27" t="s">
        <v>22</v>
      </c>
      <c r="F3650" s="27" t="s">
        <v>130</v>
      </c>
      <c r="G3650" s="27" t="s">
        <v>131</v>
      </c>
      <c r="H3650" s="27" t="s">
        <v>26</v>
      </c>
      <c r="I3650" s="29">
        <v>0.45</v>
      </c>
      <c r="J3650" s="30">
        <v>2750</v>
      </c>
      <c r="K3650" s="31">
        <f t="shared" si="28"/>
        <v>1237.5</v>
      </c>
      <c r="L3650" s="31">
        <f t="shared" si="29"/>
        <v>309.375</v>
      </c>
      <c r="M3650" s="32">
        <v>0.25</v>
      </c>
      <c r="O3650" s="37"/>
      <c r="P3650" s="35"/>
      <c r="Q3650" s="33"/>
      <c r="R3650" s="34"/>
    </row>
    <row r="3651" spans="1:18" ht="15.75" customHeight="1" x14ac:dyDescent="0.2">
      <c r="A3651" s="22"/>
      <c r="B3651" s="27" t="s">
        <v>21</v>
      </c>
      <c r="C3651" s="27">
        <v>1185732</v>
      </c>
      <c r="D3651" s="28">
        <v>44422</v>
      </c>
      <c r="E3651" s="27" t="s">
        <v>22</v>
      </c>
      <c r="F3651" s="27" t="s">
        <v>130</v>
      </c>
      <c r="G3651" s="27" t="s">
        <v>131</v>
      </c>
      <c r="H3651" s="27" t="s">
        <v>27</v>
      </c>
      <c r="I3651" s="29">
        <v>0.45</v>
      </c>
      <c r="J3651" s="30">
        <v>1750</v>
      </c>
      <c r="K3651" s="31">
        <f t="shared" si="28"/>
        <v>787.5</v>
      </c>
      <c r="L3651" s="31">
        <f t="shared" si="29"/>
        <v>196.875</v>
      </c>
      <c r="M3651" s="32">
        <v>0.25</v>
      </c>
      <c r="O3651" s="37"/>
      <c r="P3651" s="35"/>
      <c r="Q3651" s="33"/>
      <c r="R3651" s="34"/>
    </row>
    <row r="3652" spans="1:18" ht="15.75" customHeight="1" x14ac:dyDescent="0.2">
      <c r="A3652" s="22"/>
      <c r="B3652" s="27" t="s">
        <v>21</v>
      </c>
      <c r="C3652" s="27">
        <v>1185732</v>
      </c>
      <c r="D3652" s="28">
        <v>44422</v>
      </c>
      <c r="E3652" s="27" t="s">
        <v>22</v>
      </c>
      <c r="F3652" s="27" t="s">
        <v>130</v>
      </c>
      <c r="G3652" s="27" t="s">
        <v>131</v>
      </c>
      <c r="H3652" s="27" t="s">
        <v>28</v>
      </c>
      <c r="I3652" s="29">
        <v>0.54999999999999993</v>
      </c>
      <c r="J3652" s="30">
        <v>1500</v>
      </c>
      <c r="K3652" s="31">
        <f t="shared" si="28"/>
        <v>824.99999999999989</v>
      </c>
      <c r="L3652" s="31">
        <f t="shared" si="29"/>
        <v>206.24999999999997</v>
      </c>
      <c r="M3652" s="32">
        <v>0.25</v>
      </c>
      <c r="O3652" s="37"/>
      <c r="P3652" s="35"/>
      <c r="Q3652" s="33"/>
      <c r="R3652" s="34"/>
    </row>
    <row r="3653" spans="1:18" ht="15.75" customHeight="1" x14ac:dyDescent="0.2">
      <c r="A3653" s="22"/>
      <c r="B3653" s="27" t="s">
        <v>21</v>
      </c>
      <c r="C3653" s="27">
        <v>1185732</v>
      </c>
      <c r="D3653" s="28">
        <v>44422</v>
      </c>
      <c r="E3653" s="27" t="s">
        <v>22</v>
      </c>
      <c r="F3653" s="27" t="s">
        <v>130</v>
      </c>
      <c r="G3653" s="27" t="s">
        <v>131</v>
      </c>
      <c r="H3653" s="27" t="s">
        <v>29</v>
      </c>
      <c r="I3653" s="29">
        <v>0.6</v>
      </c>
      <c r="J3653" s="30">
        <v>3250</v>
      </c>
      <c r="K3653" s="31">
        <f t="shared" si="28"/>
        <v>1950</v>
      </c>
      <c r="L3653" s="31">
        <f t="shared" si="29"/>
        <v>585</v>
      </c>
      <c r="M3653" s="32">
        <v>0.3</v>
      </c>
      <c r="O3653" s="37"/>
      <c r="P3653" s="35"/>
      <c r="Q3653" s="33"/>
      <c r="R3653" s="34"/>
    </row>
    <row r="3654" spans="1:18" ht="15.75" customHeight="1" x14ac:dyDescent="0.2">
      <c r="A3654" s="22"/>
      <c r="B3654" s="27" t="s">
        <v>21</v>
      </c>
      <c r="C3654" s="27">
        <v>1185732</v>
      </c>
      <c r="D3654" s="28">
        <v>44452</v>
      </c>
      <c r="E3654" s="27" t="s">
        <v>22</v>
      </c>
      <c r="F3654" s="27" t="s">
        <v>130</v>
      </c>
      <c r="G3654" s="27" t="s">
        <v>131</v>
      </c>
      <c r="H3654" s="27" t="s">
        <v>24</v>
      </c>
      <c r="I3654" s="29">
        <v>0.54999999999999993</v>
      </c>
      <c r="J3654" s="30">
        <v>4500</v>
      </c>
      <c r="K3654" s="31">
        <f t="shared" si="28"/>
        <v>2474.9999999999995</v>
      </c>
      <c r="L3654" s="31">
        <f t="shared" si="29"/>
        <v>742.49999999999989</v>
      </c>
      <c r="M3654" s="32">
        <v>0.3</v>
      </c>
      <c r="O3654" s="37"/>
      <c r="P3654" s="35"/>
      <c r="Q3654" s="33"/>
      <c r="R3654" s="34"/>
    </row>
    <row r="3655" spans="1:18" ht="15.75" customHeight="1" x14ac:dyDescent="0.2">
      <c r="A3655" s="22"/>
      <c r="B3655" s="27" t="s">
        <v>21</v>
      </c>
      <c r="C3655" s="27">
        <v>1185732</v>
      </c>
      <c r="D3655" s="28">
        <v>44452</v>
      </c>
      <c r="E3655" s="27" t="s">
        <v>22</v>
      </c>
      <c r="F3655" s="27" t="s">
        <v>130</v>
      </c>
      <c r="G3655" s="27" t="s">
        <v>131</v>
      </c>
      <c r="H3655" s="27" t="s">
        <v>25</v>
      </c>
      <c r="I3655" s="29">
        <v>0.5</v>
      </c>
      <c r="J3655" s="30">
        <v>2500</v>
      </c>
      <c r="K3655" s="31">
        <f t="shared" si="28"/>
        <v>1250</v>
      </c>
      <c r="L3655" s="31">
        <f t="shared" si="29"/>
        <v>375</v>
      </c>
      <c r="M3655" s="32">
        <v>0.3</v>
      </c>
      <c r="O3655" s="37"/>
      <c r="P3655" s="35"/>
      <c r="Q3655" s="33"/>
      <c r="R3655" s="34"/>
    </row>
    <row r="3656" spans="1:18" ht="15.75" customHeight="1" x14ac:dyDescent="0.2">
      <c r="A3656" s="22"/>
      <c r="B3656" s="27" t="s">
        <v>21</v>
      </c>
      <c r="C3656" s="27">
        <v>1185732</v>
      </c>
      <c r="D3656" s="28">
        <v>44452</v>
      </c>
      <c r="E3656" s="27" t="s">
        <v>22</v>
      </c>
      <c r="F3656" s="27" t="s">
        <v>130</v>
      </c>
      <c r="G3656" s="27" t="s">
        <v>131</v>
      </c>
      <c r="H3656" s="27" t="s">
        <v>26</v>
      </c>
      <c r="I3656" s="29">
        <v>0.45</v>
      </c>
      <c r="J3656" s="30">
        <v>1500</v>
      </c>
      <c r="K3656" s="31">
        <f t="shared" si="28"/>
        <v>675</v>
      </c>
      <c r="L3656" s="31">
        <f t="shared" si="29"/>
        <v>168.75</v>
      </c>
      <c r="M3656" s="32">
        <v>0.25</v>
      </c>
      <c r="O3656" s="37"/>
      <c r="P3656" s="35"/>
      <c r="Q3656" s="33"/>
      <c r="R3656" s="34"/>
    </row>
    <row r="3657" spans="1:18" ht="15.75" customHeight="1" x14ac:dyDescent="0.2">
      <c r="A3657" s="22"/>
      <c r="B3657" s="27" t="s">
        <v>21</v>
      </c>
      <c r="C3657" s="27">
        <v>1185732</v>
      </c>
      <c r="D3657" s="28">
        <v>44452</v>
      </c>
      <c r="E3657" s="27" t="s">
        <v>22</v>
      </c>
      <c r="F3657" s="27" t="s">
        <v>130</v>
      </c>
      <c r="G3657" s="27" t="s">
        <v>131</v>
      </c>
      <c r="H3657" s="27" t="s">
        <v>27</v>
      </c>
      <c r="I3657" s="29">
        <v>0.45</v>
      </c>
      <c r="J3657" s="30">
        <v>1250</v>
      </c>
      <c r="K3657" s="31">
        <f t="shared" si="28"/>
        <v>562.5</v>
      </c>
      <c r="L3657" s="31">
        <f t="shared" si="29"/>
        <v>140.625</v>
      </c>
      <c r="M3657" s="32">
        <v>0.25</v>
      </c>
      <c r="O3657" s="37"/>
      <c r="P3657" s="35"/>
      <c r="Q3657" s="33"/>
      <c r="R3657" s="34"/>
    </row>
    <row r="3658" spans="1:18" ht="15.75" customHeight="1" x14ac:dyDescent="0.2">
      <c r="A3658" s="22"/>
      <c r="B3658" s="27" t="s">
        <v>21</v>
      </c>
      <c r="C3658" s="27">
        <v>1185732</v>
      </c>
      <c r="D3658" s="28">
        <v>44452</v>
      </c>
      <c r="E3658" s="27" t="s">
        <v>22</v>
      </c>
      <c r="F3658" s="27" t="s">
        <v>130</v>
      </c>
      <c r="G3658" s="27" t="s">
        <v>131</v>
      </c>
      <c r="H3658" s="27" t="s">
        <v>28</v>
      </c>
      <c r="I3658" s="29">
        <v>0.54999999999999993</v>
      </c>
      <c r="J3658" s="30">
        <v>1250</v>
      </c>
      <c r="K3658" s="31">
        <f t="shared" si="28"/>
        <v>687.49999999999989</v>
      </c>
      <c r="L3658" s="31">
        <f t="shared" si="29"/>
        <v>171.87499999999997</v>
      </c>
      <c r="M3658" s="32">
        <v>0.25</v>
      </c>
      <c r="O3658" s="37"/>
      <c r="P3658" s="35"/>
      <c r="Q3658" s="33"/>
      <c r="R3658" s="34"/>
    </row>
    <row r="3659" spans="1:18" ht="15.75" customHeight="1" x14ac:dyDescent="0.2">
      <c r="A3659" s="22"/>
      <c r="B3659" s="27" t="s">
        <v>21</v>
      </c>
      <c r="C3659" s="27">
        <v>1185732</v>
      </c>
      <c r="D3659" s="28">
        <v>44452</v>
      </c>
      <c r="E3659" s="27" t="s">
        <v>22</v>
      </c>
      <c r="F3659" s="27" t="s">
        <v>130</v>
      </c>
      <c r="G3659" s="27" t="s">
        <v>131</v>
      </c>
      <c r="H3659" s="27" t="s">
        <v>29</v>
      </c>
      <c r="I3659" s="29">
        <v>0.6</v>
      </c>
      <c r="J3659" s="30">
        <v>2250</v>
      </c>
      <c r="K3659" s="31">
        <f t="shared" si="28"/>
        <v>1350</v>
      </c>
      <c r="L3659" s="31">
        <f t="shared" si="29"/>
        <v>405</v>
      </c>
      <c r="M3659" s="32">
        <v>0.3</v>
      </c>
      <c r="O3659" s="37"/>
      <c r="P3659" s="35"/>
      <c r="Q3659" s="33"/>
      <c r="R3659" s="34"/>
    </row>
    <row r="3660" spans="1:18" ht="15.75" customHeight="1" x14ac:dyDescent="0.2">
      <c r="A3660" s="22"/>
      <c r="B3660" s="27" t="s">
        <v>21</v>
      </c>
      <c r="C3660" s="27">
        <v>1185732</v>
      </c>
      <c r="D3660" s="28">
        <v>44484</v>
      </c>
      <c r="E3660" s="27" t="s">
        <v>22</v>
      </c>
      <c r="F3660" s="27" t="s">
        <v>130</v>
      </c>
      <c r="G3660" s="27" t="s">
        <v>131</v>
      </c>
      <c r="H3660" s="27" t="s">
        <v>24</v>
      </c>
      <c r="I3660" s="29">
        <v>0.6</v>
      </c>
      <c r="J3660" s="30">
        <v>4000</v>
      </c>
      <c r="K3660" s="31">
        <f t="shared" si="28"/>
        <v>2400</v>
      </c>
      <c r="L3660" s="31">
        <f t="shared" si="29"/>
        <v>720</v>
      </c>
      <c r="M3660" s="32">
        <v>0.3</v>
      </c>
      <c r="O3660" s="37"/>
      <c r="P3660" s="35"/>
      <c r="Q3660" s="33"/>
      <c r="R3660" s="34"/>
    </row>
    <row r="3661" spans="1:18" ht="15.75" customHeight="1" x14ac:dyDescent="0.2">
      <c r="A3661" s="22"/>
      <c r="B3661" s="27" t="s">
        <v>21</v>
      </c>
      <c r="C3661" s="27">
        <v>1185732</v>
      </c>
      <c r="D3661" s="28">
        <v>44484</v>
      </c>
      <c r="E3661" s="27" t="s">
        <v>22</v>
      </c>
      <c r="F3661" s="27" t="s">
        <v>130</v>
      </c>
      <c r="G3661" s="27" t="s">
        <v>131</v>
      </c>
      <c r="H3661" s="27" t="s">
        <v>25</v>
      </c>
      <c r="I3661" s="29">
        <v>0.55000000000000004</v>
      </c>
      <c r="J3661" s="30">
        <v>2250</v>
      </c>
      <c r="K3661" s="31">
        <f t="shared" si="28"/>
        <v>1237.5</v>
      </c>
      <c r="L3661" s="31">
        <f t="shared" si="29"/>
        <v>371.25</v>
      </c>
      <c r="M3661" s="32">
        <v>0.3</v>
      </c>
      <c r="O3661" s="37"/>
      <c r="P3661" s="35"/>
      <c r="Q3661" s="33"/>
      <c r="R3661" s="34"/>
    </row>
    <row r="3662" spans="1:18" ht="15.75" customHeight="1" x14ac:dyDescent="0.2">
      <c r="A3662" s="22"/>
      <c r="B3662" s="27" t="s">
        <v>21</v>
      </c>
      <c r="C3662" s="27">
        <v>1185732</v>
      </c>
      <c r="D3662" s="28">
        <v>44484</v>
      </c>
      <c r="E3662" s="27" t="s">
        <v>22</v>
      </c>
      <c r="F3662" s="27" t="s">
        <v>130</v>
      </c>
      <c r="G3662" s="27" t="s">
        <v>131</v>
      </c>
      <c r="H3662" s="27" t="s">
        <v>26</v>
      </c>
      <c r="I3662" s="29">
        <v>0.55000000000000004</v>
      </c>
      <c r="J3662" s="30">
        <v>1250</v>
      </c>
      <c r="K3662" s="31">
        <f t="shared" si="28"/>
        <v>687.5</v>
      </c>
      <c r="L3662" s="31">
        <f t="shared" si="29"/>
        <v>171.875</v>
      </c>
      <c r="M3662" s="32">
        <v>0.25</v>
      </c>
      <c r="O3662" s="37"/>
      <c r="P3662" s="35"/>
      <c r="Q3662" s="33"/>
      <c r="R3662" s="34"/>
    </row>
    <row r="3663" spans="1:18" ht="15.75" customHeight="1" x14ac:dyDescent="0.2">
      <c r="A3663" s="22"/>
      <c r="B3663" s="27" t="s">
        <v>21</v>
      </c>
      <c r="C3663" s="27">
        <v>1185732</v>
      </c>
      <c r="D3663" s="28">
        <v>44484</v>
      </c>
      <c r="E3663" s="27" t="s">
        <v>22</v>
      </c>
      <c r="F3663" s="27" t="s">
        <v>130</v>
      </c>
      <c r="G3663" s="27" t="s">
        <v>131</v>
      </c>
      <c r="H3663" s="27" t="s">
        <v>27</v>
      </c>
      <c r="I3663" s="29">
        <v>0.55000000000000004</v>
      </c>
      <c r="J3663" s="30">
        <v>1000</v>
      </c>
      <c r="K3663" s="31">
        <f t="shared" si="28"/>
        <v>550</v>
      </c>
      <c r="L3663" s="31">
        <f t="shared" si="29"/>
        <v>137.5</v>
      </c>
      <c r="M3663" s="32">
        <v>0.25</v>
      </c>
      <c r="O3663" s="37"/>
      <c r="P3663" s="35"/>
      <c r="Q3663" s="33"/>
      <c r="R3663" s="34"/>
    </row>
    <row r="3664" spans="1:18" ht="15.75" customHeight="1" x14ac:dyDescent="0.2">
      <c r="A3664" s="22"/>
      <c r="B3664" s="27" t="s">
        <v>21</v>
      </c>
      <c r="C3664" s="27">
        <v>1185732</v>
      </c>
      <c r="D3664" s="28">
        <v>44484</v>
      </c>
      <c r="E3664" s="27" t="s">
        <v>22</v>
      </c>
      <c r="F3664" s="27" t="s">
        <v>130</v>
      </c>
      <c r="G3664" s="27" t="s">
        <v>131</v>
      </c>
      <c r="H3664" s="27" t="s">
        <v>28</v>
      </c>
      <c r="I3664" s="29">
        <v>0.65</v>
      </c>
      <c r="J3664" s="30">
        <v>1000</v>
      </c>
      <c r="K3664" s="31">
        <f t="shared" si="28"/>
        <v>650</v>
      </c>
      <c r="L3664" s="31">
        <f t="shared" si="29"/>
        <v>162.5</v>
      </c>
      <c r="M3664" s="32">
        <v>0.25</v>
      </c>
      <c r="O3664" s="37"/>
      <c r="P3664" s="35"/>
      <c r="Q3664" s="33"/>
      <c r="R3664" s="34"/>
    </row>
    <row r="3665" spans="1:18" ht="15.75" customHeight="1" x14ac:dyDescent="0.2">
      <c r="A3665" s="22"/>
      <c r="B3665" s="27" t="s">
        <v>21</v>
      </c>
      <c r="C3665" s="27">
        <v>1185732</v>
      </c>
      <c r="D3665" s="28">
        <v>44484</v>
      </c>
      <c r="E3665" s="27" t="s">
        <v>22</v>
      </c>
      <c r="F3665" s="27" t="s">
        <v>130</v>
      </c>
      <c r="G3665" s="27" t="s">
        <v>131</v>
      </c>
      <c r="H3665" s="27" t="s">
        <v>29</v>
      </c>
      <c r="I3665" s="29">
        <v>0.7</v>
      </c>
      <c r="J3665" s="30">
        <v>2250</v>
      </c>
      <c r="K3665" s="31">
        <f t="shared" si="28"/>
        <v>1575</v>
      </c>
      <c r="L3665" s="31">
        <f t="shared" si="29"/>
        <v>472.5</v>
      </c>
      <c r="M3665" s="32">
        <v>0.3</v>
      </c>
      <c r="O3665" s="37"/>
      <c r="P3665" s="35"/>
      <c r="Q3665" s="33"/>
      <c r="R3665" s="34"/>
    </row>
    <row r="3666" spans="1:18" ht="15.75" customHeight="1" x14ac:dyDescent="0.2">
      <c r="A3666" s="22"/>
      <c r="B3666" s="27" t="s">
        <v>21</v>
      </c>
      <c r="C3666" s="27">
        <v>1185732</v>
      </c>
      <c r="D3666" s="28">
        <v>44514</v>
      </c>
      <c r="E3666" s="27" t="s">
        <v>22</v>
      </c>
      <c r="F3666" s="27" t="s">
        <v>130</v>
      </c>
      <c r="G3666" s="27" t="s">
        <v>131</v>
      </c>
      <c r="H3666" s="27" t="s">
        <v>24</v>
      </c>
      <c r="I3666" s="29">
        <v>0.65</v>
      </c>
      <c r="J3666" s="30">
        <v>3750</v>
      </c>
      <c r="K3666" s="31">
        <f t="shared" si="28"/>
        <v>2437.5</v>
      </c>
      <c r="L3666" s="31">
        <f t="shared" si="29"/>
        <v>731.25</v>
      </c>
      <c r="M3666" s="32">
        <v>0.3</v>
      </c>
      <c r="O3666" s="37"/>
      <c r="P3666" s="35"/>
      <c r="Q3666" s="33"/>
      <c r="R3666" s="34"/>
    </row>
    <row r="3667" spans="1:18" ht="15.75" customHeight="1" x14ac:dyDescent="0.2">
      <c r="A3667" s="22"/>
      <c r="B3667" s="27" t="s">
        <v>21</v>
      </c>
      <c r="C3667" s="27">
        <v>1185732</v>
      </c>
      <c r="D3667" s="28">
        <v>44514</v>
      </c>
      <c r="E3667" s="27" t="s">
        <v>22</v>
      </c>
      <c r="F3667" s="27" t="s">
        <v>130</v>
      </c>
      <c r="G3667" s="27" t="s">
        <v>131</v>
      </c>
      <c r="H3667" s="27" t="s">
        <v>25</v>
      </c>
      <c r="I3667" s="29">
        <v>0.55000000000000004</v>
      </c>
      <c r="J3667" s="30">
        <v>3000</v>
      </c>
      <c r="K3667" s="31">
        <f t="shared" si="28"/>
        <v>1650.0000000000002</v>
      </c>
      <c r="L3667" s="31">
        <f t="shared" si="29"/>
        <v>495.00000000000006</v>
      </c>
      <c r="M3667" s="32">
        <v>0.3</v>
      </c>
      <c r="O3667" s="37"/>
      <c r="P3667" s="35"/>
      <c r="Q3667" s="33"/>
      <c r="R3667" s="34"/>
    </row>
    <row r="3668" spans="1:18" ht="15.75" customHeight="1" x14ac:dyDescent="0.2">
      <c r="A3668" s="22"/>
      <c r="B3668" s="27" t="s">
        <v>21</v>
      </c>
      <c r="C3668" s="27">
        <v>1185732</v>
      </c>
      <c r="D3668" s="28">
        <v>44514</v>
      </c>
      <c r="E3668" s="27" t="s">
        <v>22</v>
      </c>
      <c r="F3668" s="27" t="s">
        <v>130</v>
      </c>
      <c r="G3668" s="27" t="s">
        <v>131</v>
      </c>
      <c r="H3668" s="27" t="s">
        <v>26</v>
      </c>
      <c r="I3668" s="29">
        <v>0.55000000000000004</v>
      </c>
      <c r="J3668" s="30">
        <v>2950</v>
      </c>
      <c r="K3668" s="31">
        <f t="shared" si="28"/>
        <v>1622.5000000000002</v>
      </c>
      <c r="L3668" s="31">
        <f t="shared" si="29"/>
        <v>405.62500000000006</v>
      </c>
      <c r="M3668" s="32">
        <v>0.25</v>
      </c>
      <c r="O3668" s="37"/>
      <c r="P3668" s="35"/>
      <c r="Q3668" s="33"/>
      <c r="R3668" s="34"/>
    </row>
    <row r="3669" spans="1:18" ht="15.75" customHeight="1" x14ac:dyDescent="0.2">
      <c r="A3669" s="22"/>
      <c r="B3669" s="27" t="s">
        <v>21</v>
      </c>
      <c r="C3669" s="27">
        <v>1185732</v>
      </c>
      <c r="D3669" s="28">
        <v>44514</v>
      </c>
      <c r="E3669" s="27" t="s">
        <v>22</v>
      </c>
      <c r="F3669" s="27" t="s">
        <v>130</v>
      </c>
      <c r="G3669" s="27" t="s">
        <v>131</v>
      </c>
      <c r="H3669" s="27" t="s">
        <v>27</v>
      </c>
      <c r="I3669" s="29">
        <v>0.55000000000000004</v>
      </c>
      <c r="J3669" s="30">
        <v>2750</v>
      </c>
      <c r="K3669" s="31">
        <f t="shared" si="28"/>
        <v>1512.5000000000002</v>
      </c>
      <c r="L3669" s="31">
        <f t="shared" si="29"/>
        <v>378.12500000000006</v>
      </c>
      <c r="M3669" s="32">
        <v>0.25</v>
      </c>
      <c r="O3669" s="37"/>
      <c r="P3669" s="35"/>
      <c r="Q3669" s="33"/>
      <c r="R3669" s="34"/>
    </row>
    <row r="3670" spans="1:18" ht="15.75" customHeight="1" x14ac:dyDescent="0.2">
      <c r="A3670" s="22"/>
      <c r="B3670" s="27" t="s">
        <v>21</v>
      </c>
      <c r="C3670" s="27">
        <v>1185732</v>
      </c>
      <c r="D3670" s="28">
        <v>44514</v>
      </c>
      <c r="E3670" s="27" t="s">
        <v>22</v>
      </c>
      <c r="F3670" s="27" t="s">
        <v>130</v>
      </c>
      <c r="G3670" s="27" t="s">
        <v>131</v>
      </c>
      <c r="H3670" s="27" t="s">
        <v>28</v>
      </c>
      <c r="I3670" s="29">
        <v>0.65</v>
      </c>
      <c r="J3670" s="30">
        <v>2500</v>
      </c>
      <c r="K3670" s="31">
        <f t="shared" si="28"/>
        <v>1625</v>
      </c>
      <c r="L3670" s="31">
        <f t="shared" si="29"/>
        <v>406.25</v>
      </c>
      <c r="M3670" s="32">
        <v>0.25</v>
      </c>
      <c r="O3670" s="37"/>
      <c r="P3670" s="35"/>
      <c r="Q3670" s="33"/>
      <c r="R3670" s="34"/>
    </row>
    <row r="3671" spans="1:18" ht="15.75" customHeight="1" x14ac:dyDescent="0.2">
      <c r="A3671" s="22"/>
      <c r="B3671" s="27" t="s">
        <v>21</v>
      </c>
      <c r="C3671" s="27">
        <v>1185732</v>
      </c>
      <c r="D3671" s="28">
        <v>44514</v>
      </c>
      <c r="E3671" s="27" t="s">
        <v>22</v>
      </c>
      <c r="F3671" s="27" t="s">
        <v>130</v>
      </c>
      <c r="G3671" s="27" t="s">
        <v>131</v>
      </c>
      <c r="H3671" s="27" t="s">
        <v>29</v>
      </c>
      <c r="I3671" s="29">
        <v>0.7</v>
      </c>
      <c r="J3671" s="30">
        <v>3500</v>
      </c>
      <c r="K3671" s="31">
        <f t="shared" si="28"/>
        <v>2450</v>
      </c>
      <c r="L3671" s="31">
        <f t="shared" si="29"/>
        <v>735</v>
      </c>
      <c r="M3671" s="32">
        <v>0.3</v>
      </c>
      <c r="O3671" s="37"/>
      <c r="P3671" s="35"/>
      <c r="Q3671" s="33"/>
      <c r="R3671" s="34"/>
    </row>
    <row r="3672" spans="1:18" ht="15.75" customHeight="1" x14ac:dyDescent="0.2">
      <c r="A3672" s="22"/>
      <c r="B3672" s="27" t="s">
        <v>21</v>
      </c>
      <c r="C3672" s="27">
        <v>1185732</v>
      </c>
      <c r="D3672" s="28">
        <v>44543</v>
      </c>
      <c r="E3672" s="27" t="s">
        <v>22</v>
      </c>
      <c r="F3672" s="27" t="s">
        <v>130</v>
      </c>
      <c r="G3672" s="27" t="s">
        <v>131</v>
      </c>
      <c r="H3672" s="27" t="s">
        <v>24</v>
      </c>
      <c r="I3672" s="29">
        <v>0.65</v>
      </c>
      <c r="J3672" s="30">
        <v>5750</v>
      </c>
      <c r="K3672" s="31">
        <f t="shared" si="28"/>
        <v>3737.5</v>
      </c>
      <c r="L3672" s="31">
        <f t="shared" si="29"/>
        <v>1121.25</v>
      </c>
      <c r="M3672" s="32">
        <v>0.3</v>
      </c>
      <c r="O3672" s="37"/>
      <c r="P3672" s="35"/>
      <c r="Q3672" s="33"/>
      <c r="R3672" s="34"/>
    </row>
    <row r="3673" spans="1:18" ht="15.75" customHeight="1" x14ac:dyDescent="0.2">
      <c r="A3673" s="22"/>
      <c r="B3673" s="27" t="s">
        <v>21</v>
      </c>
      <c r="C3673" s="27">
        <v>1185732</v>
      </c>
      <c r="D3673" s="28">
        <v>44543</v>
      </c>
      <c r="E3673" s="27" t="s">
        <v>22</v>
      </c>
      <c r="F3673" s="27" t="s">
        <v>130</v>
      </c>
      <c r="G3673" s="27" t="s">
        <v>131</v>
      </c>
      <c r="H3673" s="27" t="s">
        <v>25</v>
      </c>
      <c r="I3673" s="29">
        <v>0.55000000000000004</v>
      </c>
      <c r="J3673" s="30">
        <v>3750</v>
      </c>
      <c r="K3673" s="31">
        <f t="shared" si="28"/>
        <v>2062.5</v>
      </c>
      <c r="L3673" s="31">
        <f t="shared" si="29"/>
        <v>618.75</v>
      </c>
      <c r="M3673" s="32">
        <v>0.3</v>
      </c>
      <c r="O3673" s="37"/>
      <c r="P3673" s="35"/>
      <c r="Q3673" s="33"/>
      <c r="R3673" s="34"/>
    </row>
    <row r="3674" spans="1:18" ht="15.75" customHeight="1" x14ac:dyDescent="0.2">
      <c r="A3674" s="22"/>
      <c r="B3674" s="27" t="s">
        <v>21</v>
      </c>
      <c r="C3674" s="27">
        <v>1185732</v>
      </c>
      <c r="D3674" s="28">
        <v>44543</v>
      </c>
      <c r="E3674" s="27" t="s">
        <v>22</v>
      </c>
      <c r="F3674" s="27" t="s">
        <v>130</v>
      </c>
      <c r="G3674" s="27" t="s">
        <v>131</v>
      </c>
      <c r="H3674" s="27" t="s">
        <v>26</v>
      </c>
      <c r="I3674" s="29">
        <v>0.55000000000000004</v>
      </c>
      <c r="J3674" s="30">
        <v>3500</v>
      </c>
      <c r="K3674" s="31">
        <f t="shared" si="28"/>
        <v>1925.0000000000002</v>
      </c>
      <c r="L3674" s="31">
        <f t="shared" si="29"/>
        <v>481.25000000000006</v>
      </c>
      <c r="M3674" s="32">
        <v>0.25</v>
      </c>
      <c r="O3674" s="37"/>
      <c r="P3674" s="35"/>
      <c r="Q3674" s="33"/>
      <c r="R3674" s="34"/>
    </row>
    <row r="3675" spans="1:18" ht="15.75" customHeight="1" x14ac:dyDescent="0.2">
      <c r="A3675" s="22"/>
      <c r="B3675" s="27" t="s">
        <v>21</v>
      </c>
      <c r="C3675" s="27">
        <v>1185732</v>
      </c>
      <c r="D3675" s="28">
        <v>44543</v>
      </c>
      <c r="E3675" s="27" t="s">
        <v>22</v>
      </c>
      <c r="F3675" s="27" t="s">
        <v>130</v>
      </c>
      <c r="G3675" s="27" t="s">
        <v>131</v>
      </c>
      <c r="H3675" s="27" t="s">
        <v>27</v>
      </c>
      <c r="I3675" s="29">
        <v>0.55000000000000004</v>
      </c>
      <c r="J3675" s="30">
        <v>3000</v>
      </c>
      <c r="K3675" s="31">
        <f t="shared" si="28"/>
        <v>1650.0000000000002</v>
      </c>
      <c r="L3675" s="31">
        <f t="shared" si="29"/>
        <v>412.50000000000006</v>
      </c>
      <c r="M3675" s="32">
        <v>0.25</v>
      </c>
      <c r="O3675" s="37"/>
      <c r="P3675" s="35"/>
      <c r="Q3675" s="33"/>
      <c r="R3675" s="34"/>
    </row>
    <row r="3676" spans="1:18" ht="15.75" customHeight="1" x14ac:dyDescent="0.2">
      <c r="A3676" s="22"/>
      <c r="B3676" s="27" t="s">
        <v>21</v>
      </c>
      <c r="C3676" s="27">
        <v>1185732</v>
      </c>
      <c r="D3676" s="28">
        <v>44543</v>
      </c>
      <c r="E3676" s="27" t="s">
        <v>22</v>
      </c>
      <c r="F3676" s="27" t="s">
        <v>130</v>
      </c>
      <c r="G3676" s="27" t="s">
        <v>131</v>
      </c>
      <c r="H3676" s="27" t="s">
        <v>28</v>
      </c>
      <c r="I3676" s="29">
        <v>0.65</v>
      </c>
      <c r="J3676" s="30">
        <v>3000</v>
      </c>
      <c r="K3676" s="31">
        <f t="shared" si="28"/>
        <v>1950</v>
      </c>
      <c r="L3676" s="31">
        <f t="shared" si="29"/>
        <v>487.5</v>
      </c>
      <c r="M3676" s="32">
        <v>0.25</v>
      </c>
      <c r="O3676" s="37"/>
      <c r="P3676" s="35"/>
      <c r="Q3676" s="33"/>
      <c r="R3676" s="34"/>
    </row>
    <row r="3677" spans="1:18" ht="15.75" customHeight="1" x14ac:dyDescent="0.2">
      <c r="A3677" s="22"/>
      <c r="B3677" s="27" t="s">
        <v>21</v>
      </c>
      <c r="C3677" s="27">
        <v>1185732</v>
      </c>
      <c r="D3677" s="28">
        <v>44543</v>
      </c>
      <c r="E3677" s="27" t="s">
        <v>22</v>
      </c>
      <c r="F3677" s="27" t="s">
        <v>130</v>
      </c>
      <c r="G3677" s="27" t="s">
        <v>131</v>
      </c>
      <c r="H3677" s="27" t="s">
        <v>29</v>
      </c>
      <c r="I3677" s="29">
        <v>0.7</v>
      </c>
      <c r="J3677" s="30">
        <v>4000</v>
      </c>
      <c r="K3677" s="31">
        <f t="shared" si="28"/>
        <v>2800</v>
      </c>
      <c r="L3677" s="31">
        <f t="shared" si="29"/>
        <v>840</v>
      </c>
      <c r="M3677" s="32">
        <v>0.3</v>
      </c>
      <c r="O3677" s="37"/>
      <c r="P3677" s="35"/>
      <c r="Q3677" s="33"/>
      <c r="R3677" s="34"/>
    </row>
    <row r="3678" spans="1:18" ht="15.75" customHeight="1" x14ac:dyDescent="0.2">
      <c r="A3678" s="22" t="s">
        <v>46</v>
      </c>
      <c r="B3678" s="27" t="s">
        <v>21</v>
      </c>
      <c r="C3678" s="27">
        <v>1185732</v>
      </c>
      <c r="D3678" s="28">
        <v>44210</v>
      </c>
      <c r="E3678" s="27" t="s">
        <v>22</v>
      </c>
      <c r="F3678" s="27" t="s">
        <v>132</v>
      </c>
      <c r="G3678" s="27" t="s">
        <v>133</v>
      </c>
      <c r="H3678" s="27" t="s">
        <v>24</v>
      </c>
      <c r="I3678" s="29">
        <v>0.45</v>
      </c>
      <c r="J3678" s="30">
        <v>5250</v>
      </c>
      <c r="K3678" s="31">
        <f t="shared" si="28"/>
        <v>2362.5</v>
      </c>
      <c r="L3678" s="31">
        <f t="shared" si="29"/>
        <v>1063.125</v>
      </c>
      <c r="M3678" s="32">
        <v>0.45</v>
      </c>
      <c r="O3678" s="37"/>
      <c r="P3678" s="35"/>
      <c r="Q3678" s="33"/>
      <c r="R3678" s="34"/>
    </row>
    <row r="3679" spans="1:18" ht="15.75" customHeight="1" x14ac:dyDescent="0.2">
      <c r="A3679" s="22"/>
      <c r="B3679" s="27" t="s">
        <v>21</v>
      </c>
      <c r="C3679" s="27">
        <v>1185732</v>
      </c>
      <c r="D3679" s="28">
        <v>44210</v>
      </c>
      <c r="E3679" s="27" t="s">
        <v>22</v>
      </c>
      <c r="F3679" s="27" t="s">
        <v>132</v>
      </c>
      <c r="G3679" s="27" t="s">
        <v>133</v>
      </c>
      <c r="H3679" s="27" t="s">
        <v>25</v>
      </c>
      <c r="I3679" s="29">
        <v>0.45</v>
      </c>
      <c r="J3679" s="30">
        <v>3250</v>
      </c>
      <c r="K3679" s="31">
        <f t="shared" si="28"/>
        <v>1462.5</v>
      </c>
      <c r="L3679" s="31">
        <f t="shared" si="29"/>
        <v>658.125</v>
      </c>
      <c r="M3679" s="32">
        <v>0.45</v>
      </c>
      <c r="O3679" s="37"/>
      <c r="P3679" s="35"/>
      <c r="Q3679" s="33"/>
      <c r="R3679" s="34"/>
    </row>
    <row r="3680" spans="1:18" ht="15.75" customHeight="1" x14ac:dyDescent="0.2">
      <c r="A3680" s="22"/>
      <c r="B3680" s="27" t="s">
        <v>21</v>
      </c>
      <c r="C3680" s="27">
        <v>1185732</v>
      </c>
      <c r="D3680" s="28">
        <v>44210</v>
      </c>
      <c r="E3680" s="27" t="s">
        <v>22</v>
      </c>
      <c r="F3680" s="27" t="s">
        <v>132</v>
      </c>
      <c r="G3680" s="27" t="s">
        <v>133</v>
      </c>
      <c r="H3680" s="27" t="s">
        <v>26</v>
      </c>
      <c r="I3680" s="29">
        <v>0.35000000000000003</v>
      </c>
      <c r="J3680" s="30">
        <v>3250</v>
      </c>
      <c r="K3680" s="31">
        <f t="shared" si="28"/>
        <v>1137.5</v>
      </c>
      <c r="L3680" s="31">
        <f t="shared" si="29"/>
        <v>398.125</v>
      </c>
      <c r="M3680" s="32">
        <v>0.35</v>
      </c>
      <c r="O3680" s="37"/>
      <c r="P3680" s="35"/>
      <c r="Q3680" s="33"/>
      <c r="R3680" s="34"/>
    </row>
    <row r="3681" spans="1:18" ht="15.75" customHeight="1" x14ac:dyDescent="0.2">
      <c r="A3681" s="22"/>
      <c r="B3681" s="27" t="s">
        <v>21</v>
      </c>
      <c r="C3681" s="27">
        <v>1185732</v>
      </c>
      <c r="D3681" s="28">
        <v>44210</v>
      </c>
      <c r="E3681" s="27" t="s">
        <v>22</v>
      </c>
      <c r="F3681" s="27" t="s">
        <v>132</v>
      </c>
      <c r="G3681" s="27" t="s">
        <v>133</v>
      </c>
      <c r="H3681" s="27" t="s">
        <v>27</v>
      </c>
      <c r="I3681" s="29">
        <v>0.39999999999999997</v>
      </c>
      <c r="J3681" s="30">
        <v>1750</v>
      </c>
      <c r="K3681" s="31">
        <f t="shared" si="28"/>
        <v>699.99999999999989</v>
      </c>
      <c r="L3681" s="31">
        <f t="shared" si="29"/>
        <v>244.99999999999994</v>
      </c>
      <c r="M3681" s="32">
        <v>0.35</v>
      </c>
      <c r="O3681" s="37"/>
      <c r="P3681" s="35"/>
      <c r="Q3681" s="33"/>
      <c r="R3681" s="34"/>
    </row>
    <row r="3682" spans="1:18" ht="15.75" customHeight="1" x14ac:dyDescent="0.2">
      <c r="A3682" s="22"/>
      <c r="B3682" s="27" t="s">
        <v>21</v>
      </c>
      <c r="C3682" s="27">
        <v>1185732</v>
      </c>
      <c r="D3682" s="28">
        <v>44210</v>
      </c>
      <c r="E3682" s="27" t="s">
        <v>22</v>
      </c>
      <c r="F3682" s="27" t="s">
        <v>132</v>
      </c>
      <c r="G3682" s="27" t="s">
        <v>133</v>
      </c>
      <c r="H3682" s="27" t="s">
        <v>28</v>
      </c>
      <c r="I3682" s="29">
        <v>0.55000000000000004</v>
      </c>
      <c r="J3682" s="30">
        <v>2250</v>
      </c>
      <c r="K3682" s="31">
        <f t="shared" si="28"/>
        <v>1237.5</v>
      </c>
      <c r="L3682" s="31">
        <f t="shared" si="29"/>
        <v>433.125</v>
      </c>
      <c r="M3682" s="32">
        <v>0.35</v>
      </c>
      <c r="O3682" s="37"/>
      <c r="P3682" s="35"/>
      <c r="Q3682" s="33"/>
      <c r="R3682" s="34"/>
    </row>
    <row r="3683" spans="1:18" ht="15.75" customHeight="1" x14ac:dyDescent="0.2">
      <c r="A3683" s="22"/>
      <c r="B3683" s="27" t="s">
        <v>21</v>
      </c>
      <c r="C3683" s="27">
        <v>1185732</v>
      </c>
      <c r="D3683" s="28">
        <v>44210</v>
      </c>
      <c r="E3683" s="27" t="s">
        <v>22</v>
      </c>
      <c r="F3683" s="27" t="s">
        <v>132</v>
      </c>
      <c r="G3683" s="27" t="s">
        <v>133</v>
      </c>
      <c r="H3683" s="27" t="s">
        <v>29</v>
      </c>
      <c r="I3683" s="29">
        <v>0.45</v>
      </c>
      <c r="J3683" s="30">
        <v>3250</v>
      </c>
      <c r="K3683" s="31">
        <f t="shared" si="28"/>
        <v>1462.5</v>
      </c>
      <c r="L3683" s="31">
        <f t="shared" si="29"/>
        <v>585</v>
      </c>
      <c r="M3683" s="32">
        <v>0.39999999999999997</v>
      </c>
      <c r="O3683" s="37"/>
      <c r="P3683" s="35"/>
      <c r="Q3683" s="33"/>
      <c r="R3683" s="34"/>
    </row>
    <row r="3684" spans="1:18" ht="15.75" customHeight="1" x14ac:dyDescent="0.2">
      <c r="A3684" s="22"/>
      <c r="B3684" s="27" t="s">
        <v>21</v>
      </c>
      <c r="C3684" s="27">
        <v>1185732</v>
      </c>
      <c r="D3684" s="28">
        <v>44239</v>
      </c>
      <c r="E3684" s="27" t="s">
        <v>22</v>
      </c>
      <c r="F3684" s="27" t="s">
        <v>132</v>
      </c>
      <c r="G3684" s="27" t="s">
        <v>133</v>
      </c>
      <c r="H3684" s="27" t="s">
        <v>24</v>
      </c>
      <c r="I3684" s="29">
        <v>0.45</v>
      </c>
      <c r="J3684" s="30">
        <v>5750</v>
      </c>
      <c r="K3684" s="31">
        <f t="shared" si="28"/>
        <v>2587.5</v>
      </c>
      <c r="L3684" s="31">
        <f t="shared" si="29"/>
        <v>1164.375</v>
      </c>
      <c r="M3684" s="32">
        <v>0.45</v>
      </c>
      <c r="O3684" s="37"/>
      <c r="P3684" s="35"/>
      <c r="Q3684" s="33"/>
      <c r="R3684" s="34"/>
    </row>
    <row r="3685" spans="1:18" ht="15.75" customHeight="1" x14ac:dyDescent="0.2">
      <c r="A3685" s="22"/>
      <c r="B3685" s="27" t="s">
        <v>21</v>
      </c>
      <c r="C3685" s="27">
        <v>1185732</v>
      </c>
      <c r="D3685" s="28">
        <v>44239</v>
      </c>
      <c r="E3685" s="27" t="s">
        <v>22</v>
      </c>
      <c r="F3685" s="27" t="s">
        <v>132</v>
      </c>
      <c r="G3685" s="27" t="s">
        <v>133</v>
      </c>
      <c r="H3685" s="27" t="s">
        <v>25</v>
      </c>
      <c r="I3685" s="29">
        <v>0.45</v>
      </c>
      <c r="J3685" s="30">
        <v>2250</v>
      </c>
      <c r="K3685" s="31">
        <f t="shared" si="28"/>
        <v>1012.5</v>
      </c>
      <c r="L3685" s="31">
        <f t="shared" si="29"/>
        <v>455.625</v>
      </c>
      <c r="M3685" s="32">
        <v>0.45</v>
      </c>
      <c r="O3685" s="37"/>
      <c r="P3685" s="35"/>
      <c r="Q3685" s="33"/>
      <c r="R3685" s="34"/>
    </row>
    <row r="3686" spans="1:18" ht="15.75" customHeight="1" x14ac:dyDescent="0.2">
      <c r="A3686" s="22"/>
      <c r="B3686" s="27" t="s">
        <v>21</v>
      </c>
      <c r="C3686" s="27">
        <v>1185732</v>
      </c>
      <c r="D3686" s="28">
        <v>44239</v>
      </c>
      <c r="E3686" s="27" t="s">
        <v>22</v>
      </c>
      <c r="F3686" s="27" t="s">
        <v>132</v>
      </c>
      <c r="G3686" s="27" t="s">
        <v>133</v>
      </c>
      <c r="H3686" s="27" t="s">
        <v>26</v>
      </c>
      <c r="I3686" s="29">
        <v>0.35000000000000003</v>
      </c>
      <c r="J3686" s="30">
        <v>2750</v>
      </c>
      <c r="K3686" s="31">
        <f t="shared" si="28"/>
        <v>962.50000000000011</v>
      </c>
      <c r="L3686" s="31">
        <f t="shared" si="29"/>
        <v>336.875</v>
      </c>
      <c r="M3686" s="32">
        <v>0.35</v>
      </c>
      <c r="O3686" s="37"/>
      <c r="P3686" s="35"/>
      <c r="Q3686" s="33"/>
      <c r="R3686" s="34"/>
    </row>
    <row r="3687" spans="1:18" ht="15.75" customHeight="1" x14ac:dyDescent="0.2">
      <c r="A3687" s="22"/>
      <c r="B3687" s="27" t="s">
        <v>21</v>
      </c>
      <c r="C3687" s="27">
        <v>1185732</v>
      </c>
      <c r="D3687" s="28">
        <v>44239</v>
      </c>
      <c r="E3687" s="27" t="s">
        <v>22</v>
      </c>
      <c r="F3687" s="27" t="s">
        <v>132</v>
      </c>
      <c r="G3687" s="27" t="s">
        <v>133</v>
      </c>
      <c r="H3687" s="27" t="s">
        <v>27</v>
      </c>
      <c r="I3687" s="29">
        <v>0.39999999999999997</v>
      </c>
      <c r="J3687" s="30">
        <v>1500</v>
      </c>
      <c r="K3687" s="31">
        <f t="shared" si="28"/>
        <v>600</v>
      </c>
      <c r="L3687" s="31">
        <f t="shared" si="29"/>
        <v>210</v>
      </c>
      <c r="M3687" s="32">
        <v>0.35</v>
      </c>
      <c r="O3687" s="37"/>
      <c r="P3687" s="35"/>
      <c r="Q3687" s="33"/>
      <c r="R3687" s="34"/>
    </row>
    <row r="3688" spans="1:18" ht="15.75" customHeight="1" x14ac:dyDescent="0.2">
      <c r="A3688" s="22"/>
      <c r="B3688" s="27" t="s">
        <v>21</v>
      </c>
      <c r="C3688" s="27">
        <v>1185732</v>
      </c>
      <c r="D3688" s="28">
        <v>44239</v>
      </c>
      <c r="E3688" s="27" t="s">
        <v>22</v>
      </c>
      <c r="F3688" s="27" t="s">
        <v>132</v>
      </c>
      <c r="G3688" s="27" t="s">
        <v>133</v>
      </c>
      <c r="H3688" s="27" t="s">
        <v>28</v>
      </c>
      <c r="I3688" s="29">
        <v>0.55000000000000004</v>
      </c>
      <c r="J3688" s="30">
        <v>2250</v>
      </c>
      <c r="K3688" s="31">
        <f t="shared" si="28"/>
        <v>1237.5</v>
      </c>
      <c r="L3688" s="31">
        <f t="shared" si="29"/>
        <v>433.125</v>
      </c>
      <c r="M3688" s="32">
        <v>0.35</v>
      </c>
      <c r="O3688" s="37"/>
      <c r="P3688" s="35"/>
      <c r="Q3688" s="33"/>
      <c r="R3688" s="34"/>
    </row>
    <row r="3689" spans="1:18" ht="15.75" customHeight="1" x14ac:dyDescent="0.2">
      <c r="A3689" s="22"/>
      <c r="B3689" s="27" t="s">
        <v>21</v>
      </c>
      <c r="C3689" s="27">
        <v>1185732</v>
      </c>
      <c r="D3689" s="28">
        <v>44239</v>
      </c>
      <c r="E3689" s="27" t="s">
        <v>22</v>
      </c>
      <c r="F3689" s="27" t="s">
        <v>132</v>
      </c>
      <c r="G3689" s="27" t="s">
        <v>133</v>
      </c>
      <c r="H3689" s="27" t="s">
        <v>29</v>
      </c>
      <c r="I3689" s="29">
        <v>0.45</v>
      </c>
      <c r="J3689" s="30">
        <v>3250</v>
      </c>
      <c r="K3689" s="31">
        <f t="shared" si="28"/>
        <v>1462.5</v>
      </c>
      <c r="L3689" s="31">
        <f t="shared" si="29"/>
        <v>585</v>
      </c>
      <c r="M3689" s="32">
        <v>0.39999999999999997</v>
      </c>
      <c r="O3689" s="37"/>
      <c r="P3689" s="35"/>
      <c r="Q3689" s="33"/>
      <c r="R3689" s="34"/>
    </row>
    <row r="3690" spans="1:18" ht="15.75" customHeight="1" x14ac:dyDescent="0.2">
      <c r="A3690" s="22"/>
      <c r="B3690" s="27" t="s">
        <v>21</v>
      </c>
      <c r="C3690" s="27">
        <v>1185732</v>
      </c>
      <c r="D3690" s="28">
        <v>44265</v>
      </c>
      <c r="E3690" s="27" t="s">
        <v>22</v>
      </c>
      <c r="F3690" s="27" t="s">
        <v>132</v>
      </c>
      <c r="G3690" s="27" t="s">
        <v>133</v>
      </c>
      <c r="H3690" s="27" t="s">
        <v>24</v>
      </c>
      <c r="I3690" s="29">
        <v>0.45</v>
      </c>
      <c r="J3690" s="30">
        <v>5450</v>
      </c>
      <c r="K3690" s="31">
        <f t="shared" si="28"/>
        <v>2452.5</v>
      </c>
      <c r="L3690" s="31">
        <f t="shared" si="29"/>
        <v>1103.625</v>
      </c>
      <c r="M3690" s="32">
        <v>0.45</v>
      </c>
      <c r="O3690" s="37"/>
      <c r="P3690" s="35"/>
      <c r="Q3690" s="33"/>
      <c r="R3690" s="34"/>
    </row>
    <row r="3691" spans="1:18" ht="15.75" customHeight="1" x14ac:dyDescent="0.2">
      <c r="A3691" s="22"/>
      <c r="B3691" s="27" t="s">
        <v>21</v>
      </c>
      <c r="C3691" s="27">
        <v>1185732</v>
      </c>
      <c r="D3691" s="28">
        <v>44265</v>
      </c>
      <c r="E3691" s="27" t="s">
        <v>22</v>
      </c>
      <c r="F3691" s="27" t="s">
        <v>132</v>
      </c>
      <c r="G3691" s="27" t="s">
        <v>133</v>
      </c>
      <c r="H3691" s="27" t="s">
        <v>25</v>
      </c>
      <c r="I3691" s="29">
        <v>0.45</v>
      </c>
      <c r="J3691" s="30">
        <v>2500</v>
      </c>
      <c r="K3691" s="31">
        <f t="shared" si="28"/>
        <v>1125</v>
      </c>
      <c r="L3691" s="31">
        <f t="shared" si="29"/>
        <v>506.25</v>
      </c>
      <c r="M3691" s="32">
        <v>0.45</v>
      </c>
      <c r="O3691" s="37"/>
      <c r="P3691" s="35"/>
      <c r="Q3691" s="33"/>
      <c r="R3691" s="34"/>
    </row>
    <row r="3692" spans="1:18" ht="15.75" customHeight="1" x14ac:dyDescent="0.2">
      <c r="A3692" s="22"/>
      <c r="B3692" s="27" t="s">
        <v>21</v>
      </c>
      <c r="C3692" s="27">
        <v>1185732</v>
      </c>
      <c r="D3692" s="28">
        <v>44265</v>
      </c>
      <c r="E3692" s="27" t="s">
        <v>22</v>
      </c>
      <c r="F3692" s="27" t="s">
        <v>132</v>
      </c>
      <c r="G3692" s="27" t="s">
        <v>133</v>
      </c>
      <c r="H3692" s="27" t="s">
        <v>26</v>
      </c>
      <c r="I3692" s="29">
        <v>0.35000000000000003</v>
      </c>
      <c r="J3692" s="30">
        <v>2750</v>
      </c>
      <c r="K3692" s="31">
        <f t="shared" si="28"/>
        <v>962.50000000000011</v>
      </c>
      <c r="L3692" s="31">
        <f t="shared" si="29"/>
        <v>336.875</v>
      </c>
      <c r="M3692" s="32">
        <v>0.35</v>
      </c>
      <c r="O3692" s="37"/>
      <c r="P3692" s="35"/>
      <c r="Q3692" s="33"/>
      <c r="R3692" s="34"/>
    </row>
    <row r="3693" spans="1:18" ht="15.75" customHeight="1" x14ac:dyDescent="0.2">
      <c r="A3693" s="22"/>
      <c r="B3693" s="27" t="s">
        <v>21</v>
      </c>
      <c r="C3693" s="27">
        <v>1185732</v>
      </c>
      <c r="D3693" s="28">
        <v>44265</v>
      </c>
      <c r="E3693" s="27" t="s">
        <v>22</v>
      </c>
      <c r="F3693" s="27" t="s">
        <v>132</v>
      </c>
      <c r="G3693" s="27" t="s">
        <v>133</v>
      </c>
      <c r="H3693" s="27" t="s">
        <v>27</v>
      </c>
      <c r="I3693" s="29">
        <v>0.39999999999999997</v>
      </c>
      <c r="J3693" s="30">
        <v>1250</v>
      </c>
      <c r="K3693" s="31">
        <f t="shared" si="28"/>
        <v>499.99999999999994</v>
      </c>
      <c r="L3693" s="31">
        <f t="shared" si="29"/>
        <v>174.99999999999997</v>
      </c>
      <c r="M3693" s="32">
        <v>0.35</v>
      </c>
      <c r="O3693" s="37"/>
      <c r="P3693" s="35"/>
      <c r="Q3693" s="33"/>
      <c r="R3693" s="34"/>
    </row>
    <row r="3694" spans="1:18" ht="15.75" customHeight="1" x14ac:dyDescent="0.2">
      <c r="A3694" s="22"/>
      <c r="B3694" s="27" t="s">
        <v>21</v>
      </c>
      <c r="C3694" s="27">
        <v>1185732</v>
      </c>
      <c r="D3694" s="28">
        <v>44265</v>
      </c>
      <c r="E3694" s="27" t="s">
        <v>22</v>
      </c>
      <c r="F3694" s="27" t="s">
        <v>132</v>
      </c>
      <c r="G3694" s="27" t="s">
        <v>133</v>
      </c>
      <c r="H3694" s="27" t="s">
        <v>28</v>
      </c>
      <c r="I3694" s="29">
        <v>0.55000000000000004</v>
      </c>
      <c r="J3694" s="30">
        <v>1750</v>
      </c>
      <c r="K3694" s="31">
        <f t="shared" si="28"/>
        <v>962.50000000000011</v>
      </c>
      <c r="L3694" s="31">
        <f t="shared" si="29"/>
        <v>336.875</v>
      </c>
      <c r="M3694" s="32">
        <v>0.35</v>
      </c>
      <c r="O3694" s="37"/>
      <c r="P3694" s="35"/>
      <c r="Q3694" s="33"/>
      <c r="R3694" s="34"/>
    </row>
    <row r="3695" spans="1:18" ht="15.75" customHeight="1" x14ac:dyDescent="0.2">
      <c r="A3695" s="22"/>
      <c r="B3695" s="27" t="s">
        <v>21</v>
      </c>
      <c r="C3695" s="27">
        <v>1185732</v>
      </c>
      <c r="D3695" s="28">
        <v>44265</v>
      </c>
      <c r="E3695" s="27" t="s">
        <v>22</v>
      </c>
      <c r="F3695" s="27" t="s">
        <v>132</v>
      </c>
      <c r="G3695" s="27" t="s">
        <v>133</v>
      </c>
      <c r="H3695" s="27" t="s">
        <v>29</v>
      </c>
      <c r="I3695" s="29">
        <v>0.45</v>
      </c>
      <c r="J3695" s="30">
        <v>2750</v>
      </c>
      <c r="K3695" s="31">
        <f t="shared" si="28"/>
        <v>1237.5</v>
      </c>
      <c r="L3695" s="31">
        <f t="shared" si="29"/>
        <v>494.99999999999994</v>
      </c>
      <c r="M3695" s="32">
        <v>0.39999999999999997</v>
      </c>
      <c r="O3695" s="37"/>
      <c r="P3695" s="35"/>
      <c r="Q3695" s="33"/>
      <c r="R3695" s="34"/>
    </row>
    <row r="3696" spans="1:18" ht="15.75" customHeight="1" x14ac:dyDescent="0.2">
      <c r="A3696" s="22"/>
      <c r="B3696" s="27" t="s">
        <v>21</v>
      </c>
      <c r="C3696" s="27">
        <v>1185732</v>
      </c>
      <c r="D3696" s="28">
        <v>44297</v>
      </c>
      <c r="E3696" s="27" t="s">
        <v>22</v>
      </c>
      <c r="F3696" s="27" t="s">
        <v>132</v>
      </c>
      <c r="G3696" s="27" t="s">
        <v>133</v>
      </c>
      <c r="H3696" s="27" t="s">
        <v>24</v>
      </c>
      <c r="I3696" s="29">
        <v>0.45</v>
      </c>
      <c r="J3696" s="30">
        <v>5250</v>
      </c>
      <c r="K3696" s="31">
        <f t="shared" si="28"/>
        <v>2362.5</v>
      </c>
      <c r="L3696" s="31">
        <f t="shared" si="29"/>
        <v>1063.125</v>
      </c>
      <c r="M3696" s="32">
        <v>0.45</v>
      </c>
      <c r="O3696" s="37"/>
      <c r="P3696" s="35"/>
      <c r="Q3696" s="33"/>
      <c r="R3696" s="34"/>
    </row>
    <row r="3697" spans="1:18" ht="15.75" customHeight="1" x14ac:dyDescent="0.2">
      <c r="A3697" s="22"/>
      <c r="B3697" s="27" t="s">
        <v>21</v>
      </c>
      <c r="C3697" s="27">
        <v>1185732</v>
      </c>
      <c r="D3697" s="28">
        <v>44297</v>
      </c>
      <c r="E3697" s="27" t="s">
        <v>22</v>
      </c>
      <c r="F3697" s="27" t="s">
        <v>132</v>
      </c>
      <c r="G3697" s="27" t="s">
        <v>133</v>
      </c>
      <c r="H3697" s="27" t="s">
        <v>25</v>
      </c>
      <c r="I3697" s="29">
        <v>0.45</v>
      </c>
      <c r="J3697" s="30">
        <v>2250</v>
      </c>
      <c r="K3697" s="31">
        <f t="shared" si="28"/>
        <v>1012.5</v>
      </c>
      <c r="L3697" s="31">
        <f t="shared" si="29"/>
        <v>455.625</v>
      </c>
      <c r="M3697" s="32">
        <v>0.45</v>
      </c>
      <c r="O3697" s="37"/>
      <c r="P3697" s="35"/>
      <c r="Q3697" s="33"/>
      <c r="R3697" s="34"/>
    </row>
    <row r="3698" spans="1:18" ht="15.75" customHeight="1" x14ac:dyDescent="0.2">
      <c r="A3698" s="22"/>
      <c r="B3698" s="27" t="s">
        <v>21</v>
      </c>
      <c r="C3698" s="27">
        <v>1185732</v>
      </c>
      <c r="D3698" s="28">
        <v>44297</v>
      </c>
      <c r="E3698" s="27" t="s">
        <v>22</v>
      </c>
      <c r="F3698" s="27" t="s">
        <v>132</v>
      </c>
      <c r="G3698" s="27" t="s">
        <v>133</v>
      </c>
      <c r="H3698" s="27" t="s">
        <v>26</v>
      </c>
      <c r="I3698" s="29">
        <v>0.35000000000000003</v>
      </c>
      <c r="J3698" s="30">
        <v>2250</v>
      </c>
      <c r="K3698" s="31">
        <f t="shared" si="28"/>
        <v>787.50000000000011</v>
      </c>
      <c r="L3698" s="31">
        <f t="shared" si="29"/>
        <v>275.625</v>
      </c>
      <c r="M3698" s="32">
        <v>0.35</v>
      </c>
      <c r="O3698" s="37"/>
      <c r="P3698" s="35"/>
      <c r="Q3698" s="33"/>
      <c r="R3698" s="34"/>
    </row>
    <row r="3699" spans="1:18" ht="15.75" customHeight="1" x14ac:dyDescent="0.2">
      <c r="A3699" s="22"/>
      <c r="B3699" s="27" t="s">
        <v>21</v>
      </c>
      <c r="C3699" s="27">
        <v>1185732</v>
      </c>
      <c r="D3699" s="28">
        <v>44297</v>
      </c>
      <c r="E3699" s="27" t="s">
        <v>22</v>
      </c>
      <c r="F3699" s="27" t="s">
        <v>132</v>
      </c>
      <c r="G3699" s="27" t="s">
        <v>133</v>
      </c>
      <c r="H3699" s="27" t="s">
        <v>27</v>
      </c>
      <c r="I3699" s="29">
        <v>0.39999999999999997</v>
      </c>
      <c r="J3699" s="30">
        <v>1500</v>
      </c>
      <c r="K3699" s="31">
        <f t="shared" si="28"/>
        <v>600</v>
      </c>
      <c r="L3699" s="31">
        <f t="shared" si="29"/>
        <v>210</v>
      </c>
      <c r="M3699" s="32">
        <v>0.35</v>
      </c>
      <c r="O3699" s="37"/>
      <c r="P3699" s="35"/>
      <c r="Q3699" s="33"/>
      <c r="R3699" s="34"/>
    </row>
    <row r="3700" spans="1:18" ht="15.75" customHeight="1" x14ac:dyDescent="0.2">
      <c r="A3700" s="22"/>
      <c r="B3700" s="27" t="s">
        <v>21</v>
      </c>
      <c r="C3700" s="27">
        <v>1185732</v>
      </c>
      <c r="D3700" s="28">
        <v>44297</v>
      </c>
      <c r="E3700" s="27" t="s">
        <v>22</v>
      </c>
      <c r="F3700" s="27" t="s">
        <v>132</v>
      </c>
      <c r="G3700" s="27" t="s">
        <v>133</v>
      </c>
      <c r="H3700" s="27" t="s">
        <v>28</v>
      </c>
      <c r="I3700" s="29">
        <v>0.55000000000000004</v>
      </c>
      <c r="J3700" s="30">
        <v>1500</v>
      </c>
      <c r="K3700" s="31">
        <f t="shared" si="28"/>
        <v>825.00000000000011</v>
      </c>
      <c r="L3700" s="31">
        <f t="shared" si="29"/>
        <v>288.75</v>
      </c>
      <c r="M3700" s="32">
        <v>0.35</v>
      </c>
      <c r="O3700" s="37"/>
      <c r="P3700" s="35"/>
      <c r="Q3700" s="33"/>
      <c r="R3700" s="34"/>
    </row>
    <row r="3701" spans="1:18" ht="15.75" customHeight="1" x14ac:dyDescent="0.2">
      <c r="A3701" s="22"/>
      <c r="B3701" s="27" t="s">
        <v>21</v>
      </c>
      <c r="C3701" s="27">
        <v>1185732</v>
      </c>
      <c r="D3701" s="28">
        <v>44297</v>
      </c>
      <c r="E3701" s="27" t="s">
        <v>22</v>
      </c>
      <c r="F3701" s="27" t="s">
        <v>132</v>
      </c>
      <c r="G3701" s="27" t="s">
        <v>133</v>
      </c>
      <c r="H3701" s="27" t="s">
        <v>29</v>
      </c>
      <c r="I3701" s="29">
        <v>0.45</v>
      </c>
      <c r="J3701" s="30">
        <v>3000</v>
      </c>
      <c r="K3701" s="31">
        <f t="shared" si="28"/>
        <v>1350</v>
      </c>
      <c r="L3701" s="31">
        <f t="shared" si="29"/>
        <v>540</v>
      </c>
      <c r="M3701" s="32">
        <v>0.39999999999999997</v>
      </c>
      <c r="O3701" s="37"/>
      <c r="P3701" s="35"/>
      <c r="Q3701" s="33"/>
      <c r="R3701" s="34"/>
    </row>
    <row r="3702" spans="1:18" ht="15.75" customHeight="1" x14ac:dyDescent="0.2">
      <c r="A3702" s="22"/>
      <c r="B3702" s="27" t="s">
        <v>21</v>
      </c>
      <c r="C3702" s="27">
        <v>1185732</v>
      </c>
      <c r="D3702" s="28">
        <v>44326</v>
      </c>
      <c r="E3702" s="27" t="s">
        <v>22</v>
      </c>
      <c r="F3702" s="27" t="s">
        <v>132</v>
      </c>
      <c r="G3702" s="27" t="s">
        <v>133</v>
      </c>
      <c r="H3702" s="27" t="s">
        <v>24</v>
      </c>
      <c r="I3702" s="29">
        <v>0.6</v>
      </c>
      <c r="J3702" s="30">
        <v>5700</v>
      </c>
      <c r="K3702" s="31">
        <f t="shared" si="28"/>
        <v>3420</v>
      </c>
      <c r="L3702" s="31">
        <f t="shared" si="29"/>
        <v>1539</v>
      </c>
      <c r="M3702" s="32">
        <v>0.45</v>
      </c>
      <c r="O3702" s="37"/>
      <c r="P3702" s="35"/>
      <c r="Q3702" s="33"/>
      <c r="R3702" s="34"/>
    </row>
    <row r="3703" spans="1:18" ht="15.75" customHeight="1" x14ac:dyDescent="0.2">
      <c r="A3703" s="22"/>
      <c r="B3703" s="27" t="s">
        <v>21</v>
      </c>
      <c r="C3703" s="27">
        <v>1185732</v>
      </c>
      <c r="D3703" s="28">
        <v>44326</v>
      </c>
      <c r="E3703" s="27" t="s">
        <v>22</v>
      </c>
      <c r="F3703" s="27" t="s">
        <v>132</v>
      </c>
      <c r="G3703" s="27" t="s">
        <v>133</v>
      </c>
      <c r="H3703" s="27" t="s">
        <v>25</v>
      </c>
      <c r="I3703" s="29">
        <v>0.55000000000000004</v>
      </c>
      <c r="J3703" s="30">
        <v>2750</v>
      </c>
      <c r="K3703" s="31">
        <f t="shared" si="28"/>
        <v>1512.5000000000002</v>
      </c>
      <c r="L3703" s="31">
        <f t="shared" si="29"/>
        <v>680.62500000000011</v>
      </c>
      <c r="M3703" s="32">
        <v>0.45</v>
      </c>
      <c r="O3703" s="37"/>
      <c r="P3703" s="35"/>
      <c r="Q3703" s="33"/>
      <c r="R3703" s="34"/>
    </row>
    <row r="3704" spans="1:18" ht="15.75" customHeight="1" x14ac:dyDescent="0.2">
      <c r="A3704" s="22"/>
      <c r="B3704" s="27" t="s">
        <v>21</v>
      </c>
      <c r="C3704" s="27">
        <v>1185732</v>
      </c>
      <c r="D3704" s="28">
        <v>44326</v>
      </c>
      <c r="E3704" s="27" t="s">
        <v>22</v>
      </c>
      <c r="F3704" s="27" t="s">
        <v>132</v>
      </c>
      <c r="G3704" s="27" t="s">
        <v>133</v>
      </c>
      <c r="H3704" s="27" t="s">
        <v>26</v>
      </c>
      <c r="I3704" s="29">
        <v>0.5</v>
      </c>
      <c r="J3704" s="30">
        <v>3000</v>
      </c>
      <c r="K3704" s="31">
        <f t="shared" si="28"/>
        <v>1500</v>
      </c>
      <c r="L3704" s="31">
        <f t="shared" si="29"/>
        <v>525</v>
      </c>
      <c r="M3704" s="32">
        <v>0.35</v>
      </c>
      <c r="O3704" s="37"/>
      <c r="P3704" s="35"/>
      <c r="Q3704" s="33"/>
      <c r="R3704" s="34"/>
    </row>
    <row r="3705" spans="1:18" ht="15.75" customHeight="1" x14ac:dyDescent="0.2">
      <c r="A3705" s="22"/>
      <c r="B3705" s="27" t="s">
        <v>21</v>
      </c>
      <c r="C3705" s="27">
        <v>1185732</v>
      </c>
      <c r="D3705" s="28">
        <v>44326</v>
      </c>
      <c r="E3705" s="27" t="s">
        <v>22</v>
      </c>
      <c r="F3705" s="27" t="s">
        <v>132</v>
      </c>
      <c r="G3705" s="27" t="s">
        <v>133</v>
      </c>
      <c r="H3705" s="27" t="s">
        <v>27</v>
      </c>
      <c r="I3705" s="29">
        <v>0.5</v>
      </c>
      <c r="J3705" s="30">
        <v>2500</v>
      </c>
      <c r="K3705" s="31">
        <f t="shared" si="28"/>
        <v>1250</v>
      </c>
      <c r="L3705" s="31">
        <f t="shared" si="29"/>
        <v>437.5</v>
      </c>
      <c r="M3705" s="32">
        <v>0.35</v>
      </c>
      <c r="O3705" s="37"/>
      <c r="P3705" s="35"/>
      <c r="Q3705" s="33"/>
      <c r="R3705" s="34"/>
    </row>
    <row r="3706" spans="1:18" ht="15.75" customHeight="1" x14ac:dyDescent="0.2">
      <c r="A3706" s="22"/>
      <c r="B3706" s="27" t="s">
        <v>21</v>
      </c>
      <c r="C3706" s="27">
        <v>1185732</v>
      </c>
      <c r="D3706" s="28">
        <v>44326</v>
      </c>
      <c r="E3706" s="27" t="s">
        <v>22</v>
      </c>
      <c r="F3706" s="27" t="s">
        <v>132</v>
      </c>
      <c r="G3706" s="27" t="s">
        <v>133</v>
      </c>
      <c r="H3706" s="27" t="s">
        <v>28</v>
      </c>
      <c r="I3706" s="29">
        <v>0.6</v>
      </c>
      <c r="J3706" s="30">
        <v>2750</v>
      </c>
      <c r="K3706" s="31">
        <f t="shared" si="28"/>
        <v>1650</v>
      </c>
      <c r="L3706" s="31">
        <f t="shared" si="29"/>
        <v>577.5</v>
      </c>
      <c r="M3706" s="32">
        <v>0.35</v>
      </c>
      <c r="O3706" s="37"/>
      <c r="P3706" s="35"/>
      <c r="Q3706" s="33"/>
      <c r="R3706" s="34"/>
    </row>
    <row r="3707" spans="1:18" ht="15.75" customHeight="1" x14ac:dyDescent="0.2">
      <c r="A3707" s="22"/>
      <c r="B3707" s="27" t="s">
        <v>21</v>
      </c>
      <c r="C3707" s="27">
        <v>1185732</v>
      </c>
      <c r="D3707" s="28">
        <v>44326</v>
      </c>
      <c r="E3707" s="27" t="s">
        <v>22</v>
      </c>
      <c r="F3707" s="27" t="s">
        <v>132</v>
      </c>
      <c r="G3707" s="27" t="s">
        <v>133</v>
      </c>
      <c r="H3707" s="27" t="s">
        <v>29</v>
      </c>
      <c r="I3707" s="29">
        <v>0.65</v>
      </c>
      <c r="J3707" s="30">
        <v>4000</v>
      </c>
      <c r="K3707" s="31">
        <f t="shared" si="28"/>
        <v>2600</v>
      </c>
      <c r="L3707" s="31">
        <f t="shared" si="29"/>
        <v>1040</v>
      </c>
      <c r="M3707" s="32">
        <v>0.39999999999999997</v>
      </c>
      <c r="O3707" s="37"/>
      <c r="P3707" s="35"/>
      <c r="Q3707" s="33"/>
      <c r="R3707" s="34"/>
    </row>
    <row r="3708" spans="1:18" ht="15.75" customHeight="1" x14ac:dyDescent="0.2">
      <c r="A3708" s="22"/>
      <c r="B3708" s="27" t="s">
        <v>21</v>
      </c>
      <c r="C3708" s="27">
        <v>1185732</v>
      </c>
      <c r="D3708" s="28">
        <v>44359</v>
      </c>
      <c r="E3708" s="27" t="s">
        <v>22</v>
      </c>
      <c r="F3708" s="27" t="s">
        <v>132</v>
      </c>
      <c r="G3708" s="27" t="s">
        <v>133</v>
      </c>
      <c r="H3708" s="27" t="s">
        <v>24</v>
      </c>
      <c r="I3708" s="29">
        <v>0.6</v>
      </c>
      <c r="J3708" s="30">
        <v>6500</v>
      </c>
      <c r="K3708" s="31">
        <f t="shared" si="28"/>
        <v>3900</v>
      </c>
      <c r="L3708" s="31">
        <f t="shared" si="29"/>
        <v>1755</v>
      </c>
      <c r="M3708" s="32">
        <v>0.45</v>
      </c>
      <c r="O3708" s="37"/>
      <c r="P3708" s="35"/>
      <c r="Q3708" s="33"/>
      <c r="R3708" s="34"/>
    </row>
    <row r="3709" spans="1:18" ht="15.75" customHeight="1" x14ac:dyDescent="0.2">
      <c r="A3709" s="22"/>
      <c r="B3709" s="27" t="s">
        <v>21</v>
      </c>
      <c r="C3709" s="27">
        <v>1185732</v>
      </c>
      <c r="D3709" s="28">
        <v>44359</v>
      </c>
      <c r="E3709" s="27" t="s">
        <v>22</v>
      </c>
      <c r="F3709" s="27" t="s">
        <v>132</v>
      </c>
      <c r="G3709" s="27" t="s">
        <v>133</v>
      </c>
      <c r="H3709" s="27" t="s">
        <v>25</v>
      </c>
      <c r="I3709" s="29">
        <v>0.55000000000000004</v>
      </c>
      <c r="J3709" s="30">
        <v>4000</v>
      </c>
      <c r="K3709" s="31">
        <f t="shared" si="28"/>
        <v>2200</v>
      </c>
      <c r="L3709" s="31">
        <f t="shared" si="29"/>
        <v>990</v>
      </c>
      <c r="M3709" s="32">
        <v>0.45</v>
      </c>
      <c r="O3709" s="37"/>
      <c r="P3709" s="35"/>
      <c r="Q3709" s="33"/>
      <c r="R3709" s="34"/>
    </row>
    <row r="3710" spans="1:18" ht="15.75" customHeight="1" x14ac:dyDescent="0.2">
      <c r="A3710" s="22"/>
      <c r="B3710" s="27" t="s">
        <v>21</v>
      </c>
      <c r="C3710" s="27">
        <v>1185732</v>
      </c>
      <c r="D3710" s="28">
        <v>44359</v>
      </c>
      <c r="E3710" s="27" t="s">
        <v>22</v>
      </c>
      <c r="F3710" s="27" t="s">
        <v>132</v>
      </c>
      <c r="G3710" s="27" t="s">
        <v>133</v>
      </c>
      <c r="H3710" s="27" t="s">
        <v>26</v>
      </c>
      <c r="I3710" s="29">
        <v>0.5</v>
      </c>
      <c r="J3710" s="30">
        <v>3250</v>
      </c>
      <c r="K3710" s="31">
        <f t="shared" si="28"/>
        <v>1625</v>
      </c>
      <c r="L3710" s="31">
        <f t="shared" si="29"/>
        <v>568.75</v>
      </c>
      <c r="M3710" s="32">
        <v>0.35</v>
      </c>
      <c r="O3710" s="37"/>
      <c r="P3710" s="35"/>
      <c r="Q3710" s="33"/>
      <c r="R3710" s="34"/>
    </row>
    <row r="3711" spans="1:18" ht="15.75" customHeight="1" x14ac:dyDescent="0.2">
      <c r="A3711" s="22"/>
      <c r="B3711" s="27" t="s">
        <v>21</v>
      </c>
      <c r="C3711" s="27">
        <v>1185732</v>
      </c>
      <c r="D3711" s="28">
        <v>44359</v>
      </c>
      <c r="E3711" s="27" t="s">
        <v>22</v>
      </c>
      <c r="F3711" s="27" t="s">
        <v>132</v>
      </c>
      <c r="G3711" s="27" t="s">
        <v>133</v>
      </c>
      <c r="H3711" s="27" t="s">
        <v>27</v>
      </c>
      <c r="I3711" s="29">
        <v>0.5</v>
      </c>
      <c r="J3711" s="30">
        <v>3000</v>
      </c>
      <c r="K3711" s="31">
        <f t="shared" si="28"/>
        <v>1500</v>
      </c>
      <c r="L3711" s="31">
        <f t="shared" si="29"/>
        <v>525</v>
      </c>
      <c r="M3711" s="32">
        <v>0.35</v>
      </c>
      <c r="O3711" s="37"/>
      <c r="P3711" s="35"/>
      <c r="Q3711" s="33"/>
      <c r="R3711" s="34"/>
    </row>
    <row r="3712" spans="1:18" ht="15.75" customHeight="1" x14ac:dyDescent="0.2">
      <c r="A3712" s="22"/>
      <c r="B3712" s="27" t="s">
        <v>21</v>
      </c>
      <c r="C3712" s="27">
        <v>1185732</v>
      </c>
      <c r="D3712" s="28">
        <v>44359</v>
      </c>
      <c r="E3712" s="27" t="s">
        <v>22</v>
      </c>
      <c r="F3712" s="27" t="s">
        <v>132</v>
      </c>
      <c r="G3712" s="27" t="s">
        <v>133</v>
      </c>
      <c r="H3712" s="27" t="s">
        <v>28</v>
      </c>
      <c r="I3712" s="29">
        <v>0.6</v>
      </c>
      <c r="J3712" s="30">
        <v>3000</v>
      </c>
      <c r="K3712" s="31">
        <f t="shared" si="28"/>
        <v>1800</v>
      </c>
      <c r="L3712" s="31">
        <f t="shared" si="29"/>
        <v>630</v>
      </c>
      <c r="M3712" s="32">
        <v>0.35</v>
      </c>
      <c r="O3712" s="37"/>
      <c r="P3712" s="35"/>
      <c r="Q3712" s="33"/>
      <c r="R3712" s="34"/>
    </row>
    <row r="3713" spans="1:18" ht="15.75" customHeight="1" x14ac:dyDescent="0.2">
      <c r="A3713" s="22"/>
      <c r="B3713" s="27" t="s">
        <v>21</v>
      </c>
      <c r="C3713" s="27">
        <v>1185732</v>
      </c>
      <c r="D3713" s="28">
        <v>44359</v>
      </c>
      <c r="E3713" s="27" t="s">
        <v>22</v>
      </c>
      <c r="F3713" s="27" t="s">
        <v>132</v>
      </c>
      <c r="G3713" s="27" t="s">
        <v>133</v>
      </c>
      <c r="H3713" s="27" t="s">
        <v>29</v>
      </c>
      <c r="I3713" s="29">
        <v>0.65</v>
      </c>
      <c r="J3713" s="30">
        <v>4500</v>
      </c>
      <c r="K3713" s="31">
        <f t="shared" si="28"/>
        <v>2925</v>
      </c>
      <c r="L3713" s="31">
        <f t="shared" si="29"/>
        <v>1170</v>
      </c>
      <c r="M3713" s="32">
        <v>0.39999999999999997</v>
      </c>
      <c r="O3713" s="37"/>
      <c r="P3713" s="35"/>
      <c r="Q3713" s="33"/>
      <c r="R3713" s="34"/>
    </row>
    <row r="3714" spans="1:18" ht="15.75" customHeight="1" x14ac:dyDescent="0.2">
      <c r="A3714" s="22"/>
      <c r="B3714" s="27" t="s">
        <v>21</v>
      </c>
      <c r="C3714" s="27">
        <v>1185732</v>
      </c>
      <c r="D3714" s="28">
        <v>44387</v>
      </c>
      <c r="E3714" s="27" t="s">
        <v>22</v>
      </c>
      <c r="F3714" s="27" t="s">
        <v>132</v>
      </c>
      <c r="G3714" s="27" t="s">
        <v>133</v>
      </c>
      <c r="H3714" s="27" t="s">
        <v>24</v>
      </c>
      <c r="I3714" s="29">
        <v>0.6</v>
      </c>
      <c r="J3714" s="30">
        <v>6750</v>
      </c>
      <c r="K3714" s="31">
        <f t="shared" si="28"/>
        <v>4050</v>
      </c>
      <c r="L3714" s="31">
        <f t="shared" si="29"/>
        <v>1822.5</v>
      </c>
      <c r="M3714" s="32">
        <v>0.45</v>
      </c>
      <c r="O3714" s="37"/>
      <c r="P3714" s="35"/>
      <c r="Q3714" s="33"/>
      <c r="R3714" s="34"/>
    </row>
    <row r="3715" spans="1:18" ht="15.75" customHeight="1" x14ac:dyDescent="0.2">
      <c r="A3715" s="22"/>
      <c r="B3715" s="27" t="s">
        <v>21</v>
      </c>
      <c r="C3715" s="27">
        <v>1185732</v>
      </c>
      <c r="D3715" s="28">
        <v>44387</v>
      </c>
      <c r="E3715" s="27" t="s">
        <v>22</v>
      </c>
      <c r="F3715" s="27" t="s">
        <v>132</v>
      </c>
      <c r="G3715" s="27" t="s">
        <v>133</v>
      </c>
      <c r="H3715" s="27" t="s">
        <v>25</v>
      </c>
      <c r="I3715" s="29">
        <v>0.55000000000000004</v>
      </c>
      <c r="J3715" s="30">
        <v>4250</v>
      </c>
      <c r="K3715" s="31">
        <f t="shared" si="28"/>
        <v>2337.5</v>
      </c>
      <c r="L3715" s="31">
        <f t="shared" si="29"/>
        <v>1051.875</v>
      </c>
      <c r="M3715" s="32">
        <v>0.45</v>
      </c>
      <c r="O3715" s="37"/>
      <c r="P3715" s="35"/>
      <c r="Q3715" s="33"/>
      <c r="R3715" s="34"/>
    </row>
    <row r="3716" spans="1:18" ht="15.75" customHeight="1" x14ac:dyDescent="0.2">
      <c r="A3716" s="22"/>
      <c r="B3716" s="27" t="s">
        <v>21</v>
      </c>
      <c r="C3716" s="27">
        <v>1185732</v>
      </c>
      <c r="D3716" s="28">
        <v>44387</v>
      </c>
      <c r="E3716" s="27" t="s">
        <v>22</v>
      </c>
      <c r="F3716" s="27" t="s">
        <v>132</v>
      </c>
      <c r="G3716" s="27" t="s">
        <v>133</v>
      </c>
      <c r="H3716" s="27" t="s">
        <v>26</v>
      </c>
      <c r="I3716" s="29">
        <v>0.5</v>
      </c>
      <c r="J3716" s="30">
        <v>3500</v>
      </c>
      <c r="K3716" s="31">
        <f t="shared" si="28"/>
        <v>1750</v>
      </c>
      <c r="L3716" s="31">
        <f t="shared" si="29"/>
        <v>612.5</v>
      </c>
      <c r="M3716" s="32">
        <v>0.35</v>
      </c>
      <c r="O3716" s="37"/>
      <c r="P3716" s="35"/>
      <c r="Q3716" s="33"/>
      <c r="R3716" s="34"/>
    </row>
    <row r="3717" spans="1:18" ht="15.75" customHeight="1" x14ac:dyDescent="0.2">
      <c r="A3717" s="22"/>
      <c r="B3717" s="27" t="s">
        <v>21</v>
      </c>
      <c r="C3717" s="27">
        <v>1185732</v>
      </c>
      <c r="D3717" s="28">
        <v>44387</v>
      </c>
      <c r="E3717" s="27" t="s">
        <v>22</v>
      </c>
      <c r="F3717" s="27" t="s">
        <v>132</v>
      </c>
      <c r="G3717" s="27" t="s">
        <v>133</v>
      </c>
      <c r="H3717" s="27" t="s">
        <v>27</v>
      </c>
      <c r="I3717" s="29">
        <v>0.5</v>
      </c>
      <c r="J3717" s="30">
        <v>3000</v>
      </c>
      <c r="K3717" s="31">
        <f t="shared" si="28"/>
        <v>1500</v>
      </c>
      <c r="L3717" s="31">
        <f t="shared" si="29"/>
        <v>525</v>
      </c>
      <c r="M3717" s="32">
        <v>0.35</v>
      </c>
      <c r="O3717" s="37"/>
      <c r="P3717" s="35"/>
      <c r="Q3717" s="33"/>
      <c r="R3717" s="34"/>
    </row>
    <row r="3718" spans="1:18" ht="15.75" customHeight="1" x14ac:dyDescent="0.2">
      <c r="A3718" s="22"/>
      <c r="B3718" s="27" t="s">
        <v>21</v>
      </c>
      <c r="C3718" s="27">
        <v>1185732</v>
      </c>
      <c r="D3718" s="28">
        <v>44387</v>
      </c>
      <c r="E3718" s="27" t="s">
        <v>22</v>
      </c>
      <c r="F3718" s="27" t="s">
        <v>132</v>
      </c>
      <c r="G3718" s="27" t="s">
        <v>133</v>
      </c>
      <c r="H3718" s="27" t="s">
        <v>28</v>
      </c>
      <c r="I3718" s="29">
        <v>0.6</v>
      </c>
      <c r="J3718" s="30">
        <v>3250</v>
      </c>
      <c r="K3718" s="31">
        <f t="shared" si="28"/>
        <v>1950</v>
      </c>
      <c r="L3718" s="31">
        <f t="shared" si="29"/>
        <v>682.5</v>
      </c>
      <c r="M3718" s="32">
        <v>0.35</v>
      </c>
      <c r="O3718" s="37"/>
      <c r="P3718" s="35"/>
      <c r="Q3718" s="33"/>
      <c r="R3718" s="34"/>
    </row>
    <row r="3719" spans="1:18" ht="15.75" customHeight="1" x14ac:dyDescent="0.2">
      <c r="A3719" s="22"/>
      <c r="B3719" s="27" t="s">
        <v>21</v>
      </c>
      <c r="C3719" s="27">
        <v>1185732</v>
      </c>
      <c r="D3719" s="28">
        <v>44387</v>
      </c>
      <c r="E3719" s="27" t="s">
        <v>22</v>
      </c>
      <c r="F3719" s="27" t="s">
        <v>132</v>
      </c>
      <c r="G3719" s="27" t="s">
        <v>133</v>
      </c>
      <c r="H3719" s="27" t="s">
        <v>29</v>
      </c>
      <c r="I3719" s="29">
        <v>0.65</v>
      </c>
      <c r="J3719" s="30">
        <v>5000</v>
      </c>
      <c r="K3719" s="31">
        <f t="shared" si="28"/>
        <v>3250</v>
      </c>
      <c r="L3719" s="31">
        <f t="shared" si="29"/>
        <v>1300</v>
      </c>
      <c r="M3719" s="32">
        <v>0.39999999999999997</v>
      </c>
      <c r="O3719" s="37"/>
      <c r="P3719" s="35"/>
      <c r="Q3719" s="33"/>
      <c r="R3719" s="34"/>
    </row>
    <row r="3720" spans="1:18" ht="15.75" customHeight="1" x14ac:dyDescent="0.2">
      <c r="A3720" s="22"/>
      <c r="B3720" s="27" t="s">
        <v>21</v>
      </c>
      <c r="C3720" s="27">
        <v>1185732</v>
      </c>
      <c r="D3720" s="28">
        <v>44419</v>
      </c>
      <c r="E3720" s="27" t="s">
        <v>22</v>
      </c>
      <c r="F3720" s="27" t="s">
        <v>132</v>
      </c>
      <c r="G3720" s="27" t="s">
        <v>133</v>
      </c>
      <c r="H3720" s="27" t="s">
        <v>24</v>
      </c>
      <c r="I3720" s="29">
        <v>0.6</v>
      </c>
      <c r="J3720" s="30">
        <v>6500</v>
      </c>
      <c r="K3720" s="31">
        <f t="shared" si="28"/>
        <v>3900</v>
      </c>
      <c r="L3720" s="31">
        <f t="shared" si="29"/>
        <v>1755</v>
      </c>
      <c r="M3720" s="32">
        <v>0.45</v>
      </c>
      <c r="O3720" s="37"/>
      <c r="P3720" s="35"/>
      <c r="Q3720" s="33"/>
      <c r="R3720" s="34"/>
    </row>
    <row r="3721" spans="1:18" ht="15.75" customHeight="1" x14ac:dyDescent="0.2">
      <c r="A3721" s="22"/>
      <c r="B3721" s="27" t="s">
        <v>21</v>
      </c>
      <c r="C3721" s="27">
        <v>1185732</v>
      </c>
      <c r="D3721" s="28">
        <v>44419</v>
      </c>
      <c r="E3721" s="27" t="s">
        <v>22</v>
      </c>
      <c r="F3721" s="27" t="s">
        <v>132</v>
      </c>
      <c r="G3721" s="27" t="s">
        <v>133</v>
      </c>
      <c r="H3721" s="27" t="s">
        <v>25</v>
      </c>
      <c r="I3721" s="29">
        <v>0.55000000000000004</v>
      </c>
      <c r="J3721" s="30">
        <v>4250</v>
      </c>
      <c r="K3721" s="31">
        <f t="shared" si="28"/>
        <v>2337.5</v>
      </c>
      <c r="L3721" s="31">
        <f t="shared" si="29"/>
        <v>1051.875</v>
      </c>
      <c r="M3721" s="32">
        <v>0.45</v>
      </c>
      <c r="O3721" s="37"/>
      <c r="P3721" s="35"/>
      <c r="Q3721" s="33"/>
      <c r="R3721" s="34"/>
    </row>
    <row r="3722" spans="1:18" ht="15.75" customHeight="1" x14ac:dyDescent="0.2">
      <c r="A3722" s="22"/>
      <c r="B3722" s="27" t="s">
        <v>21</v>
      </c>
      <c r="C3722" s="27">
        <v>1185732</v>
      </c>
      <c r="D3722" s="28">
        <v>44419</v>
      </c>
      <c r="E3722" s="27" t="s">
        <v>22</v>
      </c>
      <c r="F3722" s="27" t="s">
        <v>132</v>
      </c>
      <c r="G3722" s="27" t="s">
        <v>133</v>
      </c>
      <c r="H3722" s="27" t="s">
        <v>26</v>
      </c>
      <c r="I3722" s="29">
        <v>0.5</v>
      </c>
      <c r="J3722" s="30">
        <v>3500</v>
      </c>
      <c r="K3722" s="31">
        <f t="shared" si="28"/>
        <v>1750</v>
      </c>
      <c r="L3722" s="31">
        <f t="shared" si="29"/>
        <v>612.5</v>
      </c>
      <c r="M3722" s="32">
        <v>0.35</v>
      </c>
      <c r="O3722" s="37"/>
      <c r="P3722" s="35"/>
      <c r="Q3722" s="33"/>
      <c r="R3722" s="34"/>
    </row>
    <row r="3723" spans="1:18" ht="15.75" customHeight="1" x14ac:dyDescent="0.2">
      <c r="A3723" s="22"/>
      <c r="B3723" s="27" t="s">
        <v>21</v>
      </c>
      <c r="C3723" s="27">
        <v>1185732</v>
      </c>
      <c r="D3723" s="28">
        <v>44419</v>
      </c>
      <c r="E3723" s="27" t="s">
        <v>22</v>
      </c>
      <c r="F3723" s="27" t="s">
        <v>132</v>
      </c>
      <c r="G3723" s="27" t="s">
        <v>133</v>
      </c>
      <c r="H3723" s="27" t="s">
        <v>27</v>
      </c>
      <c r="I3723" s="29">
        <v>0.5</v>
      </c>
      <c r="J3723" s="30">
        <v>2500</v>
      </c>
      <c r="K3723" s="31">
        <f t="shared" si="28"/>
        <v>1250</v>
      </c>
      <c r="L3723" s="31">
        <f t="shared" si="29"/>
        <v>437.5</v>
      </c>
      <c r="M3723" s="32">
        <v>0.35</v>
      </c>
      <c r="O3723" s="37"/>
      <c r="P3723" s="35"/>
      <c r="Q3723" s="33"/>
      <c r="R3723" s="34"/>
    </row>
    <row r="3724" spans="1:18" ht="15.75" customHeight="1" x14ac:dyDescent="0.2">
      <c r="A3724" s="22"/>
      <c r="B3724" s="27" t="s">
        <v>21</v>
      </c>
      <c r="C3724" s="27">
        <v>1185732</v>
      </c>
      <c r="D3724" s="28">
        <v>44419</v>
      </c>
      <c r="E3724" s="27" t="s">
        <v>22</v>
      </c>
      <c r="F3724" s="27" t="s">
        <v>132</v>
      </c>
      <c r="G3724" s="27" t="s">
        <v>133</v>
      </c>
      <c r="H3724" s="27" t="s">
        <v>28</v>
      </c>
      <c r="I3724" s="29">
        <v>0.6</v>
      </c>
      <c r="J3724" s="30">
        <v>2250</v>
      </c>
      <c r="K3724" s="31">
        <f t="shared" si="28"/>
        <v>1350</v>
      </c>
      <c r="L3724" s="31">
        <f t="shared" si="29"/>
        <v>472.49999999999994</v>
      </c>
      <c r="M3724" s="32">
        <v>0.35</v>
      </c>
      <c r="O3724" s="37"/>
      <c r="P3724" s="35"/>
      <c r="Q3724" s="33"/>
      <c r="R3724" s="34"/>
    </row>
    <row r="3725" spans="1:18" ht="15.75" customHeight="1" x14ac:dyDescent="0.2">
      <c r="A3725" s="22"/>
      <c r="B3725" s="27" t="s">
        <v>21</v>
      </c>
      <c r="C3725" s="27">
        <v>1185732</v>
      </c>
      <c r="D3725" s="28">
        <v>44419</v>
      </c>
      <c r="E3725" s="27" t="s">
        <v>22</v>
      </c>
      <c r="F3725" s="27" t="s">
        <v>132</v>
      </c>
      <c r="G3725" s="27" t="s">
        <v>133</v>
      </c>
      <c r="H3725" s="27" t="s">
        <v>29</v>
      </c>
      <c r="I3725" s="29">
        <v>0.65</v>
      </c>
      <c r="J3725" s="30">
        <v>4000</v>
      </c>
      <c r="K3725" s="31">
        <f t="shared" si="28"/>
        <v>2600</v>
      </c>
      <c r="L3725" s="31">
        <f t="shared" si="29"/>
        <v>1040</v>
      </c>
      <c r="M3725" s="32">
        <v>0.39999999999999997</v>
      </c>
      <c r="O3725" s="37"/>
      <c r="P3725" s="35"/>
      <c r="Q3725" s="33"/>
      <c r="R3725" s="34"/>
    </row>
    <row r="3726" spans="1:18" ht="15.75" customHeight="1" x14ac:dyDescent="0.2">
      <c r="A3726" s="22"/>
      <c r="B3726" s="27" t="s">
        <v>21</v>
      </c>
      <c r="C3726" s="27">
        <v>1185732</v>
      </c>
      <c r="D3726" s="28">
        <v>44449</v>
      </c>
      <c r="E3726" s="27" t="s">
        <v>22</v>
      </c>
      <c r="F3726" s="27" t="s">
        <v>132</v>
      </c>
      <c r="G3726" s="27" t="s">
        <v>133</v>
      </c>
      <c r="H3726" s="27" t="s">
        <v>24</v>
      </c>
      <c r="I3726" s="29">
        <v>0.6</v>
      </c>
      <c r="J3726" s="30">
        <v>5250</v>
      </c>
      <c r="K3726" s="31">
        <f t="shared" si="28"/>
        <v>3150</v>
      </c>
      <c r="L3726" s="31">
        <f t="shared" si="29"/>
        <v>1417.5</v>
      </c>
      <c r="M3726" s="32">
        <v>0.45</v>
      </c>
      <c r="O3726" s="37"/>
      <c r="P3726" s="35"/>
      <c r="Q3726" s="33"/>
      <c r="R3726" s="34"/>
    </row>
    <row r="3727" spans="1:18" ht="15.75" customHeight="1" x14ac:dyDescent="0.2">
      <c r="A3727" s="22"/>
      <c r="B3727" s="27" t="s">
        <v>21</v>
      </c>
      <c r="C3727" s="27">
        <v>1185732</v>
      </c>
      <c r="D3727" s="28">
        <v>44449</v>
      </c>
      <c r="E3727" s="27" t="s">
        <v>22</v>
      </c>
      <c r="F3727" s="27" t="s">
        <v>132</v>
      </c>
      <c r="G3727" s="27" t="s">
        <v>133</v>
      </c>
      <c r="H3727" s="27" t="s">
        <v>25</v>
      </c>
      <c r="I3727" s="29">
        <v>0.55000000000000004</v>
      </c>
      <c r="J3727" s="30">
        <v>3250</v>
      </c>
      <c r="K3727" s="31">
        <f t="shared" si="28"/>
        <v>1787.5000000000002</v>
      </c>
      <c r="L3727" s="31">
        <f t="shared" si="29"/>
        <v>804.37500000000011</v>
      </c>
      <c r="M3727" s="32">
        <v>0.45</v>
      </c>
      <c r="O3727" s="37"/>
      <c r="P3727" s="35"/>
      <c r="Q3727" s="33"/>
      <c r="R3727" s="34"/>
    </row>
    <row r="3728" spans="1:18" ht="15.75" customHeight="1" x14ac:dyDescent="0.2">
      <c r="A3728" s="22"/>
      <c r="B3728" s="27" t="s">
        <v>21</v>
      </c>
      <c r="C3728" s="27">
        <v>1185732</v>
      </c>
      <c r="D3728" s="28">
        <v>44449</v>
      </c>
      <c r="E3728" s="27" t="s">
        <v>22</v>
      </c>
      <c r="F3728" s="27" t="s">
        <v>132</v>
      </c>
      <c r="G3728" s="27" t="s">
        <v>133</v>
      </c>
      <c r="H3728" s="27" t="s">
        <v>26</v>
      </c>
      <c r="I3728" s="29">
        <v>0.5</v>
      </c>
      <c r="J3728" s="30">
        <v>2250</v>
      </c>
      <c r="K3728" s="31">
        <f t="shared" si="28"/>
        <v>1125</v>
      </c>
      <c r="L3728" s="31">
        <f t="shared" si="29"/>
        <v>393.75</v>
      </c>
      <c r="M3728" s="32">
        <v>0.35</v>
      </c>
      <c r="O3728" s="37"/>
      <c r="P3728" s="35"/>
      <c r="Q3728" s="33"/>
      <c r="R3728" s="34"/>
    </row>
    <row r="3729" spans="1:18" ht="15.75" customHeight="1" x14ac:dyDescent="0.2">
      <c r="A3729" s="22"/>
      <c r="B3729" s="27" t="s">
        <v>21</v>
      </c>
      <c r="C3729" s="27">
        <v>1185732</v>
      </c>
      <c r="D3729" s="28">
        <v>44449</v>
      </c>
      <c r="E3729" s="27" t="s">
        <v>22</v>
      </c>
      <c r="F3729" s="27" t="s">
        <v>132</v>
      </c>
      <c r="G3729" s="27" t="s">
        <v>133</v>
      </c>
      <c r="H3729" s="27" t="s">
        <v>27</v>
      </c>
      <c r="I3729" s="29">
        <v>0.5</v>
      </c>
      <c r="J3729" s="30">
        <v>2000</v>
      </c>
      <c r="K3729" s="31">
        <f t="shared" si="28"/>
        <v>1000</v>
      </c>
      <c r="L3729" s="31">
        <f t="shared" si="29"/>
        <v>350</v>
      </c>
      <c r="M3729" s="32">
        <v>0.35</v>
      </c>
      <c r="O3729" s="37"/>
      <c r="P3729" s="35"/>
      <c r="Q3729" s="33"/>
      <c r="R3729" s="34"/>
    </row>
    <row r="3730" spans="1:18" ht="15.75" customHeight="1" x14ac:dyDescent="0.2">
      <c r="A3730" s="22"/>
      <c r="B3730" s="27" t="s">
        <v>21</v>
      </c>
      <c r="C3730" s="27">
        <v>1185732</v>
      </c>
      <c r="D3730" s="28">
        <v>44449</v>
      </c>
      <c r="E3730" s="27" t="s">
        <v>22</v>
      </c>
      <c r="F3730" s="27" t="s">
        <v>132</v>
      </c>
      <c r="G3730" s="27" t="s">
        <v>133</v>
      </c>
      <c r="H3730" s="27" t="s">
        <v>28</v>
      </c>
      <c r="I3730" s="29">
        <v>0.6</v>
      </c>
      <c r="J3730" s="30">
        <v>2000</v>
      </c>
      <c r="K3730" s="31">
        <f t="shared" si="28"/>
        <v>1200</v>
      </c>
      <c r="L3730" s="31">
        <f t="shared" si="29"/>
        <v>420</v>
      </c>
      <c r="M3730" s="32">
        <v>0.35</v>
      </c>
      <c r="O3730" s="37"/>
      <c r="P3730" s="35"/>
      <c r="Q3730" s="33"/>
      <c r="R3730" s="34"/>
    </row>
    <row r="3731" spans="1:18" ht="15.75" customHeight="1" x14ac:dyDescent="0.2">
      <c r="A3731" s="22"/>
      <c r="B3731" s="27" t="s">
        <v>21</v>
      </c>
      <c r="C3731" s="27">
        <v>1185732</v>
      </c>
      <c r="D3731" s="28">
        <v>44449</v>
      </c>
      <c r="E3731" s="27" t="s">
        <v>22</v>
      </c>
      <c r="F3731" s="27" t="s">
        <v>132</v>
      </c>
      <c r="G3731" s="27" t="s">
        <v>133</v>
      </c>
      <c r="H3731" s="27" t="s">
        <v>29</v>
      </c>
      <c r="I3731" s="29">
        <v>0.65</v>
      </c>
      <c r="J3731" s="30">
        <v>3000</v>
      </c>
      <c r="K3731" s="31">
        <f t="shared" si="28"/>
        <v>1950</v>
      </c>
      <c r="L3731" s="31">
        <f t="shared" si="29"/>
        <v>779.99999999999989</v>
      </c>
      <c r="M3731" s="32">
        <v>0.39999999999999997</v>
      </c>
      <c r="O3731" s="37"/>
      <c r="P3731" s="35"/>
      <c r="Q3731" s="33"/>
      <c r="R3731" s="34"/>
    </row>
    <row r="3732" spans="1:18" ht="15.75" customHeight="1" x14ac:dyDescent="0.2">
      <c r="A3732" s="22"/>
      <c r="B3732" s="27" t="s">
        <v>21</v>
      </c>
      <c r="C3732" s="27">
        <v>1185732</v>
      </c>
      <c r="D3732" s="28">
        <v>44481</v>
      </c>
      <c r="E3732" s="27" t="s">
        <v>22</v>
      </c>
      <c r="F3732" s="27" t="s">
        <v>132</v>
      </c>
      <c r="G3732" s="27" t="s">
        <v>133</v>
      </c>
      <c r="H3732" s="27" t="s">
        <v>24</v>
      </c>
      <c r="I3732" s="29">
        <v>0.65</v>
      </c>
      <c r="J3732" s="30">
        <v>4750</v>
      </c>
      <c r="K3732" s="31">
        <f t="shared" si="28"/>
        <v>3087.5</v>
      </c>
      <c r="L3732" s="31">
        <f t="shared" si="29"/>
        <v>1389.375</v>
      </c>
      <c r="M3732" s="32">
        <v>0.45</v>
      </c>
      <c r="O3732" s="37"/>
      <c r="P3732" s="35"/>
      <c r="Q3732" s="33"/>
      <c r="R3732" s="34"/>
    </row>
    <row r="3733" spans="1:18" ht="15.75" customHeight="1" x14ac:dyDescent="0.2">
      <c r="A3733" s="22"/>
      <c r="B3733" s="27" t="s">
        <v>21</v>
      </c>
      <c r="C3733" s="27">
        <v>1185732</v>
      </c>
      <c r="D3733" s="28">
        <v>44481</v>
      </c>
      <c r="E3733" s="27" t="s">
        <v>22</v>
      </c>
      <c r="F3733" s="27" t="s">
        <v>132</v>
      </c>
      <c r="G3733" s="27" t="s">
        <v>133</v>
      </c>
      <c r="H3733" s="27" t="s">
        <v>25</v>
      </c>
      <c r="I3733" s="29">
        <v>0.60000000000000009</v>
      </c>
      <c r="J3733" s="30">
        <v>3000</v>
      </c>
      <c r="K3733" s="31">
        <f t="shared" si="28"/>
        <v>1800.0000000000002</v>
      </c>
      <c r="L3733" s="31">
        <f t="shared" si="29"/>
        <v>810.00000000000011</v>
      </c>
      <c r="M3733" s="32">
        <v>0.45</v>
      </c>
      <c r="O3733" s="37"/>
      <c r="P3733" s="35"/>
      <c r="Q3733" s="33"/>
      <c r="R3733" s="34"/>
    </row>
    <row r="3734" spans="1:18" ht="15.75" customHeight="1" x14ac:dyDescent="0.2">
      <c r="A3734" s="22"/>
      <c r="B3734" s="27" t="s">
        <v>21</v>
      </c>
      <c r="C3734" s="27">
        <v>1185732</v>
      </c>
      <c r="D3734" s="28">
        <v>44481</v>
      </c>
      <c r="E3734" s="27" t="s">
        <v>22</v>
      </c>
      <c r="F3734" s="27" t="s">
        <v>132</v>
      </c>
      <c r="G3734" s="27" t="s">
        <v>133</v>
      </c>
      <c r="H3734" s="27" t="s">
        <v>26</v>
      </c>
      <c r="I3734" s="29">
        <v>0.60000000000000009</v>
      </c>
      <c r="J3734" s="30">
        <v>2000</v>
      </c>
      <c r="K3734" s="31">
        <f t="shared" si="28"/>
        <v>1200.0000000000002</v>
      </c>
      <c r="L3734" s="31">
        <f t="shared" si="29"/>
        <v>420.00000000000006</v>
      </c>
      <c r="M3734" s="32">
        <v>0.35</v>
      </c>
      <c r="O3734" s="37"/>
      <c r="P3734" s="35"/>
      <c r="Q3734" s="33"/>
      <c r="R3734" s="34"/>
    </row>
    <row r="3735" spans="1:18" ht="15.75" customHeight="1" x14ac:dyDescent="0.2">
      <c r="A3735" s="22"/>
      <c r="B3735" s="27" t="s">
        <v>21</v>
      </c>
      <c r="C3735" s="27">
        <v>1185732</v>
      </c>
      <c r="D3735" s="28">
        <v>44481</v>
      </c>
      <c r="E3735" s="27" t="s">
        <v>22</v>
      </c>
      <c r="F3735" s="27" t="s">
        <v>132</v>
      </c>
      <c r="G3735" s="27" t="s">
        <v>133</v>
      </c>
      <c r="H3735" s="27" t="s">
        <v>27</v>
      </c>
      <c r="I3735" s="29">
        <v>0.60000000000000009</v>
      </c>
      <c r="J3735" s="30">
        <v>1750</v>
      </c>
      <c r="K3735" s="31">
        <f t="shared" si="28"/>
        <v>1050.0000000000002</v>
      </c>
      <c r="L3735" s="31">
        <f t="shared" si="29"/>
        <v>367.50000000000006</v>
      </c>
      <c r="M3735" s="32">
        <v>0.35</v>
      </c>
      <c r="O3735" s="37"/>
      <c r="P3735" s="35"/>
      <c r="Q3735" s="33"/>
      <c r="R3735" s="34"/>
    </row>
    <row r="3736" spans="1:18" ht="15.75" customHeight="1" x14ac:dyDescent="0.2">
      <c r="A3736" s="22"/>
      <c r="B3736" s="27" t="s">
        <v>21</v>
      </c>
      <c r="C3736" s="27">
        <v>1185732</v>
      </c>
      <c r="D3736" s="28">
        <v>44481</v>
      </c>
      <c r="E3736" s="27" t="s">
        <v>22</v>
      </c>
      <c r="F3736" s="27" t="s">
        <v>132</v>
      </c>
      <c r="G3736" s="27" t="s">
        <v>133</v>
      </c>
      <c r="H3736" s="27" t="s">
        <v>28</v>
      </c>
      <c r="I3736" s="29">
        <v>0.70000000000000007</v>
      </c>
      <c r="J3736" s="30">
        <v>1750</v>
      </c>
      <c r="K3736" s="31">
        <f t="shared" si="28"/>
        <v>1225.0000000000002</v>
      </c>
      <c r="L3736" s="31">
        <f t="shared" si="29"/>
        <v>428.75000000000006</v>
      </c>
      <c r="M3736" s="32">
        <v>0.35</v>
      </c>
      <c r="O3736" s="37"/>
      <c r="P3736" s="35"/>
      <c r="Q3736" s="33"/>
      <c r="R3736" s="34"/>
    </row>
    <row r="3737" spans="1:18" ht="15.75" customHeight="1" x14ac:dyDescent="0.2">
      <c r="A3737" s="22"/>
      <c r="B3737" s="27" t="s">
        <v>21</v>
      </c>
      <c r="C3737" s="27">
        <v>1185732</v>
      </c>
      <c r="D3737" s="28">
        <v>44481</v>
      </c>
      <c r="E3737" s="27" t="s">
        <v>22</v>
      </c>
      <c r="F3737" s="27" t="s">
        <v>132</v>
      </c>
      <c r="G3737" s="27" t="s">
        <v>133</v>
      </c>
      <c r="H3737" s="27" t="s">
        <v>29</v>
      </c>
      <c r="I3737" s="29">
        <v>0.75</v>
      </c>
      <c r="J3737" s="30">
        <v>3000</v>
      </c>
      <c r="K3737" s="31">
        <f t="shared" si="28"/>
        <v>2250</v>
      </c>
      <c r="L3737" s="31">
        <f t="shared" si="29"/>
        <v>899.99999999999989</v>
      </c>
      <c r="M3737" s="32">
        <v>0.39999999999999997</v>
      </c>
      <c r="O3737" s="37"/>
      <c r="P3737" s="35"/>
      <c r="Q3737" s="33"/>
      <c r="R3737" s="34"/>
    </row>
    <row r="3738" spans="1:18" ht="15.75" customHeight="1" x14ac:dyDescent="0.2">
      <c r="A3738" s="22"/>
      <c r="B3738" s="27" t="s">
        <v>21</v>
      </c>
      <c r="C3738" s="27">
        <v>1185732</v>
      </c>
      <c r="D3738" s="28">
        <v>44511</v>
      </c>
      <c r="E3738" s="27" t="s">
        <v>22</v>
      </c>
      <c r="F3738" s="27" t="s">
        <v>132</v>
      </c>
      <c r="G3738" s="27" t="s">
        <v>133</v>
      </c>
      <c r="H3738" s="27" t="s">
        <v>24</v>
      </c>
      <c r="I3738" s="29">
        <v>0.70000000000000007</v>
      </c>
      <c r="J3738" s="30">
        <v>4500</v>
      </c>
      <c r="K3738" s="31">
        <f t="shared" si="28"/>
        <v>3150.0000000000005</v>
      </c>
      <c r="L3738" s="31">
        <f t="shared" si="29"/>
        <v>1417.5000000000002</v>
      </c>
      <c r="M3738" s="32">
        <v>0.45</v>
      </c>
      <c r="O3738" s="37"/>
      <c r="P3738" s="35"/>
      <c r="Q3738" s="33"/>
      <c r="R3738" s="34"/>
    </row>
    <row r="3739" spans="1:18" ht="15.75" customHeight="1" x14ac:dyDescent="0.2">
      <c r="A3739" s="22"/>
      <c r="B3739" s="27" t="s">
        <v>21</v>
      </c>
      <c r="C3739" s="27">
        <v>1185732</v>
      </c>
      <c r="D3739" s="28">
        <v>44511</v>
      </c>
      <c r="E3739" s="27" t="s">
        <v>22</v>
      </c>
      <c r="F3739" s="27" t="s">
        <v>132</v>
      </c>
      <c r="G3739" s="27" t="s">
        <v>133</v>
      </c>
      <c r="H3739" s="27" t="s">
        <v>25</v>
      </c>
      <c r="I3739" s="29">
        <v>0.60000000000000009</v>
      </c>
      <c r="J3739" s="30">
        <v>3250</v>
      </c>
      <c r="K3739" s="31">
        <f t="shared" si="28"/>
        <v>1950.0000000000002</v>
      </c>
      <c r="L3739" s="31">
        <f t="shared" si="29"/>
        <v>877.50000000000011</v>
      </c>
      <c r="M3739" s="32">
        <v>0.45</v>
      </c>
      <c r="O3739" s="37"/>
      <c r="P3739" s="35"/>
      <c r="Q3739" s="33"/>
      <c r="R3739" s="34"/>
    </row>
    <row r="3740" spans="1:18" ht="15.75" customHeight="1" x14ac:dyDescent="0.2">
      <c r="A3740" s="22"/>
      <c r="B3740" s="27" t="s">
        <v>21</v>
      </c>
      <c r="C3740" s="27">
        <v>1185732</v>
      </c>
      <c r="D3740" s="28">
        <v>44511</v>
      </c>
      <c r="E3740" s="27" t="s">
        <v>22</v>
      </c>
      <c r="F3740" s="27" t="s">
        <v>132</v>
      </c>
      <c r="G3740" s="27" t="s">
        <v>133</v>
      </c>
      <c r="H3740" s="27" t="s">
        <v>26</v>
      </c>
      <c r="I3740" s="29">
        <v>0.60000000000000009</v>
      </c>
      <c r="J3740" s="30">
        <v>3200</v>
      </c>
      <c r="K3740" s="31">
        <f t="shared" si="28"/>
        <v>1920.0000000000002</v>
      </c>
      <c r="L3740" s="31">
        <f t="shared" si="29"/>
        <v>672</v>
      </c>
      <c r="M3740" s="32">
        <v>0.35</v>
      </c>
      <c r="O3740" s="37"/>
      <c r="P3740" s="35"/>
      <c r="Q3740" s="33"/>
      <c r="R3740" s="34"/>
    </row>
    <row r="3741" spans="1:18" ht="15.75" customHeight="1" x14ac:dyDescent="0.2">
      <c r="A3741" s="22"/>
      <c r="B3741" s="27" t="s">
        <v>21</v>
      </c>
      <c r="C3741" s="27">
        <v>1185732</v>
      </c>
      <c r="D3741" s="28">
        <v>44511</v>
      </c>
      <c r="E3741" s="27" t="s">
        <v>22</v>
      </c>
      <c r="F3741" s="27" t="s">
        <v>132</v>
      </c>
      <c r="G3741" s="27" t="s">
        <v>133</v>
      </c>
      <c r="H3741" s="27" t="s">
        <v>27</v>
      </c>
      <c r="I3741" s="29">
        <v>0.60000000000000009</v>
      </c>
      <c r="J3741" s="30">
        <v>3000</v>
      </c>
      <c r="K3741" s="31">
        <f t="shared" si="28"/>
        <v>1800.0000000000002</v>
      </c>
      <c r="L3741" s="31">
        <f t="shared" si="29"/>
        <v>630</v>
      </c>
      <c r="M3741" s="32">
        <v>0.35</v>
      </c>
      <c r="O3741" s="37"/>
      <c r="P3741" s="35"/>
      <c r="Q3741" s="33"/>
      <c r="R3741" s="34"/>
    </row>
    <row r="3742" spans="1:18" ht="15.75" customHeight="1" x14ac:dyDescent="0.2">
      <c r="A3742" s="22"/>
      <c r="B3742" s="27" t="s">
        <v>21</v>
      </c>
      <c r="C3742" s="27">
        <v>1185732</v>
      </c>
      <c r="D3742" s="28">
        <v>44511</v>
      </c>
      <c r="E3742" s="27" t="s">
        <v>22</v>
      </c>
      <c r="F3742" s="27" t="s">
        <v>132</v>
      </c>
      <c r="G3742" s="27" t="s">
        <v>133</v>
      </c>
      <c r="H3742" s="27" t="s">
        <v>28</v>
      </c>
      <c r="I3742" s="29">
        <v>0.70000000000000007</v>
      </c>
      <c r="J3742" s="30">
        <v>2750</v>
      </c>
      <c r="K3742" s="31">
        <f t="shared" si="28"/>
        <v>1925.0000000000002</v>
      </c>
      <c r="L3742" s="31">
        <f t="shared" si="29"/>
        <v>673.75</v>
      </c>
      <c r="M3742" s="32">
        <v>0.35</v>
      </c>
      <c r="O3742" s="37"/>
      <c r="P3742" s="35"/>
      <c r="Q3742" s="33"/>
      <c r="R3742" s="34"/>
    </row>
    <row r="3743" spans="1:18" ht="15.75" customHeight="1" x14ac:dyDescent="0.2">
      <c r="A3743" s="22"/>
      <c r="B3743" s="27" t="s">
        <v>21</v>
      </c>
      <c r="C3743" s="27">
        <v>1185732</v>
      </c>
      <c r="D3743" s="28">
        <v>44511</v>
      </c>
      <c r="E3743" s="27" t="s">
        <v>22</v>
      </c>
      <c r="F3743" s="27" t="s">
        <v>132</v>
      </c>
      <c r="G3743" s="27" t="s">
        <v>133</v>
      </c>
      <c r="H3743" s="27" t="s">
        <v>29</v>
      </c>
      <c r="I3743" s="29">
        <v>0.75</v>
      </c>
      <c r="J3743" s="30">
        <v>3750</v>
      </c>
      <c r="K3743" s="31">
        <f t="shared" si="28"/>
        <v>2812.5</v>
      </c>
      <c r="L3743" s="31">
        <f t="shared" si="29"/>
        <v>1125</v>
      </c>
      <c r="M3743" s="32">
        <v>0.39999999999999997</v>
      </c>
      <c r="O3743" s="37"/>
      <c r="P3743" s="35"/>
      <c r="Q3743" s="33"/>
      <c r="R3743" s="34"/>
    </row>
    <row r="3744" spans="1:18" ht="15.75" customHeight="1" x14ac:dyDescent="0.2">
      <c r="A3744" s="22"/>
      <c r="B3744" s="27" t="s">
        <v>21</v>
      </c>
      <c r="C3744" s="27">
        <v>1185732</v>
      </c>
      <c r="D3744" s="28">
        <v>44540</v>
      </c>
      <c r="E3744" s="27" t="s">
        <v>22</v>
      </c>
      <c r="F3744" s="27" t="s">
        <v>132</v>
      </c>
      <c r="G3744" s="27" t="s">
        <v>133</v>
      </c>
      <c r="H3744" s="27" t="s">
        <v>24</v>
      </c>
      <c r="I3744" s="29">
        <v>0.70000000000000007</v>
      </c>
      <c r="J3744" s="30">
        <v>6000</v>
      </c>
      <c r="K3744" s="31">
        <f t="shared" si="28"/>
        <v>4200</v>
      </c>
      <c r="L3744" s="31">
        <f t="shared" si="29"/>
        <v>1890</v>
      </c>
      <c r="M3744" s="32">
        <v>0.45</v>
      </c>
      <c r="O3744" s="37"/>
      <c r="P3744" s="35"/>
      <c r="Q3744" s="33"/>
      <c r="R3744" s="34"/>
    </row>
    <row r="3745" spans="1:18" ht="15.75" customHeight="1" x14ac:dyDescent="0.2">
      <c r="A3745" s="22"/>
      <c r="B3745" s="27" t="s">
        <v>21</v>
      </c>
      <c r="C3745" s="27">
        <v>1185732</v>
      </c>
      <c r="D3745" s="28">
        <v>44540</v>
      </c>
      <c r="E3745" s="27" t="s">
        <v>22</v>
      </c>
      <c r="F3745" s="27" t="s">
        <v>132</v>
      </c>
      <c r="G3745" s="27" t="s">
        <v>133</v>
      </c>
      <c r="H3745" s="27" t="s">
        <v>25</v>
      </c>
      <c r="I3745" s="29">
        <v>0.60000000000000009</v>
      </c>
      <c r="J3745" s="30">
        <v>4000</v>
      </c>
      <c r="K3745" s="31">
        <f t="shared" si="28"/>
        <v>2400.0000000000005</v>
      </c>
      <c r="L3745" s="31">
        <f t="shared" si="29"/>
        <v>1080.0000000000002</v>
      </c>
      <c r="M3745" s="32">
        <v>0.45</v>
      </c>
      <c r="O3745" s="37"/>
      <c r="P3745" s="35"/>
      <c r="Q3745" s="33"/>
      <c r="R3745" s="34"/>
    </row>
    <row r="3746" spans="1:18" ht="15.75" customHeight="1" x14ac:dyDescent="0.2">
      <c r="A3746" s="22"/>
      <c r="B3746" s="27" t="s">
        <v>21</v>
      </c>
      <c r="C3746" s="27">
        <v>1185732</v>
      </c>
      <c r="D3746" s="28">
        <v>44540</v>
      </c>
      <c r="E3746" s="27" t="s">
        <v>22</v>
      </c>
      <c r="F3746" s="27" t="s">
        <v>132</v>
      </c>
      <c r="G3746" s="27" t="s">
        <v>133</v>
      </c>
      <c r="H3746" s="27" t="s">
        <v>26</v>
      </c>
      <c r="I3746" s="29">
        <v>0.60000000000000009</v>
      </c>
      <c r="J3746" s="30">
        <v>3750</v>
      </c>
      <c r="K3746" s="31">
        <f t="shared" si="28"/>
        <v>2250.0000000000005</v>
      </c>
      <c r="L3746" s="31">
        <f t="shared" si="29"/>
        <v>787.50000000000011</v>
      </c>
      <c r="M3746" s="32">
        <v>0.35</v>
      </c>
      <c r="O3746" s="37"/>
      <c r="P3746" s="35"/>
      <c r="Q3746" s="33"/>
      <c r="R3746" s="34"/>
    </row>
    <row r="3747" spans="1:18" ht="15.75" customHeight="1" x14ac:dyDescent="0.2">
      <c r="A3747" s="22"/>
      <c r="B3747" s="27" t="s">
        <v>21</v>
      </c>
      <c r="C3747" s="27">
        <v>1185732</v>
      </c>
      <c r="D3747" s="28">
        <v>44540</v>
      </c>
      <c r="E3747" s="27" t="s">
        <v>22</v>
      </c>
      <c r="F3747" s="27" t="s">
        <v>132</v>
      </c>
      <c r="G3747" s="27" t="s">
        <v>133</v>
      </c>
      <c r="H3747" s="27" t="s">
        <v>27</v>
      </c>
      <c r="I3747" s="29">
        <v>0.60000000000000009</v>
      </c>
      <c r="J3747" s="30">
        <v>3250</v>
      </c>
      <c r="K3747" s="31">
        <f t="shared" si="28"/>
        <v>1950.0000000000002</v>
      </c>
      <c r="L3747" s="31">
        <f t="shared" si="29"/>
        <v>682.5</v>
      </c>
      <c r="M3747" s="32">
        <v>0.35</v>
      </c>
      <c r="O3747" s="37"/>
      <c r="P3747" s="35"/>
      <c r="Q3747" s="33"/>
      <c r="R3747" s="34"/>
    </row>
    <row r="3748" spans="1:18" ht="15.75" customHeight="1" x14ac:dyDescent="0.2">
      <c r="A3748" s="22"/>
      <c r="B3748" s="27" t="s">
        <v>21</v>
      </c>
      <c r="C3748" s="27">
        <v>1185732</v>
      </c>
      <c r="D3748" s="28">
        <v>44540</v>
      </c>
      <c r="E3748" s="27" t="s">
        <v>22</v>
      </c>
      <c r="F3748" s="27" t="s">
        <v>132</v>
      </c>
      <c r="G3748" s="27" t="s">
        <v>133</v>
      </c>
      <c r="H3748" s="27" t="s">
        <v>28</v>
      </c>
      <c r="I3748" s="29">
        <v>0.70000000000000007</v>
      </c>
      <c r="J3748" s="30">
        <v>3250</v>
      </c>
      <c r="K3748" s="31">
        <f t="shared" si="28"/>
        <v>2275</v>
      </c>
      <c r="L3748" s="31">
        <f t="shared" si="29"/>
        <v>796.25</v>
      </c>
      <c r="M3748" s="32">
        <v>0.35</v>
      </c>
      <c r="O3748" s="37"/>
      <c r="P3748" s="35"/>
      <c r="Q3748" s="33"/>
      <c r="R3748" s="34"/>
    </row>
    <row r="3749" spans="1:18" ht="15.75" customHeight="1" x14ac:dyDescent="0.2">
      <c r="A3749" s="22"/>
      <c r="B3749" s="27" t="s">
        <v>21</v>
      </c>
      <c r="C3749" s="27">
        <v>1185732</v>
      </c>
      <c r="D3749" s="28">
        <v>44540</v>
      </c>
      <c r="E3749" s="27" t="s">
        <v>22</v>
      </c>
      <c r="F3749" s="27" t="s">
        <v>132</v>
      </c>
      <c r="G3749" s="27" t="s">
        <v>133</v>
      </c>
      <c r="H3749" s="27" t="s">
        <v>29</v>
      </c>
      <c r="I3749" s="29">
        <v>0.75</v>
      </c>
      <c r="J3749" s="30">
        <v>4250</v>
      </c>
      <c r="K3749" s="31">
        <f t="shared" si="28"/>
        <v>3187.5</v>
      </c>
      <c r="L3749" s="31">
        <f t="shared" si="29"/>
        <v>1275</v>
      </c>
      <c r="M3749" s="32">
        <v>0.39999999999999997</v>
      </c>
      <c r="O3749" s="37"/>
      <c r="P3749" s="35"/>
      <c r="Q3749" s="33"/>
      <c r="R3749" s="34"/>
    </row>
    <row r="3750" spans="1:18" ht="15.75" customHeight="1" x14ac:dyDescent="0.2">
      <c r="A3750" s="22" t="s">
        <v>46</v>
      </c>
      <c r="B3750" s="27" t="s">
        <v>21</v>
      </c>
      <c r="C3750" s="27">
        <v>1185732</v>
      </c>
      <c r="D3750" s="28">
        <v>44217</v>
      </c>
      <c r="E3750" s="27" t="s">
        <v>22</v>
      </c>
      <c r="F3750" s="27" t="s">
        <v>134</v>
      </c>
      <c r="G3750" s="27" t="s">
        <v>135</v>
      </c>
      <c r="H3750" s="27" t="s">
        <v>24</v>
      </c>
      <c r="I3750" s="29">
        <v>0.5</v>
      </c>
      <c r="J3750" s="30">
        <v>5250</v>
      </c>
      <c r="K3750" s="31">
        <f t="shared" si="28"/>
        <v>2625</v>
      </c>
      <c r="L3750" s="31">
        <f t="shared" si="29"/>
        <v>1050</v>
      </c>
      <c r="M3750" s="32">
        <v>0.4</v>
      </c>
      <c r="O3750" s="37"/>
      <c r="P3750" s="35"/>
      <c r="Q3750" s="33"/>
      <c r="R3750" s="34"/>
    </row>
    <row r="3751" spans="1:18" ht="15.75" customHeight="1" x14ac:dyDescent="0.2">
      <c r="A3751" s="22"/>
      <c r="B3751" s="27" t="s">
        <v>21</v>
      </c>
      <c r="C3751" s="27">
        <v>1185732</v>
      </c>
      <c r="D3751" s="28">
        <v>44217</v>
      </c>
      <c r="E3751" s="27" t="s">
        <v>22</v>
      </c>
      <c r="F3751" s="27" t="s">
        <v>134</v>
      </c>
      <c r="G3751" s="27" t="s">
        <v>135</v>
      </c>
      <c r="H3751" s="27" t="s">
        <v>25</v>
      </c>
      <c r="I3751" s="29">
        <v>0.5</v>
      </c>
      <c r="J3751" s="30">
        <v>3250</v>
      </c>
      <c r="K3751" s="31">
        <f t="shared" si="28"/>
        <v>1625</v>
      </c>
      <c r="L3751" s="31">
        <f t="shared" si="29"/>
        <v>650</v>
      </c>
      <c r="M3751" s="32">
        <v>0.4</v>
      </c>
      <c r="O3751" s="37"/>
      <c r="P3751" s="35"/>
      <c r="Q3751" s="33"/>
      <c r="R3751" s="34"/>
    </row>
    <row r="3752" spans="1:18" ht="15.75" customHeight="1" x14ac:dyDescent="0.2">
      <c r="A3752" s="22"/>
      <c r="B3752" s="27" t="s">
        <v>21</v>
      </c>
      <c r="C3752" s="27">
        <v>1185732</v>
      </c>
      <c r="D3752" s="28">
        <v>44217</v>
      </c>
      <c r="E3752" s="27" t="s">
        <v>22</v>
      </c>
      <c r="F3752" s="27" t="s">
        <v>134</v>
      </c>
      <c r="G3752" s="27" t="s">
        <v>135</v>
      </c>
      <c r="H3752" s="27" t="s">
        <v>26</v>
      </c>
      <c r="I3752" s="29">
        <v>0.4</v>
      </c>
      <c r="J3752" s="30">
        <v>3250</v>
      </c>
      <c r="K3752" s="31">
        <f t="shared" si="28"/>
        <v>1300</v>
      </c>
      <c r="L3752" s="31">
        <f t="shared" si="29"/>
        <v>390</v>
      </c>
      <c r="M3752" s="32">
        <v>0.3</v>
      </c>
      <c r="O3752" s="37"/>
      <c r="P3752" s="35"/>
      <c r="Q3752" s="33"/>
      <c r="R3752" s="34"/>
    </row>
    <row r="3753" spans="1:18" ht="15.75" customHeight="1" x14ac:dyDescent="0.2">
      <c r="A3753" s="22"/>
      <c r="B3753" s="27" t="s">
        <v>21</v>
      </c>
      <c r="C3753" s="27">
        <v>1185732</v>
      </c>
      <c r="D3753" s="28">
        <v>44217</v>
      </c>
      <c r="E3753" s="27" t="s">
        <v>22</v>
      </c>
      <c r="F3753" s="27" t="s">
        <v>134</v>
      </c>
      <c r="G3753" s="27" t="s">
        <v>135</v>
      </c>
      <c r="H3753" s="27" t="s">
        <v>27</v>
      </c>
      <c r="I3753" s="29">
        <v>0.44999999999999996</v>
      </c>
      <c r="J3753" s="30">
        <v>1750</v>
      </c>
      <c r="K3753" s="31">
        <f t="shared" si="28"/>
        <v>787.49999999999989</v>
      </c>
      <c r="L3753" s="31">
        <f t="shared" si="29"/>
        <v>236.24999999999994</v>
      </c>
      <c r="M3753" s="32">
        <v>0.3</v>
      </c>
      <c r="O3753" s="37"/>
      <c r="P3753" s="35"/>
      <c r="Q3753" s="33"/>
      <c r="R3753" s="34"/>
    </row>
    <row r="3754" spans="1:18" ht="15.75" customHeight="1" x14ac:dyDescent="0.2">
      <c r="A3754" s="22"/>
      <c r="B3754" s="27" t="s">
        <v>21</v>
      </c>
      <c r="C3754" s="27">
        <v>1185732</v>
      </c>
      <c r="D3754" s="28">
        <v>44217</v>
      </c>
      <c r="E3754" s="27" t="s">
        <v>22</v>
      </c>
      <c r="F3754" s="27" t="s">
        <v>134</v>
      </c>
      <c r="G3754" s="27" t="s">
        <v>135</v>
      </c>
      <c r="H3754" s="27" t="s">
        <v>28</v>
      </c>
      <c r="I3754" s="29">
        <v>0.60000000000000009</v>
      </c>
      <c r="J3754" s="30">
        <v>2250</v>
      </c>
      <c r="K3754" s="31">
        <f t="shared" si="28"/>
        <v>1350.0000000000002</v>
      </c>
      <c r="L3754" s="31">
        <f t="shared" si="29"/>
        <v>405.00000000000006</v>
      </c>
      <c r="M3754" s="32">
        <v>0.3</v>
      </c>
      <c r="O3754" s="37"/>
      <c r="P3754" s="35"/>
      <c r="Q3754" s="33"/>
      <c r="R3754" s="34"/>
    </row>
    <row r="3755" spans="1:18" ht="15.75" customHeight="1" x14ac:dyDescent="0.2">
      <c r="A3755" s="22"/>
      <c r="B3755" s="27" t="s">
        <v>21</v>
      </c>
      <c r="C3755" s="27">
        <v>1185732</v>
      </c>
      <c r="D3755" s="28">
        <v>44217</v>
      </c>
      <c r="E3755" s="27" t="s">
        <v>22</v>
      </c>
      <c r="F3755" s="27" t="s">
        <v>134</v>
      </c>
      <c r="G3755" s="27" t="s">
        <v>135</v>
      </c>
      <c r="H3755" s="27" t="s">
        <v>29</v>
      </c>
      <c r="I3755" s="29">
        <v>0.5</v>
      </c>
      <c r="J3755" s="30">
        <v>3250</v>
      </c>
      <c r="K3755" s="31">
        <f t="shared" si="28"/>
        <v>1625</v>
      </c>
      <c r="L3755" s="31">
        <f t="shared" si="29"/>
        <v>568.75</v>
      </c>
      <c r="M3755" s="32">
        <v>0.35</v>
      </c>
      <c r="O3755" s="37"/>
      <c r="P3755" s="35"/>
      <c r="Q3755" s="33"/>
      <c r="R3755" s="34"/>
    </row>
    <row r="3756" spans="1:18" ht="15.75" customHeight="1" x14ac:dyDescent="0.2">
      <c r="A3756" s="22"/>
      <c r="B3756" s="27" t="s">
        <v>21</v>
      </c>
      <c r="C3756" s="27">
        <v>1185732</v>
      </c>
      <c r="D3756" s="28">
        <v>44246</v>
      </c>
      <c r="E3756" s="27" t="s">
        <v>22</v>
      </c>
      <c r="F3756" s="27" t="s">
        <v>134</v>
      </c>
      <c r="G3756" s="27" t="s">
        <v>135</v>
      </c>
      <c r="H3756" s="27" t="s">
        <v>24</v>
      </c>
      <c r="I3756" s="29">
        <v>0.5</v>
      </c>
      <c r="J3756" s="30">
        <v>6000</v>
      </c>
      <c r="K3756" s="31">
        <f t="shared" si="28"/>
        <v>3000</v>
      </c>
      <c r="L3756" s="31">
        <f t="shared" si="29"/>
        <v>1200</v>
      </c>
      <c r="M3756" s="32">
        <v>0.4</v>
      </c>
      <c r="O3756" s="37"/>
      <c r="P3756" s="35"/>
      <c r="Q3756" s="33"/>
      <c r="R3756" s="34"/>
    </row>
    <row r="3757" spans="1:18" ht="15.75" customHeight="1" x14ac:dyDescent="0.2">
      <c r="A3757" s="22"/>
      <c r="B3757" s="27" t="s">
        <v>21</v>
      </c>
      <c r="C3757" s="27">
        <v>1185732</v>
      </c>
      <c r="D3757" s="28">
        <v>44246</v>
      </c>
      <c r="E3757" s="27" t="s">
        <v>22</v>
      </c>
      <c r="F3757" s="27" t="s">
        <v>134</v>
      </c>
      <c r="G3757" s="27" t="s">
        <v>135</v>
      </c>
      <c r="H3757" s="27" t="s">
        <v>25</v>
      </c>
      <c r="I3757" s="29">
        <v>0.5</v>
      </c>
      <c r="J3757" s="30">
        <v>2500</v>
      </c>
      <c r="K3757" s="31">
        <f t="shared" si="28"/>
        <v>1250</v>
      </c>
      <c r="L3757" s="31">
        <f t="shared" si="29"/>
        <v>500</v>
      </c>
      <c r="M3757" s="32">
        <v>0.4</v>
      </c>
      <c r="O3757" s="37"/>
      <c r="P3757" s="35"/>
      <c r="Q3757" s="33"/>
      <c r="R3757" s="34"/>
    </row>
    <row r="3758" spans="1:18" ht="15.75" customHeight="1" x14ac:dyDescent="0.2">
      <c r="A3758" s="22"/>
      <c r="B3758" s="27" t="s">
        <v>21</v>
      </c>
      <c r="C3758" s="27">
        <v>1185732</v>
      </c>
      <c r="D3758" s="28">
        <v>44246</v>
      </c>
      <c r="E3758" s="27" t="s">
        <v>22</v>
      </c>
      <c r="F3758" s="27" t="s">
        <v>134</v>
      </c>
      <c r="G3758" s="27" t="s">
        <v>135</v>
      </c>
      <c r="H3758" s="27" t="s">
        <v>26</v>
      </c>
      <c r="I3758" s="29">
        <v>0.4</v>
      </c>
      <c r="J3758" s="30">
        <v>3000</v>
      </c>
      <c r="K3758" s="31">
        <f t="shared" si="28"/>
        <v>1200</v>
      </c>
      <c r="L3758" s="31">
        <f t="shared" si="29"/>
        <v>360</v>
      </c>
      <c r="M3758" s="32">
        <v>0.3</v>
      </c>
      <c r="O3758" s="37"/>
      <c r="P3758" s="35"/>
      <c r="Q3758" s="33"/>
      <c r="R3758" s="34"/>
    </row>
    <row r="3759" spans="1:18" ht="15.75" customHeight="1" x14ac:dyDescent="0.2">
      <c r="A3759" s="22"/>
      <c r="B3759" s="27" t="s">
        <v>21</v>
      </c>
      <c r="C3759" s="27">
        <v>1185732</v>
      </c>
      <c r="D3759" s="28">
        <v>44246</v>
      </c>
      <c r="E3759" s="27" t="s">
        <v>22</v>
      </c>
      <c r="F3759" s="27" t="s">
        <v>134</v>
      </c>
      <c r="G3759" s="27" t="s">
        <v>135</v>
      </c>
      <c r="H3759" s="27" t="s">
        <v>27</v>
      </c>
      <c r="I3759" s="29">
        <v>0.44999999999999996</v>
      </c>
      <c r="J3759" s="30">
        <v>2000</v>
      </c>
      <c r="K3759" s="31">
        <f t="shared" si="28"/>
        <v>899.99999999999989</v>
      </c>
      <c r="L3759" s="31">
        <f t="shared" si="29"/>
        <v>269.99999999999994</v>
      </c>
      <c r="M3759" s="32">
        <v>0.3</v>
      </c>
      <c r="O3759" s="37"/>
      <c r="P3759" s="35"/>
      <c r="Q3759" s="33"/>
      <c r="R3759" s="34"/>
    </row>
    <row r="3760" spans="1:18" ht="15.75" customHeight="1" x14ac:dyDescent="0.2">
      <c r="A3760" s="22"/>
      <c r="B3760" s="27" t="s">
        <v>21</v>
      </c>
      <c r="C3760" s="27">
        <v>1185732</v>
      </c>
      <c r="D3760" s="28">
        <v>44246</v>
      </c>
      <c r="E3760" s="27" t="s">
        <v>22</v>
      </c>
      <c r="F3760" s="27" t="s">
        <v>134</v>
      </c>
      <c r="G3760" s="27" t="s">
        <v>135</v>
      </c>
      <c r="H3760" s="27" t="s">
        <v>28</v>
      </c>
      <c r="I3760" s="29">
        <v>0.60000000000000009</v>
      </c>
      <c r="J3760" s="30">
        <v>2750</v>
      </c>
      <c r="K3760" s="31">
        <f t="shared" si="28"/>
        <v>1650.0000000000002</v>
      </c>
      <c r="L3760" s="31">
        <f t="shared" si="29"/>
        <v>495.00000000000006</v>
      </c>
      <c r="M3760" s="32">
        <v>0.3</v>
      </c>
      <c r="O3760" s="37"/>
      <c r="P3760" s="35"/>
      <c r="Q3760" s="33"/>
      <c r="R3760" s="34"/>
    </row>
    <row r="3761" spans="1:18" ht="15.75" customHeight="1" x14ac:dyDescent="0.2">
      <c r="A3761" s="22"/>
      <c r="B3761" s="27" t="s">
        <v>21</v>
      </c>
      <c r="C3761" s="27">
        <v>1185732</v>
      </c>
      <c r="D3761" s="28">
        <v>44246</v>
      </c>
      <c r="E3761" s="27" t="s">
        <v>22</v>
      </c>
      <c r="F3761" s="27" t="s">
        <v>134</v>
      </c>
      <c r="G3761" s="27" t="s">
        <v>135</v>
      </c>
      <c r="H3761" s="27" t="s">
        <v>29</v>
      </c>
      <c r="I3761" s="29">
        <v>0.5</v>
      </c>
      <c r="J3761" s="30">
        <v>3750</v>
      </c>
      <c r="K3761" s="31">
        <f t="shared" si="28"/>
        <v>1875</v>
      </c>
      <c r="L3761" s="31">
        <f t="shared" si="29"/>
        <v>656.25</v>
      </c>
      <c r="M3761" s="32">
        <v>0.35</v>
      </c>
      <c r="O3761" s="37"/>
      <c r="P3761" s="35"/>
      <c r="Q3761" s="33"/>
      <c r="R3761" s="34"/>
    </row>
    <row r="3762" spans="1:18" ht="15.75" customHeight="1" x14ac:dyDescent="0.2">
      <c r="A3762" s="22"/>
      <c r="B3762" s="27" t="s">
        <v>21</v>
      </c>
      <c r="C3762" s="27">
        <v>1185732</v>
      </c>
      <c r="D3762" s="28">
        <v>44272</v>
      </c>
      <c r="E3762" s="27" t="s">
        <v>22</v>
      </c>
      <c r="F3762" s="27" t="s">
        <v>134</v>
      </c>
      <c r="G3762" s="27" t="s">
        <v>135</v>
      </c>
      <c r="H3762" s="27" t="s">
        <v>24</v>
      </c>
      <c r="I3762" s="29">
        <v>0.5</v>
      </c>
      <c r="J3762" s="30">
        <v>5700</v>
      </c>
      <c r="K3762" s="31">
        <f t="shared" si="28"/>
        <v>2850</v>
      </c>
      <c r="L3762" s="31">
        <f t="shared" si="29"/>
        <v>1140</v>
      </c>
      <c r="M3762" s="32">
        <v>0.4</v>
      </c>
      <c r="O3762" s="37"/>
      <c r="P3762" s="35"/>
      <c r="Q3762" s="33"/>
      <c r="R3762" s="34"/>
    </row>
    <row r="3763" spans="1:18" ht="15.75" customHeight="1" x14ac:dyDescent="0.2">
      <c r="A3763" s="22"/>
      <c r="B3763" s="27" t="s">
        <v>21</v>
      </c>
      <c r="C3763" s="27">
        <v>1185732</v>
      </c>
      <c r="D3763" s="28">
        <v>44272</v>
      </c>
      <c r="E3763" s="27" t="s">
        <v>22</v>
      </c>
      <c r="F3763" s="27" t="s">
        <v>134</v>
      </c>
      <c r="G3763" s="27" t="s">
        <v>135</v>
      </c>
      <c r="H3763" s="27" t="s">
        <v>25</v>
      </c>
      <c r="I3763" s="29">
        <v>0.5</v>
      </c>
      <c r="J3763" s="30">
        <v>2750</v>
      </c>
      <c r="K3763" s="31">
        <f t="shared" si="28"/>
        <v>1375</v>
      </c>
      <c r="L3763" s="31">
        <f t="shared" si="29"/>
        <v>550</v>
      </c>
      <c r="M3763" s="32">
        <v>0.4</v>
      </c>
      <c r="O3763" s="37"/>
      <c r="P3763" s="35"/>
      <c r="Q3763" s="33"/>
      <c r="R3763" s="34"/>
    </row>
    <row r="3764" spans="1:18" ht="15.75" customHeight="1" x14ac:dyDescent="0.2">
      <c r="A3764" s="22"/>
      <c r="B3764" s="27" t="s">
        <v>21</v>
      </c>
      <c r="C3764" s="27">
        <v>1185732</v>
      </c>
      <c r="D3764" s="28">
        <v>44272</v>
      </c>
      <c r="E3764" s="27" t="s">
        <v>22</v>
      </c>
      <c r="F3764" s="27" t="s">
        <v>134</v>
      </c>
      <c r="G3764" s="27" t="s">
        <v>135</v>
      </c>
      <c r="H3764" s="27" t="s">
        <v>26</v>
      </c>
      <c r="I3764" s="29">
        <v>0.4</v>
      </c>
      <c r="J3764" s="30">
        <v>3000</v>
      </c>
      <c r="K3764" s="31">
        <f t="shared" si="28"/>
        <v>1200</v>
      </c>
      <c r="L3764" s="31">
        <f t="shared" si="29"/>
        <v>360</v>
      </c>
      <c r="M3764" s="32">
        <v>0.3</v>
      </c>
      <c r="O3764" s="37"/>
      <c r="P3764" s="35"/>
      <c r="Q3764" s="33"/>
      <c r="R3764" s="34"/>
    </row>
    <row r="3765" spans="1:18" ht="15.75" customHeight="1" x14ac:dyDescent="0.2">
      <c r="A3765" s="22"/>
      <c r="B3765" s="27" t="s">
        <v>21</v>
      </c>
      <c r="C3765" s="27">
        <v>1185732</v>
      </c>
      <c r="D3765" s="28">
        <v>44272</v>
      </c>
      <c r="E3765" s="27" t="s">
        <v>22</v>
      </c>
      <c r="F3765" s="27" t="s">
        <v>134</v>
      </c>
      <c r="G3765" s="27" t="s">
        <v>135</v>
      </c>
      <c r="H3765" s="27" t="s">
        <v>27</v>
      </c>
      <c r="I3765" s="29">
        <v>0.44999999999999996</v>
      </c>
      <c r="J3765" s="30">
        <v>1500</v>
      </c>
      <c r="K3765" s="31">
        <f t="shared" si="28"/>
        <v>674.99999999999989</v>
      </c>
      <c r="L3765" s="31">
        <f t="shared" si="29"/>
        <v>202.49999999999997</v>
      </c>
      <c r="M3765" s="32">
        <v>0.3</v>
      </c>
      <c r="O3765" s="37"/>
      <c r="P3765" s="35"/>
      <c r="Q3765" s="33"/>
      <c r="R3765" s="34"/>
    </row>
    <row r="3766" spans="1:18" ht="15.75" customHeight="1" x14ac:dyDescent="0.2">
      <c r="A3766" s="22"/>
      <c r="B3766" s="27" t="s">
        <v>21</v>
      </c>
      <c r="C3766" s="27">
        <v>1185732</v>
      </c>
      <c r="D3766" s="28">
        <v>44272</v>
      </c>
      <c r="E3766" s="27" t="s">
        <v>22</v>
      </c>
      <c r="F3766" s="27" t="s">
        <v>134</v>
      </c>
      <c r="G3766" s="27" t="s">
        <v>135</v>
      </c>
      <c r="H3766" s="27" t="s">
        <v>28</v>
      </c>
      <c r="I3766" s="29">
        <v>0.60000000000000009</v>
      </c>
      <c r="J3766" s="30">
        <v>2000</v>
      </c>
      <c r="K3766" s="31">
        <f t="shared" si="28"/>
        <v>1200.0000000000002</v>
      </c>
      <c r="L3766" s="31">
        <f t="shared" si="29"/>
        <v>360.00000000000006</v>
      </c>
      <c r="M3766" s="32">
        <v>0.3</v>
      </c>
      <c r="O3766" s="37"/>
      <c r="P3766" s="35"/>
      <c r="Q3766" s="33"/>
      <c r="R3766" s="34"/>
    </row>
    <row r="3767" spans="1:18" ht="15.75" customHeight="1" x14ac:dyDescent="0.2">
      <c r="A3767" s="22"/>
      <c r="B3767" s="27" t="s">
        <v>21</v>
      </c>
      <c r="C3767" s="27">
        <v>1185732</v>
      </c>
      <c r="D3767" s="28">
        <v>44272</v>
      </c>
      <c r="E3767" s="27" t="s">
        <v>22</v>
      </c>
      <c r="F3767" s="27" t="s">
        <v>134</v>
      </c>
      <c r="G3767" s="27" t="s">
        <v>135</v>
      </c>
      <c r="H3767" s="27" t="s">
        <v>29</v>
      </c>
      <c r="I3767" s="29">
        <v>0.5</v>
      </c>
      <c r="J3767" s="30">
        <v>3000</v>
      </c>
      <c r="K3767" s="31">
        <f t="shared" si="28"/>
        <v>1500</v>
      </c>
      <c r="L3767" s="31">
        <f t="shared" si="29"/>
        <v>525</v>
      </c>
      <c r="M3767" s="32">
        <v>0.35</v>
      </c>
      <c r="O3767" s="37"/>
      <c r="P3767" s="35"/>
      <c r="Q3767" s="33"/>
      <c r="R3767" s="34"/>
    </row>
    <row r="3768" spans="1:18" ht="15.75" customHeight="1" x14ac:dyDescent="0.2">
      <c r="A3768" s="22"/>
      <c r="B3768" s="27" t="s">
        <v>21</v>
      </c>
      <c r="C3768" s="27">
        <v>1185732</v>
      </c>
      <c r="D3768" s="28">
        <v>44304</v>
      </c>
      <c r="E3768" s="27" t="s">
        <v>22</v>
      </c>
      <c r="F3768" s="27" t="s">
        <v>134</v>
      </c>
      <c r="G3768" s="27" t="s">
        <v>135</v>
      </c>
      <c r="H3768" s="27" t="s">
        <v>24</v>
      </c>
      <c r="I3768" s="29">
        <v>0.5</v>
      </c>
      <c r="J3768" s="30">
        <v>5500</v>
      </c>
      <c r="K3768" s="31">
        <f t="shared" si="28"/>
        <v>2750</v>
      </c>
      <c r="L3768" s="31">
        <f t="shared" si="29"/>
        <v>1100</v>
      </c>
      <c r="M3768" s="32">
        <v>0.4</v>
      </c>
      <c r="O3768" s="37"/>
      <c r="P3768" s="35"/>
      <c r="Q3768" s="33"/>
      <c r="R3768" s="34"/>
    </row>
    <row r="3769" spans="1:18" ht="15.75" customHeight="1" x14ac:dyDescent="0.2">
      <c r="A3769" s="22"/>
      <c r="B3769" s="27" t="s">
        <v>21</v>
      </c>
      <c r="C3769" s="27">
        <v>1185732</v>
      </c>
      <c r="D3769" s="28">
        <v>44304</v>
      </c>
      <c r="E3769" s="27" t="s">
        <v>22</v>
      </c>
      <c r="F3769" s="27" t="s">
        <v>134</v>
      </c>
      <c r="G3769" s="27" t="s">
        <v>135</v>
      </c>
      <c r="H3769" s="27" t="s">
        <v>25</v>
      </c>
      <c r="I3769" s="29">
        <v>0.5</v>
      </c>
      <c r="J3769" s="30">
        <v>2500</v>
      </c>
      <c r="K3769" s="31">
        <f t="shared" si="28"/>
        <v>1250</v>
      </c>
      <c r="L3769" s="31">
        <f t="shared" si="29"/>
        <v>500</v>
      </c>
      <c r="M3769" s="32">
        <v>0.4</v>
      </c>
      <c r="O3769" s="37"/>
      <c r="P3769" s="35"/>
      <c r="Q3769" s="33"/>
      <c r="R3769" s="34"/>
    </row>
    <row r="3770" spans="1:18" ht="15.75" customHeight="1" x14ac:dyDescent="0.2">
      <c r="A3770" s="22"/>
      <c r="B3770" s="27" t="s">
        <v>21</v>
      </c>
      <c r="C3770" s="27">
        <v>1185732</v>
      </c>
      <c r="D3770" s="28">
        <v>44304</v>
      </c>
      <c r="E3770" s="27" t="s">
        <v>22</v>
      </c>
      <c r="F3770" s="27" t="s">
        <v>134</v>
      </c>
      <c r="G3770" s="27" t="s">
        <v>135</v>
      </c>
      <c r="H3770" s="27" t="s">
        <v>26</v>
      </c>
      <c r="I3770" s="29">
        <v>0.4</v>
      </c>
      <c r="J3770" s="30">
        <v>2500</v>
      </c>
      <c r="K3770" s="31">
        <f t="shared" si="28"/>
        <v>1000</v>
      </c>
      <c r="L3770" s="31">
        <f t="shared" si="29"/>
        <v>300</v>
      </c>
      <c r="M3770" s="32">
        <v>0.3</v>
      </c>
      <c r="O3770" s="37"/>
      <c r="P3770" s="35"/>
      <c r="Q3770" s="33"/>
      <c r="R3770" s="34"/>
    </row>
    <row r="3771" spans="1:18" ht="15.75" customHeight="1" x14ac:dyDescent="0.2">
      <c r="A3771" s="22"/>
      <c r="B3771" s="27" t="s">
        <v>21</v>
      </c>
      <c r="C3771" s="27">
        <v>1185732</v>
      </c>
      <c r="D3771" s="28">
        <v>44304</v>
      </c>
      <c r="E3771" s="27" t="s">
        <v>22</v>
      </c>
      <c r="F3771" s="27" t="s">
        <v>134</v>
      </c>
      <c r="G3771" s="27" t="s">
        <v>135</v>
      </c>
      <c r="H3771" s="27" t="s">
        <v>27</v>
      </c>
      <c r="I3771" s="29">
        <v>0.44999999999999996</v>
      </c>
      <c r="J3771" s="30">
        <v>1750</v>
      </c>
      <c r="K3771" s="31">
        <f t="shared" si="28"/>
        <v>787.49999999999989</v>
      </c>
      <c r="L3771" s="31">
        <f t="shared" si="29"/>
        <v>236.24999999999994</v>
      </c>
      <c r="M3771" s="32">
        <v>0.3</v>
      </c>
      <c r="O3771" s="37"/>
      <c r="P3771" s="35"/>
      <c r="Q3771" s="33"/>
      <c r="R3771" s="34"/>
    </row>
    <row r="3772" spans="1:18" ht="15.75" customHeight="1" x14ac:dyDescent="0.2">
      <c r="A3772" s="22"/>
      <c r="B3772" s="27" t="s">
        <v>21</v>
      </c>
      <c r="C3772" s="27">
        <v>1185732</v>
      </c>
      <c r="D3772" s="28">
        <v>44304</v>
      </c>
      <c r="E3772" s="27" t="s">
        <v>22</v>
      </c>
      <c r="F3772" s="27" t="s">
        <v>134</v>
      </c>
      <c r="G3772" s="27" t="s">
        <v>135</v>
      </c>
      <c r="H3772" s="27" t="s">
        <v>28</v>
      </c>
      <c r="I3772" s="29">
        <v>0.60000000000000009</v>
      </c>
      <c r="J3772" s="30">
        <v>1750</v>
      </c>
      <c r="K3772" s="31">
        <f t="shared" si="28"/>
        <v>1050.0000000000002</v>
      </c>
      <c r="L3772" s="31">
        <f t="shared" si="29"/>
        <v>315.00000000000006</v>
      </c>
      <c r="M3772" s="32">
        <v>0.3</v>
      </c>
      <c r="O3772" s="37"/>
      <c r="P3772" s="35"/>
      <c r="Q3772" s="33"/>
      <c r="R3772" s="34"/>
    </row>
    <row r="3773" spans="1:18" ht="15.75" customHeight="1" x14ac:dyDescent="0.2">
      <c r="A3773" s="22"/>
      <c r="B3773" s="27" t="s">
        <v>21</v>
      </c>
      <c r="C3773" s="27">
        <v>1185732</v>
      </c>
      <c r="D3773" s="28">
        <v>44304</v>
      </c>
      <c r="E3773" s="27" t="s">
        <v>22</v>
      </c>
      <c r="F3773" s="27" t="s">
        <v>134</v>
      </c>
      <c r="G3773" s="27" t="s">
        <v>135</v>
      </c>
      <c r="H3773" s="27" t="s">
        <v>29</v>
      </c>
      <c r="I3773" s="29">
        <v>0.5</v>
      </c>
      <c r="J3773" s="30">
        <v>3250</v>
      </c>
      <c r="K3773" s="31">
        <f t="shared" si="28"/>
        <v>1625</v>
      </c>
      <c r="L3773" s="31">
        <f t="shared" si="29"/>
        <v>568.75</v>
      </c>
      <c r="M3773" s="32">
        <v>0.35</v>
      </c>
      <c r="O3773" s="37"/>
      <c r="P3773" s="35"/>
      <c r="Q3773" s="33"/>
      <c r="R3773" s="34"/>
    </row>
    <row r="3774" spans="1:18" ht="15.75" customHeight="1" x14ac:dyDescent="0.2">
      <c r="A3774" s="22"/>
      <c r="B3774" s="27" t="s">
        <v>21</v>
      </c>
      <c r="C3774" s="27">
        <v>1185732</v>
      </c>
      <c r="D3774" s="28">
        <v>44333</v>
      </c>
      <c r="E3774" s="27" t="s">
        <v>22</v>
      </c>
      <c r="F3774" s="27" t="s">
        <v>134</v>
      </c>
      <c r="G3774" s="27" t="s">
        <v>135</v>
      </c>
      <c r="H3774" s="27" t="s">
        <v>24</v>
      </c>
      <c r="I3774" s="29">
        <v>0.65</v>
      </c>
      <c r="J3774" s="30">
        <v>5950</v>
      </c>
      <c r="K3774" s="31">
        <f t="shared" si="28"/>
        <v>3867.5</v>
      </c>
      <c r="L3774" s="31">
        <f t="shared" si="29"/>
        <v>1547</v>
      </c>
      <c r="M3774" s="32">
        <v>0.4</v>
      </c>
      <c r="O3774" s="37"/>
      <c r="P3774" s="35"/>
      <c r="Q3774" s="33"/>
      <c r="R3774" s="34"/>
    </row>
    <row r="3775" spans="1:18" ht="15.75" customHeight="1" x14ac:dyDescent="0.2">
      <c r="A3775" s="22"/>
      <c r="B3775" s="27" t="s">
        <v>21</v>
      </c>
      <c r="C3775" s="27">
        <v>1185732</v>
      </c>
      <c r="D3775" s="28">
        <v>44333</v>
      </c>
      <c r="E3775" s="27" t="s">
        <v>22</v>
      </c>
      <c r="F3775" s="27" t="s">
        <v>134</v>
      </c>
      <c r="G3775" s="27" t="s">
        <v>135</v>
      </c>
      <c r="H3775" s="27" t="s">
        <v>25</v>
      </c>
      <c r="I3775" s="29">
        <v>0.60000000000000009</v>
      </c>
      <c r="J3775" s="30">
        <v>3000</v>
      </c>
      <c r="K3775" s="31">
        <f t="shared" si="28"/>
        <v>1800.0000000000002</v>
      </c>
      <c r="L3775" s="31">
        <f t="shared" si="29"/>
        <v>720.00000000000011</v>
      </c>
      <c r="M3775" s="32">
        <v>0.4</v>
      </c>
      <c r="O3775" s="37"/>
      <c r="P3775" s="35"/>
      <c r="Q3775" s="33"/>
      <c r="R3775" s="34"/>
    </row>
    <row r="3776" spans="1:18" ht="15.75" customHeight="1" x14ac:dyDescent="0.2">
      <c r="A3776" s="22"/>
      <c r="B3776" s="27" t="s">
        <v>21</v>
      </c>
      <c r="C3776" s="27">
        <v>1185732</v>
      </c>
      <c r="D3776" s="28">
        <v>44333</v>
      </c>
      <c r="E3776" s="27" t="s">
        <v>22</v>
      </c>
      <c r="F3776" s="27" t="s">
        <v>134</v>
      </c>
      <c r="G3776" s="27" t="s">
        <v>135</v>
      </c>
      <c r="H3776" s="27" t="s">
        <v>26</v>
      </c>
      <c r="I3776" s="29">
        <v>0.55000000000000004</v>
      </c>
      <c r="J3776" s="30">
        <v>3250</v>
      </c>
      <c r="K3776" s="31">
        <f t="shared" si="28"/>
        <v>1787.5000000000002</v>
      </c>
      <c r="L3776" s="31">
        <f t="shared" si="29"/>
        <v>536.25</v>
      </c>
      <c r="M3776" s="32">
        <v>0.3</v>
      </c>
      <c r="O3776" s="37"/>
      <c r="P3776" s="35"/>
      <c r="Q3776" s="33"/>
      <c r="R3776" s="34"/>
    </row>
    <row r="3777" spans="1:18" ht="15.75" customHeight="1" x14ac:dyDescent="0.2">
      <c r="A3777" s="22"/>
      <c r="B3777" s="27" t="s">
        <v>21</v>
      </c>
      <c r="C3777" s="27">
        <v>1185732</v>
      </c>
      <c r="D3777" s="28">
        <v>44333</v>
      </c>
      <c r="E3777" s="27" t="s">
        <v>22</v>
      </c>
      <c r="F3777" s="27" t="s">
        <v>134</v>
      </c>
      <c r="G3777" s="27" t="s">
        <v>135</v>
      </c>
      <c r="H3777" s="27" t="s">
        <v>27</v>
      </c>
      <c r="I3777" s="29">
        <v>0.55000000000000004</v>
      </c>
      <c r="J3777" s="30">
        <v>2750</v>
      </c>
      <c r="K3777" s="31">
        <f t="shared" si="28"/>
        <v>1512.5000000000002</v>
      </c>
      <c r="L3777" s="31">
        <f t="shared" si="29"/>
        <v>453.75000000000006</v>
      </c>
      <c r="M3777" s="32">
        <v>0.3</v>
      </c>
      <c r="O3777" s="37"/>
      <c r="P3777" s="35"/>
      <c r="Q3777" s="33"/>
      <c r="R3777" s="34"/>
    </row>
    <row r="3778" spans="1:18" ht="15.75" customHeight="1" x14ac:dyDescent="0.2">
      <c r="A3778" s="22"/>
      <c r="B3778" s="27" t="s">
        <v>21</v>
      </c>
      <c r="C3778" s="27">
        <v>1185732</v>
      </c>
      <c r="D3778" s="28">
        <v>44333</v>
      </c>
      <c r="E3778" s="27" t="s">
        <v>22</v>
      </c>
      <c r="F3778" s="27" t="s">
        <v>134</v>
      </c>
      <c r="G3778" s="27" t="s">
        <v>135</v>
      </c>
      <c r="H3778" s="27" t="s">
        <v>28</v>
      </c>
      <c r="I3778" s="29">
        <v>0.65</v>
      </c>
      <c r="J3778" s="30">
        <v>3000</v>
      </c>
      <c r="K3778" s="31">
        <f t="shared" si="28"/>
        <v>1950</v>
      </c>
      <c r="L3778" s="31">
        <f t="shared" si="29"/>
        <v>585</v>
      </c>
      <c r="M3778" s="32">
        <v>0.3</v>
      </c>
      <c r="O3778" s="37"/>
      <c r="P3778" s="35"/>
      <c r="Q3778" s="33"/>
      <c r="R3778" s="34"/>
    </row>
    <row r="3779" spans="1:18" ht="15.75" customHeight="1" x14ac:dyDescent="0.2">
      <c r="A3779" s="22"/>
      <c r="B3779" s="27" t="s">
        <v>21</v>
      </c>
      <c r="C3779" s="27">
        <v>1185732</v>
      </c>
      <c r="D3779" s="28">
        <v>44333</v>
      </c>
      <c r="E3779" s="27" t="s">
        <v>22</v>
      </c>
      <c r="F3779" s="27" t="s">
        <v>134</v>
      </c>
      <c r="G3779" s="27" t="s">
        <v>135</v>
      </c>
      <c r="H3779" s="27" t="s">
        <v>29</v>
      </c>
      <c r="I3779" s="29">
        <v>0.70000000000000007</v>
      </c>
      <c r="J3779" s="30">
        <v>4250</v>
      </c>
      <c r="K3779" s="31">
        <f t="shared" si="28"/>
        <v>2975.0000000000005</v>
      </c>
      <c r="L3779" s="31">
        <f t="shared" si="29"/>
        <v>1041.25</v>
      </c>
      <c r="M3779" s="32">
        <v>0.35</v>
      </c>
      <c r="O3779" s="37"/>
      <c r="P3779" s="35"/>
      <c r="Q3779" s="33"/>
      <c r="R3779" s="34"/>
    </row>
    <row r="3780" spans="1:18" ht="15.75" customHeight="1" x14ac:dyDescent="0.2">
      <c r="A3780" s="22"/>
      <c r="B3780" s="27" t="s">
        <v>21</v>
      </c>
      <c r="C3780" s="27">
        <v>1185732</v>
      </c>
      <c r="D3780" s="28">
        <v>44366</v>
      </c>
      <c r="E3780" s="27" t="s">
        <v>22</v>
      </c>
      <c r="F3780" s="27" t="s">
        <v>134</v>
      </c>
      <c r="G3780" s="27" t="s">
        <v>135</v>
      </c>
      <c r="H3780" s="27" t="s">
        <v>24</v>
      </c>
      <c r="I3780" s="29">
        <v>0.65</v>
      </c>
      <c r="J3780" s="30">
        <v>6750</v>
      </c>
      <c r="K3780" s="31">
        <f t="shared" si="28"/>
        <v>4387.5</v>
      </c>
      <c r="L3780" s="31">
        <f t="shared" si="29"/>
        <v>1755</v>
      </c>
      <c r="M3780" s="32">
        <v>0.4</v>
      </c>
      <c r="O3780" s="37"/>
      <c r="P3780" s="35"/>
      <c r="Q3780" s="33"/>
      <c r="R3780" s="34"/>
    </row>
    <row r="3781" spans="1:18" ht="15.75" customHeight="1" x14ac:dyDescent="0.2">
      <c r="A3781" s="22"/>
      <c r="B3781" s="27" t="s">
        <v>21</v>
      </c>
      <c r="C3781" s="27">
        <v>1185732</v>
      </c>
      <c r="D3781" s="28">
        <v>44366</v>
      </c>
      <c r="E3781" s="27" t="s">
        <v>22</v>
      </c>
      <c r="F3781" s="27" t="s">
        <v>134</v>
      </c>
      <c r="G3781" s="27" t="s">
        <v>135</v>
      </c>
      <c r="H3781" s="27" t="s">
        <v>25</v>
      </c>
      <c r="I3781" s="29">
        <v>0.60000000000000009</v>
      </c>
      <c r="J3781" s="30">
        <v>4250</v>
      </c>
      <c r="K3781" s="31">
        <f t="shared" si="28"/>
        <v>2550.0000000000005</v>
      </c>
      <c r="L3781" s="31">
        <f t="shared" si="29"/>
        <v>1020.0000000000002</v>
      </c>
      <c r="M3781" s="32">
        <v>0.4</v>
      </c>
      <c r="O3781" s="37"/>
      <c r="P3781" s="35"/>
      <c r="Q3781" s="33"/>
      <c r="R3781" s="34"/>
    </row>
    <row r="3782" spans="1:18" ht="15.75" customHeight="1" x14ac:dyDescent="0.2">
      <c r="A3782" s="22"/>
      <c r="B3782" s="27" t="s">
        <v>21</v>
      </c>
      <c r="C3782" s="27">
        <v>1185732</v>
      </c>
      <c r="D3782" s="28">
        <v>44366</v>
      </c>
      <c r="E3782" s="27" t="s">
        <v>22</v>
      </c>
      <c r="F3782" s="27" t="s">
        <v>134</v>
      </c>
      <c r="G3782" s="27" t="s">
        <v>135</v>
      </c>
      <c r="H3782" s="27" t="s">
        <v>26</v>
      </c>
      <c r="I3782" s="29">
        <v>0.55000000000000004</v>
      </c>
      <c r="J3782" s="30">
        <v>3500</v>
      </c>
      <c r="K3782" s="31">
        <f t="shared" si="28"/>
        <v>1925.0000000000002</v>
      </c>
      <c r="L3782" s="31">
        <f t="shared" si="29"/>
        <v>577.5</v>
      </c>
      <c r="M3782" s="32">
        <v>0.3</v>
      </c>
      <c r="O3782" s="37"/>
      <c r="P3782" s="35"/>
      <c r="Q3782" s="33"/>
      <c r="R3782" s="34"/>
    </row>
    <row r="3783" spans="1:18" ht="15.75" customHeight="1" x14ac:dyDescent="0.2">
      <c r="A3783" s="22"/>
      <c r="B3783" s="27" t="s">
        <v>21</v>
      </c>
      <c r="C3783" s="27">
        <v>1185732</v>
      </c>
      <c r="D3783" s="28">
        <v>44366</v>
      </c>
      <c r="E3783" s="27" t="s">
        <v>22</v>
      </c>
      <c r="F3783" s="27" t="s">
        <v>134</v>
      </c>
      <c r="G3783" s="27" t="s">
        <v>135</v>
      </c>
      <c r="H3783" s="27" t="s">
        <v>27</v>
      </c>
      <c r="I3783" s="29">
        <v>0.55000000000000004</v>
      </c>
      <c r="J3783" s="30">
        <v>3250</v>
      </c>
      <c r="K3783" s="31">
        <f t="shared" si="28"/>
        <v>1787.5000000000002</v>
      </c>
      <c r="L3783" s="31">
        <f t="shared" si="29"/>
        <v>536.25</v>
      </c>
      <c r="M3783" s="32">
        <v>0.3</v>
      </c>
      <c r="O3783" s="37"/>
      <c r="P3783" s="35"/>
      <c r="Q3783" s="33"/>
      <c r="R3783" s="34"/>
    </row>
    <row r="3784" spans="1:18" ht="15.75" customHeight="1" x14ac:dyDescent="0.2">
      <c r="A3784" s="22"/>
      <c r="B3784" s="27" t="s">
        <v>21</v>
      </c>
      <c r="C3784" s="27">
        <v>1185732</v>
      </c>
      <c r="D3784" s="28">
        <v>44366</v>
      </c>
      <c r="E3784" s="27" t="s">
        <v>22</v>
      </c>
      <c r="F3784" s="27" t="s">
        <v>134</v>
      </c>
      <c r="G3784" s="27" t="s">
        <v>135</v>
      </c>
      <c r="H3784" s="27" t="s">
        <v>28</v>
      </c>
      <c r="I3784" s="29">
        <v>0.65</v>
      </c>
      <c r="J3784" s="30">
        <v>3250</v>
      </c>
      <c r="K3784" s="31">
        <f t="shared" si="28"/>
        <v>2112.5</v>
      </c>
      <c r="L3784" s="31">
        <f t="shared" si="29"/>
        <v>633.75</v>
      </c>
      <c r="M3784" s="32">
        <v>0.3</v>
      </c>
      <c r="O3784" s="37"/>
      <c r="P3784" s="35"/>
      <c r="Q3784" s="33"/>
      <c r="R3784" s="34"/>
    </row>
    <row r="3785" spans="1:18" ht="15.75" customHeight="1" x14ac:dyDescent="0.2">
      <c r="A3785" s="22"/>
      <c r="B3785" s="27" t="s">
        <v>21</v>
      </c>
      <c r="C3785" s="27">
        <v>1185732</v>
      </c>
      <c r="D3785" s="28">
        <v>44366</v>
      </c>
      <c r="E3785" s="27" t="s">
        <v>22</v>
      </c>
      <c r="F3785" s="27" t="s">
        <v>134</v>
      </c>
      <c r="G3785" s="27" t="s">
        <v>135</v>
      </c>
      <c r="H3785" s="27" t="s">
        <v>29</v>
      </c>
      <c r="I3785" s="29">
        <v>0.70000000000000007</v>
      </c>
      <c r="J3785" s="30">
        <v>4750</v>
      </c>
      <c r="K3785" s="31">
        <f t="shared" si="28"/>
        <v>3325.0000000000005</v>
      </c>
      <c r="L3785" s="31">
        <f t="shared" si="29"/>
        <v>1163.75</v>
      </c>
      <c r="M3785" s="32">
        <v>0.35</v>
      </c>
      <c r="O3785" s="37"/>
      <c r="P3785" s="35"/>
      <c r="Q3785" s="33"/>
      <c r="R3785" s="34"/>
    </row>
    <row r="3786" spans="1:18" ht="15.75" customHeight="1" x14ac:dyDescent="0.2">
      <c r="A3786" s="22"/>
      <c r="B3786" s="27" t="s">
        <v>21</v>
      </c>
      <c r="C3786" s="27">
        <v>1185732</v>
      </c>
      <c r="D3786" s="28">
        <v>44394</v>
      </c>
      <c r="E3786" s="27" t="s">
        <v>22</v>
      </c>
      <c r="F3786" s="27" t="s">
        <v>134</v>
      </c>
      <c r="G3786" s="27" t="s">
        <v>135</v>
      </c>
      <c r="H3786" s="27" t="s">
        <v>24</v>
      </c>
      <c r="I3786" s="29">
        <v>0.65</v>
      </c>
      <c r="J3786" s="30">
        <v>7000</v>
      </c>
      <c r="K3786" s="31">
        <f t="shared" si="28"/>
        <v>4550</v>
      </c>
      <c r="L3786" s="31">
        <f t="shared" si="29"/>
        <v>1820</v>
      </c>
      <c r="M3786" s="32">
        <v>0.4</v>
      </c>
      <c r="O3786" s="37"/>
      <c r="P3786" s="35"/>
      <c r="Q3786" s="33"/>
      <c r="R3786" s="34"/>
    </row>
    <row r="3787" spans="1:18" ht="15.75" customHeight="1" x14ac:dyDescent="0.2">
      <c r="A3787" s="22"/>
      <c r="B3787" s="27" t="s">
        <v>21</v>
      </c>
      <c r="C3787" s="27">
        <v>1185732</v>
      </c>
      <c r="D3787" s="28">
        <v>44394</v>
      </c>
      <c r="E3787" s="27" t="s">
        <v>22</v>
      </c>
      <c r="F3787" s="27" t="s">
        <v>134</v>
      </c>
      <c r="G3787" s="27" t="s">
        <v>135</v>
      </c>
      <c r="H3787" s="27" t="s">
        <v>25</v>
      </c>
      <c r="I3787" s="29">
        <v>0.60000000000000009</v>
      </c>
      <c r="J3787" s="30">
        <v>4500</v>
      </c>
      <c r="K3787" s="31">
        <f t="shared" si="28"/>
        <v>2700.0000000000005</v>
      </c>
      <c r="L3787" s="31">
        <f t="shared" si="29"/>
        <v>1080.0000000000002</v>
      </c>
      <c r="M3787" s="32">
        <v>0.4</v>
      </c>
      <c r="O3787" s="37"/>
      <c r="P3787" s="35"/>
      <c r="Q3787" s="33"/>
      <c r="R3787" s="34"/>
    </row>
    <row r="3788" spans="1:18" ht="15.75" customHeight="1" x14ac:dyDescent="0.2">
      <c r="A3788" s="22"/>
      <c r="B3788" s="27" t="s">
        <v>21</v>
      </c>
      <c r="C3788" s="27">
        <v>1185732</v>
      </c>
      <c r="D3788" s="28">
        <v>44394</v>
      </c>
      <c r="E3788" s="27" t="s">
        <v>22</v>
      </c>
      <c r="F3788" s="27" t="s">
        <v>134</v>
      </c>
      <c r="G3788" s="27" t="s">
        <v>135</v>
      </c>
      <c r="H3788" s="27" t="s">
        <v>26</v>
      </c>
      <c r="I3788" s="29">
        <v>0.55000000000000004</v>
      </c>
      <c r="J3788" s="30">
        <v>3750</v>
      </c>
      <c r="K3788" s="31">
        <f t="shared" si="28"/>
        <v>2062.5</v>
      </c>
      <c r="L3788" s="31">
        <f t="shared" si="29"/>
        <v>618.75</v>
      </c>
      <c r="M3788" s="32">
        <v>0.3</v>
      </c>
      <c r="O3788" s="37"/>
      <c r="P3788" s="35"/>
      <c r="Q3788" s="33"/>
      <c r="R3788" s="34"/>
    </row>
    <row r="3789" spans="1:18" ht="15.75" customHeight="1" x14ac:dyDescent="0.2">
      <c r="A3789" s="22"/>
      <c r="B3789" s="27" t="s">
        <v>21</v>
      </c>
      <c r="C3789" s="27">
        <v>1185732</v>
      </c>
      <c r="D3789" s="28">
        <v>44394</v>
      </c>
      <c r="E3789" s="27" t="s">
        <v>22</v>
      </c>
      <c r="F3789" s="27" t="s">
        <v>134</v>
      </c>
      <c r="G3789" s="27" t="s">
        <v>135</v>
      </c>
      <c r="H3789" s="27" t="s">
        <v>27</v>
      </c>
      <c r="I3789" s="29">
        <v>0.55000000000000004</v>
      </c>
      <c r="J3789" s="30">
        <v>3250</v>
      </c>
      <c r="K3789" s="31">
        <f t="shared" si="28"/>
        <v>1787.5000000000002</v>
      </c>
      <c r="L3789" s="31">
        <f t="shared" si="29"/>
        <v>536.25</v>
      </c>
      <c r="M3789" s="32">
        <v>0.3</v>
      </c>
      <c r="O3789" s="37"/>
      <c r="P3789" s="35"/>
      <c r="Q3789" s="33"/>
      <c r="R3789" s="34"/>
    </row>
    <row r="3790" spans="1:18" ht="15.75" customHeight="1" x14ac:dyDescent="0.2">
      <c r="A3790" s="22"/>
      <c r="B3790" s="27" t="s">
        <v>21</v>
      </c>
      <c r="C3790" s="27">
        <v>1185732</v>
      </c>
      <c r="D3790" s="28">
        <v>44394</v>
      </c>
      <c r="E3790" s="27" t="s">
        <v>22</v>
      </c>
      <c r="F3790" s="27" t="s">
        <v>134</v>
      </c>
      <c r="G3790" s="27" t="s">
        <v>135</v>
      </c>
      <c r="H3790" s="27" t="s">
        <v>28</v>
      </c>
      <c r="I3790" s="29">
        <v>0.65</v>
      </c>
      <c r="J3790" s="30">
        <v>3500</v>
      </c>
      <c r="K3790" s="31">
        <f t="shared" si="28"/>
        <v>2275</v>
      </c>
      <c r="L3790" s="31">
        <f t="shared" si="29"/>
        <v>682.5</v>
      </c>
      <c r="M3790" s="32">
        <v>0.3</v>
      </c>
      <c r="O3790" s="37"/>
      <c r="P3790" s="35"/>
      <c r="Q3790" s="33"/>
      <c r="R3790" s="34"/>
    </row>
    <row r="3791" spans="1:18" ht="15.75" customHeight="1" x14ac:dyDescent="0.2">
      <c r="A3791" s="22"/>
      <c r="B3791" s="27" t="s">
        <v>21</v>
      </c>
      <c r="C3791" s="27">
        <v>1185732</v>
      </c>
      <c r="D3791" s="28">
        <v>44394</v>
      </c>
      <c r="E3791" s="27" t="s">
        <v>22</v>
      </c>
      <c r="F3791" s="27" t="s">
        <v>134</v>
      </c>
      <c r="G3791" s="27" t="s">
        <v>135</v>
      </c>
      <c r="H3791" s="27" t="s">
        <v>29</v>
      </c>
      <c r="I3791" s="29">
        <v>0.70000000000000007</v>
      </c>
      <c r="J3791" s="30">
        <v>5250</v>
      </c>
      <c r="K3791" s="31">
        <f t="shared" si="28"/>
        <v>3675.0000000000005</v>
      </c>
      <c r="L3791" s="31">
        <f t="shared" si="29"/>
        <v>1286.25</v>
      </c>
      <c r="M3791" s="32">
        <v>0.35</v>
      </c>
      <c r="O3791" s="37"/>
      <c r="P3791" s="35"/>
      <c r="Q3791" s="33"/>
      <c r="R3791" s="34"/>
    </row>
    <row r="3792" spans="1:18" ht="15.75" customHeight="1" x14ac:dyDescent="0.2">
      <c r="A3792" s="22"/>
      <c r="B3792" s="27" t="s">
        <v>21</v>
      </c>
      <c r="C3792" s="27">
        <v>1185732</v>
      </c>
      <c r="D3792" s="28">
        <v>44426</v>
      </c>
      <c r="E3792" s="27" t="s">
        <v>22</v>
      </c>
      <c r="F3792" s="27" t="s">
        <v>134</v>
      </c>
      <c r="G3792" s="27" t="s">
        <v>135</v>
      </c>
      <c r="H3792" s="27" t="s">
        <v>24</v>
      </c>
      <c r="I3792" s="29">
        <v>0.65</v>
      </c>
      <c r="J3792" s="30">
        <v>6750</v>
      </c>
      <c r="K3792" s="31">
        <f t="shared" si="28"/>
        <v>4387.5</v>
      </c>
      <c r="L3792" s="31">
        <f t="shared" si="29"/>
        <v>1755</v>
      </c>
      <c r="M3792" s="32">
        <v>0.4</v>
      </c>
      <c r="O3792" s="37"/>
      <c r="P3792" s="35"/>
      <c r="Q3792" s="33"/>
      <c r="R3792" s="34"/>
    </row>
    <row r="3793" spans="1:18" ht="15.75" customHeight="1" x14ac:dyDescent="0.2">
      <c r="A3793" s="22"/>
      <c r="B3793" s="27" t="s">
        <v>21</v>
      </c>
      <c r="C3793" s="27">
        <v>1185732</v>
      </c>
      <c r="D3793" s="28">
        <v>44426</v>
      </c>
      <c r="E3793" s="27" t="s">
        <v>22</v>
      </c>
      <c r="F3793" s="27" t="s">
        <v>134</v>
      </c>
      <c r="G3793" s="27" t="s">
        <v>135</v>
      </c>
      <c r="H3793" s="27" t="s">
        <v>25</v>
      </c>
      <c r="I3793" s="29">
        <v>0.60000000000000009</v>
      </c>
      <c r="J3793" s="30">
        <v>4500</v>
      </c>
      <c r="K3793" s="31">
        <f t="shared" si="28"/>
        <v>2700.0000000000005</v>
      </c>
      <c r="L3793" s="31">
        <f t="shared" si="29"/>
        <v>1080.0000000000002</v>
      </c>
      <c r="M3793" s="32">
        <v>0.4</v>
      </c>
      <c r="O3793" s="37"/>
      <c r="P3793" s="35"/>
      <c r="Q3793" s="33"/>
      <c r="R3793" s="34"/>
    </row>
    <row r="3794" spans="1:18" ht="15.75" customHeight="1" x14ac:dyDescent="0.2">
      <c r="A3794" s="22"/>
      <c r="B3794" s="27" t="s">
        <v>21</v>
      </c>
      <c r="C3794" s="27">
        <v>1185732</v>
      </c>
      <c r="D3794" s="28">
        <v>44426</v>
      </c>
      <c r="E3794" s="27" t="s">
        <v>22</v>
      </c>
      <c r="F3794" s="27" t="s">
        <v>134</v>
      </c>
      <c r="G3794" s="27" t="s">
        <v>135</v>
      </c>
      <c r="H3794" s="27" t="s">
        <v>26</v>
      </c>
      <c r="I3794" s="29">
        <v>0.55000000000000004</v>
      </c>
      <c r="J3794" s="30">
        <v>3750</v>
      </c>
      <c r="K3794" s="31">
        <f t="shared" si="28"/>
        <v>2062.5</v>
      </c>
      <c r="L3794" s="31">
        <f t="shared" si="29"/>
        <v>618.75</v>
      </c>
      <c r="M3794" s="32">
        <v>0.3</v>
      </c>
      <c r="O3794" s="37"/>
      <c r="P3794" s="35"/>
      <c r="Q3794" s="33"/>
      <c r="R3794" s="34"/>
    </row>
    <row r="3795" spans="1:18" ht="15.75" customHeight="1" x14ac:dyDescent="0.2">
      <c r="A3795" s="22"/>
      <c r="B3795" s="27" t="s">
        <v>21</v>
      </c>
      <c r="C3795" s="27">
        <v>1185732</v>
      </c>
      <c r="D3795" s="28">
        <v>44426</v>
      </c>
      <c r="E3795" s="27" t="s">
        <v>22</v>
      </c>
      <c r="F3795" s="27" t="s">
        <v>134</v>
      </c>
      <c r="G3795" s="27" t="s">
        <v>135</v>
      </c>
      <c r="H3795" s="27" t="s">
        <v>27</v>
      </c>
      <c r="I3795" s="29">
        <v>0.55000000000000004</v>
      </c>
      <c r="J3795" s="30">
        <v>2750</v>
      </c>
      <c r="K3795" s="31">
        <f t="shared" si="28"/>
        <v>1512.5000000000002</v>
      </c>
      <c r="L3795" s="31">
        <f t="shared" si="29"/>
        <v>453.75000000000006</v>
      </c>
      <c r="M3795" s="32">
        <v>0.3</v>
      </c>
      <c r="O3795" s="37"/>
      <c r="P3795" s="35"/>
      <c r="Q3795" s="33"/>
      <c r="R3795" s="34"/>
    </row>
    <row r="3796" spans="1:18" ht="15.75" customHeight="1" x14ac:dyDescent="0.2">
      <c r="A3796" s="22"/>
      <c r="B3796" s="27" t="s">
        <v>21</v>
      </c>
      <c r="C3796" s="27">
        <v>1185732</v>
      </c>
      <c r="D3796" s="28">
        <v>44426</v>
      </c>
      <c r="E3796" s="27" t="s">
        <v>22</v>
      </c>
      <c r="F3796" s="27" t="s">
        <v>134</v>
      </c>
      <c r="G3796" s="27" t="s">
        <v>135</v>
      </c>
      <c r="H3796" s="27" t="s">
        <v>28</v>
      </c>
      <c r="I3796" s="29">
        <v>0.65</v>
      </c>
      <c r="J3796" s="30">
        <v>2500</v>
      </c>
      <c r="K3796" s="31">
        <f t="shared" si="28"/>
        <v>1625</v>
      </c>
      <c r="L3796" s="31">
        <f t="shared" si="29"/>
        <v>487.5</v>
      </c>
      <c r="M3796" s="32">
        <v>0.3</v>
      </c>
      <c r="O3796" s="37"/>
      <c r="P3796" s="35"/>
      <c r="Q3796" s="33"/>
      <c r="R3796" s="34"/>
    </row>
    <row r="3797" spans="1:18" ht="15.75" customHeight="1" x14ac:dyDescent="0.2">
      <c r="A3797" s="22"/>
      <c r="B3797" s="27" t="s">
        <v>21</v>
      </c>
      <c r="C3797" s="27">
        <v>1185732</v>
      </c>
      <c r="D3797" s="28">
        <v>44426</v>
      </c>
      <c r="E3797" s="27" t="s">
        <v>22</v>
      </c>
      <c r="F3797" s="27" t="s">
        <v>134</v>
      </c>
      <c r="G3797" s="27" t="s">
        <v>135</v>
      </c>
      <c r="H3797" s="27" t="s">
        <v>29</v>
      </c>
      <c r="I3797" s="29">
        <v>0.70000000000000007</v>
      </c>
      <c r="J3797" s="30">
        <v>4250</v>
      </c>
      <c r="K3797" s="31">
        <f t="shared" si="28"/>
        <v>2975.0000000000005</v>
      </c>
      <c r="L3797" s="31">
        <f t="shared" si="29"/>
        <v>1041.25</v>
      </c>
      <c r="M3797" s="32">
        <v>0.35</v>
      </c>
      <c r="O3797" s="37"/>
      <c r="P3797" s="35"/>
      <c r="Q3797" s="33"/>
      <c r="R3797" s="34"/>
    </row>
    <row r="3798" spans="1:18" ht="15.75" customHeight="1" x14ac:dyDescent="0.2">
      <c r="A3798" s="22"/>
      <c r="B3798" s="27" t="s">
        <v>21</v>
      </c>
      <c r="C3798" s="27">
        <v>1185732</v>
      </c>
      <c r="D3798" s="28">
        <v>44456</v>
      </c>
      <c r="E3798" s="27" t="s">
        <v>22</v>
      </c>
      <c r="F3798" s="27" t="s">
        <v>134</v>
      </c>
      <c r="G3798" s="27" t="s">
        <v>135</v>
      </c>
      <c r="H3798" s="27" t="s">
        <v>24</v>
      </c>
      <c r="I3798" s="29">
        <v>0.65</v>
      </c>
      <c r="J3798" s="30">
        <v>5500</v>
      </c>
      <c r="K3798" s="31">
        <f t="shared" si="28"/>
        <v>3575</v>
      </c>
      <c r="L3798" s="31">
        <f t="shared" si="29"/>
        <v>1430</v>
      </c>
      <c r="M3798" s="32">
        <v>0.4</v>
      </c>
      <c r="O3798" s="37"/>
      <c r="P3798" s="35"/>
      <c r="Q3798" s="33"/>
      <c r="R3798" s="34"/>
    </row>
    <row r="3799" spans="1:18" ht="15.75" customHeight="1" x14ac:dyDescent="0.2">
      <c r="A3799" s="22"/>
      <c r="B3799" s="27" t="s">
        <v>21</v>
      </c>
      <c r="C3799" s="27">
        <v>1185732</v>
      </c>
      <c r="D3799" s="28">
        <v>44456</v>
      </c>
      <c r="E3799" s="27" t="s">
        <v>22</v>
      </c>
      <c r="F3799" s="27" t="s">
        <v>134</v>
      </c>
      <c r="G3799" s="27" t="s">
        <v>135</v>
      </c>
      <c r="H3799" s="27" t="s">
        <v>25</v>
      </c>
      <c r="I3799" s="29">
        <v>0.60000000000000009</v>
      </c>
      <c r="J3799" s="30">
        <v>3500</v>
      </c>
      <c r="K3799" s="31">
        <f t="shared" si="28"/>
        <v>2100.0000000000005</v>
      </c>
      <c r="L3799" s="31">
        <f t="shared" si="29"/>
        <v>840.00000000000023</v>
      </c>
      <c r="M3799" s="32">
        <v>0.4</v>
      </c>
      <c r="O3799" s="37"/>
      <c r="P3799" s="35"/>
      <c r="Q3799" s="33"/>
      <c r="R3799" s="34"/>
    </row>
    <row r="3800" spans="1:18" ht="15.75" customHeight="1" x14ac:dyDescent="0.2">
      <c r="A3800" s="22"/>
      <c r="B3800" s="27" t="s">
        <v>21</v>
      </c>
      <c r="C3800" s="27">
        <v>1185732</v>
      </c>
      <c r="D3800" s="28">
        <v>44456</v>
      </c>
      <c r="E3800" s="27" t="s">
        <v>22</v>
      </c>
      <c r="F3800" s="27" t="s">
        <v>134</v>
      </c>
      <c r="G3800" s="27" t="s">
        <v>135</v>
      </c>
      <c r="H3800" s="27" t="s">
        <v>26</v>
      </c>
      <c r="I3800" s="29">
        <v>0.55000000000000004</v>
      </c>
      <c r="J3800" s="30">
        <v>2500</v>
      </c>
      <c r="K3800" s="31">
        <f t="shared" si="28"/>
        <v>1375</v>
      </c>
      <c r="L3800" s="31">
        <f t="shared" si="29"/>
        <v>412.5</v>
      </c>
      <c r="M3800" s="32">
        <v>0.3</v>
      </c>
      <c r="O3800" s="37"/>
      <c r="P3800" s="35"/>
      <c r="Q3800" s="33"/>
      <c r="R3800" s="34"/>
    </row>
    <row r="3801" spans="1:18" ht="15.75" customHeight="1" x14ac:dyDescent="0.2">
      <c r="A3801" s="22"/>
      <c r="B3801" s="27" t="s">
        <v>21</v>
      </c>
      <c r="C3801" s="27">
        <v>1185732</v>
      </c>
      <c r="D3801" s="28">
        <v>44456</v>
      </c>
      <c r="E3801" s="27" t="s">
        <v>22</v>
      </c>
      <c r="F3801" s="27" t="s">
        <v>134</v>
      </c>
      <c r="G3801" s="27" t="s">
        <v>135</v>
      </c>
      <c r="H3801" s="27" t="s">
        <v>27</v>
      </c>
      <c r="I3801" s="29">
        <v>0.55000000000000004</v>
      </c>
      <c r="J3801" s="30">
        <v>2250</v>
      </c>
      <c r="K3801" s="31">
        <f t="shared" si="28"/>
        <v>1237.5</v>
      </c>
      <c r="L3801" s="31">
        <f t="shared" si="29"/>
        <v>371.25</v>
      </c>
      <c r="M3801" s="32">
        <v>0.3</v>
      </c>
      <c r="O3801" s="37"/>
      <c r="P3801" s="35"/>
      <c r="Q3801" s="33"/>
      <c r="R3801" s="34"/>
    </row>
    <row r="3802" spans="1:18" ht="15.75" customHeight="1" x14ac:dyDescent="0.2">
      <c r="A3802" s="22"/>
      <c r="B3802" s="27" t="s">
        <v>21</v>
      </c>
      <c r="C3802" s="27">
        <v>1185732</v>
      </c>
      <c r="D3802" s="28">
        <v>44456</v>
      </c>
      <c r="E3802" s="27" t="s">
        <v>22</v>
      </c>
      <c r="F3802" s="27" t="s">
        <v>134</v>
      </c>
      <c r="G3802" s="27" t="s">
        <v>135</v>
      </c>
      <c r="H3802" s="27" t="s">
        <v>28</v>
      </c>
      <c r="I3802" s="29">
        <v>0.65</v>
      </c>
      <c r="J3802" s="30">
        <v>2250</v>
      </c>
      <c r="K3802" s="31">
        <f t="shared" si="28"/>
        <v>1462.5</v>
      </c>
      <c r="L3802" s="31">
        <f t="shared" si="29"/>
        <v>438.75</v>
      </c>
      <c r="M3802" s="32">
        <v>0.3</v>
      </c>
      <c r="O3802" s="37"/>
      <c r="P3802" s="35"/>
      <c r="Q3802" s="33"/>
      <c r="R3802" s="34"/>
    </row>
    <row r="3803" spans="1:18" ht="15.75" customHeight="1" x14ac:dyDescent="0.2">
      <c r="A3803" s="22"/>
      <c r="B3803" s="27" t="s">
        <v>21</v>
      </c>
      <c r="C3803" s="27">
        <v>1185732</v>
      </c>
      <c r="D3803" s="28">
        <v>44456</v>
      </c>
      <c r="E3803" s="27" t="s">
        <v>22</v>
      </c>
      <c r="F3803" s="27" t="s">
        <v>134</v>
      </c>
      <c r="G3803" s="27" t="s">
        <v>135</v>
      </c>
      <c r="H3803" s="27" t="s">
        <v>29</v>
      </c>
      <c r="I3803" s="29">
        <v>0.70000000000000007</v>
      </c>
      <c r="J3803" s="30">
        <v>3250</v>
      </c>
      <c r="K3803" s="31">
        <f t="shared" si="28"/>
        <v>2275</v>
      </c>
      <c r="L3803" s="31">
        <f t="shared" si="29"/>
        <v>796.25</v>
      </c>
      <c r="M3803" s="32">
        <v>0.35</v>
      </c>
      <c r="O3803" s="37"/>
      <c r="P3803" s="35"/>
      <c r="Q3803" s="33"/>
      <c r="R3803" s="34"/>
    </row>
    <row r="3804" spans="1:18" ht="15.75" customHeight="1" x14ac:dyDescent="0.2">
      <c r="A3804" s="22"/>
      <c r="B3804" s="27" t="s">
        <v>21</v>
      </c>
      <c r="C3804" s="27">
        <v>1185732</v>
      </c>
      <c r="D3804" s="28">
        <v>44488</v>
      </c>
      <c r="E3804" s="27" t="s">
        <v>22</v>
      </c>
      <c r="F3804" s="27" t="s">
        <v>134</v>
      </c>
      <c r="G3804" s="27" t="s">
        <v>135</v>
      </c>
      <c r="H3804" s="27" t="s">
        <v>24</v>
      </c>
      <c r="I3804" s="29">
        <v>0.70000000000000007</v>
      </c>
      <c r="J3804" s="30">
        <v>4750</v>
      </c>
      <c r="K3804" s="31">
        <f t="shared" si="28"/>
        <v>3325.0000000000005</v>
      </c>
      <c r="L3804" s="31">
        <f t="shared" si="29"/>
        <v>1330.0000000000002</v>
      </c>
      <c r="M3804" s="32">
        <v>0.4</v>
      </c>
      <c r="O3804" s="37"/>
      <c r="P3804" s="35"/>
      <c r="Q3804" s="33"/>
      <c r="R3804" s="34"/>
    </row>
    <row r="3805" spans="1:18" ht="15.75" customHeight="1" x14ac:dyDescent="0.2">
      <c r="A3805" s="22"/>
      <c r="B3805" s="27" t="s">
        <v>21</v>
      </c>
      <c r="C3805" s="27">
        <v>1185732</v>
      </c>
      <c r="D3805" s="28">
        <v>44488</v>
      </c>
      <c r="E3805" s="27" t="s">
        <v>22</v>
      </c>
      <c r="F3805" s="27" t="s">
        <v>134</v>
      </c>
      <c r="G3805" s="27" t="s">
        <v>135</v>
      </c>
      <c r="H3805" s="27" t="s">
        <v>25</v>
      </c>
      <c r="I3805" s="29">
        <v>0.65000000000000013</v>
      </c>
      <c r="J3805" s="30">
        <v>3000</v>
      </c>
      <c r="K3805" s="31">
        <f t="shared" si="28"/>
        <v>1950.0000000000005</v>
      </c>
      <c r="L3805" s="31">
        <f t="shared" si="29"/>
        <v>780.00000000000023</v>
      </c>
      <c r="M3805" s="32">
        <v>0.4</v>
      </c>
      <c r="O3805" s="37"/>
      <c r="P3805" s="35"/>
      <c r="Q3805" s="33"/>
      <c r="R3805" s="34"/>
    </row>
    <row r="3806" spans="1:18" ht="15.75" customHeight="1" x14ac:dyDescent="0.2">
      <c r="A3806" s="22"/>
      <c r="B3806" s="27" t="s">
        <v>21</v>
      </c>
      <c r="C3806" s="27">
        <v>1185732</v>
      </c>
      <c r="D3806" s="28">
        <v>44488</v>
      </c>
      <c r="E3806" s="27" t="s">
        <v>22</v>
      </c>
      <c r="F3806" s="27" t="s">
        <v>134</v>
      </c>
      <c r="G3806" s="27" t="s">
        <v>135</v>
      </c>
      <c r="H3806" s="27" t="s">
        <v>26</v>
      </c>
      <c r="I3806" s="29">
        <v>0.65000000000000013</v>
      </c>
      <c r="J3806" s="30">
        <v>2000</v>
      </c>
      <c r="K3806" s="31">
        <f t="shared" si="28"/>
        <v>1300.0000000000002</v>
      </c>
      <c r="L3806" s="31">
        <f t="shared" si="29"/>
        <v>390.00000000000006</v>
      </c>
      <c r="M3806" s="32">
        <v>0.3</v>
      </c>
      <c r="O3806" s="37"/>
      <c r="P3806" s="35"/>
      <c r="Q3806" s="33"/>
      <c r="R3806" s="34"/>
    </row>
    <row r="3807" spans="1:18" ht="15.75" customHeight="1" x14ac:dyDescent="0.2">
      <c r="A3807" s="22"/>
      <c r="B3807" s="27" t="s">
        <v>21</v>
      </c>
      <c r="C3807" s="27">
        <v>1185732</v>
      </c>
      <c r="D3807" s="28">
        <v>44488</v>
      </c>
      <c r="E3807" s="27" t="s">
        <v>22</v>
      </c>
      <c r="F3807" s="27" t="s">
        <v>134</v>
      </c>
      <c r="G3807" s="27" t="s">
        <v>135</v>
      </c>
      <c r="H3807" s="27" t="s">
        <v>27</v>
      </c>
      <c r="I3807" s="29">
        <v>0.65000000000000013</v>
      </c>
      <c r="J3807" s="30">
        <v>1750</v>
      </c>
      <c r="K3807" s="31">
        <f t="shared" si="28"/>
        <v>1137.5000000000002</v>
      </c>
      <c r="L3807" s="31">
        <f t="shared" si="29"/>
        <v>341.25000000000006</v>
      </c>
      <c r="M3807" s="32">
        <v>0.3</v>
      </c>
      <c r="O3807" s="37"/>
      <c r="P3807" s="35"/>
      <c r="Q3807" s="33"/>
      <c r="R3807" s="34"/>
    </row>
    <row r="3808" spans="1:18" ht="15.75" customHeight="1" x14ac:dyDescent="0.2">
      <c r="A3808" s="22"/>
      <c r="B3808" s="27" t="s">
        <v>21</v>
      </c>
      <c r="C3808" s="27">
        <v>1185732</v>
      </c>
      <c r="D3808" s="28">
        <v>44488</v>
      </c>
      <c r="E3808" s="27" t="s">
        <v>22</v>
      </c>
      <c r="F3808" s="27" t="s">
        <v>134</v>
      </c>
      <c r="G3808" s="27" t="s">
        <v>135</v>
      </c>
      <c r="H3808" s="27" t="s">
        <v>28</v>
      </c>
      <c r="I3808" s="29">
        <v>0.75000000000000011</v>
      </c>
      <c r="J3808" s="30">
        <v>1750</v>
      </c>
      <c r="K3808" s="31">
        <f t="shared" si="28"/>
        <v>1312.5000000000002</v>
      </c>
      <c r="L3808" s="31">
        <f t="shared" si="29"/>
        <v>393.75000000000006</v>
      </c>
      <c r="M3808" s="32">
        <v>0.3</v>
      </c>
      <c r="O3808" s="37"/>
      <c r="P3808" s="35"/>
      <c r="Q3808" s="33"/>
      <c r="R3808" s="34"/>
    </row>
    <row r="3809" spans="1:18" ht="15.75" customHeight="1" x14ac:dyDescent="0.2">
      <c r="A3809" s="22"/>
      <c r="B3809" s="27" t="s">
        <v>21</v>
      </c>
      <c r="C3809" s="27">
        <v>1185732</v>
      </c>
      <c r="D3809" s="28">
        <v>44488</v>
      </c>
      <c r="E3809" s="27" t="s">
        <v>22</v>
      </c>
      <c r="F3809" s="27" t="s">
        <v>134</v>
      </c>
      <c r="G3809" s="27" t="s">
        <v>135</v>
      </c>
      <c r="H3809" s="27" t="s">
        <v>29</v>
      </c>
      <c r="I3809" s="29">
        <v>0.8</v>
      </c>
      <c r="J3809" s="30">
        <v>3000</v>
      </c>
      <c r="K3809" s="31">
        <f t="shared" si="28"/>
        <v>2400</v>
      </c>
      <c r="L3809" s="31">
        <f t="shared" si="29"/>
        <v>840</v>
      </c>
      <c r="M3809" s="32">
        <v>0.35</v>
      </c>
      <c r="O3809" s="37"/>
      <c r="P3809" s="35"/>
      <c r="Q3809" s="33"/>
      <c r="R3809" s="34"/>
    </row>
    <row r="3810" spans="1:18" ht="15.75" customHeight="1" x14ac:dyDescent="0.2">
      <c r="A3810" s="22"/>
      <c r="B3810" s="27" t="s">
        <v>21</v>
      </c>
      <c r="C3810" s="27">
        <v>1185732</v>
      </c>
      <c r="D3810" s="28">
        <v>44518</v>
      </c>
      <c r="E3810" s="27" t="s">
        <v>22</v>
      </c>
      <c r="F3810" s="27" t="s">
        <v>134</v>
      </c>
      <c r="G3810" s="27" t="s">
        <v>135</v>
      </c>
      <c r="H3810" s="27" t="s">
        <v>24</v>
      </c>
      <c r="I3810" s="29">
        <v>0.75000000000000011</v>
      </c>
      <c r="J3810" s="30">
        <v>4500</v>
      </c>
      <c r="K3810" s="31">
        <f t="shared" si="28"/>
        <v>3375.0000000000005</v>
      </c>
      <c r="L3810" s="31">
        <f t="shared" si="29"/>
        <v>1350.0000000000002</v>
      </c>
      <c r="M3810" s="32">
        <v>0.4</v>
      </c>
      <c r="O3810" s="37"/>
      <c r="P3810" s="35"/>
      <c r="Q3810" s="33"/>
      <c r="R3810" s="34"/>
    </row>
    <row r="3811" spans="1:18" ht="15.75" customHeight="1" x14ac:dyDescent="0.2">
      <c r="A3811" s="22"/>
      <c r="B3811" s="27" t="s">
        <v>21</v>
      </c>
      <c r="C3811" s="27">
        <v>1185732</v>
      </c>
      <c r="D3811" s="28">
        <v>44518</v>
      </c>
      <c r="E3811" s="27" t="s">
        <v>22</v>
      </c>
      <c r="F3811" s="27" t="s">
        <v>134</v>
      </c>
      <c r="G3811" s="27" t="s">
        <v>135</v>
      </c>
      <c r="H3811" s="27" t="s">
        <v>25</v>
      </c>
      <c r="I3811" s="29">
        <v>0.65000000000000013</v>
      </c>
      <c r="J3811" s="30">
        <v>3250</v>
      </c>
      <c r="K3811" s="31">
        <f t="shared" si="28"/>
        <v>2112.5000000000005</v>
      </c>
      <c r="L3811" s="31">
        <f t="shared" si="29"/>
        <v>845.00000000000023</v>
      </c>
      <c r="M3811" s="32">
        <v>0.4</v>
      </c>
      <c r="O3811" s="37"/>
      <c r="P3811" s="35"/>
      <c r="Q3811" s="33"/>
      <c r="R3811" s="34"/>
    </row>
    <row r="3812" spans="1:18" ht="15.75" customHeight="1" x14ac:dyDescent="0.2">
      <c r="A3812" s="22"/>
      <c r="B3812" s="27" t="s">
        <v>21</v>
      </c>
      <c r="C3812" s="27">
        <v>1185732</v>
      </c>
      <c r="D3812" s="28">
        <v>44518</v>
      </c>
      <c r="E3812" s="27" t="s">
        <v>22</v>
      </c>
      <c r="F3812" s="27" t="s">
        <v>134</v>
      </c>
      <c r="G3812" s="27" t="s">
        <v>135</v>
      </c>
      <c r="H3812" s="27" t="s">
        <v>26</v>
      </c>
      <c r="I3812" s="29">
        <v>0.65000000000000013</v>
      </c>
      <c r="J3812" s="30">
        <v>3450</v>
      </c>
      <c r="K3812" s="31">
        <f t="shared" si="28"/>
        <v>2242.5000000000005</v>
      </c>
      <c r="L3812" s="31">
        <f t="shared" si="29"/>
        <v>672.75000000000011</v>
      </c>
      <c r="M3812" s="32">
        <v>0.3</v>
      </c>
      <c r="O3812" s="37"/>
      <c r="P3812" s="35"/>
      <c r="Q3812" s="33"/>
      <c r="R3812" s="34"/>
    </row>
    <row r="3813" spans="1:18" ht="15.75" customHeight="1" x14ac:dyDescent="0.2">
      <c r="A3813" s="22"/>
      <c r="B3813" s="27" t="s">
        <v>21</v>
      </c>
      <c r="C3813" s="27">
        <v>1185732</v>
      </c>
      <c r="D3813" s="28">
        <v>44518</v>
      </c>
      <c r="E3813" s="27" t="s">
        <v>22</v>
      </c>
      <c r="F3813" s="27" t="s">
        <v>134</v>
      </c>
      <c r="G3813" s="27" t="s">
        <v>135</v>
      </c>
      <c r="H3813" s="27" t="s">
        <v>27</v>
      </c>
      <c r="I3813" s="29">
        <v>0.65000000000000013</v>
      </c>
      <c r="J3813" s="30">
        <v>3250</v>
      </c>
      <c r="K3813" s="31">
        <f t="shared" si="28"/>
        <v>2112.5000000000005</v>
      </c>
      <c r="L3813" s="31">
        <f t="shared" si="29"/>
        <v>633.75000000000011</v>
      </c>
      <c r="M3813" s="32">
        <v>0.3</v>
      </c>
      <c r="O3813" s="37"/>
      <c r="P3813" s="35"/>
      <c r="Q3813" s="33"/>
      <c r="R3813" s="34"/>
    </row>
    <row r="3814" spans="1:18" ht="15.75" customHeight="1" x14ac:dyDescent="0.2">
      <c r="A3814" s="22"/>
      <c r="B3814" s="27" t="s">
        <v>21</v>
      </c>
      <c r="C3814" s="27">
        <v>1185732</v>
      </c>
      <c r="D3814" s="28">
        <v>44518</v>
      </c>
      <c r="E3814" s="27" t="s">
        <v>22</v>
      </c>
      <c r="F3814" s="27" t="s">
        <v>134</v>
      </c>
      <c r="G3814" s="27" t="s">
        <v>135</v>
      </c>
      <c r="H3814" s="27" t="s">
        <v>28</v>
      </c>
      <c r="I3814" s="29">
        <v>0.75000000000000011</v>
      </c>
      <c r="J3814" s="30">
        <v>3000</v>
      </c>
      <c r="K3814" s="31">
        <f t="shared" si="28"/>
        <v>2250.0000000000005</v>
      </c>
      <c r="L3814" s="31">
        <f t="shared" si="29"/>
        <v>675.00000000000011</v>
      </c>
      <c r="M3814" s="32">
        <v>0.3</v>
      </c>
      <c r="O3814" s="37"/>
      <c r="P3814" s="35"/>
      <c r="Q3814" s="33"/>
      <c r="R3814" s="34"/>
    </row>
    <row r="3815" spans="1:18" ht="15.75" customHeight="1" x14ac:dyDescent="0.2">
      <c r="A3815" s="22"/>
      <c r="B3815" s="27" t="s">
        <v>21</v>
      </c>
      <c r="C3815" s="27">
        <v>1185732</v>
      </c>
      <c r="D3815" s="28">
        <v>44518</v>
      </c>
      <c r="E3815" s="27" t="s">
        <v>22</v>
      </c>
      <c r="F3815" s="27" t="s">
        <v>134</v>
      </c>
      <c r="G3815" s="27" t="s">
        <v>135</v>
      </c>
      <c r="H3815" s="27" t="s">
        <v>29</v>
      </c>
      <c r="I3815" s="29">
        <v>0.8</v>
      </c>
      <c r="J3815" s="30">
        <v>4000</v>
      </c>
      <c r="K3815" s="31">
        <f t="shared" si="28"/>
        <v>3200</v>
      </c>
      <c r="L3815" s="31">
        <f t="shared" si="29"/>
        <v>1120</v>
      </c>
      <c r="M3815" s="32">
        <v>0.35</v>
      </c>
      <c r="O3815" s="37"/>
      <c r="P3815" s="35"/>
      <c r="Q3815" s="33"/>
      <c r="R3815" s="34"/>
    </row>
    <row r="3816" spans="1:18" ht="15.75" customHeight="1" x14ac:dyDescent="0.2">
      <c r="A3816" s="22"/>
      <c r="B3816" s="27" t="s">
        <v>21</v>
      </c>
      <c r="C3816" s="27">
        <v>1185732</v>
      </c>
      <c r="D3816" s="28">
        <v>44547</v>
      </c>
      <c r="E3816" s="27" t="s">
        <v>22</v>
      </c>
      <c r="F3816" s="27" t="s">
        <v>134</v>
      </c>
      <c r="G3816" s="27" t="s">
        <v>135</v>
      </c>
      <c r="H3816" s="27" t="s">
        <v>24</v>
      </c>
      <c r="I3816" s="29">
        <v>0.75000000000000011</v>
      </c>
      <c r="J3816" s="30">
        <v>6250</v>
      </c>
      <c r="K3816" s="31">
        <f t="shared" si="28"/>
        <v>4687.5000000000009</v>
      </c>
      <c r="L3816" s="31">
        <f t="shared" si="29"/>
        <v>1875.0000000000005</v>
      </c>
      <c r="M3816" s="32">
        <v>0.4</v>
      </c>
      <c r="O3816" s="37"/>
      <c r="P3816" s="35"/>
      <c r="Q3816" s="33"/>
      <c r="R3816" s="34"/>
    </row>
    <row r="3817" spans="1:18" ht="15.75" customHeight="1" x14ac:dyDescent="0.2">
      <c r="A3817" s="22"/>
      <c r="B3817" s="27" t="s">
        <v>21</v>
      </c>
      <c r="C3817" s="27">
        <v>1185732</v>
      </c>
      <c r="D3817" s="28">
        <v>44547</v>
      </c>
      <c r="E3817" s="27" t="s">
        <v>22</v>
      </c>
      <c r="F3817" s="27" t="s">
        <v>134</v>
      </c>
      <c r="G3817" s="27" t="s">
        <v>135</v>
      </c>
      <c r="H3817" s="27" t="s">
        <v>25</v>
      </c>
      <c r="I3817" s="29">
        <v>0.65000000000000013</v>
      </c>
      <c r="J3817" s="30">
        <v>4250</v>
      </c>
      <c r="K3817" s="31">
        <f t="shared" si="28"/>
        <v>2762.5000000000005</v>
      </c>
      <c r="L3817" s="31">
        <f t="shared" si="29"/>
        <v>1105.0000000000002</v>
      </c>
      <c r="M3817" s="32">
        <v>0.4</v>
      </c>
      <c r="O3817" s="37"/>
      <c r="P3817" s="35"/>
      <c r="Q3817" s="33"/>
      <c r="R3817" s="34"/>
    </row>
    <row r="3818" spans="1:18" ht="15.75" customHeight="1" x14ac:dyDescent="0.2">
      <c r="A3818" s="22"/>
      <c r="B3818" s="27" t="s">
        <v>21</v>
      </c>
      <c r="C3818" s="27">
        <v>1185732</v>
      </c>
      <c r="D3818" s="28">
        <v>44547</v>
      </c>
      <c r="E3818" s="27" t="s">
        <v>22</v>
      </c>
      <c r="F3818" s="27" t="s">
        <v>134</v>
      </c>
      <c r="G3818" s="27" t="s">
        <v>135</v>
      </c>
      <c r="H3818" s="27" t="s">
        <v>26</v>
      </c>
      <c r="I3818" s="29">
        <v>0.65000000000000013</v>
      </c>
      <c r="J3818" s="30">
        <v>4000</v>
      </c>
      <c r="K3818" s="31">
        <f t="shared" si="28"/>
        <v>2600.0000000000005</v>
      </c>
      <c r="L3818" s="31">
        <f t="shared" si="29"/>
        <v>780.00000000000011</v>
      </c>
      <c r="M3818" s="32">
        <v>0.3</v>
      </c>
      <c r="O3818" s="37"/>
      <c r="P3818" s="35"/>
      <c r="Q3818" s="33"/>
      <c r="R3818" s="34"/>
    </row>
    <row r="3819" spans="1:18" ht="15.75" customHeight="1" x14ac:dyDescent="0.2">
      <c r="A3819" s="22"/>
      <c r="B3819" s="27" t="s">
        <v>21</v>
      </c>
      <c r="C3819" s="27">
        <v>1185732</v>
      </c>
      <c r="D3819" s="28">
        <v>44547</v>
      </c>
      <c r="E3819" s="27" t="s">
        <v>22</v>
      </c>
      <c r="F3819" s="27" t="s">
        <v>134</v>
      </c>
      <c r="G3819" s="27" t="s">
        <v>135</v>
      </c>
      <c r="H3819" s="27" t="s">
        <v>27</v>
      </c>
      <c r="I3819" s="29">
        <v>0.65000000000000013</v>
      </c>
      <c r="J3819" s="30">
        <v>3500</v>
      </c>
      <c r="K3819" s="31">
        <f t="shared" si="28"/>
        <v>2275.0000000000005</v>
      </c>
      <c r="L3819" s="31">
        <f t="shared" si="29"/>
        <v>682.50000000000011</v>
      </c>
      <c r="M3819" s="32">
        <v>0.3</v>
      </c>
      <c r="O3819" s="37"/>
      <c r="P3819" s="35"/>
      <c r="Q3819" s="33"/>
      <c r="R3819" s="34"/>
    </row>
    <row r="3820" spans="1:18" ht="15.75" customHeight="1" x14ac:dyDescent="0.2">
      <c r="A3820" s="22"/>
      <c r="B3820" s="27" t="s">
        <v>21</v>
      </c>
      <c r="C3820" s="27">
        <v>1185732</v>
      </c>
      <c r="D3820" s="28">
        <v>44547</v>
      </c>
      <c r="E3820" s="27" t="s">
        <v>22</v>
      </c>
      <c r="F3820" s="27" t="s">
        <v>134</v>
      </c>
      <c r="G3820" s="27" t="s">
        <v>135</v>
      </c>
      <c r="H3820" s="27" t="s">
        <v>28</v>
      </c>
      <c r="I3820" s="29">
        <v>0.75000000000000011</v>
      </c>
      <c r="J3820" s="30">
        <v>3500</v>
      </c>
      <c r="K3820" s="31">
        <f t="shared" si="28"/>
        <v>2625.0000000000005</v>
      </c>
      <c r="L3820" s="31">
        <f t="shared" si="29"/>
        <v>787.50000000000011</v>
      </c>
      <c r="M3820" s="32">
        <v>0.3</v>
      </c>
      <c r="O3820" s="37"/>
      <c r="P3820" s="35"/>
      <c r="Q3820" s="33"/>
      <c r="R3820" s="34"/>
    </row>
    <row r="3821" spans="1:18" ht="15.75" customHeight="1" x14ac:dyDescent="0.2">
      <c r="A3821" s="22"/>
      <c r="B3821" s="27" t="s">
        <v>21</v>
      </c>
      <c r="C3821" s="27">
        <v>1185732</v>
      </c>
      <c r="D3821" s="28">
        <v>44547</v>
      </c>
      <c r="E3821" s="27" t="s">
        <v>22</v>
      </c>
      <c r="F3821" s="27" t="s">
        <v>134</v>
      </c>
      <c r="G3821" s="27" t="s">
        <v>135</v>
      </c>
      <c r="H3821" s="27" t="s">
        <v>29</v>
      </c>
      <c r="I3821" s="29">
        <v>0.8</v>
      </c>
      <c r="J3821" s="30">
        <v>4500</v>
      </c>
      <c r="K3821" s="31">
        <f t="shared" si="28"/>
        <v>3600</v>
      </c>
      <c r="L3821" s="31">
        <f t="shared" si="29"/>
        <v>1260</v>
      </c>
      <c r="M3821" s="32">
        <v>0.35</v>
      </c>
      <c r="O3821" s="37"/>
      <c r="P3821" s="35"/>
      <c r="Q3821" s="33"/>
      <c r="R3821" s="34"/>
    </row>
    <row r="3822" spans="1:18" ht="15.75" customHeight="1" x14ac:dyDescent="0.2">
      <c r="A3822" s="22" t="s">
        <v>46</v>
      </c>
      <c r="B3822" s="27" t="s">
        <v>21</v>
      </c>
      <c r="C3822" s="27">
        <v>1185732</v>
      </c>
      <c r="D3822" s="28">
        <v>44220</v>
      </c>
      <c r="E3822" s="27" t="s">
        <v>22</v>
      </c>
      <c r="F3822" s="27" t="s">
        <v>136</v>
      </c>
      <c r="G3822" s="27" t="s">
        <v>137</v>
      </c>
      <c r="H3822" s="27" t="s">
        <v>24</v>
      </c>
      <c r="I3822" s="29">
        <v>0.55000000000000004</v>
      </c>
      <c r="J3822" s="30">
        <v>5000</v>
      </c>
      <c r="K3822" s="31">
        <f t="shared" si="28"/>
        <v>2750</v>
      </c>
      <c r="L3822" s="31">
        <f t="shared" si="29"/>
        <v>962.50000000000011</v>
      </c>
      <c r="M3822" s="32">
        <v>0.35000000000000003</v>
      </c>
      <c r="O3822" s="37"/>
      <c r="P3822" s="35">
        <f>Data!$I3822+0.05</f>
        <v>0.60000000000000009</v>
      </c>
      <c r="Q3822" s="33">
        <f>Data!$J3822-250</f>
        <v>4750</v>
      </c>
      <c r="R3822" s="34">
        <f>Data!$M3822-5%</f>
        <v>0.30000000000000004</v>
      </c>
    </row>
    <row r="3823" spans="1:18" ht="15.75" customHeight="1" x14ac:dyDescent="0.2">
      <c r="A3823" s="22"/>
      <c r="B3823" s="27" t="s">
        <v>21</v>
      </c>
      <c r="C3823" s="27">
        <v>1185732</v>
      </c>
      <c r="D3823" s="28">
        <v>44220</v>
      </c>
      <c r="E3823" s="27" t="s">
        <v>22</v>
      </c>
      <c r="F3823" s="27" t="s">
        <v>136</v>
      </c>
      <c r="G3823" s="27" t="s">
        <v>137</v>
      </c>
      <c r="H3823" s="27" t="s">
        <v>25</v>
      </c>
      <c r="I3823" s="29">
        <v>0.55000000000000004</v>
      </c>
      <c r="J3823" s="30">
        <v>3000</v>
      </c>
      <c r="K3823" s="31">
        <f t="shared" si="28"/>
        <v>1650.0000000000002</v>
      </c>
      <c r="L3823" s="31">
        <f t="shared" si="29"/>
        <v>577.50000000000011</v>
      </c>
      <c r="M3823" s="32">
        <v>0.35000000000000003</v>
      </c>
      <c r="O3823" s="37"/>
      <c r="P3823" s="35">
        <f>Data!$I3823+0.05</f>
        <v>0.60000000000000009</v>
      </c>
      <c r="Q3823" s="33">
        <f>Data!$J3823-250</f>
        <v>2750</v>
      </c>
      <c r="R3823" s="34">
        <f>Data!$M3823-5%</f>
        <v>0.30000000000000004</v>
      </c>
    </row>
    <row r="3824" spans="1:18" ht="15.75" customHeight="1" x14ac:dyDescent="0.2">
      <c r="A3824" s="22"/>
      <c r="B3824" s="27" t="s">
        <v>21</v>
      </c>
      <c r="C3824" s="27">
        <v>1185732</v>
      </c>
      <c r="D3824" s="28">
        <v>44220</v>
      </c>
      <c r="E3824" s="27" t="s">
        <v>22</v>
      </c>
      <c r="F3824" s="27" t="s">
        <v>136</v>
      </c>
      <c r="G3824" s="27" t="s">
        <v>137</v>
      </c>
      <c r="H3824" s="27" t="s">
        <v>26</v>
      </c>
      <c r="I3824" s="29">
        <v>0.45</v>
      </c>
      <c r="J3824" s="30">
        <v>3000</v>
      </c>
      <c r="K3824" s="31">
        <f t="shared" si="28"/>
        <v>1350</v>
      </c>
      <c r="L3824" s="31">
        <f t="shared" si="29"/>
        <v>337.5</v>
      </c>
      <c r="M3824" s="32">
        <v>0.25</v>
      </c>
      <c r="O3824" s="37"/>
      <c r="P3824" s="35">
        <f>Data!$I3824+0.05</f>
        <v>0.5</v>
      </c>
      <c r="Q3824" s="33">
        <f>Data!$J3824-250</f>
        <v>2750</v>
      </c>
      <c r="R3824" s="34">
        <f>Data!$M3824-5%</f>
        <v>0.2</v>
      </c>
    </row>
    <row r="3825" spans="1:18" ht="15.75" customHeight="1" x14ac:dyDescent="0.2">
      <c r="A3825" s="22"/>
      <c r="B3825" s="27" t="s">
        <v>21</v>
      </c>
      <c r="C3825" s="27">
        <v>1185732</v>
      </c>
      <c r="D3825" s="28">
        <v>44220</v>
      </c>
      <c r="E3825" s="27" t="s">
        <v>22</v>
      </c>
      <c r="F3825" s="27" t="s">
        <v>136</v>
      </c>
      <c r="G3825" s="27" t="s">
        <v>137</v>
      </c>
      <c r="H3825" s="27" t="s">
        <v>27</v>
      </c>
      <c r="I3825" s="29">
        <v>0.49999999999999994</v>
      </c>
      <c r="J3825" s="30">
        <v>1500</v>
      </c>
      <c r="K3825" s="31">
        <f t="shared" si="28"/>
        <v>749.99999999999989</v>
      </c>
      <c r="L3825" s="31">
        <f t="shared" si="29"/>
        <v>187.49999999999997</v>
      </c>
      <c r="M3825" s="32">
        <v>0.25</v>
      </c>
      <c r="O3825" s="37"/>
      <c r="P3825" s="35">
        <f>Data!$I3825+0.05</f>
        <v>0.54999999999999993</v>
      </c>
      <c r="Q3825" s="33">
        <f>Data!$J3825-250</f>
        <v>1250</v>
      </c>
      <c r="R3825" s="34">
        <f>Data!$M3825-5%</f>
        <v>0.2</v>
      </c>
    </row>
    <row r="3826" spans="1:18" ht="15.75" customHeight="1" x14ac:dyDescent="0.2">
      <c r="A3826" s="22"/>
      <c r="B3826" s="27" t="s">
        <v>21</v>
      </c>
      <c r="C3826" s="27">
        <v>1185732</v>
      </c>
      <c r="D3826" s="28">
        <v>44220</v>
      </c>
      <c r="E3826" s="27" t="s">
        <v>22</v>
      </c>
      <c r="F3826" s="27" t="s">
        <v>136</v>
      </c>
      <c r="G3826" s="27" t="s">
        <v>137</v>
      </c>
      <c r="H3826" s="27" t="s">
        <v>28</v>
      </c>
      <c r="I3826" s="29">
        <v>0.65000000000000013</v>
      </c>
      <c r="J3826" s="30">
        <v>2000</v>
      </c>
      <c r="K3826" s="31">
        <f t="shared" si="28"/>
        <v>1300.0000000000002</v>
      </c>
      <c r="L3826" s="31">
        <f t="shared" si="29"/>
        <v>325.00000000000006</v>
      </c>
      <c r="M3826" s="32">
        <v>0.25</v>
      </c>
      <c r="O3826" s="37"/>
      <c r="P3826" s="35">
        <f>Data!$I3826+0.05</f>
        <v>0.70000000000000018</v>
      </c>
      <c r="Q3826" s="33">
        <f>Data!$J3826-250</f>
        <v>1750</v>
      </c>
      <c r="R3826" s="34">
        <f>Data!$M3826-5%</f>
        <v>0.2</v>
      </c>
    </row>
    <row r="3827" spans="1:18" ht="15.75" customHeight="1" x14ac:dyDescent="0.2">
      <c r="A3827" s="22"/>
      <c r="B3827" s="27" t="s">
        <v>21</v>
      </c>
      <c r="C3827" s="27">
        <v>1185732</v>
      </c>
      <c r="D3827" s="28">
        <v>44220</v>
      </c>
      <c r="E3827" s="27" t="s">
        <v>22</v>
      </c>
      <c r="F3827" s="27" t="s">
        <v>136</v>
      </c>
      <c r="G3827" s="27" t="s">
        <v>137</v>
      </c>
      <c r="H3827" s="27" t="s">
        <v>29</v>
      </c>
      <c r="I3827" s="29">
        <v>0.55000000000000004</v>
      </c>
      <c r="J3827" s="30">
        <v>3000</v>
      </c>
      <c r="K3827" s="31">
        <f t="shared" si="28"/>
        <v>1650.0000000000002</v>
      </c>
      <c r="L3827" s="31">
        <f t="shared" si="29"/>
        <v>495.00000000000006</v>
      </c>
      <c r="M3827" s="32">
        <v>0.3</v>
      </c>
      <c r="O3827" s="37"/>
      <c r="P3827" s="35">
        <f>Data!$I3827+0.05</f>
        <v>0.60000000000000009</v>
      </c>
      <c r="Q3827" s="33">
        <f>Data!$J3827-250</f>
        <v>2750</v>
      </c>
      <c r="R3827" s="34">
        <f>Data!$M3827-5%</f>
        <v>0.25</v>
      </c>
    </row>
    <row r="3828" spans="1:18" ht="15.75" customHeight="1" x14ac:dyDescent="0.2">
      <c r="A3828" s="22"/>
      <c r="B3828" s="27" t="s">
        <v>21</v>
      </c>
      <c r="C3828" s="27">
        <v>1185732</v>
      </c>
      <c r="D3828" s="28">
        <v>44249</v>
      </c>
      <c r="E3828" s="27" t="s">
        <v>22</v>
      </c>
      <c r="F3828" s="27" t="s">
        <v>136</v>
      </c>
      <c r="G3828" s="27" t="s">
        <v>137</v>
      </c>
      <c r="H3828" s="27" t="s">
        <v>24</v>
      </c>
      <c r="I3828" s="29">
        <v>0.55000000000000004</v>
      </c>
      <c r="J3828" s="30">
        <v>5750</v>
      </c>
      <c r="K3828" s="31">
        <f t="shared" si="28"/>
        <v>3162.5000000000005</v>
      </c>
      <c r="L3828" s="31">
        <f t="shared" si="29"/>
        <v>1106.8750000000002</v>
      </c>
      <c r="M3828" s="32">
        <v>0.35000000000000003</v>
      </c>
      <c r="O3828" s="37"/>
      <c r="P3828" s="35">
        <f>Data!$I3828+0.05</f>
        <v>0.60000000000000009</v>
      </c>
      <c r="Q3828" s="33">
        <f>Data!$J3828-250</f>
        <v>5500</v>
      </c>
      <c r="R3828" s="34">
        <f>Data!$M3828-5%</f>
        <v>0.30000000000000004</v>
      </c>
    </row>
    <row r="3829" spans="1:18" ht="15.75" customHeight="1" x14ac:dyDescent="0.2">
      <c r="A3829" s="22"/>
      <c r="B3829" s="27" t="s">
        <v>21</v>
      </c>
      <c r="C3829" s="27">
        <v>1185732</v>
      </c>
      <c r="D3829" s="28">
        <v>44249</v>
      </c>
      <c r="E3829" s="27" t="s">
        <v>22</v>
      </c>
      <c r="F3829" s="27" t="s">
        <v>136</v>
      </c>
      <c r="G3829" s="27" t="s">
        <v>137</v>
      </c>
      <c r="H3829" s="27" t="s">
        <v>25</v>
      </c>
      <c r="I3829" s="29">
        <v>0.55000000000000004</v>
      </c>
      <c r="J3829" s="30">
        <v>2250</v>
      </c>
      <c r="K3829" s="31">
        <f t="shared" si="28"/>
        <v>1237.5</v>
      </c>
      <c r="L3829" s="31">
        <f t="shared" si="29"/>
        <v>433.12500000000006</v>
      </c>
      <c r="M3829" s="32">
        <v>0.35000000000000003</v>
      </c>
      <c r="O3829" s="37"/>
      <c r="P3829" s="35">
        <f>Data!$I3829+0.05</f>
        <v>0.60000000000000009</v>
      </c>
      <c r="Q3829" s="33">
        <f>Data!$J3829-250</f>
        <v>2000</v>
      </c>
      <c r="R3829" s="34">
        <f>Data!$M3829-5%</f>
        <v>0.30000000000000004</v>
      </c>
    </row>
    <row r="3830" spans="1:18" ht="15.75" customHeight="1" x14ac:dyDescent="0.2">
      <c r="A3830" s="22"/>
      <c r="B3830" s="27" t="s">
        <v>21</v>
      </c>
      <c r="C3830" s="27">
        <v>1185732</v>
      </c>
      <c r="D3830" s="28">
        <v>44249</v>
      </c>
      <c r="E3830" s="27" t="s">
        <v>22</v>
      </c>
      <c r="F3830" s="27" t="s">
        <v>136</v>
      </c>
      <c r="G3830" s="27" t="s">
        <v>137</v>
      </c>
      <c r="H3830" s="27" t="s">
        <v>26</v>
      </c>
      <c r="I3830" s="29">
        <v>0.45</v>
      </c>
      <c r="J3830" s="30">
        <v>2750</v>
      </c>
      <c r="K3830" s="31">
        <f t="shared" si="28"/>
        <v>1237.5</v>
      </c>
      <c r="L3830" s="31">
        <f t="shared" si="29"/>
        <v>309.375</v>
      </c>
      <c r="M3830" s="32">
        <v>0.25</v>
      </c>
      <c r="O3830" s="37"/>
      <c r="P3830" s="35">
        <f>Data!$I3830+0.05</f>
        <v>0.5</v>
      </c>
      <c r="Q3830" s="33">
        <f>Data!$J3830-250</f>
        <v>2500</v>
      </c>
      <c r="R3830" s="34">
        <f>Data!$M3830-5%</f>
        <v>0.2</v>
      </c>
    </row>
    <row r="3831" spans="1:18" ht="15.75" customHeight="1" x14ac:dyDescent="0.2">
      <c r="A3831" s="22"/>
      <c r="B3831" s="27" t="s">
        <v>21</v>
      </c>
      <c r="C3831" s="27">
        <v>1185732</v>
      </c>
      <c r="D3831" s="28">
        <v>44249</v>
      </c>
      <c r="E3831" s="27" t="s">
        <v>22</v>
      </c>
      <c r="F3831" s="27" t="s">
        <v>136</v>
      </c>
      <c r="G3831" s="27" t="s">
        <v>137</v>
      </c>
      <c r="H3831" s="27" t="s">
        <v>27</v>
      </c>
      <c r="I3831" s="29">
        <v>0.49999999999999994</v>
      </c>
      <c r="J3831" s="30">
        <v>1750</v>
      </c>
      <c r="K3831" s="31">
        <f t="shared" ref="K3831:K3893" si="30">I3831*J3831</f>
        <v>874.99999999999989</v>
      </c>
      <c r="L3831" s="31">
        <f t="shared" ref="L3831:L3893" si="31">K3831*M3831</f>
        <v>218.74999999999997</v>
      </c>
      <c r="M3831" s="32">
        <v>0.25</v>
      </c>
      <c r="O3831" s="37"/>
      <c r="P3831" s="35">
        <f>Data!$I3831+0.05</f>
        <v>0.54999999999999993</v>
      </c>
      <c r="Q3831" s="33">
        <f>Data!$J3831-250</f>
        <v>1500</v>
      </c>
      <c r="R3831" s="34">
        <f>Data!$M3831-5%</f>
        <v>0.2</v>
      </c>
    </row>
    <row r="3832" spans="1:18" ht="15.75" customHeight="1" x14ac:dyDescent="0.2">
      <c r="A3832" s="22"/>
      <c r="B3832" s="27" t="s">
        <v>21</v>
      </c>
      <c r="C3832" s="27">
        <v>1185732</v>
      </c>
      <c r="D3832" s="28">
        <v>44249</v>
      </c>
      <c r="E3832" s="27" t="s">
        <v>22</v>
      </c>
      <c r="F3832" s="27" t="s">
        <v>136</v>
      </c>
      <c r="G3832" s="27" t="s">
        <v>137</v>
      </c>
      <c r="H3832" s="27" t="s">
        <v>28</v>
      </c>
      <c r="I3832" s="29">
        <v>0.65000000000000013</v>
      </c>
      <c r="J3832" s="30">
        <v>2500</v>
      </c>
      <c r="K3832" s="31">
        <f t="shared" si="30"/>
        <v>1625.0000000000002</v>
      </c>
      <c r="L3832" s="31">
        <f t="shared" si="31"/>
        <v>406.25000000000006</v>
      </c>
      <c r="M3832" s="32">
        <v>0.25</v>
      </c>
      <c r="O3832" s="37"/>
      <c r="P3832" s="35">
        <f>Data!$I3832+0.05</f>
        <v>0.70000000000000018</v>
      </c>
      <c r="Q3832" s="33">
        <f>Data!$J3832-250</f>
        <v>2250</v>
      </c>
      <c r="R3832" s="34">
        <f>Data!$M3832-5%</f>
        <v>0.2</v>
      </c>
    </row>
    <row r="3833" spans="1:18" ht="15.75" customHeight="1" x14ac:dyDescent="0.2">
      <c r="A3833" s="22"/>
      <c r="B3833" s="27" t="s">
        <v>21</v>
      </c>
      <c r="C3833" s="27">
        <v>1185732</v>
      </c>
      <c r="D3833" s="28">
        <v>44249</v>
      </c>
      <c r="E3833" s="27" t="s">
        <v>22</v>
      </c>
      <c r="F3833" s="27" t="s">
        <v>136</v>
      </c>
      <c r="G3833" s="27" t="s">
        <v>137</v>
      </c>
      <c r="H3833" s="27" t="s">
        <v>29</v>
      </c>
      <c r="I3833" s="29">
        <v>0.55000000000000004</v>
      </c>
      <c r="J3833" s="30">
        <v>3500</v>
      </c>
      <c r="K3833" s="31">
        <f t="shared" si="30"/>
        <v>1925.0000000000002</v>
      </c>
      <c r="L3833" s="31">
        <f t="shared" si="31"/>
        <v>577.5</v>
      </c>
      <c r="M3833" s="32">
        <v>0.3</v>
      </c>
      <c r="O3833" s="37"/>
      <c r="P3833" s="35">
        <f>Data!$I3833+0.05</f>
        <v>0.60000000000000009</v>
      </c>
      <c r="Q3833" s="33">
        <f>Data!$J3833-250</f>
        <v>3250</v>
      </c>
      <c r="R3833" s="34">
        <f>Data!$M3833-5%</f>
        <v>0.25</v>
      </c>
    </row>
    <row r="3834" spans="1:18" ht="15.75" customHeight="1" x14ac:dyDescent="0.2">
      <c r="A3834" s="22"/>
      <c r="B3834" s="27" t="s">
        <v>21</v>
      </c>
      <c r="C3834" s="27">
        <v>1185732</v>
      </c>
      <c r="D3834" s="28">
        <v>44275</v>
      </c>
      <c r="E3834" s="27" t="s">
        <v>22</v>
      </c>
      <c r="F3834" s="27" t="s">
        <v>136</v>
      </c>
      <c r="G3834" s="27" t="s">
        <v>137</v>
      </c>
      <c r="H3834" s="27" t="s">
        <v>24</v>
      </c>
      <c r="I3834" s="29">
        <v>0.55000000000000004</v>
      </c>
      <c r="J3834" s="30">
        <v>5450</v>
      </c>
      <c r="K3834" s="31">
        <f t="shared" si="30"/>
        <v>2997.5000000000005</v>
      </c>
      <c r="L3834" s="31">
        <f t="shared" si="31"/>
        <v>1049.1250000000002</v>
      </c>
      <c r="M3834" s="32">
        <v>0.35000000000000003</v>
      </c>
      <c r="O3834" s="37"/>
      <c r="P3834" s="35">
        <f>Data!$I3834+0.05</f>
        <v>0.60000000000000009</v>
      </c>
      <c r="Q3834" s="33">
        <f>Data!$J3834-250</f>
        <v>5200</v>
      </c>
      <c r="R3834" s="34">
        <f>Data!$M3834-5%</f>
        <v>0.30000000000000004</v>
      </c>
    </row>
    <row r="3835" spans="1:18" ht="15.75" customHeight="1" x14ac:dyDescent="0.2">
      <c r="A3835" s="22"/>
      <c r="B3835" s="27" t="s">
        <v>21</v>
      </c>
      <c r="C3835" s="27">
        <v>1185732</v>
      </c>
      <c r="D3835" s="28">
        <v>44275</v>
      </c>
      <c r="E3835" s="27" t="s">
        <v>22</v>
      </c>
      <c r="F3835" s="27" t="s">
        <v>136</v>
      </c>
      <c r="G3835" s="27" t="s">
        <v>137</v>
      </c>
      <c r="H3835" s="27" t="s">
        <v>25</v>
      </c>
      <c r="I3835" s="29">
        <v>0.55000000000000004</v>
      </c>
      <c r="J3835" s="30">
        <v>2500</v>
      </c>
      <c r="K3835" s="31">
        <f t="shared" si="30"/>
        <v>1375</v>
      </c>
      <c r="L3835" s="31">
        <f t="shared" si="31"/>
        <v>481.25000000000006</v>
      </c>
      <c r="M3835" s="32">
        <v>0.35000000000000003</v>
      </c>
      <c r="O3835" s="37"/>
      <c r="P3835" s="35">
        <f>Data!$I3835+0.05</f>
        <v>0.60000000000000009</v>
      </c>
      <c r="Q3835" s="33">
        <f>Data!$J3835-250</f>
        <v>2250</v>
      </c>
      <c r="R3835" s="34">
        <f>Data!$M3835-5%</f>
        <v>0.30000000000000004</v>
      </c>
    </row>
    <row r="3836" spans="1:18" ht="15.75" customHeight="1" x14ac:dyDescent="0.2">
      <c r="A3836" s="22"/>
      <c r="B3836" s="27" t="s">
        <v>21</v>
      </c>
      <c r="C3836" s="27">
        <v>1185732</v>
      </c>
      <c r="D3836" s="28">
        <v>44275</v>
      </c>
      <c r="E3836" s="27" t="s">
        <v>22</v>
      </c>
      <c r="F3836" s="27" t="s">
        <v>136</v>
      </c>
      <c r="G3836" s="27" t="s">
        <v>137</v>
      </c>
      <c r="H3836" s="27" t="s">
        <v>26</v>
      </c>
      <c r="I3836" s="29">
        <v>0.45</v>
      </c>
      <c r="J3836" s="30">
        <v>2750</v>
      </c>
      <c r="K3836" s="31">
        <f t="shared" si="30"/>
        <v>1237.5</v>
      </c>
      <c r="L3836" s="31">
        <f t="shared" si="31"/>
        <v>309.375</v>
      </c>
      <c r="M3836" s="32">
        <v>0.25</v>
      </c>
      <c r="O3836" s="37"/>
      <c r="P3836" s="35">
        <f>Data!$I3836+0.05</f>
        <v>0.5</v>
      </c>
      <c r="Q3836" s="33">
        <f>Data!$J3836-250</f>
        <v>2500</v>
      </c>
      <c r="R3836" s="34">
        <f>Data!$M3836-5%</f>
        <v>0.2</v>
      </c>
    </row>
    <row r="3837" spans="1:18" ht="15.75" customHeight="1" x14ac:dyDescent="0.2">
      <c r="A3837" s="22"/>
      <c r="B3837" s="27" t="s">
        <v>21</v>
      </c>
      <c r="C3837" s="27">
        <v>1185732</v>
      </c>
      <c r="D3837" s="28">
        <v>44275</v>
      </c>
      <c r="E3837" s="27" t="s">
        <v>22</v>
      </c>
      <c r="F3837" s="27" t="s">
        <v>136</v>
      </c>
      <c r="G3837" s="27" t="s">
        <v>137</v>
      </c>
      <c r="H3837" s="27" t="s">
        <v>27</v>
      </c>
      <c r="I3837" s="29">
        <v>0.49999999999999994</v>
      </c>
      <c r="J3837" s="30">
        <v>1250</v>
      </c>
      <c r="K3837" s="31">
        <f t="shared" si="30"/>
        <v>624.99999999999989</v>
      </c>
      <c r="L3837" s="31">
        <f t="shared" si="31"/>
        <v>156.24999999999997</v>
      </c>
      <c r="M3837" s="32">
        <v>0.25</v>
      </c>
      <c r="O3837" s="37"/>
      <c r="P3837" s="35">
        <f>Data!$I3837+0.05</f>
        <v>0.54999999999999993</v>
      </c>
      <c r="Q3837" s="33">
        <f>Data!$J3837-250</f>
        <v>1000</v>
      </c>
      <c r="R3837" s="34">
        <f>Data!$M3837-5%</f>
        <v>0.2</v>
      </c>
    </row>
    <row r="3838" spans="1:18" ht="15.75" customHeight="1" x14ac:dyDescent="0.2">
      <c r="A3838" s="22"/>
      <c r="B3838" s="27" t="s">
        <v>21</v>
      </c>
      <c r="C3838" s="27">
        <v>1185732</v>
      </c>
      <c r="D3838" s="28">
        <v>44275</v>
      </c>
      <c r="E3838" s="27" t="s">
        <v>22</v>
      </c>
      <c r="F3838" s="27" t="s">
        <v>136</v>
      </c>
      <c r="G3838" s="27" t="s">
        <v>137</v>
      </c>
      <c r="H3838" s="27" t="s">
        <v>28</v>
      </c>
      <c r="I3838" s="29">
        <v>0.65000000000000013</v>
      </c>
      <c r="J3838" s="30">
        <v>1750</v>
      </c>
      <c r="K3838" s="31">
        <f t="shared" si="30"/>
        <v>1137.5000000000002</v>
      </c>
      <c r="L3838" s="31">
        <f t="shared" si="31"/>
        <v>284.37500000000006</v>
      </c>
      <c r="M3838" s="32">
        <v>0.25</v>
      </c>
      <c r="O3838" s="37"/>
      <c r="P3838" s="35">
        <f>Data!$I3838+0.05</f>
        <v>0.70000000000000018</v>
      </c>
      <c r="Q3838" s="33">
        <f>Data!$J3838-250</f>
        <v>1500</v>
      </c>
      <c r="R3838" s="34">
        <f>Data!$M3838-5%</f>
        <v>0.2</v>
      </c>
    </row>
    <row r="3839" spans="1:18" ht="15.75" customHeight="1" x14ac:dyDescent="0.2">
      <c r="A3839" s="22"/>
      <c r="B3839" s="27" t="s">
        <v>21</v>
      </c>
      <c r="C3839" s="27">
        <v>1185732</v>
      </c>
      <c r="D3839" s="28">
        <v>44275</v>
      </c>
      <c r="E3839" s="27" t="s">
        <v>22</v>
      </c>
      <c r="F3839" s="27" t="s">
        <v>136</v>
      </c>
      <c r="G3839" s="27" t="s">
        <v>137</v>
      </c>
      <c r="H3839" s="27" t="s">
        <v>29</v>
      </c>
      <c r="I3839" s="29">
        <v>0.55000000000000004</v>
      </c>
      <c r="J3839" s="30">
        <v>2750</v>
      </c>
      <c r="K3839" s="31">
        <f t="shared" si="30"/>
        <v>1512.5000000000002</v>
      </c>
      <c r="L3839" s="31">
        <f t="shared" si="31"/>
        <v>453.75000000000006</v>
      </c>
      <c r="M3839" s="32">
        <v>0.3</v>
      </c>
      <c r="O3839" s="37"/>
      <c r="P3839" s="35">
        <f>Data!$I3839+0.05</f>
        <v>0.60000000000000009</v>
      </c>
      <c r="Q3839" s="33">
        <f>Data!$J3839-250</f>
        <v>2500</v>
      </c>
      <c r="R3839" s="34">
        <f>Data!$M3839-5%</f>
        <v>0.25</v>
      </c>
    </row>
    <row r="3840" spans="1:18" ht="15.75" customHeight="1" x14ac:dyDescent="0.2">
      <c r="A3840" s="22"/>
      <c r="B3840" s="27" t="s">
        <v>21</v>
      </c>
      <c r="C3840" s="27">
        <v>1185732</v>
      </c>
      <c r="D3840" s="28">
        <v>44307</v>
      </c>
      <c r="E3840" s="27" t="s">
        <v>22</v>
      </c>
      <c r="F3840" s="27" t="s">
        <v>136</v>
      </c>
      <c r="G3840" s="27" t="s">
        <v>137</v>
      </c>
      <c r="H3840" s="27" t="s">
        <v>24</v>
      </c>
      <c r="I3840" s="29">
        <v>0.55000000000000004</v>
      </c>
      <c r="J3840" s="30">
        <v>5250</v>
      </c>
      <c r="K3840" s="31">
        <f t="shared" si="30"/>
        <v>2887.5000000000005</v>
      </c>
      <c r="L3840" s="31">
        <f t="shared" si="31"/>
        <v>1010.6250000000002</v>
      </c>
      <c r="M3840" s="32">
        <v>0.35000000000000003</v>
      </c>
      <c r="O3840" s="37"/>
      <c r="P3840" s="35">
        <f>Data!$I3840+0.05</f>
        <v>0.60000000000000009</v>
      </c>
      <c r="Q3840" s="33">
        <f>Data!$J3840-250</f>
        <v>5000</v>
      </c>
      <c r="R3840" s="34">
        <f>Data!$M3840-5%</f>
        <v>0.30000000000000004</v>
      </c>
    </row>
    <row r="3841" spans="1:18" ht="15.75" customHeight="1" x14ac:dyDescent="0.2">
      <c r="A3841" s="22"/>
      <c r="B3841" s="27" t="s">
        <v>21</v>
      </c>
      <c r="C3841" s="27">
        <v>1185732</v>
      </c>
      <c r="D3841" s="28">
        <v>44307</v>
      </c>
      <c r="E3841" s="27" t="s">
        <v>22</v>
      </c>
      <c r="F3841" s="27" t="s">
        <v>136</v>
      </c>
      <c r="G3841" s="27" t="s">
        <v>137</v>
      </c>
      <c r="H3841" s="27" t="s">
        <v>25</v>
      </c>
      <c r="I3841" s="29">
        <v>0.55000000000000004</v>
      </c>
      <c r="J3841" s="30">
        <v>2250</v>
      </c>
      <c r="K3841" s="31">
        <f t="shared" si="30"/>
        <v>1237.5</v>
      </c>
      <c r="L3841" s="31">
        <f t="shared" si="31"/>
        <v>433.12500000000006</v>
      </c>
      <c r="M3841" s="32">
        <v>0.35000000000000003</v>
      </c>
      <c r="O3841" s="37"/>
      <c r="P3841" s="35">
        <f>Data!$I3841+0.05</f>
        <v>0.60000000000000009</v>
      </c>
      <c r="Q3841" s="33">
        <f>Data!$J3841-250</f>
        <v>2000</v>
      </c>
      <c r="R3841" s="34">
        <f>Data!$M3841-5%</f>
        <v>0.30000000000000004</v>
      </c>
    </row>
    <row r="3842" spans="1:18" ht="15.75" customHeight="1" x14ac:dyDescent="0.2">
      <c r="A3842" s="22"/>
      <c r="B3842" s="27" t="s">
        <v>21</v>
      </c>
      <c r="C3842" s="27">
        <v>1185732</v>
      </c>
      <c r="D3842" s="28">
        <v>44307</v>
      </c>
      <c r="E3842" s="27" t="s">
        <v>22</v>
      </c>
      <c r="F3842" s="27" t="s">
        <v>136</v>
      </c>
      <c r="G3842" s="27" t="s">
        <v>137</v>
      </c>
      <c r="H3842" s="27" t="s">
        <v>26</v>
      </c>
      <c r="I3842" s="29">
        <v>0.45</v>
      </c>
      <c r="J3842" s="30">
        <v>2250</v>
      </c>
      <c r="K3842" s="31">
        <f t="shared" si="30"/>
        <v>1012.5</v>
      </c>
      <c r="L3842" s="31">
        <f t="shared" si="31"/>
        <v>253.125</v>
      </c>
      <c r="M3842" s="32">
        <v>0.25</v>
      </c>
      <c r="O3842" s="37"/>
      <c r="P3842" s="35">
        <f>Data!$I3842+0.05</f>
        <v>0.5</v>
      </c>
      <c r="Q3842" s="33">
        <f>Data!$J3842-250</f>
        <v>2000</v>
      </c>
      <c r="R3842" s="34">
        <f>Data!$M3842-5%</f>
        <v>0.2</v>
      </c>
    </row>
    <row r="3843" spans="1:18" ht="15.75" customHeight="1" x14ac:dyDescent="0.2">
      <c r="A3843" s="22"/>
      <c r="B3843" s="27" t="s">
        <v>21</v>
      </c>
      <c r="C3843" s="27">
        <v>1185732</v>
      </c>
      <c r="D3843" s="28">
        <v>44307</v>
      </c>
      <c r="E3843" s="27" t="s">
        <v>22</v>
      </c>
      <c r="F3843" s="27" t="s">
        <v>136</v>
      </c>
      <c r="G3843" s="27" t="s">
        <v>137</v>
      </c>
      <c r="H3843" s="27" t="s">
        <v>27</v>
      </c>
      <c r="I3843" s="29">
        <v>0.49999999999999994</v>
      </c>
      <c r="J3843" s="30">
        <v>1500</v>
      </c>
      <c r="K3843" s="31">
        <f t="shared" si="30"/>
        <v>749.99999999999989</v>
      </c>
      <c r="L3843" s="31">
        <f t="shared" si="31"/>
        <v>187.49999999999997</v>
      </c>
      <c r="M3843" s="32">
        <v>0.25</v>
      </c>
      <c r="O3843" s="37"/>
      <c r="P3843" s="35">
        <f>Data!$I3843+0.05</f>
        <v>0.54999999999999993</v>
      </c>
      <c r="Q3843" s="33">
        <f>Data!$J3843-250</f>
        <v>1250</v>
      </c>
      <c r="R3843" s="34">
        <f>Data!$M3843-5%</f>
        <v>0.2</v>
      </c>
    </row>
    <row r="3844" spans="1:18" ht="15.75" customHeight="1" x14ac:dyDescent="0.2">
      <c r="A3844" s="22"/>
      <c r="B3844" s="27" t="s">
        <v>21</v>
      </c>
      <c r="C3844" s="27">
        <v>1185732</v>
      </c>
      <c r="D3844" s="28">
        <v>44307</v>
      </c>
      <c r="E3844" s="27" t="s">
        <v>22</v>
      </c>
      <c r="F3844" s="27" t="s">
        <v>136</v>
      </c>
      <c r="G3844" s="27" t="s">
        <v>137</v>
      </c>
      <c r="H3844" s="27" t="s">
        <v>28</v>
      </c>
      <c r="I3844" s="29">
        <v>0.60000000000000009</v>
      </c>
      <c r="J3844" s="30">
        <v>1500</v>
      </c>
      <c r="K3844" s="31">
        <f t="shared" si="30"/>
        <v>900.00000000000011</v>
      </c>
      <c r="L3844" s="31">
        <f t="shared" si="31"/>
        <v>225.00000000000003</v>
      </c>
      <c r="M3844" s="32">
        <v>0.25</v>
      </c>
      <c r="O3844" s="37"/>
      <c r="P3844" s="35">
        <f>Data!$I3844+0</f>
        <v>0.60000000000000009</v>
      </c>
      <c r="Q3844" s="33">
        <f>Data!$J3844-250</f>
        <v>1250</v>
      </c>
      <c r="R3844" s="34">
        <f>Data!$M3844-5%</f>
        <v>0.2</v>
      </c>
    </row>
    <row r="3845" spans="1:18" ht="15.75" customHeight="1" x14ac:dyDescent="0.2">
      <c r="A3845" s="22"/>
      <c r="B3845" s="27" t="s">
        <v>21</v>
      </c>
      <c r="C3845" s="27">
        <v>1185732</v>
      </c>
      <c r="D3845" s="28">
        <v>44307</v>
      </c>
      <c r="E3845" s="27" t="s">
        <v>22</v>
      </c>
      <c r="F3845" s="27" t="s">
        <v>136</v>
      </c>
      <c r="G3845" s="27" t="s">
        <v>137</v>
      </c>
      <c r="H3845" s="27" t="s">
        <v>29</v>
      </c>
      <c r="I3845" s="29">
        <v>0.5</v>
      </c>
      <c r="J3845" s="30">
        <v>3000</v>
      </c>
      <c r="K3845" s="31">
        <f t="shared" si="30"/>
        <v>1500</v>
      </c>
      <c r="L3845" s="31">
        <f t="shared" si="31"/>
        <v>450</v>
      </c>
      <c r="M3845" s="32">
        <v>0.3</v>
      </c>
      <c r="O3845" s="37"/>
      <c r="P3845" s="35">
        <f>Data!$I3845+0</f>
        <v>0.5</v>
      </c>
      <c r="Q3845" s="33">
        <f>Data!$J3845-250</f>
        <v>2750</v>
      </c>
      <c r="R3845" s="34">
        <f>Data!$M3845-5%</f>
        <v>0.25</v>
      </c>
    </row>
    <row r="3846" spans="1:18" ht="15.75" customHeight="1" x14ac:dyDescent="0.2">
      <c r="A3846" s="22"/>
      <c r="B3846" s="27" t="s">
        <v>21</v>
      </c>
      <c r="C3846" s="27">
        <v>1185732</v>
      </c>
      <c r="D3846" s="28">
        <v>44336</v>
      </c>
      <c r="E3846" s="27" t="s">
        <v>22</v>
      </c>
      <c r="F3846" s="27" t="s">
        <v>136</v>
      </c>
      <c r="G3846" s="27" t="s">
        <v>137</v>
      </c>
      <c r="H3846" s="27" t="s">
        <v>24</v>
      </c>
      <c r="I3846" s="29">
        <v>0.65</v>
      </c>
      <c r="J3846" s="30">
        <v>5700</v>
      </c>
      <c r="K3846" s="31">
        <f t="shared" si="30"/>
        <v>3705</v>
      </c>
      <c r="L3846" s="31">
        <f t="shared" si="31"/>
        <v>1296.7500000000002</v>
      </c>
      <c r="M3846" s="32">
        <v>0.35000000000000003</v>
      </c>
      <c r="O3846" s="37"/>
      <c r="P3846" s="35">
        <f>Data!$I3846+0</f>
        <v>0.65</v>
      </c>
      <c r="Q3846" s="33">
        <f>Data!$J3846-250</f>
        <v>5450</v>
      </c>
      <c r="R3846" s="34">
        <f>Data!$M3846-5%</f>
        <v>0.30000000000000004</v>
      </c>
    </row>
    <row r="3847" spans="1:18" ht="15.75" customHeight="1" x14ac:dyDescent="0.2">
      <c r="A3847" s="22"/>
      <c r="B3847" s="27" t="s">
        <v>21</v>
      </c>
      <c r="C3847" s="27">
        <v>1185732</v>
      </c>
      <c r="D3847" s="28">
        <v>44336</v>
      </c>
      <c r="E3847" s="27" t="s">
        <v>22</v>
      </c>
      <c r="F3847" s="27" t="s">
        <v>136</v>
      </c>
      <c r="G3847" s="27" t="s">
        <v>137</v>
      </c>
      <c r="H3847" s="27" t="s">
        <v>25</v>
      </c>
      <c r="I3847" s="29">
        <v>0.60000000000000009</v>
      </c>
      <c r="J3847" s="30">
        <v>2750</v>
      </c>
      <c r="K3847" s="31">
        <f t="shared" si="30"/>
        <v>1650.0000000000002</v>
      </c>
      <c r="L3847" s="31">
        <f t="shared" si="31"/>
        <v>577.50000000000011</v>
      </c>
      <c r="M3847" s="32">
        <v>0.35000000000000003</v>
      </c>
      <c r="O3847" s="37"/>
      <c r="P3847" s="35">
        <f>Data!$I3847+0</f>
        <v>0.60000000000000009</v>
      </c>
      <c r="Q3847" s="33">
        <f>Data!$J3847-250</f>
        <v>2500</v>
      </c>
      <c r="R3847" s="34">
        <f>Data!$M3847-5%</f>
        <v>0.30000000000000004</v>
      </c>
    </row>
    <row r="3848" spans="1:18" ht="15.75" customHeight="1" x14ac:dyDescent="0.2">
      <c r="A3848" s="22"/>
      <c r="B3848" s="27" t="s">
        <v>21</v>
      </c>
      <c r="C3848" s="27">
        <v>1185732</v>
      </c>
      <c r="D3848" s="28">
        <v>44336</v>
      </c>
      <c r="E3848" s="27" t="s">
        <v>22</v>
      </c>
      <c r="F3848" s="27" t="s">
        <v>136</v>
      </c>
      <c r="G3848" s="27" t="s">
        <v>137</v>
      </c>
      <c r="H3848" s="27" t="s">
        <v>26</v>
      </c>
      <c r="I3848" s="29">
        <v>0.55000000000000004</v>
      </c>
      <c r="J3848" s="30">
        <v>3000</v>
      </c>
      <c r="K3848" s="31">
        <f t="shared" si="30"/>
        <v>1650.0000000000002</v>
      </c>
      <c r="L3848" s="31">
        <f t="shared" si="31"/>
        <v>412.50000000000006</v>
      </c>
      <c r="M3848" s="32">
        <v>0.25</v>
      </c>
      <c r="O3848" s="37"/>
      <c r="P3848" s="35">
        <f>Data!$I3848+0</f>
        <v>0.55000000000000004</v>
      </c>
      <c r="Q3848" s="33">
        <f>Data!$J3848-250</f>
        <v>2750</v>
      </c>
      <c r="R3848" s="34">
        <f>Data!$M3848-5%</f>
        <v>0.2</v>
      </c>
    </row>
    <row r="3849" spans="1:18" ht="15.75" customHeight="1" x14ac:dyDescent="0.2">
      <c r="A3849" s="22"/>
      <c r="B3849" s="27" t="s">
        <v>21</v>
      </c>
      <c r="C3849" s="27">
        <v>1185732</v>
      </c>
      <c r="D3849" s="28">
        <v>44336</v>
      </c>
      <c r="E3849" s="27" t="s">
        <v>22</v>
      </c>
      <c r="F3849" s="27" t="s">
        <v>136</v>
      </c>
      <c r="G3849" s="27" t="s">
        <v>137</v>
      </c>
      <c r="H3849" s="27" t="s">
        <v>27</v>
      </c>
      <c r="I3849" s="29">
        <v>0.55000000000000004</v>
      </c>
      <c r="J3849" s="30">
        <v>2500</v>
      </c>
      <c r="K3849" s="31">
        <f t="shared" si="30"/>
        <v>1375</v>
      </c>
      <c r="L3849" s="31">
        <f t="shared" si="31"/>
        <v>343.75</v>
      </c>
      <c r="M3849" s="32">
        <v>0.25</v>
      </c>
      <c r="O3849" s="37"/>
      <c r="P3849" s="35">
        <f>Data!$I3849+0</f>
        <v>0.55000000000000004</v>
      </c>
      <c r="Q3849" s="33">
        <f>Data!$J3849-250</f>
        <v>2250</v>
      </c>
      <c r="R3849" s="34">
        <f>Data!$M3849-5%</f>
        <v>0.2</v>
      </c>
    </row>
    <row r="3850" spans="1:18" ht="15.75" customHeight="1" x14ac:dyDescent="0.2">
      <c r="A3850" s="22"/>
      <c r="B3850" s="27" t="s">
        <v>21</v>
      </c>
      <c r="C3850" s="27">
        <v>1185732</v>
      </c>
      <c r="D3850" s="28">
        <v>44336</v>
      </c>
      <c r="E3850" s="27" t="s">
        <v>22</v>
      </c>
      <c r="F3850" s="27" t="s">
        <v>136</v>
      </c>
      <c r="G3850" s="27" t="s">
        <v>137</v>
      </c>
      <c r="H3850" s="27" t="s">
        <v>28</v>
      </c>
      <c r="I3850" s="29">
        <v>0.65</v>
      </c>
      <c r="J3850" s="30">
        <v>2750</v>
      </c>
      <c r="K3850" s="31">
        <f t="shared" si="30"/>
        <v>1787.5</v>
      </c>
      <c r="L3850" s="31">
        <f t="shared" si="31"/>
        <v>446.875</v>
      </c>
      <c r="M3850" s="32">
        <v>0.25</v>
      </c>
      <c r="O3850" s="37"/>
      <c r="P3850" s="35">
        <f>Data!$I3850+0</f>
        <v>0.65</v>
      </c>
      <c r="Q3850" s="33">
        <f>Data!$J3850-250</f>
        <v>2500</v>
      </c>
      <c r="R3850" s="34">
        <f>Data!$M3850-5%</f>
        <v>0.2</v>
      </c>
    </row>
    <row r="3851" spans="1:18" ht="15.75" customHeight="1" x14ac:dyDescent="0.2">
      <c r="A3851" s="22"/>
      <c r="B3851" s="27" t="s">
        <v>21</v>
      </c>
      <c r="C3851" s="27">
        <v>1185732</v>
      </c>
      <c r="D3851" s="28">
        <v>44336</v>
      </c>
      <c r="E3851" s="27" t="s">
        <v>22</v>
      </c>
      <c r="F3851" s="27" t="s">
        <v>136</v>
      </c>
      <c r="G3851" s="27" t="s">
        <v>137</v>
      </c>
      <c r="H3851" s="27" t="s">
        <v>29</v>
      </c>
      <c r="I3851" s="29">
        <v>0.70000000000000007</v>
      </c>
      <c r="J3851" s="30">
        <v>4000</v>
      </c>
      <c r="K3851" s="31">
        <f t="shared" si="30"/>
        <v>2800.0000000000005</v>
      </c>
      <c r="L3851" s="31">
        <f t="shared" si="31"/>
        <v>840.00000000000011</v>
      </c>
      <c r="M3851" s="32">
        <v>0.3</v>
      </c>
      <c r="O3851" s="37"/>
      <c r="P3851" s="35">
        <f>Data!$I3851+0</f>
        <v>0.70000000000000007</v>
      </c>
      <c r="Q3851" s="33">
        <f>Data!$J3851-250</f>
        <v>3750</v>
      </c>
      <c r="R3851" s="34">
        <f>Data!$M3851-5%</f>
        <v>0.25</v>
      </c>
    </row>
    <row r="3852" spans="1:18" ht="15.75" customHeight="1" x14ac:dyDescent="0.2">
      <c r="A3852" s="22"/>
      <c r="B3852" s="27" t="s">
        <v>21</v>
      </c>
      <c r="C3852" s="27">
        <v>1185732</v>
      </c>
      <c r="D3852" s="28">
        <v>44369</v>
      </c>
      <c r="E3852" s="27" t="s">
        <v>22</v>
      </c>
      <c r="F3852" s="27" t="s">
        <v>136</v>
      </c>
      <c r="G3852" s="27" t="s">
        <v>137</v>
      </c>
      <c r="H3852" s="27" t="s">
        <v>24</v>
      </c>
      <c r="I3852" s="29">
        <v>0.65</v>
      </c>
      <c r="J3852" s="30">
        <v>6500</v>
      </c>
      <c r="K3852" s="31">
        <f t="shared" si="30"/>
        <v>4225</v>
      </c>
      <c r="L3852" s="31">
        <f t="shared" si="31"/>
        <v>1478.7500000000002</v>
      </c>
      <c r="M3852" s="32">
        <v>0.35000000000000003</v>
      </c>
      <c r="O3852" s="37"/>
      <c r="P3852" s="35">
        <f>Data!$I3852+0</f>
        <v>0.65</v>
      </c>
      <c r="Q3852" s="33">
        <f>Data!$J3852-250</f>
        <v>6250</v>
      </c>
      <c r="R3852" s="34">
        <f>Data!$M3852-5%</f>
        <v>0.30000000000000004</v>
      </c>
    </row>
    <row r="3853" spans="1:18" ht="15.75" customHeight="1" x14ac:dyDescent="0.2">
      <c r="A3853" s="22"/>
      <c r="B3853" s="27" t="s">
        <v>21</v>
      </c>
      <c r="C3853" s="27">
        <v>1185732</v>
      </c>
      <c r="D3853" s="28">
        <v>44369</v>
      </c>
      <c r="E3853" s="27" t="s">
        <v>22</v>
      </c>
      <c r="F3853" s="27" t="s">
        <v>136</v>
      </c>
      <c r="G3853" s="27" t="s">
        <v>137</v>
      </c>
      <c r="H3853" s="27" t="s">
        <v>25</v>
      </c>
      <c r="I3853" s="29">
        <v>0.60000000000000009</v>
      </c>
      <c r="J3853" s="30">
        <v>4000</v>
      </c>
      <c r="K3853" s="31">
        <f t="shared" si="30"/>
        <v>2400.0000000000005</v>
      </c>
      <c r="L3853" s="31">
        <f t="shared" si="31"/>
        <v>840.00000000000023</v>
      </c>
      <c r="M3853" s="32">
        <v>0.35000000000000003</v>
      </c>
      <c r="O3853" s="37"/>
      <c r="P3853" s="35">
        <f>Data!$I3853+0</f>
        <v>0.60000000000000009</v>
      </c>
      <c r="Q3853" s="33">
        <f>Data!$J3853-250</f>
        <v>3750</v>
      </c>
      <c r="R3853" s="34">
        <f>Data!$M3853-5%</f>
        <v>0.30000000000000004</v>
      </c>
    </row>
    <row r="3854" spans="1:18" ht="15.75" customHeight="1" x14ac:dyDescent="0.2">
      <c r="A3854" s="22"/>
      <c r="B3854" s="27" t="s">
        <v>21</v>
      </c>
      <c r="C3854" s="27">
        <v>1185732</v>
      </c>
      <c r="D3854" s="28">
        <v>44369</v>
      </c>
      <c r="E3854" s="27" t="s">
        <v>22</v>
      </c>
      <c r="F3854" s="27" t="s">
        <v>136</v>
      </c>
      <c r="G3854" s="27" t="s">
        <v>137</v>
      </c>
      <c r="H3854" s="27" t="s">
        <v>26</v>
      </c>
      <c r="I3854" s="29">
        <v>0.55000000000000004</v>
      </c>
      <c r="J3854" s="30">
        <v>3250</v>
      </c>
      <c r="K3854" s="31">
        <f t="shared" si="30"/>
        <v>1787.5000000000002</v>
      </c>
      <c r="L3854" s="31">
        <f t="shared" si="31"/>
        <v>446.87500000000006</v>
      </c>
      <c r="M3854" s="32">
        <v>0.25</v>
      </c>
      <c r="O3854" s="37"/>
      <c r="P3854" s="35">
        <f>Data!$I3854+0</f>
        <v>0.55000000000000004</v>
      </c>
      <c r="Q3854" s="33">
        <f>Data!$J3854-250</f>
        <v>3000</v>
      </c>
      <c r="R3854" s="34">
        <f>Data!$M3854-5%</f>
        <v>0.2</v>
      </c>
    </row>
    <row r="3855" spans="1:18" ht="15.75" customHeight="1" x14ac:dyDescent="0.2">
      <c r="A3855" s="22"/>
      <c r="B3855" s="27" t="s">
        <v>21</v>
      </c>
      <c r="C3855" s="27">
        <v>1185732</v>
      </c>
      <c r="D3855" s="28">
        <v>44369</v>
      </c>
      <c r="E3855" s="27" t="s">
        <v>22</v>
      </c>
      <c r="F3855" s="27" t="s">
        <v>136</v>
      </c>
      <c r="G3855" s="27" t="s">
        <v>137</v>
      </c>
      <c r="H3855" s="27" t="s">
        <v>27</v>
      </c>
      <c r="I3855" s="29">
        <v>0.55000000000000004</v>
      </c>
      <c r="J3855" s="30">
        <v>3000</v>
      </c>
      <c r="K3855" s="31">
        <f t="shared" si="30"/>
        <v>1650.0000000000002</v>
      </c>
      <c r="L3855" s="31">
        <f t="shared" si="31"/>
        <v>412.50000000000006</v>
      </c>
      <c r="M3855" s="32">
        <v>0.25</v>
      </c>
      <c r="O3855" s="37"/>
      <c r="P3855" s="35">
        <f>Data!$I3855+0</f>
        <v>0.55000000000000004</v>
      </c>
      <c r="Q3855" s="33">
        <f>Data!$J3855-250</f>
        <v>2750</v>
      </c>
      <c r="R3855" s="34">
        <f>Data!$M3855-5%</f>
        <v>0.2</v>
      </c>
    </row>
    <row r="3856" spans="1:18" ht="15.75" customHeight="1" x14ac:dyDescent="0.2">
      <c r="A3856" s="22"/>
      <c r="B3856" s="27" t="s">
        <v>21</v>
      </c>
      <c r="C3856" s="27">
        <v>1185732</v>
      </c>
      <c r="D3856" s="28">
        <v>44369</v>
      </c>
      <c r="E3856" s="27" t="s">
        <v>22</v>
      </c>
      <c r="F3856" s="27" t="s">
        <v>136</v>
      </c>
      <c r="G3856" s="27" t="s">
        <v>137</v>
      </c>
      <c r="H3856" s="27" t="s">
        <v>28</v>
      </c>
      <c r="I3856" s="29">
        <v>0.65</v>
      </c>
      <c r="J3856" s="30">
        <v>3000</v>
      </c>
      <c r="K3856" s="31">
        <f t="shared" si="30"/>
        <v>1950</v>
      </c>
      <c r="L3856" s="31">
        <f t="shared" si="31"/>
        <v>487.5</v>
      </c>
      <c r="M3856" s="32">
        <v>0.25</v>
      </c>
      <c r="O3856" s="37"/>
      <c r="P3856" s="35">
        <f>Data!$I3856+0</f>
        <v>0.65</v>
      </c>
      <c r="Q3856" s="33">
        <f>Data!$J3856-250</f>
        <v>2750</v>
      </c>
      <c r="R3856" s="34">
        <f>Data!$M3856-5%</f>
        <v>0.2</v>
      </c>
    </row>
    <row r="3857" spans="1:18" ht="15.75" customHeight="1" x14ac:dyDescent="0.2">
      <c r="A3857" s="22"/>
      <c r="B3857" s="27" t="s">
        <v>21</v>
      </c>
      <c r="C3857" s="27">
        <v>1185732</v>
      </c>
      <c r="D3857" s="28">
        <v>44369</v>
      </c>
      <c r="E3857" s="27" t="s">
        <v>22</v>
      </c>
      <c r="F3857" s="27" t="s">
        <v>136</v>
      </c>
      <c r="G3857" s="27" t="s">
        <v>137</v>
      </c>
      <c r="H3857" s="27" t="s">
        <v>29</v>
      </c>
      <c r="I3857" s="29">
        <v>0.70000000000000007</v>
      </c>
      <c r="J3857" s="30">
        <v>4500</v>
      </c>
      <c r="K3857" s="31">
        <f t="shared" si="30"/>
        <v>3150.0000000000005</v>
      </c>
      <c r="L3857" s="31">
        <f t="shared" si="31"/>
        <v>945.00000000000011</v>
      </c>
      <c r="M3857" s="32">
        <v>0.3</v>
      </c>
      <c r="O3857" s="37"/>
      <c r="P3857" s="35">
        <f>Data!$I3857+0</f>
        <v>0.70000000000000007</v>
      </c>
      <c r="Q3857" s="33">
        <f>Data!$J3857-250</f>
        <v>4250</v>
      </c>
      <c r="R3857" s="34">
        <f>Data!$M3857-5%</f>
        <v>0.25</v>
      </c>
    </row>
    <row r="3858" spans="1:18" ht="15.75" customHeight="1" x14ac:dyDescent="0.2">
      <c r="A3858" s="22"/>
      <c r="B3858" s="27" t="s">
        <v>21</v>
      </c>
      <c r="C3858" s="27">
        <v>1185732</v>
      </c>
      <c r="D3858" s="28">
        <v>44397</v>
      </c>
      <c r="E3858" s="27" t="s">
        <v>22</v>
      </c>
      <c r="F3858" s="27" t="s">
        <v>136</v>
      </c>
      <c r="G3858" s="27" t="s">
        <v>137</v>
      </c>
      <c r="H3858" s="27" t="s">
        <v>24</v>
      </c>
      <c r="I3858" s="29">
        <v>0.65</v>
      </c>
      <c r="J3858" s="30">
        <v>6750</v>
      </c>
      <c r="K3858" s="31">
        <f t="shared" si="30"/>
        <v>4387.5</v>
      </c>
      <c r="L3858" s="31">
        <f t="shared" si="31"/>
        <v>1535.6250000000002</v>
      </c>
      <c r="M3858" s="32">
        <v>0.35000000000000003</v>
      </c>
      <c r="O3858" s="37"/>
      <c r="P3858" s="35">
        <f>Data!$I3858+0</f>
        <v>0.65</v>
      </c>
      <c r="Q3858" s="33">
        <f>Data!$J3858-250</f>
        <v>6500</v>
      </c>
      <c r="R3858" s="34">
        <f>Data!$M3858-5%</f>
        <v>0.30000000000000004</v>
      </c>
    </row>
    <row r="3859" spans="1:18" ht="15.75" customHeight="1" x14ac:dyDescent="0.2">
      <c r="A3859" s="22"/>
      <c r="B3859" s="27" t="s">
        <v>21</v>
      </c>
      <c r="C3859" s="27">
        <v>1185732</v>
      </c>
      <c r="D3859" s="28">
        <v>44397</v>
      </c>
      <c r="E3859" s="27" t="s">
        <v>22</v>
      </c>
      <c r="F3859" s="27" t="s">
        <v>136</v>
      </c>
      <c r="G3859" s="27" t="s">
        <v>137</v>
      </c>
      <c r="H3859" s="27" t="s">
        <v>25</v>
      </c>
      <c r="I3859" s="29">
        <v>0.60000000000000009</v>
      </c>
      <c r="J3859" s="30">
        <v>4250</v>
      </c>
      <c r="K3859" s="31">
        <f t="shared" si="30"/>
        <v>2550.0000000000005</v>
      </c>
      <c r="L3859" s="31">
        <f t="shared" si="31"/>
        <v>892.50000000000023</v>
      </c>
      <c r="M3859" s="32">
        <v>0.35000000000000003</v>
      </c>
      <c r="O3859" s="37"/>
      <c r="P3859" s="35">
        <f>Data!$I3859+0</f>
        <v>0.60000000000000009</v>
      </c>
      <c r="Q3859" s="33">
        <f>Data!$J3859-250</f>
        <v>4000</v>
      </c>
      <c r="R3859" s="34">
        <f>Data!$M3859-5%</f>
        <v>0.30000000000000004</v>
      </c>
    </row>
    <row r="3860" spans="1:18" ht="15.75" customHeight="1" x14ac:dyDescent="0.2">
      <c r="A3860" s="22"/>
      <c r="B3860" s="27" t="s">
        <v>21</v>
      </c>
      <c r="C3860" s="27">
        <v>1185732</v>
      </c>
      <c r="D3860" s="28">
        <v>44397</v>
      </c>
      <c r="E3860" s="27" t="s">
        <v>22</v>
      </c>
      <c r="F3860" s="27" t="s">
        <v>136</v>
      </c>
      <c r="G3860" s="27" t="s">
        <v>137</v>
      </c>
      <c r="H3860" s="27" t="s">
        <v>26</v>
      </c>
      <c r="I3860" s="29">
        <v>0.55000000000000004</v>
      </c>
      <c r="J3860" s="30">
        <v>3500</v>
      </c>
      <c r="K3860" s="31">
        <f t="shared" si="30"/>
        <v>1925.0000000000002</v>
      </c>
      <c r="L3860" s="31">
        <f t="shared" si="31"/>
        <v>481.25000000000006</v>
      </c>
      <c r="M3860" s="32">
        <v>0.25</v>
      </c>
      <c r="O3860" s="37"/>
      <c r="P3860" s="35">
        <f>Data!$I3860+0</f>
        <v>0.55000000000000004</v>
      </c>
      <c r="Q3860" s="33">
        <f>Data!$J3860-250</f>
        <v>3250</v>
      </c>
      <c r="R3860" s="34">
        <f>Data!$M3860-5%</f>
        <v>0.2</v>
      </c>
    </row>
    <row r="3861" spans="1:18" ht="15.75" customHeight="1" x14ac:dyDescent="0.2">
      <c r="A3861" s="22"/>
      <c r="B3861" s="27" t="s">
        <v>21</v>
      </c>
      <c r="C3861" s="27">
        <v>1185732</v>
      </c>
      <c r="D3861" s="28">
        <v>44397</v>
      </c>
      <c r="E3861" s="27" t="s">
        <v>22</v>
      </c>
      <c r="F3861" s="27" t="s">
        <v>136</v>
      </c>
      <c r="G3861" s="27" t="s">
        <v>137</v>
      </c>
      <c r="H3861" s="27" t="s">
        <v>27</v>
      </c>
      <c r="I3861" s="29">
        <v>0.55000000000000004</v>
      </c>
      <c r="J3861" s="30">
        <v>3000</v>
      </c>
      <c r="K3861" s="31">
        <f t="shared" si="30"/>
        <v>1650.0000000000002</v>
      </c>
      <c r="L3861" s="31">
        <f t="shared" si="31"/>
        <v>412.50000000000006</v>
      </c>
      <c r="M3861" s="32">
        <v>0.25</v>
      </c>
      <c r="O3861" s="37"/>
      <c r="P3861" s="35">
        <f>Data!$I3861+0</f>
        <v>0.55000000000000004</v>
      </c>
      <c r="Q3861" s="33">
        <f>Data!$J3861-250</f>
        <v>2750</v>
      </c>
      <c r="R3861" s="34">
        <f>Data!$M3861-5%</f>
        <v>0.2</v>
      </c>
    </row>
    <row r="3862" spans="1:18" ht="15.75" customHeight="1" x14ac:dyDescent="0.2">
      <c r="A3862" s="22"/>
      <c r="B3862" s="27" t="s">
        <v>21</v>
      </c>
      <c r="C3862" s="27">
        <v>1185732</v>
      </c>
      <c r="D3862" s="28">
        <v>44397</v>
      </c>
      <c r="E3862" s="27" t="s">
        <v>22</v>
      </c>
      <c r="F3862" s="27" t="s">
        <v>136</v>
      </c>
      <c r="G3862" s="27" t="s">
        <v>137</v>
      </c>
      <c r="H3862" s="27" t="s">
        <v>28</v>
      </c>
      <c r="I3862" s="29">
        <v>0.65</v>
      </c>
      <c r="J3862" s="30">
        <v>3250</v>
      </c>
      <c r="K3862" s="31">
        <f t="shared" si="30"/>
        <v>2112.5</v>
      </c>
      <c r="L3862" s="31">
        <f t="shared" si="31"/>
        <v>528.125</v>
      </c>
      <c r="M3862" s="32">
        <v>0.25</v>
      </c>
      <c r="O3862" s="37"/>
      <c r="P3862" s="35">
        <f>Data!$I3862+0</f>
        <v>0.65</v>
      </c>
      <c r="Q3862" s="33">
        <f>Data!$J3862-250</f>
        <v>3000</v>
      </c>
      <c r="R3862" s="34">
        <f>Data!$M3862-5%</f>
        <v>0.2</v>
      </c>
    </row>
    <row r="3863" spans="1:18" ht="15.75" customHeight="1" x14ac:dyDescent="0.2">
      <c r="A3863" s="22"/>
      <c r="B3863" s="27" t="s">
        <v>21</v>
      </c>
      <c r="C3863" s="27">
        <v>1185732</v>
      </c>
      <c r="D3863" s="28">
        <v>44397</v>
      </c>
      <c r="E3863" s="27" t="s">
        <v>22</v>
      </c>
      <c r="F3863" s="27" t="s">
        <v>136</v>
      </c>
      <c r="G3863" s="27" t="s">
        <v>137</v>
      </c>
      <c r="H3863" s="27" t="s">
        <v>29</v>
      </c>
      <c r="I3863" s="29">
        <v>0.70000000000000007</v>
      </c>
      <c r="J3863" s="30">
        <v>5000</v>
      </c>
      <c r="K3863" s="31">
        <f t="shared" si="30"/>
        <v>3500.0000000000005</v>
      </c>
      <c r="L3863" s="31">
        <f t="shared" si="31"/>
        <v>1050</v>
      </c>
      <c r="M3863" s="32">
        <v>0.3</v>
      </c>
      <c r="O3863" s="37"/>
      <c r="P3863" s="35">
        <f>Data!$I3863+0</f>
        <v>0.70000000000000007</v>
      </c>
      <c r="Q3863" s="33">
        <f>Data!$J3863-250</f>
        <v>4750</v>
      </c>
      <c r="R3863" s="34">
        <f>Data!$M3863-5%</f>
        <v>0.25</v>
      </c>
    </row>
    <row r="3864" spans="1:18" ht="15.75" customHeight="1" x14ac:dyDescent="0.2">
      <c r="A3864" s="22"/>
      <c r="B3864" s="27" t="s">
        <v>21</v>
      </c>
      <c r="C3864" s="27">
        <v>1185732</v>
      </c>
      <c r="D3864" s="28">
        <v>44429</v>
      </c>
      <c r="E3864" s="27" t="s">
        <v>22</v>
      </c>
      <c r="F3864" s="27" t="s">
        <v>136</v>
      </c>
      <c r="G3864" s="27" t="s">
        <v>137</v>
      </c>
      <c r="H3864" s="27" t="s">
        <v>24</v>
      </c>
      <c r="I3864" s="29">
        <v>0.65</v>
      </c>
      <c r="J3864" s="30">
        <v>6500</v>
      </c>
      <c r="K3864" s="31">
        <f t="shared" si="30"/>
        <v>4225</v>
      </c>
      <c r="L3864" s="31">
        <f t="shared" si="31"/>
        <v>1478.7500000000002</v>
      </c>
      <c r="M3864" s="32">
        <v>0.35000000000000003</v>
      </c>
      <c r="O3864" s="37"/>
      <c r="P3864" s="35">
        <f>Data!$I3864+0</f>
        <v>0.65</v>
      </c>
      <c r="Q3864" s="33">
        <f>Data!$J3864-250</f>
        <v>6250</v>
      </c>
      <c r="R3864" s="34">
        <f>Data!$M3864-5%</f>
        <v>0.30000000000000004</v>
      </c>
    </row>
    <row r="3865" spans="1:18" ht="15.75" customHeight="1" x14ac:dyDescent="0.2">
      <c r="A3865" s="22"/>
      <c r="B3865" s="27" t="s">
        <v>21</v>
      </c>
      <c r="C3865" s="27">
        <v>1185732</v>
      </c>
      <c r="D3865" s="28">
        <v>44429</v>
      </c>
      <c r="E3865" s="27" t="s">
        <v>22</v>
      </c>
      <c r="F3865" s="27" t="s">
        <v>136</v>
      </c>
      <c r="G3865" s="27" t="s">
        <v>137</v>
      </c>
      <c r="H3865" s="27" t="s">
        <v>25</v>
      </c>
      <c r="I3865" s="29">
        <v>0.60000000000000009</v>
      </c>
      <c r="J3865" s="30">
        <v>4250</v>
      </c>
      <c r="K3865" s="31">
        <f t="shared" si="30"/>
        <v>2550.0000000000005</v>
      </c>
      <c r="L3865" s="31">
        <f t="shared" si="31"/>
        <v>892.50000000000023</v>
      </c>
      <c r="M3865" s="32">
        <v>0.35000000000000003</v>
      </c>
      <c r="O3865" s="37"/>
      <c r="P3865" s="35">
        <f>Data!$I3865+0</f>
        <v>0.60000000000000009</v>
      </c>
      <c r="Q3865" s="33">
        <f>Data!$J3865-250</f>
        <v>4000</v>
      </c>
      <c r="R3865" s="34">
        <f>Data!$M3865-5%</f>
        <v>0.30000000000000004</v>
      </c>
    </row>
    <row r="3866" spans="1:18" ht="15.75" customHeight="1" x14ac:dyDescent="0.2">
      <c r="A3866" s="22"/>
      <c r="B3866" s="27" t="s">
        <v>21</v>
      </c>
      <c r="C3866" s="27">
        <v>1185732</v>
      </c>
      <c r="D3866" s="28">
        <v>44429</v>
      </c>
      <c r="E3866" s="27" t="s">
        <v>22</v>
      </c>
      <c r="F3866" s="27" t="s">
        <v>136</v>
      </c>
      <c r="G3866" s="27" t="s">
        <v>137</v>
      </c>
      <c r="H3866" s="27" t="s">
        <v>26</v>
      </c>
      <c r="I3866" s="29">
        <v>0.55000000000000004</v>
      </c>
      <c r="J3866" s="30">
        <v>3500</v>
      </c>
      <c r="K3866" s="31">
        <f t="shared" si="30"/>
        <v>1925.0000000000002</v>
      </c>
      <c r="L3866" s="31">
        <f t="shared" si="31"/>
        <v>481.25000000000006</v>
      </c>
      <c r="M3866" s="32">
        <v>0.25</v>
      </c>
      <c r="O3866" s="37"/>
      <c r="P3866" s="35">
        <f>Data!$I3866+0</f>
        <v>0.55000000000000004</v>
      </c>
      <c r="Q3866" s="33">
        <f>Data!$J3866-250</f>
        <v>3250</v>
      </c>
      <c r="R3866" s="34">
        <f>Data!$M3866-5%</f>
        <v>0.2</v>
      </c>
    </row>
    <row r="3867" spans="1:18" ht="15.75" customHeight="1" x14ac:dyDescent="0.2">
      <c r="A3867" s="22"/>
      <c r="B3867" s="27" t="s">
        <v>21</v>
      </c>
      <c r="C3867" s="27">
        <v>1185732</v>
      </c>
      <c r="D3867" s="28">
        <v>44429</v>
      </c>
      <c r="E3867" s="27" t="s">
        <v>22</v>
      </c>
      <c r="F3867" s="27" t="s">
        <v>136</v>
      </c>
      <c r="G3867" s="27" t="s">
        <v>137</v>
      </c>
      <c r="H3867" s="27" t="s">
        <v>27</v>
      </c>
      <c r="I3867" s="29">
        <v>0.55000000000000004</v>
      </c>
      <c r="J3867" s="30">
        <v>2500</v>
      </c>
      <c r="K3867" s="31">
        <f t="shared" si="30"/>
        <v>1375</v>
      </c>
      <c r="L3867" s="31">
        <f t="shared" si="31"/>
        <v>343.75</v>
      </c>
      <c r="M3867" s="32">
        <v>0.25</v>
      </c>
      <c r="O3867" s="37"/>
      <c r="P3867" s="35">
        <f>Data!$I3867+0</f>
        <v>0.55000000000000004</v>
      </c>
      <c r="Q3867" s="33">
        <f>Data!$J3867-250</f>
        <v>2250</v>
      </c>
      <c r="R3867" s="34">
        <f>Data!$M3867-5%</f>
        <v>0.2</v>
      </c>
    </row>
    <row r="3868" spans="1:18" ht="15.75" customHeight="1" x14ac:dyDescent="0.2">
      <c r="A3868" s="22"/>
      <c r="B3868" s="27" t="s">
        <v>21</v>
      </c>
      <c r="C3868" s="27">
        <v>1185732</v>
      </c>
      <c r="D3868" s="28">
        <v>44429</v>
      </c>
      <c r="E3868" s="27" t="s">
        <v>22</v>
      </c>
      <c r="F3868" s="27" t="s">
        <v>136</v>
      </c>
      <c r="G3868" s="27" t="s">
        <v>137</v>
      </c>
      <c r="H3868" s="27" t="s">
        <v>28</v>
      </c>
      <c r="I3868" s="29">
        <v>0.65</v>
      </c>
      <c r="J3868" s="30">
        <v>2250</v>
      </c>
      <c r="K3868" s="31">
        <f t="shared" si="30"/>
        <v>1462.5</v>
      </c>
      <c r="L3868" s="31">
        <f t="shared" si="31"/>
        <v>365.625</v>
      </c>
      <c r="M3868" s="32">
        <v>0.25</v>
      </c>
      <c r="O3868" s="37"/>
      <c r="P3868" s="35">
        <f>Data!$I3868+0</f>
        <v>0.65</v>
      </c>
      <c r="Q3868" s="33">
        <f>Data!$J3868-250</f>
        <v>2000</v>
      </c>
      <c r="R3868" s="34">
        <f>Data!$M3868-5%</f>
        <v>0.2</v>
      </c>
    </row>
    <row r="3869" spans="1:18" ht="15.75" customHeight="1" x14ac:dyDescent="0.2">
      <c r="A3869" s="22"/>
      <c r="B3869" s="27" t="s">
        <v>21</v>
      </c>
      <c r="C3869" s="27">
        <v>1185732</v>
      </c>
      <c r="D3869" s="28">
        <v>44429</v>
      </c>
      <c r="E3869" s="27" t="s">
        <v>22</v>
      </c>
      <c r="F3869" s="27" t="s">
        <v>136</v>
      </c>
      <c r="G3869" s="27" t="s">
        <v>137</v>
      </c>
      <c r="H3869" s="27" t="s">
        <v>29</v>
      </c>
      <c r="I3869" s="29">
        <v>0.70000000000000007</v>
      </c>
      <c r="J3869" s="30">
        <v>4000</v>
      </c>
      <c r="K3869" s="31">
        <f t="shared" si="30"/>
        <v>2800.0000000000005</v>
      </c>
      <c r="L3869" s="31">
        <f t="shared" si="31"/>
        <v>840.00000000000011</v>
      </c>
      <c r="M3869" s="32">
        <v>0.3</v>
      </c>
      <c r="O3869" s="37"/>
      <c r="P3869" s="35">
        <f>Data!$I3869+0</f>
        <v>0.70000000000000007</v>
      </c>
      <c r="Q3869" s="33">
        <f>Data!$J3869-250</f>
        <v>3750</v>
      </c>
      <c r="R3869" s="34">
        <f>Data!$M3869-5%</f>
        <v>0.25</v>
      </c>
    </row>
    <row r="3870" spans="1:18" ht="15.75" customHeight="1" x14ac:dyDescent="0.2">
      <c r="A3870" s="22"/>
      <c r="B3870" s="27" t="s">
        <v>21</v>
      </c>
      <c r="C3870" s="27">
        <v>1185732</v>
      </c>
      <c r="D3870" s="28">
        <v>44459</v>
      </c>
      <c r="E3870" s="27" t="s">
        <v>22</v>
      </c>
      <c r="F3870" s="27" t="s">
        <v>136</v>
      </c>
      <c r="G3870" s="27" t="s">
        <v>137</v>
      </c>
      <c r="H3870" s="27" t="s">
        <v>24</v>
      </c>
      <c r="I3870" s="29">
        <v>0.65</v>
      </c>
      <c r="J3870" s="30">
        <v>5250</v>
      </c>
      <c r="K3870" s="31">
        <f t="shared" si="30"/>
        <v>3412.5</v>
      </c>
      <c r="L3870" s="31">
        <f t="shared" si="31"/>
        <v>1194.375</v>
      </c>
      <c r="M3870" s="32">
        <v>0.35000000000000003</v>
      </c>
      <c r="O3870" s="37"/>
      <c r="P3870" s="35">
        <f>Data!$I3870+0</f>
        <v>0.65</v>
      </c>
      <c r="Q3870" s="33">
        <f>Data!$J3870-250</f>
        <v>5000</v>
      </c>
      <c r="R3870" s="34">
        <f>Data!$M3870-5%</f>
        <v>0.30000000000000004</v>
      </c>
    </row>
    <row r="3871" spans="1:18" ht="15.75" customHeight="1" x14ac:dyDescent="0.2">
      <c r="A3871" s="22"/>
      <c r="B3871" s="27" t="s">
        <v>21</v>
      </c>
      <c r="C3871" s="27">
        <v>1185732</v>
      </c>
      <c r="D3871" s="28">
        <v>44459</v>
      </c>
      <c r="E3871" s="27" t="s">
        <v>22</v>
      </c>
      <c r="F3871" s="27" t="s">
        <v>136</v>
      </c>
      <c r="G3871" s="27" t="s">
        <v>137</v>
      </c>
      <c r="H3871" s="27" t="s">
        <v>25</v>
      </c>
      <c r="I3871" s="29">
        <v>0.60000000000000009</v>
      </c>
      <c r="J3871" s="30">
        <v>3250</v>
      </c>
      <c r="K3871" s="31">
        <f t="shared" si="30"/>
        <v>1950.0000000000002</v>
      </c>
      <c r="L3871" s="31">
        <f t="shared" si="31"/>
        <v>682.50000000000011</v>
      </c>
      <c r="M3871" s="32">
        <v>0.35000000000000003</v>
      </c>
      <c r="O3871" s="37"/>
      <c r="P3871" s="35">
        <f>Data!$I3871+0</f>
        <v>0.60000000000000009</v>
      </c>
      <c r="Q3871" s="33">
        <f>Data!$J3871-250</f>
        <v>3000</v>
      </c>
      <c r="R3871" s="34">
        <f>Data!$M3871-5%</f>
        <v>0.30000000000000004</v>
      </c>
    </row>
    <row r="3872" spans="1:18" ht="15.75" customHeight="1" x14ac:dyDescent="0.2">
      <c r="A3872" s="22"/>
      <c r="B3872" s="27" t="s">
        <v>21</v>
      </c>
      <c r="C3872" s="27">
        <v>1185732</v>
      </c>
      <c r="D3872" s="28">
        <v>44459</v>
      </c>
      <c r="E3872" s="27" t="s">
        <v>22</v>
      </c>
      <c r="F3872" s="27" t="s">
        <v>136</v>
      </c>
      <c r="G3872" s="27" t="s">
        <v>137</v>
      </c>
      <c r="H3872" s="27" t="s">
        <v>26</v>
      </c>
      <c r="I3872" s="29">
        <v>0.55000000000000004</v>
      </c>
      <c r="J3872" s="30">
        <v>2250</v>
      </c>
      <c r="K3872" s="31">
        <f t="shared" si="30"/>
        <v>1237.5</v>
      </c>
      <c r="L3872" s="31">
        <f t="shared" si="31"/>
        <v>309.375</v>
      </c>
      <c r="M3872" s="32">
        <v>0.25</v>
      </c>
      <c r="O3872" s="37"/>
      <c r="P3872" s="35">
        <f>Data!$I3872+0</f>
        <v>0.55000000000000004</v>
      </c>
      <c r="Q3872" s="33">
        <f>Data!$J3872-250</f>
        <v>2000</v>
      </c>
      <c r="R3872" s="34">
        <f>Data!$M3872-5%</f>
        <v>0.2</v>
      </c>
    </row>
    <row r="3873" spans="1:18" ht="15.75" customHeight="1" x14ac:dyDescent="0.2">
      <c r="A3873" s="22"/>
      <c r="B3873" s="27" t="s">
        <v>21</v>
      </c>
      <c r="C3873" s="27">
        <v>1185732</v>
      </c>
      <c r="D3873" s="28">
        <v>44459</v>
      </c>
      <c r="E3873" s="27" t="s">
        <v>22</v>
      </c>
      <c r="F3873" s="27" t="s">
        <v>136</v>
      </c>
      <c r="G3873" s="27" t="s">
        <v>137</v>
      </c>
      <c r="H3873" s="27" t="s">
        <v>27</v>
      </c>
      <c r="I3873" s="29">
        <v>0.55000000000000004</v>
      </c>
      <c r="J3873" s="30">
        <v>2000</v>
      </c>
      <c r="K3873" s="31">
        <f t="shared" si="30"/>
        <v>1100</v>
      </c>
      <c r="L3873" s="31">
        <f t="shared" si="31"/>
        <v>275</v>
      </c>
      <c r="M3873" s="32">
        <v>0.25</v>
      </c>
      <c r="O3873" s="37"/>
      <c r="P3873" s="35">
        <f>Data!$I3873+0</f>
        <v>0.55000000000000004</v>
      </c>
      <c r="Q3873" s="33">
        <f>Data!$J3873-250</f>
        <v>1750</v>
      </c>
      <c r="R3873" s="34">
        <f>Data!$M3873-5%</f>
        <v>0.2</v>
      </c>
    </row>
    <row r="3874" spans="1:18" ht="15.75" customHeight="1" x14ac:dyDescent="0.2">
      <c r="A3874" s="22"/>
      <c r="B3874" s="27" t="s">
        <v>21</v>
      </c>
      <c r="C3874" s="27">
        <v>1185732</v>
      </c>
      <c r="D3874" s="28">
        <v>44459</v>
      </c>
      <c r="E3874" s="27" t="s">
        <v>22</v>
      </c>
      <c r="F3874" s="27" t="s">
        <v>136</v>
      </c>
      <c r="G3874" s="27" t="s">
        <v>137</v>
      </c>
      <c r="H3874" s="27" t="s">
        <v>28</v>
      </c>
      <c r="I3874" s="29">
        <v>0.65</v>
      </c>
      <c r="J3874" s="30">
        <v>2000</v>
      </c>
      <c r="K3874" s="31">
        <f t="shared" si="30"/>
        <v>1300</v>
      </c>
      <c r="L3874" s="31">
        <f t="shared" si="31"/>
        <v>325</v>
      </c>
      <c r="M3874" s="32">
        <v>0.25</v>
      </c>
      <c r="O3874" s="37"/>
      <c r="P3874" s="35">
        <f>Data!$I3874+0</f>
        <v>0.65</v>
      </c>
      <c r="Q3874" s="33">
        <f>Data!$J3874-250</f>
        <v>1750</v>
      </c>
      <c r="R3874" s="34">
        <f>Data!$M3874-5%</f>
        <v>0.2</v>
      </c>
    </row>
    <row r="3875" spans="1:18" ht="15.75" customHeight="1" x14ac:dyDescent="0.2">
      <c r="A3875" s="22"/>
      <c r="B3875" s="27" t="s">
        <v>21</v>
      </c>
      <c r="C3875" s="27">
        <v>1185732</v>
      </c>
      <c r="D3875" s="28">
        <v>44459</v>
      </c>
      <c r="E3875" s="27" t="s">
        <v>22</v>
      </c>
      <c r="F3875" s="27" t="s">
        <v>136</v>
      </c>
      <c r="G3875" s="27" t="s">
        <v>137</v>
      </c>
      <c r="H3875" s="27" t="s">
        <v>29</v>
      </c>
      <c r="I3875" s="29">
        <v>0.70000000000000007</v>
      </c>
      <c r="J3875" s="30">
        <v>3000</v>
      </c>
      <c r="K3875" s="31">
        <f t="shared" si="30"/>
        <v>2100</v>
      </c>
      <c r="L3875" s="31">
        <f t="shared" si="31"/>
        <v>630</v>
      </c>
      <c r="M3875" s="32">
        <v>0.3</v>
      </c>
      <c r="O3875" s="37"/>
      <c r="P3875" s="35">
        <f>Data!$I3875+0</f>
        <v>0.70000000000000007</v>
      </c>
      <c r="Q3875" s="33">
        <f>Data!$J3875-250</f>
        <v>2750</v>
      </c>
      <c r="R3875" s="34">
        <f>Data!$M3875-5%</f>
        <v>0.25</v>
      </c>
    </row>
    <row r="3876" spans="1:18" ht="15.75" customHeight="1" x14ac:dyDescent="0.2">
      <c r="A3876" s="22"/>
      <c r="B3876" s="27" t="s">
        <v>21</v>
      </c>
      <c r="C3876" s="27">
        <v>1185732</v>
      </c>
      <c r="D3876" s="28">
        <v>44491</v>
      </c>
      <c r="E3876" s="27" t="s">
        <v>22</v>
      </c>
      <c r="F3876" s="27" t="s">
        <v>136</v>
      </c>
      <c r="G3876" s="27" t="s">
        <v>137</v>
      </c>
      <c r="H3876" s="27" t="s">
        <v>24</v>
      </c>
      <c r="I3876" s="29">
        <v>0.70000000000000007</v>
      </c>
      <c r="J3876" s="30">
        <v>4500</v>
      </c>
      <c r="K3876" s="31">
        <f t="shared" si="30"/>
        <v>3150.0000000000005</v>
      </c>
      <c r="L3876" s="31">
        <f t="shared" si="31"/>
        <v>1102.5000000000002</v>
      </c>
      <c r="M3876" s="32">
        <v>0.35000000000000003</v>
      </c>
      <c r="O3876" s="37"/>
      <c r="P3876" s="35">
        <f>Data!$I3876+0</f>
        <v>0.70000000000000007</v>
      </c>
      <c r="Q3876" s="33">
        <f>Data!$J3876-250</f>
        <v>4250</v>
      </c>
      <c r="R3876" s="34">
        <f>Data!$M3876-5%</f>
        <v>0.30000000000000004</v>
      </c>
    </row>
    <row r="3877" spans="1:18" ht="15.75" customHeight="1" x14ac:dyDescent="0.2">
      <c r="A3877" s="22"/>
      <c r="B3877" s="27" t="s">
        <v>21</v>
      </c>
      <c r="C3877" s="27">
        <v>1185732</v>
      </c>
      <c r="D3877" s="28">
        <v>44491</v>
      </c>
      <c r="E3877" s="27" t="s">
        <v>22</v>
      </c>
      <c r="F3877" s="27" t="s">
        <v>136</v>
      </c>
      <c r="G3877" s="27" t="s">
        <v>137</v>
      </c>
      <c r="H3877" s="27" t="s">
        <v>25</v>
      </c>
      <c r="I3877" s="29">
        <v>0.65000000000000013</v>
      </c>
      <c r="J3877" s="30">
        <v>2750</v>
      </c>
      <c r="K3877" s="31">
        <f t="shared" si="30"/>
        <v>1787.5000000000005</v>
      </c>
      <c r="L3877" s="31">
        <f t="shared" si="31"/>
        <v>625.62500000000023</v>
      </c>
      <c r="M3877" s="32">
        <v>0.35000000000000003</v>
      </c>
      <c r="O3877" s="37"/>
      <c r="P3877" s="35">
        <f>Data!$I3877+0</f>
        <v>0.65000000000000013</v>
      </c>
      <c r="Q3877" s="33">
        <f>Data!$J3877-250</f>
        <v>2500</v>
      </c>
      <c r="R3877" s="34">
        <f>Data!$M3877-5%</f>
        <v>0.30000000000000004</v>
      </c>
    </row>
    <row r="3878" spans="1:18" ht="15.75" customHeight="1" x14ac:dyDescent="0.2">
      <c r="A3878" s="22"/>
      <c r="B3878" s="27" t="s">
        <v>21</v>
      </c>
      <c r="C3878" s="27">
        <v>1185732</v>
      </c>
      <c r="D3878" s="28">
        <v>44491</v>
      </c>
      <c r="E3878" s="27" t="s">
        <v>22</v>
      </c>
      <c r="F3878" s="27" t="s">
        <v>136</v>
      </c>
      <c r="G3878" s="27" t="s">
        <v>137</v>
      </c>
      <c r="H3878" s="27" t="s">
        <v>26</v>
      </c>
      <c r="I3878" s="29">
        <v>0.65000000000000013</v>
      </c>
      <c r="J3878" s="30">
        <v>1750</v>
      </c>
      <c r="K3878" s="31">
        <f t="shared" si="30"/>
        <v>1137.5000000000002</v>
      </c>
      <c r="L3878" s="31">
        <f t="shared" si="31"/>
        <v>284.37500000000006</v>
      </c>
      <c r="M3878" s="32">
        <v>0.25</v>
      </c>
      <c r="O3878" s="37"/>
      <c r="P3878" s="35">
        <f>Data!$I3878+0</f>
        <v>0.65000000000000013</v>
      </c>
      <c r="Q3878" s="33">
        <f>Data!$J3878-250</f>
        <v>1500</v>
      </c>
      <c r="R3878" s="34">
        <f>Data!$M3878-5%</f>
        <v>0.2</v>
      </c>
    </row>
    <row r="3879" spans="1:18" ht="15.75" customHeight="1" x14ac:dyDescent="0.2">
      <c r="A3879" s="22"/>
      <c r="B3879" s="27" t="s">
        <v>21</v>
      </c>
      <c r="C3879" s="27">
        <v>1185732</v>
      </c>
      <c r="D3879" s="28">
        <v>44491</v>
      </c>
      <c r="E3879" s="27" t="s">
        <v>22</v>
      </c>
      <c r="F3879" s="27" t="s">
        <v>136</v>
      </c>
      <c r="G3879" s="27" t="s">
        <v>137</v>
      </c>
      <c r="H3879" s="27" t="s">
        <v>27</v>
      </c>
      <c r="I3879" s="29">
        <v>0.65000000000000013</v>
      </c>
      <c r="J3879" s="30">
        <v>1500</v>
      </c>
      <c r="K3879" s="31">
        <f t="shared" si="30"/>
        <v>975.00000000000023</v>
      </c>
      <c r="L3879" s="31">
        <f t="shared" si="31"/>
        <v>243.75000000000006</v>
      </c>
      <c r="M3879" s="32">
        <v>0.25</v>
      </c>
      <c r="O3879" s="37"/>
      <c r="P3879" s="35">
        <f>Data!$I3879+0</f>
        <v>0.65000000000000013</v>
      </c>
      <c r="Q3879" s="33">
        <f>Data!$J3879-250</f>
        <v>1250</v>
      </c>
      <c r="R3879" s="34">
        <f>Data!$M3879-5%</f>
        <v>0.2</v>
      </c>
    </row>
    <row r="3880" spans="1:18" ht="15.75" customHeight="1" x14ac:dyDescent="0.2">
      <c r="A3880" s="22"/>
      <c r="B3880" s="27" t="s">
        <v>21</v>
      </c>
      <c r="C3880" s="27">
        <v>1185732</v>
      </c>
      <c r="D3880" s="28">
        <v>44491</v>
      </c>
      <c r="E3880" s="27" t="s">
        <v>22</v>
      </c>
      <c r="F3880" s="27" t="s">
        <v>136</v>
      </c>
      <c r="G3880" s="27" t="s">
        <v>137</v>
      </c>
      <c r="H3880" s="27" t="s">
        <v>28</v>
      </c>
      <c r="I3880" s="29">
        <v>0.75000000000000011</v>
      </c>
      <c r="J3880" s="30">
        <v>1500</v>
      </c>
      <c r="K3880" s="31">
        <f t="shared" si="30"/>
        <v>1125.0000000000002</v>
      </c>
      <c r="L3880" s="31">
        <f t="shared" si="31"/>
        <v>281.25000000000006</v>
      </c>
      <c r="M3880" s="32">
        <v>0.25</v>
      </c>
      <c r="O3880" s="37"/>
      <c r="P3880" s="35">
        <f>Data!$I3880+0</f>
        <v>0.75000000000000011</v>
      </c>
      <c r="Q3880" s="33">
        <f>Data!$J3880-250</f>
        <v>1250</v>
      </c>
      <c r="R3880" s="34">
        <f>Data!$M3880-5%</f>
        <v>0.2</v>
      </c>
    </row>
    <row r="3881" spans="1:18" ht="15.75" customHeight="1" x14ac:dyDescent="0.2">
      <c r="A3881" s="22"/>
      <c r="B3881" s="27" t="s">
        <v>21</v>
      </c>
      <c r="C3881" s="27">
        <v>1185732</v>
      </c>
      <c r="D3881" s="28">
        <v>44491</v>
      </c>
      <c r="E3881" s="27" t="s">
        <v>22</v>
      </c>
      <c r="F3881" s="27" t="s">
        <v>136</v>
      </c>
      <c r="G3881" s="27" t="s">
        <v>137</v>
      </c>
      <c r="H3881" s="27" t="s">
        <v>29</v>
      </c>
      <c r="I3881" s="29">
        <v>0.8</v>
      </c>
      <c r="J3881" s="30">
        <v>2750</v>
      </c>
      <c r="K3881" s="31">
        <f t="shared" si="30"/>
        <v>2200</v>
      </c>
      <c r="L3881" s="31">
        <f t="shared" si="31"/>
        <v>660</v>
      </c>
      <c r="M3881" s="32">
        <v>0.3</v>
      </c>
      <c r="O3881" s="37"/>
      <c r="P3881" s="35">
        <f>Data!$I3881+0</f>
        <v>0.8</v>
      </c>
      <c r="Q3881" s="33">
        <f>Data!$J3881-250</f>
        <v>2500</v>
      </c>
      <c r="R3881" s="34">
        <f>Data!$M3881-5%</f>
        <v>0.25</v>
      </c>
    </row>
    <row r="3882" spans="1:18" ht="15.75" customHeight="1" x14ac:dyDescent="0.2">
      <c r="A3882" s="22"/>
      <c r="B3882" s="27" t="s">
        <v>21</v>
      </c>
      <c r="C3882" s="27">
        <v>1185732</v>
      </c>
      <c r="D3882" s="28">
        <v>44521</v>
      </c>
      <c r="E3882" s="27" t="s">
        <v>22</v>
      </c>
      <c r="F3882" s="27" t="s">
        <v>136</v>
      </c>
      <c r="G3882" s="27" t="s">
        <v>137</v>
      </c>
      <c r="H3882" s="27" t="s">
        <v>24</v>
      </c>
      <c r="I3882" s="29">
        <v>0.75000000000000011</v>
      </c>
      <c r="J3882" s="30">
        <v>4250</v>
      </c>
      <c r="K3882" s="31">
        <f t="shared" si="30"/>
        <v>3187.5000000000005</v>
      </c>
      <c r="L3882" s="31">
        <f t="shared" si="31"/>
        <v>1115.6250000000002</v>
      </c>
      <c r="M3882" s="32">
        <v>0.35000000000000003</v>
      </c>
      <c r="O3882" s="37"/>
      <c r="P3882" s="35">
        <f>Data!$I3882+0</f>
        <v>0.75000000000000011</v>
      </c>
      <c r="Q3882" s="33">
        <f>Data!$J3882-250</f>
        <v>4000</v>
      </c>
      <c r="R3882" s="34">
        <f>Data!$M3882-5%</f>
        <v>0.30000000000000004</v>
      </c>
    </row>
    <row r="3883" spans="1:18" ht="15.75" customHeight="1" x14ac:dyDescent="0.2">
      <c r="A3883" s="22"/>
      <c r="B3883" s="27" t="s">
        <v>21</v>
      </c>
      <c r="C3883" s="27">
        <v>1185732</v>
      </c>
      <c r="D3883" s="28">
        <v>44521</v>
      </c>
      <c r="E3883" s="27" t="s">
        <v>22</v>
      </c>
      <c r="F3883" s="27" t="s">
        <v>136</v>
      </c>
      <c r="G3883" s="27" t="s">
        <v>137</v>
      </c>
      <c r="H3883" s="27" t="s">
        <v>25</v>
      </c>
      <c r="I3883" s="29">
        <v>0.65000000000000013</v>
      </c>
      <c r="J3883" s="30">
        <v>3000</v>
      </c>
      <c r="K3883" s="31">
        <f t="shared" si="30"/>
        <v>1950.0000000000005</v>
      </c>
      <c r="L3883" s="31">
        <f t="shared" si="31"/>
        <v>682.50000000000023</v>
      </c>
      <c r="M3883" s="32">
        <v>0.35000000000000003</v>
      </c>
      <c r="O3883" s="37"/>
      <c r="P3883" s="35">
        <f>Data!$I3883+0</f>
        <v>0.65000000000000013</v>
      </c>
      <c r="Q3883" s="33">
        <f>Data!$J3883-250</f>
        <v>2750</v>
      </c>
      <c r="R3883" s="34">
        <f>Data!$M3883-5%</f>
        <v>0.30000000000000004</v>
      </c>
    </row>
    <row r="3884" spans="1:18" ht="15.75" customHeight="1" x14ac:dyDescent="0.2">
      <c r="A3884" s="22"/>
      <c r="B3884" s="27" t="s">
        <v>21</v>
      </c>
      <c r="C3884" s="27">
        <v>1185732</v>
      </c>
      <c r="D3884" s="28">
        <v>44521</v>
      </c>
      <c r="E3884" s="27" t="s">
        <v>22</v>
      </c>
      <c r="F3884" s="27" t="s">
        <v>136</v>
      </c>
      <c r="G3884" s="27" t="s">
        <v>137</v>
      </c>
      <c r="H3884" s="27" t="s">
        <v>26</v>
      </c>
      <c r="I3884" s="29">
        <v>0.65000000000000013</v>
      </c>
      <c r="J3884" s="30">
        <v>3200</v>
      </c>
      <c r="K3884" s="31">
        <f t="shared" si="30"/>
        <v>2080.0000000000005</v>
      </c>
      <c r="L3884" s="31">
        <f t="shared" si="31"/>
        <v>520.00000000000011</v>
      </c>
      <c r="M3884" s="32">
        <v>0.25</v>
      </c>
      <c r="O3884" s="37"/>
      <c r="P3884" s="35">
        <f>Data!$I3884+0</f>
        <v>0.65000000000000013</v>
      </c>
      <c r="Q3884" s="33">
        <f>Data!$J3884-250</f>
        <v>2950</v>
      </c>
      <c r="R3884" s="34">
        <f>Data!$M3884-5%</f>
        <v>0.2</v>
      </c>
    </row>
    <row r="3885" spans="1:18" ht="15.75" customHeight="1" x14ac:dyDescent="0.2">
      <c r="A3885" s="22"/>
      <c r="B3885" s="27" t="s">
        <v>21</v>
      </c>
      <c r="C3885" s="27">
        <v>1185732</v>
      </c>
      <c r="D3885" s="28">
        <v>44521</v>
      </c>
      <c r="E3885" s="27" t="s">
        <v>22</v>
      </c>
      <c r="F3885" s="27" t="s">
        <v>136</v>
      </c>
      <c r="G3885" s="27" t="s">
        <v>137</v>
      </c>
      <c r="H3885" s="27" t="s">
        <v>27</v>
      </c>
      <c r="I3885" s="29">
        <v>0.65000000000000013</v>
      </c>
      <c r="J3885" s="30">
        <v>3000</v>
      </c>
      <c r="K3885" s="31">
        <f t="shared" si="30"/>
        <v>1950.0000000000005</v>
      </c>
      <c r="L3885" s="31">
        <f t="shared" si="31"/>
        <v>487.50000000000011</v>
      </c>
      <c r="M3885" s="32">
        <v>0.25</v>
      </c>
      <c r="O3885" s="37"/>
      <c r="P3885" s="35">
        <f>Data!$I3885+0</f>
        <v>0.65000000000000013</v>
      </c>
      <c r="Q3885" s="33">
        <f>Data!$J3885-250</f>
        <v>2750</v>
      </c>
      <c r="R3885" s="34">
        <f>Data!$M3885-5%</f>
        <v>0.2</v>
      </c>
    </row>
    <row r="3886" spans="1:18" ht="15.75" customHeight="1" x14ac:dyDescent="0.2">
      <c r="A3886" s="22"/>
      <c r="B3886" s="27" t="s">
        <v>21</v>
      </c>
      <c r="C3886" s="27">
        <v>1185732</v>
      </c>
      <c r="D3886" s="28">
        <v>44521</v>
      </c>
      <c r="E3886" s="27" t="s">
        <v>22</v>
      </c>
      <c r="F3886" s="27" t="s">
        <v>136</v>
      </c>
      <c r="G3886" s="27" t="s">
        <v>137</v>
      </c>
      <c r="H3886" s="27" t="s">
        <v>28</v>
      </c>
      <c r="I3886" s="29">
        <v>0.75000000000000011</v>
      </c>
      <c r="J3886" s="30">
        <v>2750</v>
      </c>
      <c r="K3886" s="31">
        <f t="shared" si="30"/>
        <v>2062.5000000000005</v>
      </c>
      <c r="L3886" s="31">
        <f t="shared" si="31"/>
        <v>515.62500000000011</v>
      </c>
      <c r="M3886" s="32">
        <v>0.25</v>
      </c>
      <c r="O3886" s="37"/>
      <c r="P3886" s="35">
        <f>Data!$I3886+0</f>
        <v>0.75000000000000011</v>
      </c>
      <c r="Q3886" s="33">
        <f>Data!$J3886-250</f>
        <v>2500</v>
      </c>
      <c r="R3886" s="34">
        <f>Data!$M3886-5%</f>
        <v>0.2</v>
      </c>
    </row>
    <row r="3887" spans="1:18" ht="15.75" customHeight="1" x14ac:dyDescent="0.2">
      <c r="A3887" s="22"/>
      <c r="B3887" s="27" t="s">
        <v>21</v>
      </c>
      <c r="C3887" s="27">
        <v>1185732</v>
      </c>
      <c r="D3887" s="28">
        <v>44521</v>
      </c>
      <c r="E3887" s="27" t="s">
        <v>22</v>
      </c>
      <c r="F3887" s="27" t="s">
        <v>136</v>
      </c>
      <c r="G3887" s="27" t="s">
        <v>137</v>
      </c>
      <c r="H3887" s="27" t="s">
        <v>29</v>
      </c>
      <c r="I3887" s="29">
        <v>0.8</v>
      </c>
      <c r="J3887" s="30">
        <v>3750</v>
      </c>
      <c r="K3887" s="31">
        <f t="shared" si="30"/>
        <v>3000</v>
      </c>
      <c r="L3887" s="31">
        <f t="shared" si="31"/>
        <v>900</v>
      </c>
      <c r="M3887" s="32">
        <v>0.3</v>
      </c>
      <c r="O3887" s="37"/>
      <c r="P3887" s="35">
        <f>Data!$I3887+0</f>
        <v>0.8</v>
      </c>
      <c r="Q3887" s="33">
        <f>Data!$J3887-250</f>
        <v>3500</v>
      </c>
      <c r="R3887" s="34">
        <f>Data!$M3887-5%</f>
        <v>0.25</v>
      </c>
    </row>
    <row r="3888" spans="1:18" ht="15.75" customHeight="1" x14ac:dyDescent="0.2">
      <c r="A3888" s="22"/>
      <c r="B3888" s="27" t="s">
        <v>21</v>
      </c>
      <c r="C3888" s="27">
        <v>1185732</v>
      </c>
      <c r="D3888" s="28">
        <v>44550</v>
      </c>
      <c r="E3888" s="27" t="s">
        <v>22</v>
      </c>
      <c r="F3888" s="27" t="s">
        <v>136</v>
      </c>
      <c r="G3888" s="27" t="s">
        <v>137</v>
      </c>
      <c r="H3888" s="27" t="s">
        <v>24</v>
      </c>
      <c r="I3888" s="29">
        <v>0.75000000000000011</v>
      </c>
      <c r="J3888" s="30">
        <v>6000</v>
      </c>
      <c r="K3888" s="31">
        <f t="shared" si="30"/>
        <v>4500.0000000000009</v>
      </c>
      <c r="L3888" s="31">
        <f t="shared" si="31"/>
        <v>1575.0000000000005</v>
      </c>
      <c r="M3888" s="32">
        <v>0.35000000000000003</v>
      </c>
      <c r="O3888" s="37"/>
      <c r="P3888" s="35">
        <f>Data!$I3888+0</f>
        <v>0.75000000000000011</v>
      </c>
      <c r="Q3888" s="33">
        <f>Data!$J3888-250</f>
        <v>5750</v>
      </c>
      <c r="R3888" s="34">
        <f>Data!$M3888-5%</f>
        <v>0.30000000000000004</v>
      </c>
    </row>
    <row r="3889" spans="1:18" ht="15.75" customHeight="1" x14ac:dyDescent="0.2">
      <c r="A3889" s="22"/>
      <c r="B3889" s="27" t="s">
        <v>21</v>
      </c>
      <c r="C3889" s="27">
        <v>1185732</v>
      </c>
      <c r="D3889" s="28">
        <v>44550</v>
      </c>
      <c r="E3889" s="27" t="s">
        <v>22</v>
      </c>
      <c r="F3889" s="27" t="s">
        <v>136</v>
      </c>
      <c r="G3889" s="27" t="s">
        <v>137</v>
      </c>
      <c r="H3889" s="27" t="s">
        <v>25</v>
      </c>
      <c r="I3889" s="29">
        <v>0.65000000000000013</v>
      </c>
      <c r="J3889" s="30">
        <v>4000</v>
      </c>
      <c r="K3889" s="31">
        <f t="shared" si="30"/>
        <v>2600.0000000000005</v>
      </c>
      <c r="L3889" s="31">
        <f t="shared" si="31"/>
        <v>910.00000000000023</v>
      </c>
      <c r="M3889" s="32">
        <v>0.35000000000000003</v>
      </c>
      <c r="O3889" s="37"/>
      <c r="P3889" s="35">
        <f>Data!$I3889+0</f>
        <v>0.65000000000000013</v>
      </c>
      <c r="Q3889" s="33">
        <f>Data!$J3889-250</f>
        <v>3750</v>
      </c>
      <c r="R3889" s="34">
        <f>Data!$M3889-5%</f>
        <v>0.30000000000000004</v>
      </c>
    </row>
    <row r="3890" spans="1:18" ht="15.75" customHeight="1" x14ac:dyDescent="0.2">
      <c r="A3890" s="22"/>
      <c r="B3890" s="27" t="s">
        <v>21</v>
      </c>
      <c r="C3890" s="27">
        <v>1185732</v>
      </c>
      <c r="D3890" s="28">
        <v>44550</v>
      </c>
      <c r="E3890" s="27" t="s">
        <v>22</v>
      </c>
      <c r="F3890" s="27" t="s">
        <v>136</v>
      </c>
      <c r="G3890" s="27" t="s">
        <v>137</v>
      </c>
      <c r="H3890" s="27" t="s">
        <v>26</v>
      </c>
      <c r="I3890" s="29">
        <v>0.65000000000000013</v>
      </c>
      <c r="J3890" s="30">
        <v>3750</v>
      </c>
      <c r="K3890" s="31">
        <f t="shared" si="30"/>
        <v>2437.5000000000005</v>
      </c>
      <c r="L3890" s="31">
        <f t="shared" si="31"/>
        <v>609.37500000000011</v>
      </c>
      <c r="M3890" s="32">
        <v>0.25</v>
      </c>
      <c r="O3890" s="37"/>
      <c r="P3890" s="35">
        <f>Data!$I3890+0</f>
        <v>0.65000000000000013</v>
      </c>
      <c r="Q3890" s="33">
        <f>Data!$J3890-250</f>
        <v>3500</v>
      </c>
      <c r="R3890" s="34">
        <f>Data!$M3890-5%</f>
        <v>0.2</v>
      </c>
    </row>
    <row r="3891" spans="1:18" ht="15.75" customHeight="1" x14ac:dyDescent="0.2">
      <c r="A3891" s="22"/>
      <c r="B3891" s="27" t="s">
        <v>21</v>
      </c>
      <c r="C3891" s="27">
        <v>1185732</v>
      </c>
      <c r="D3891" s="28">
        <v>44550</v>
      </c>
      <c r="E3891" s="27" t="s">
        <v>22</v>
      </c>
      <c r="F3891" s="27" t="s">
        <v>136</v>
      </c>
      <c r="G3891" s="27" t="s">
        <v>137</v>
      </c>
      <c r="H3891" s="27" t="s">
        <v>27</v>
      </c>
      <c r="I3891" s="29">
        <v>0.65000000000000013</v>
      </c>
      <c r="J3891" s="30">
        <v>3250</v>
      </c>
      <c r="K3891" s="31">
        <f t="shared" si="30"/>
        <v>2112.5000000000005</v>
      </c>
      <c r="L3891" s="31">
        <f t="shared" si="31"/>
        <v>528.12500000000011</v>
      </c>
      <c r="M3891" s="32">
        <v>0.25</v>
      </c>
      <c r="O3891" s="37"/>
      <c r="P3891" s="35">
        <f>Data!$I3891+0</f>
        <v>0.65000000000000013</v>
      </c>
      <c r="Q3891" s="33">
        <f>Data!$J3891-250</f>
        <v>3000</v>
      </c>
      <c r="R3891" s="34">
        <f>Data!$M3891-5%</f>
        <v>0.2</v>
      </c>
    </row>
    <row r="3892" spans="1:18" ht="15.75" customHeight="1" x14ac:dyDescent="0.2">
      <c r="A3892" s="22"/>
      <c r="B3892" s="27" t="s">
        <v>21</v>
      </c>
      <c r="C3892" s="27">
        <v>1185732</v>
      </c>
      <c r="D3892" s="28">
        <v>44550</v>
      </c>
      <c r="E3892" s="27" t="s">
        <v>22</v>
      </c>
      <c r="F3892" s="27" t="s">
        <v>136</v>
      </c>
      <c r="G3892" s="27" t="s">
        <v>137</v>
      </c>
      <c r="H3892" s="27" t="s">
        <v>28</v>
      </c>
      <c r="I3892" s="29">
        <v>0.75000000000000011</v>
      </c>
      <c r="J3892" s="30">
        <v>3250</v>
      </c>
      <c r="K3892" s="31">
        <f t="shared" si="30"/>
        <v>2437.5000000000005</v>
      </c>
      <c r="L3892" s="31">
        <f t="shared" si="31"/>
        <v>609.37500000000011</v>
      </c>
      <c r="M3892" s="32">
        <v>0.25</v>
      </c>
      <c r="O3892" s="37"/>
      <c r="P3892" s="35">
        <f>Data!$I3892+0</f>
        <v>0.75000000000000011</v>
      </c>
      <c r="Q3892" s="33">
        <f>Data!$J3892-250</f>
        <v>3000</v>
      </c>
      <c r="R3892" s="34">
        <f>Data!$M3892-5%</f>
        <v>0.2</v>
      </c>
    </row>
    <row r="3893" spans="1:18" ht="15.75" customHeight="1" x14ac:dyDescent="0.2">
      <c r="A3893" s="22"/>
      <c r="B3893" s="27" t="s">
        <v>21</v>
      </c>
      <c r="C3893" s="27">
        <v>1185732</v>
      </c>
      <c r="D3893" s="28">
        <v>44550</v>
      </c>
      <c r="E3893" s="27" t="s">
        <v>22</v>
      </c>
      <c r="F3893" s="27" t="s">
        <v>136</v>
      </c>
      <c r="G3893" s="27" t="s">
        <v>137</v>
      </c>
      <c r="H3893" s="27" t="s">
        <v>29</v>
      </c>
      <c r="I3893" s="29">
        <v>0.8</v>
      </c>
      <c r="J3893" s="30">
        <v>4250</v>
      </c>
      <c r="K3893" s="31">
        <f t="shared" si="30"/>
        <v>3400</v>
      </c>
      <c r="L3893" s="31">
        <f t="shared" si="31"/>
        <v>1020</v>
      </c>
      <c r="M3893" s="32">
        <v>0.3</v>
      </c>
      <c r="O3893" s="37"/>
      <c r="P3893" s="35">
        <f>Data!$I3893+0</f>
        <v>0.8</v>
      </c>
      <c r="Q3893" s="33">
        <f>Data!$J3893-250</f>
        <v>4000</v>
      </c>
      <c r="R3893" s="34">
        <f>Data!$M3893-5%</f>
        <v>0.25</v>
      </c>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J43" sqref="J43"/>
    </sheetView>
  </sheetViews>
  <sheetFormatPr baseColWidth="10" defaultColWidth="14.5" defaultRowHeight="15" customHeight="1" x14ac:dyDescent="0.2"/>
  <cols>
    <col min="1" max="2" width="8.6640625" customWidth="1"/>
    <col min="3" max="3" width="12" customWidth="1"/>
    <col min="4" max="4" width="4.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3203125" customWidth="1"/>
    <col min="21" max="21" width="3.33203125" customWidth="1"/>
    <col min="22" max="22" width="12.83203125" customWidth="1"/>
    <col min="23" max="23" width="17.83203125" customWidth="1"/>
    <col min="24" max="26" width="8.6640625" customWidth="1"/>
  </cols>
  <sheetData>
    <row r="1" spans="1:26" ht="7.5" customHeight="1" x14ac:dyDescent="0.2">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33" customHeight="1" x14ac:dyDescent="0.25">
      <c r="A2" s="39"/>
      <c r="B2" s="39"/>
      <c r="C2" s="39"/>
      <c r="D2" s="55" t="s">
        <v>138</v>
      </c>
      <c r="E2" s="56"/>
      <c r="F2" s="56"/>
      <c r="G2" s="56"/>
      <c r="H2" s="56"/>
      <c r="I2" s="56"/>
      <c r="J2" s="56"/>
      <c r="K2" s="57"/>
      <c r="L2" s="40"/>
      <c r="M2" s="52" t="s">
        <v>18</v>
      </c>
      <c r="N2" s="53"/>
      <c r="O2" s="41"/>
      <c r="P2" s="52" t="s">
        <v>143</v>
      </c>
      <c r="Q2" s="53"/>
      <c r="R2" s="41"/>
      <c r="S2" s="52" t="s">
        <v>144</v>
      </c>
      <c r="T2" s="53"/>
      <c r="U2" s="42"/>
      <c r="V2" s="52" t="s">
        <v>145</v>
      </c>
      <c r="W2" s="53"/>
      <c r="X2" s="41"/>
      <c r="Y2" s="39"/>
      <c r="Z2" s="39"/>
    </row>
    <row r="3" spans="1:26" ht="33" customHeight="1" x14ac:dyDescent="0.2">
      <c r="A3" s="43"/>
      <c r="B3" s="43"/>
      <c r="C3" s="40"/>
      <c r="D3" s="58"/>
      <c r="E3" s="59"/>
      <c r="F3" s="59"/>
      <c r="G3" s="59"/>
      <c r="H3" s="59"/>
      <c r="I3" s="59"/>
      <c r="J3" s="59"/>
      <c r="K3" s="60"/>
      <c r="L3" s="40"/>
      <c r="M3" s="61">
        <f>GETPIVOTDATA("Sum of Total Sales",Sheet1!$A$3)</f>
        <v>8684027.5</v>
      </c>
      <c r="N3" s="53"/>
      <c r="O3" s="44"/>
      <c r="P3" s="62">
        <f>GETPIVOTDATA("Sum of Units Sold",Sheet1!$A$3)</f>
        <v>17148250</v>
      </c>
      <c r="Q3" s="53"/>
      <c r="R3" s="44"/>
      <c r="S3" s="61">
        <f>GETPIVOTDATA("Sum of Operating Profit",Sheet1!$A$3)</f>
        <v>3173631.875</v>
      </c>
      <c r="T3" s="53"/>
      <c r="U3" s="43"/>
      <c r="V3" s="54">
        <f>GETPIVOTDATA("Average of Operating Margin",Sheet1!$A$3)</f>
        <v>0.36310442386830921</v>
      </c>
      <c r="W3" s="53"/>
      <c r="X3" s="44"/>
      <c r="Y3" s="43"/>
      <c r="Z3" s="43"/>
    </row>
    <row r="4" spans="1:26" ht="7.5" customHeight="1" x14ac:dyDescent="0.2">
      <c r="A4" s="45"/>
      <c r="B4" s="45"/>
      <c r="C4" s="45"/>
      <c r="D4" s="45"/>
      <c r="E4" s="45"/>
      <c r="F4" s="45"/>
      <c r="G4" s="45"/>
      <c r="H4" s="45"/>
      <c r="I4" s="45"/>
      <c r="J4" s="45"/>
      <c r="K4" s="45"/>
      <c r="L4" s="45"/>
      <c r="M4" s="45"/>
      <c r="N4" s="45"/>
      <c r="O4" s="45"/>
      <c r="P4" s="45"/>
      <c r="Q4" s="45"/>
      <c r="R4" s="45"/>
      <c r="S4" s="45"/>
      <c r="T4" s="45"/>
      <c r="U4" s="45"/>
      <c r="V4" s="45"/>
      <c r="W4" s="45"/>
      <c r="X4" s="45"/>
      <c r="Y4" s="45"/>
      <c r="Z4" s="45"/>
    </row>
    <row r="5" spans="1:26" ht="6.75" customHeight="1" x14ac:dyDescent="0.2">
      <c r="A5" s="46"/>
      <c r="B5" s="46"/>
      <c r="C5" s="46"/>
      <c r="D5" s="46"/>
      <c r="E5" s="46"/>
      <c r="F5" s="46"/>
      <c r="G5" s="46"/>
      <c r="H5" s="46"/>
      <c r="I5" s="46"/>
      <c r="J5" s="46"/>
      <c r="K5" s="46"/>
      <c r="L5" s="46"/>
      <c r="M5" s="46"/>
      <c r="N5" s="46"/>
      <c r="O5" s="46"/>
      <c r="P5" s="46"/>
      <c r="Q5" s="46"/>
      <c r="R5" s="46"/>
      <c r="S5" s="46"/>
      <c r="T5" s="46"/>
      <c r="U5" s="46"/>
      <c r="V5" s="46"/>
      <c r="W5" s="46"/>
      <c r="X5" s="46"/>
      <c r="Y5" s="46"/>
      <c r="Z5" s="46"/>
    </row>
    <row r="6" spans="1:26" x14ac:dyDescent="0.2">
      <c r="A6" s="46"/>
      <c r="B6" s="46"/>
      <c r="C6" s="46"/>
      <c r="D6" s="46"/>
      <c r="E6" s="46"/>
      <c r="F6" s="46"/>
      <c r="G6" s="46"/>
      <c r="H6" s="46"/>
      <c r="I6" s="46"/>
      <c r="J6" s="46"/>
      <c r="K6" s="46"/>
      <c r="L6" s="46"/>
      <c r="M6" s="46"/>
      <c r="N6" s="46"/>
      <c r="O6" s="46"/>
      <c r="P6" s="46"/>
      <c r="Q6" s="46"/>
      <c r="R6" s="46"/>
      <c r="S6" s="46"/>
      <c r="T6" s="46"/>
      <c r="U6" s="46"/>
      <c r="V6" s="46"/>
      <c r="W6" s="46"/>
      <c r="X6" s="46"/>
      <c r="Y6" s="46"/>
      <c r="Z6" s="46"/>
    </row>
    <row r="7" spans="1:26" x14ac:dyDescent="0.2">
      <c r="A7" s="46"/>
      <c r="B7" s="46"/>
      <c r="C7" s="46"/>
      <c r="D7" s="46"/>
      <c r="E7" s="46"/>
      <c r="F7" s="46"/>
      <c r="G7" s="46"/>
      <c r="H7" s="46"/>
      <c r="I7" s="46"/>
      <c r="J7" s="46"/>
      <c r="K7" s="46"/>
      <c r="L7" s="46"/>
      <c r="M7" s="46"/>
      <c r="N7" s="46"/>
      <c r="O7" s="46"/>
      <c r="P7" s="46"/>
      <c r="Q7" s="46"/>
      <c r="R7" s="46"/>
      <c r="S7" s="46"/>
      <c r="T7" s="46"/>
      <c r="U7" s="46"/>
      <c r="V7" s="46"/>
      <c r="W7" s="46"/>
      <c r="X7" s="46"/>
      <c r="Y7" s="46"/>
      <c r="Z7" s="46"/>
    </row>
    <row r="8" spans="1:26" x14ac:dyDescent="0.2">
      <c r="A8" s="46"/>
      <c r="B8" s="46"/>
      <c r="C8" s="46"/>
      <c r="D8" s="46"/>
      <c r="E8" s="46"/>
      <c r="F8" s="46"/>
      <c r="G8" s="46"/>
      <c r="H8" s="46"/>
      <c r="I8" s="46"/>
      <c r="J8" s="46"/>
      <c r="K8" s="46"/>
      <c r="L8" s="46"/>
      <c r="M8" s="46"/>
      <c r="N8" s="46"/>
      <c r="O8" s="46"/>
      <c r="P8" s="46"/>
      <c r="Q8" s="46"/>
      <c r="R8" s="46"/>
      <c r="S8" s="46"/>
      <c r="T8" s="46"/>
      <c r="U8" s="46"/>
      <c r="V8" s="46"/>
      <c r="W8" s="46"/>
      <c r="X8" s="46"/>
      <c r="Y8" s="46"/>
      <c r="Z8" s="46"/>
    </row>
    <row r="9" spans="1:26" x14ac:dyDescent="0.2">
      <c r="A9" s="46"/>
      <c r="B9" s="46"/>
      <c r="C9" s="46"/>
      <c r="D9" s="46"/>
      <c r="E9" s="46"/>
      <c r="F9" s="46"/>
      <c r="G9" s="46"/>
      <c r="H9" s="46"/>
      <c r="I9" s="46"/>
      <c r="J9" s="46"/>
      <c r="K9" s="46"/>
      <c r="L9" s="46"/>
      <c r="M9" s="46"/>
      <c r="N9" s="46"/>
      <c r="O9" s="46"/>
      <c r="P9" s="46"/>
      <c r="Q9" s="46"/>
      <c r="R9" s="46"/>
      <c r="S9" s="46"/>
      <c r="T9" s="46"/>
      <c r="U9" s="46"/>
      <c r="V9" s="46"/>
      <c r="W9" s="46"/>
      <c r="X9" s="46"/>
      <c r="Y9" s="46"/>
      <c r="Z9" s="46"/>
    </row>
    <row r="10" spans="1:26"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spans="1:26"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row>
    <row r="12" spans="1:26"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row>
    <row r="13" spans="1:26" x14ac:dyDescent="0.2">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x14ac:dyDescent="0.2">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row>
    <row r="15" spans="1:26" x14ac:dyDescent="0.2">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row>
    <row r="16" spans="1:26" x14ac:dyDescent="0.2">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spans="1:26" x14ac:dyDescent="0.2">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spans="1:26" x14ac:dyDescent="0.2">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row>
    <row r="19" spans="1:26" x14ac:dyDescent="0.2">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spans="1:26" x14ac:dyDescent="0.2">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row>
    <row r="21" spans="1:26" ht="15.75" customHeight="1" x14ac:dyDescent="0.2">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row>
    <row r="22" spans="1:26" ht="15.75" customHeight="1" x14ac:dyDescent="0.2">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row>
    <row r="23" spans="1:26" ht="15.75" customHeight="1" x14ac:dyDescent="0.2">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row>
    <row r="24" spans="1:26" ht="15.75" customHeight="1" x14ac:dyDescent="0.2">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row>
    <row r="25" spans="1:26" ht="15.75" customHeight="1" x14ac:dyDescent="0.2">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spans="1:26" ht="15.75" customHeight="1" x14ac:dyDescent="0.2">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spans="1:26" ht="15.75" customHeight="1" x14ac:dyDescent="0.2">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row>
    <row r="28" spans="1:26" ht="15.75" customHeight="1" x14ac:dyDescent="0.2">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row>
    <row r="29" spans="1:26" ht="15.75" customHeight="1" x14ac:dyDescent="0.2">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row>
    <row r="30" spans="1:26" ht="15.75" customHeight="1" x14ac:dyDescent="0.2">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row>
    <row r="31" spans="1:26" ht="15.75" customHeight="1" x14ac:dyDescent="0.2">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row>
    <row r="32" spans="1:26" ht="15.75" customHeight="1" x14ac:dyDescent="0.2">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row>
    <row r="33" spans="1:26" ht="15.75" customHeight="1" x14ac:dyDescent="0.2">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row>
    <row r="34" spans="1:26" ht="15.75" customHeight="1" x14ac:dyDescent="0.2">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row>
    <row r="35" spans="1:26" ht="15.75" customHeight="1" x14ac:dyDescent="0.2">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row>
    <row r="36" spans="1:26" ht="15.75" customHeight="1" x14ac:dyDescent="0.2">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row>
    <row r="37" spans="1:26" ht="15.75" customHeight="1" x14ac:dyDescent="0.2">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15.75" customHeight="1" x14ac:dyDescent="0.2">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75" customHeight="1" x14ac:dyDescent="0.2">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row r="40" spans="1:26" ht="15.75" customHeight="1" x14ac:dyDescent="0.2">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row>
    <row r="41" spans="1:26" ht="15.75" customHeight="1" x14ac:dyDescent="0.2">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row>
    <row r="42" spans="1:26" ht="15.75" customHeight="1" x14ac:dyDescent="0.2">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row>
    <row r="43" spans="1:26" ht="15.75" customHeight="1" x14ac:dyDescent="0.2">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row>
    <row r="44" spans="1:26" ht="15.75" customHeight="1" x14ac:dyDescent="0.2">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row>
    <row r="45" spans="1:26" ht="15.75" customHeight="1" x14ac:dyDescent="0.2">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row>
    <row r="46" spans="1:26" ht="15.75" customHeight="1" x14ac:dyDescent="0.2">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spans="1:26" ht="15.75" customHeight="1" x14ac:dyDescent="0.2">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row>
    <row r="48" spans="1:26" ht="15.75" customHeight="1" x14ac:dyDescent="0.2">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row>
    <row r="49" spans="1:26" ht="15.75" customHeight="1" x14ac:dyDescent="0.2">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row>
    <row r="50" spans="1:26" ht="15.75" customHeight="1" x14ac:dyDescent="0.2">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row>
    <row r="51" spans="1:26" ht="15.75" customHeight="1" x14ac:dyDescent="0.2">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row>
    <row r="52" spans="1:26" ht="15.75" customHeight="1" x14ac:dyDescent="0.2">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spans="1:26" ht="15.75" customHeight="1" x14ac:dyDescent="0.2">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row>
    <row r="54" spans="1:26" ht="15.75" customHeight="1" x14ac:dyDescent="0.2">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row>
    <row r="55" spans="1:26" ht="15.75" customHeight="1" x14ac:dyDescent="0.2">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row>
    <row r="56" spans="1:26" ht="15.75" customHeight="1" x14ac:dyDescent="0.2">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spans="1:26" ht="15.75" customHeight="1" x14ac:dyDescent="0.2">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spans="1:26" ht="15.75" customHeight="1" x14ac:dyDescent="0.2">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row>
    <row r="59" spans="1:26" ht="15.75" customHeight="1" x14ac:dyDescent="0.2">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spans="1:26" ht="15.75" customHeight="1" x14ac:dyDescent="0.2">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row>
    <row r="61" spans="1:26" ht="15.75" customHeight="1" x14ac:dyDescent="0.2">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row>
    <row r="62" spans="1:26" ht="15.75" customHeight="1" x14ac:dyDescent="0.2">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row>
    <row r="63" spans="1:26" ht="15.75" customHeight="1" x14ac:dyDescent="0.2">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row>
    <row r="64" spans="1:26" ht="15.75" customHeight="1" x14ac:dyDescent="0.2">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row>
    <row r="65" spans="1:26" ht="15.75" customHeight="1" x14ac:dyDescent="0.2">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spans="1:26" ht="15.75" customHeight="1" x14ac:dyDescent="0.2">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spans="1:26" ht="15.75" customHeight="1" x14ac:dyDescent="0.2">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spans="1:26" ht="15.75" customHeight="1" x14ac:dyDescent="0.2">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row>
    <row r="69" spans="1:26" ht="15.75" customHeight="1" x14ac:dyDescent="0.2">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row>
    <row r="70" spans="1:26" ht="15.75" customHeight="1" x14ac:dyDescent="0.2">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row>
    <row r="71" spans="1:26" ht="15.75" customHeight="1" x14ac:dyDescent="0.2">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row>
    <row r="72" spans="1:26" ht="15.75" customHeight="1" x14ac:dyDescent="0.2">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row>
    <row r="73" spans="1:26" ht="15.75" customHeight="1" x14ac:dyDescent="0.2">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row>
    <row r="74" spans="1:26" ht="15.75" customHeight="1" x14ac:dyDescent="0.2">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spans="1:26" ht="15.75" customHeight="1" x14ac:dyDescent="0.2">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row>
    <row r="76" spans="1:26" ht="15.75" customHeight="1" x14ac:dyDescent="0.2">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row>
    <row r="77" spans="1:26" ht="15.75" customHeight="1" x14ac:dyDescent="0.2">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row>
    <row r="78" spans="1:26" ht="15.75" customHeight="1" x14ac:dyDescent="0.2">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row>
    <row r="79" spans="1:26" ht="15.75" customHeight="1" x14ac:dyDescent="0.2">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row>
    <row r="80" spans="1:26" ht="15.75" customHeight="1" x14ac:dyDescent="0.2">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row>
    <row r="81" spans="1:26" ht="15.75" customHeight="1" x14ac:dyDescent="0.2">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row>
    <row r="82" spans="1:26" ht="15.75" customHeight="1" x14ac:dyDescent="0.2">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spans="1:26" ht="15.75" customHeight="1" x14ac:dyDescent="0.2">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row>
    <row r="84" spans="1:26" ht="15.75" customHeight="1" x14ac:dyDescent="0.2">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row>
    <row r="85" spans="1:26" ht="15.75" customHeight="1" x14ac:dyDescent="0.2">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row>
    <row r="86" spans="1:26" ht="15.75" customHeight="1" x14ac:dyDescent="0.2">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row>
    <row r="87" spans="1:26" ht="15.75" customHeight="1" x14ac:dyDescent="0.2">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row>
    <row r="88" spans="1:26" ht="15.75" customHeight="1" x14ac:dyDescent="0.2">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row>
    <row r="89" spans="1:26" ht="15.75" customHeight="1" x14ac:dyDescent="0.2">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row>
    <row r="90" spans="1:26" ht="15.75" customHeight="1" x14ac:dyDescent="0.2">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row>
    <row r="91" spans="1:26" ht="15.75" customHeight="1" x14ac:dyDescent="0.2">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spans="1:26" ht="15.75" customHeight="1" x14ac:dyDescent="0.2">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spans="1:26" ht="15.75" customHeight="1" x14ac:dyDescent="0.2">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spans="1:26" ht="15.75" customHeight="1" x14ac:dyDescent="0.2">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spans="1:26" ht="15.75" customHeight="1" x14ac:dyDescent="0.2">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spans="1:26" ht="15.75" customHeight="1" x14ac:dyDescent="0.2">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spans="1:26" ht="15.75" customHeight="1" x14ac:dyDescent="0.2">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spans="1:26" ht="15.75" customHeight="1" x14ac:dyDescent="0.2">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spans="1:26" ht="15.75" customHeight="1" x14ac:dyDescent="0.2">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spans="1:26" ht="15.75" customHeight="1" x14ac:dyDescent="0.2">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spans="1:26" ht="15.75" customHeight="1" x14ac:dyDescent="0.2">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spans="1:26" ht="15.75" customHeight="1" x14ac:dyDescent="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spans="1:26" ht="15.75" customHeight="1" x14ac:dyDescent="0.2">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spans="1:26" ht="15.75" customHeight="1" x14ac:dyDescent="0.2">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spans="1:26" ht="15.75" customHeight="1" x14ac:dyDescent="0.2">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spans="1:26" ht="15.75" customHeight="1" x14ac:dyDescent="0.2">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spans="1:26" ht="15.75" customHeight="1" x14ac:dyDescent="0.2">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spans="1:26" ht="15.75" customHeight="1" x14ac:dyDescent="0.2">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spans="1:26" ht="15.75" customHeight="1" x14ac:dyDescent="0.2">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spans="1:26" ht="15.75" customHeight="1" x14ac:dyDescent="0.2">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spans="1:26" ht="15.75" customHeight="1" x14ac:dyDescent="0.2">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spans="1:26" ht="15.75" customHeight="1" x14ac:dyDescent="0.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spans="1:26" ht="15.75" customHeight="1" x14ac:dyDescent="0.2">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spans="1:26" ht="15.75" customHeight="1" x14ac:dyDescent="0.2">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spans="1:26" ht="15.75" customHeight="1" x14ac:dyDescent="0.2">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spans="1:26" ht="15.75" customHeight="1" x14ac:dyDescent="0.2">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spans="1:26" ht="15.75" customHeight="1" x14ac:dyDescent="0.2">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spans="1:26" ht="15.75" customHeight="1" x14ac:dyDescent="0.2">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spans="1:26" ht="15.75" customHeight="1" x14ac:dyDescent="0.2">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spans="1:26" ht="15.75" customHeight="1" x14ac:dyDescent="0.2">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spans="1:26" ht="15.75" customHeight="1" x14ac:dyDescent="0.2">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spans="1:26" ht="15.75" customHeight="1" x14ac:dyDescent="0.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spans="1:26" ht="15.75" customHeight="1" x14ac:dyDescent="0.2">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spans="1:26" ht="15.75" customHeight="1" x14ac:dyDescent="0.2">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spans="1:26" ht="15.75" customHeight="1" x14ac:dyDescent="0.2">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spans="1:26" ht="15.75" customHeight="1" x14ac:dyDescent="0.2">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spans="1:26" ht="15.75" customHeight="1" x14ac:dyDescent="0.2">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spans="1:26" ht="15.75" customHeight="1" x14ac:dyDescent="0.2">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spans="1:26" ht="15.75" customHeight="1" x14ac:dyDescent="0.2">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spans="1:26" ht="15.75" customHeight="1" x14ac:dyDescent="0.2">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spans="1:26" ht="15.75" customHeight="1" x14ac:dyDescent="0.2">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spans="1:26" ht="15.75" customHeight="1" x14ac:dyDescent="0.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spans="1:26" ht="15.75" customHeight="1" x14ac:dyDescent="0.2">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spans="1:26" ht="15.75" customHeight="1" x14ac:dyDescent="0.2">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spans="1:26" ht="15.75" customHeight="1" x14ac:dyDescent="0.2">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spans="1:26" ht="15.75" customHeight="1" x14ac:dyDescent="0.2">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spans="1:26" ht="15.75" customHeight="1" x14ac:dyDescent="0.2">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spans="1:26" ht="15.75" customHeight="1" x14ac:dyDescent="0.2">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spans="1:26" ht="15.75" customHeight="1" x14ac:dyDescent="0.2">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spans="1:26" ht="15.75" customHeight="1" x14ac:dyDescent="0.2">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spans="1:26" ht="15.75" customHeight="1" x14ac:dyDescent="0.2">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spans="1:26" ht="15.75" customHeight="1" x14ac:dyDescent="0.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spans="1:26" ht="15.75" customHeight="1" x14ac:dyDescent="0.2">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spans="1:26" ht="15.75" customHeight="1" x14ac:dyDescent="0.2">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spans="1:26" ht="15.75" customHeight="1" x14ac:dyDescent="0.2">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spans="1:26" ht="15.75" customHeight="1" x14ac:dyDescent="0.2">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spans="1:26" ht="15.75" customHeight="1" x14ac:dyDescent="0.2">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spans="1:26" ht="15.75" customHeight="1" x14ac:dyDescent="0.2">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spans="1:26" ht="15.75" customHeight="1" x14ac:dyDescent="0.2">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spans="1:26" ht="15.75" customHeight="1" x14ac:dyDescent="0.2">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spans="1:26" ht="15.75" customHeight="1" x14ac:dyDescent="0.2">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spans="1:26" ht="15.75" customHeight="1" x14ac:dyDescent="0.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spans="1:26" ht="15.75" customHeight="1" x14ac:dyDescent="0.2">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spans="1:26" ht="15.75" customHeight="1" x14ac:dyDescent="0.2">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spans="1:26" ht="15.75" customHeight="1" x14ac:dyDescent="0.2">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spans="1:26" ht="15.75" customHeight="1" x14ac:dyDescent="0.2">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spans="1:26" ht="15.75" customHeight="1" x14ac:dyDescent="0.2">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spans="1:26" ht="15.75" customHeight="1" x14ac:dyDescent="0.2">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spans="1:26" ht="15.75" customHeight="1" x14ac:dyDescent="0.2">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spans="1:26" ht="15.75" customHeight="1" x14ac:dyDescent="0.2">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spans="1:26" ht="15.75" customHeight="1" x14ac:dyDescent="0.2">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spans="1:26" ht="15.75" customHeight="1" x14ac:dyDescent="0.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spans="1:26" ht="15.75" customHeight="1" x14ac:dyDescent="0.2">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spans="1:26" ht="15.75" customHeight="1" x14ac:dyDescent="0.2">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spans="1:26" ht="15.75" customHeight="1" x14ac:dyDescent="0.2">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spans="1:26" ht="15.75" customHeight="1" x14ac:dyDescent="0.2">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spans="1:26" ht="15.75" customHeight="1" x14ac:dyDescent="0.2">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spans="1:26" ht="15.75" customHeight="1" x14ac:dyDescent="0.2">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spans="1:26" ht="15.75" customHeight="1" x14ac:dyDescent="0.2">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spans="1:26" ht="15.75" customHeight="1" x14ac:dyDescent="0.2">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spans="1:26" ht="15.75" customHeight="1" x14ac:dyDescent="0.2">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spans="1:26" ht="15.75" customHeight="1" x14ac:dyDescent="0.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spans="1:26" ht="15.75" customHeight="1" x14ac:dyDescent="0.2">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spans="1:26" ht="15.75" customHeight="1" x14ac:dyDescent="0.2">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spans="1:26" ht="15.75" customHeight="1" x14ac:dyDescent="0.2">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spans="1:26" ht="15.75" customHeight="1" x14ac:dyDescent="0.2">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spans="1:26" ht="15.75" customHeight="1" x14ac:dyDescent="0.2">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spans="1:26" ht="15.75" customHeight="1" x14ac:dyDescent="0.2">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spans="1:26" ht="15.75" customHeight="1" x14ac:dyDescent="0.2">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spans="1:26" ht="15.75" customHeight="1" x14ac:dyDescent="0.2">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spans="1:26" ht="15.75" customHeight="1" x14ac:dyDescent="0.2">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spans="1:26" ht="15.75" customHeight="1" x14ac:dyDescent="0.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spans="1:26" ht="15.75" customHeight="1" x14ac:dyDescent="0.2">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spans="1:26" ht="15.75" customHeight="1" x14ac:dyDescent="0.2">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spans="1:26" ht="15.75" customHeight="1" x14ac:dyDescent="0.2">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spans="1:26" ht="15.75" customHeight="1" x14ac:dyDescent="0.2">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spans="1:26" ht="15.75" customHeight="1" x14ac:dyDescent="0.2">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spans="1:26" ht="15.75" customHeight="1" x14ac:dyDescent="0.2">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spans="1:26" ht="15.75" customHeight="1" x14ac:dyDescent="0.2">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spans="1:26" ht="15.75" customHeight="1" x14ac:dyDescent="0.2">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spans="1:26" ht="15.75" customHeight="1" x14ac:dyDescent="0.2">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spans="1:26" ht="15.75" customHeight="1" x14ac:dyDescent="0.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spans="1:26" ht="15.75" customHeight="1" x14ac:dyDescent="0.2">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spans="1:26" ht="15.75" customHeight="1" x14ac:dyDescent="0.2">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spans="1:26" ht="15.75" customHeight="1" x14ac:dyDescent="0.2">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spans="1:26" ht="15.75" customHeight="1" x14ac:dyDescent="0.2">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spans="1:26" ht="15.75" customHeight="1" x14ac:dyDescent="0.2">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spans="1:26" ht="15.75" customHeight="1" x14ac:dyDescent="0.2">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spans="1:26" ht="15.75" customHeight="1" x14ac:dyDescent="0.2">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spans="1:26" ht="15.75" customHeight="1" x14ac:dyDescent="0.2">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spans="1:26" ht="15.75" customHeight="1" x14ac:dyDescent="0.2">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spans="1:26" ht="15.75" customHeight="1" x14ac:dyDescent="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spans="1:26" ht="15.75" customHeight="1" x14ac:dyDescent="0.2">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spans="1:26" ht="15.75" customHeight="1" x14ac:dyDescent="0.2">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spans="1:26" ht="15.75" customHeight="1" x14ac:dyDescent="0.2">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spans="1:26" ht="15.75" customHeight="1" x14ac:dyDescent="0.2">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spans="1:26" ht="15.75" customHeight="1" x14ac:dyDescent="0.2">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spans="1:26" ht="15.75" customHeight="1" x14ac:dyDescent="0.2">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spans="1:26" ht="15.75" customHeight="1" x14ac:dyDescent="0.2">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spans="1:26" ht="15.75" customHeight="1" x14ac:dyDescent="0.2">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spans="1:26" ht="15.75" customHeight="1" x14ac:dyDescent="0.2">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spans="1:26" ht="15.75" customHeight="1" x14ac:dyDescent="0.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spans="1:26" ht="15.75" customHeight="1" x14ac:dyDescent="0.2">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spans="1:26" ht="15.75" customHeight="1" x14ac:dyDescent="0.2">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spans="1:26" ht="15.75" customHeight="1" x14ac:dyDescent="0.2">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spans="1:26" ht="15.75" customHeight="1" x14ac:dyDescent="0.2">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spans="1:26" ht="15.75" customHeight="1" x14ac:dyDescent="0.2">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spans="1:26" ht="15.75" customHeight="1" x14ac:dyDescent="0.2">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spans="1:26" ht="15.75" customHeight="1" x14ac:dyDescent="0.2">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spans="1:26" ht="15.75" customHeight="1" x14ac:dyDescent="0.2">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spans="1:26" ht="15.75" customHeight="1" x14ac:dyDescent="0.2">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spans="1:26" ht="15.75" customHeight="1" x14ac:dyDescent="0.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spans="1:26" ht="15.75" customHeight="1" x14ac:dyDescent="0.2">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spans="1:26" ht="15.75" customHeight="1" x14ac:dyDescent="0.2">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spans="1:26" ht="15.75" customHeight="1" x14ac:dyDescent="0.2">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spans="1:26" ht="15.75" customHeight="1" x14ac:dyDescent="0.2">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spans="1:26" ht="15.75" customHeight="1" x14ac:dyDescent="0.2">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spans="1:26" ht="15.75" customHeight="1" x14ac:dyDescent="0.2">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spans="1:26" ht="15.75" customHeight="1" x14ac:dyDescent="0.2">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spans="1:26" ht="15.75" customHeight="1" x14ac:dyDescent="0.2">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spans="1:26" ht="15.75" customHeight="1" x14ac:dyDescent="0.2">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spans="1:26" ht="15.75" customHeight="1" x14ac:dyDescent="0.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spans="1:26" ht="15.75" customHeight="1" x14ac:dyDescent="0.2">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spans="1:26" ht="15.75" customHeight="1" x14ac:dyDescent="0.2">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spans="1:26" ht="15.75" customHeight="1" x14ac:dyDescent="0.2">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spans="1:26" ht="15.75" customHeight="1" x14ac:dyDescent="0.2">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spans="1:26" ht="15.75" customHeight="1" x14ac:dyDescent="0.2">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spans="1:26" ht="15.75" customHeight="1" x14ac:dyDescent="0.2">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spans="1:26" ht="15.75" customHeight="1" x14ac:dyDescent="0.2">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spans="1:26" ht="15.75" customHeight="1" x14ac:dyDescent="0.2">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spans="1:26" ht="15.75" customHeight="1" x14ac:dyDescent="0.2">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spans="1:26" ht="15.75" customHeight="1" x14ac:dyDescent="0.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spans="1:26" ht="15.75" customHeight="1" x14ac:dyDescent="0.2">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spans="1:26" ht="15.75" customHeight="1" x14ac:dyDescent="0.2">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spans="1:26" ht="15.75" customHeight="1" x14ac:dyDescent="0.2">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spans="1:26" ht="15.75" customHeight="1" x14ac:dyDescent="0.2">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spans="1:26" ht="15.75" customHeight="1" x14ac:dyDescent="0.2">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spans="1:26" ht="15.75" customHeight="1" x14ac:dyDescent="0.2">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spans="1:26" ht="15.75" customHeight="1" x14ac:dyDescent="0.2">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spans="1:26" ht="15.75" customHeight="1" x14ac:dyDescent="0.2">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spans="1:26" ht="15.75" customHeight="1" x14ac:dyDescent="0.2">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spans="1:26" ht="15.75" customHeight="1" x14ac:dyDescent="0.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spans="1:26" ht="15.75" customHeight="1" x14ac:dyDescent="0.2">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spans="1:26" ht="15.75" customHeight="1" x14ac:dyDescent="0.2">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spans="1:26" ht="15.75" customHeight="1" x14ac:dyDescent="0.2">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spans="1:26" ht="15.75" customHeight="1" x14ac:dyDescent="0.2">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spans="1:26" ht="15.75" customHeight="1" x14ac:dyDescent="0.2">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spans="1:26" ht="15.75" customHeight="1" x14ac:dyDescent="0.2">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spans="1:26" ht="15.75" customHeight="1" x14ac:dyDescent="0.2">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spans="1:26" ht="15.75" customHeight="1" x14ac:dyDescent="0.2">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spans="1:26" ht="15.75" customHeight="1" x14ac:dyDescent="0.2">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spans="1:26" ht="15.75" customHeight="1" x14ac:dyDescent="0.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spans="1:26" ht="15.75" customHeight="1" x14ac:dyDescent="0.2">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spans="1:26" ht="15.75" customHeight="1" x14ac:dyDescent="0.2">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spans="1:26" ht="15.75" customHeight="1" x14ac:dyDescent="0.2">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spans="1:26" ht="15.75" customHeight="1" x14ac:dyDescent="0.2">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spans="1:26" ht="15.75" customHeight="1" x14ac:dyDescent="0.2">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spans="1:26" ht="15.75" customHeight="1" x14ac:dyDescent="0.2">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spans="1:26" ht="15.75" customHeight="1" x14ac:dyDescent="0.2">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spans="1:26" ht="15.75" customHeight="1" x14ac:dyDescent="0.2">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spans="1:26" ht="15.75" customHeight="1" x14ac:dyDescent="0.2">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spans="1:26" ht="15.75" customHeight="1" x14ac:dyDescent="0.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spans="1:26" ht="15.75" customHeight="1" x14ac:dyDescent="0.2">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spans="1:26" ht="15.75" customHeight="1" x14ac:dyDescent="0.2">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spans="1:26" ht="15.75" customHeight="1" x14ac:dyDescent="0.2">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spans="1:26" ht="15.75" customHeight="1" x14ac:dyDescent="0.2">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spans="1:26" ht="15.75" customHeight="1" x14ac:dyDescent="0.2">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spans="1:26" ht="15.75" customHeight="1" x14ac:dyDescent="0.2">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spans="1:26" ht="15.75" customHeight="1" x14ac:dyDescent="0.2">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spans="1:26" ht="15.75" customHeight="1" x14ac:dyDescent="0.2">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spans="1:26" ht="15.75" customHeight="1" x14ac:dyDescent="0.2">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spans="1:26" ht="15.75" customHeight="1" x14ac:dyDescent="0.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spans="1:26" ht="15.75" customHeight="1" x14ac:dyDescent="0.2">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spans="1:26" ht="15.75" customHeight="1" x14ac:dyDescent="0.2">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spans="1:26" ht="15.75" customHeight="1" x14ac:dyDescent="0.2">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spans="1:26" ht="15.75" customHeight="1" x14ac:dyDescent="0.2">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spans="1:26" ht="15.75" customHeight="1" x14ac:dyDescent="0.2">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spans="1:26" ht="15.75" customHeight="1" x14ac:dyDescent="0.2">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spans="1:26" ht="15.75" customHeight="1" x14ac:dyDescent="0.2">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spans="1:26" ht="15.75" customHeight="1" x14ac:dyDescent="0.2">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spans="1:26" ht="15.75" customHeight="1" x14ac:dyDescent="0.2">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spans="1:26" ht="15.75" customHeight="1" x14ac:dyDescent="0.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spans="1:26" ht="15.75" customHeight="1" x14ac:dyDescent="0.2">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spans="1:26" ht="15.75" customHeight="1" x14ac:dyDescent="0.2">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spans="1:26" ht="15.75" customHeight="1" x14ac:dyDescent="0.2">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spans="1:26" ht="15.75" customHeight="1" x14ac:dyDescent="0.2">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spans="1:26" ht="15.75" customHeight="1" x14ac:dyDescent="0.2">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spans="1:26" ht="15.75" customHeight="1" x14ac:dyDescent="0.2">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spans="1:26" ht="15.75" customHeight="1" x14ac:dyDescent="0.2">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spans="1:26" ht="15.75" customHeight="1" x14ac:dyDescent="0.2">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spans="1:26" ht="15.75" customHeight="1" x14ac:dyDescent="0.2">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spans="1:26" ht="15.75" customHeight="1" x14ac:dyDescent="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spans="1:26" ht="15.75" customHeight="1" x14ac:dyDescent="0.2">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spans="1:26" ht="15.75" customHeight="1" x14ac:dyDescent="0.2">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spans="1:26" ht="15.75" customHeight="1" x14ac:dyDescent="0.2">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spans="1:26" ht="15.75" customHeight="1" x14ac:dyDescent="0.2">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spans="1:26" ht="15.75" customHeight="1" x14ac:dyDescent="0.2">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spans="1:26" ht="15.75" customHeight="1" x14ac:dyDescent="0.2">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spans="1:26" ht="15.75" customHeight="1" x14ac:dyDescent="0.2">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spans="1:26" ht="15.75" customHeight="1" x14ac:dyDescent="0.2">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spans="1:26" ht="15.75" customHeight="1" x14ac:dyDescent="0.2">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spans="1:26" ht="15.75" customHeight="1" x14ac:dyDescent="0.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spans="1:26" ht="15.75" customHeight="1" x14ac:dyDescent="0.2">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spans="1:26" ht="15.75" customHeight="1" x14ac:dyDescent="0.2">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spans="1:26" ht="15.75" customHeight="1" x14ac:dyDescent="0.2">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spans="1:26" ht="15.75" customHeight="1" x14ac:dyDescent="0.2">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spans="1:26" ht="15.75" customHeight="1" x14ac:dyDescent="0.2">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spans="1:26" ht="15.75" customHeight="1" x14ac:dyDescent="0.2">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spans="1:26" ht="15.75" customHeight="1" x14ac:dyDescent="0.2">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spans="1:26" ht="15.75" customHeight="1" x14ac:dyDescent="0.2">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spans="1:26" ht="15.75" customHeight="1" x14ac:dyDescent="0.2">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spans="1:26" ht="15.75" customHeight="1" x14ac:dyDescent="0.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spans="1:26" ht="15.75" customHeight="1" x14ac:dyDescent="0.2">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spans="1:26" ht="15.75" customHeight="1" x14ac:dyDescent="0.2">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spans="1:26" ht="15.75" customHeight="1" x14ac:dyDescent="0.2">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spans="1:26" ht="15.75" customHeight="1" x14ac:dyDescent="0.2">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spans="1:26" ht="15.75" customHeight="1" x14ac:dyDescent="0.2">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spans="1:26" ht="15.75" customHeight="1" x14ac:dyDescent="0.2">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spans="1:26" ht="15.75" customHeight="1" x14ac:dyDescent="0.2">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spans="1:26" ht="15.75" customHeight="1" x14ac:dyDescent="0.2">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spans="1:26" ht="15.75" customHeight="1" x14ac:dyDescent="0.2">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spans="1:26" ht="15.75" customHeight="1" x14ac:dyDescent="0.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spans="1:26" ht="15.75" customHeight="1" x14ac:dyDescent="0.2">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spans="1:26" ht="15.75" customHeight="1" x14ac:dyDescent="0.2">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spans="1:26" ht="15.75" customHeight="1" x14ac:dyDescent="0.2">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spans="1:26" ht="15.75" customHeight="1" x14ac:dyDescent="0.2">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spans="1:26" ht="15.75" customHeight="1" x14ac:dyDescent="0.2">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spans="1:26" ht="15.75" customHeight="1" x14ac:dyDescent="0.2">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spans="1:26" ht="15.75" customHeight="1" x14ac:dyDescent="0.2">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spans="1:26" ht="15.75" customHeight="1" x14ac:dyDescent="0.2">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spans="1:26" ht="15.75" customHeight="1" x14ac:dyDescent="0.2">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spans="1:26" ht="15.75" customHeight="1" x14ac:dyDescent="0.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spans="1:26" ht="15.75" customHeight="1" x14ac:dyDescent="0.2">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spans="1:26" ht="15.75" customHeight="1" x14ac:dyDescent="0.2">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spans="1:26" ht="15.75" customHeight="1" x14ac:dyDescent="0.2">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spans="1:26" ht="15.75" customHeight="1" x14ac:dyDescent="0.2">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spans="1:26" ht="15.75" customHeight="1" x14ac:dyDescent="0.2">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spans="1:26" ht="15.75" customHeight="1" x14ac:dyDescent="0.2">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spans="1:26" ht="15.75" customHeight="1" x14ac:dyDescent="0.2">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spans="1:26" ht="15.75" customHeight="1" x14ac:dyDescent="0.2">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spans="1:26" ht="15.75" customHeight="1" x14ac:dyDescent="0.2">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spans="1:26" ht="15.75" customHeight="1" x14ac:dyDescent="0.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spans="1:26" ht="15.75" customHeight="1" x14ac:dyDescent="0.2">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spans="1:26" ht="15.75" customHeight="1" x14ac:dyDescent="0.2">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spans="1:26" ht="15.75" customHeight="1" x14ac:dyDescent="0.2">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spans="1:26" ht="15.75" customHeight="1" x14ac:dyDescent="0.2">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spans="1:26" ht="15.75" customHeight="1" x14ac:dyDescent="0.2">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spans="1:26" ht="15.75" customHeight="1" x14ac:dyDescent="0.2">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spans="1:26" ht="15.75" customHeight="1" x14ac:dyDescent="0.2">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spans="1:26" ht="15.75" customHeight="1" x14ac:dyDescent="0.2">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spans="1:26" ht="15.75" customHeight="1" x14ac:dyDescent="0.2">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spans="1:26" ht="15.75" customHeight="1" x14ac:dyDescent="0.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spans="1:26" ht="15.75" customHeight="1" x14ac:dyDescent="0.2">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spans="1:26" ht="15.75" customHeight="1" x14ac:dyDescent="0.2">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spans="1:26" ht="15.75" customHeight="1" x14ac:dyDescent="0.2">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spans="1:26" ht="15.75" customHeight="1" x14ac:dyDescent="0.2">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spans="1:26" ht="15.75" customHeight="1" x14ac:dyDescent="0.2">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spans="1:26" ht="15.75" customHeight="1" x14ac:dyDescent="0.2">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spans="1:26" ht="15.75" customHeight="1" x14ac:dyDescent="0.2">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spans="1:26" ht="15.75" customHeight="1" x14ac:dyDescent="0.2">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spans="1:26" ht="15.75" customHeight="1" x14ac:dyDescent="0.2">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spans="1:26" ht="15.75" customHeight="1" x14ac:dyDescent="0.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spans="1:26" ht="15.75" customHeight="1" x14ac:dyDescent="0.2">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spans="1:26" ht="15.75" customHeight="1" x14ac:dyDescent="0.2">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spans="1:26" ht="15.75" customHeight="1" x14ac:dyDescent="0.2">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spans="1:26" ht="15.75" customHeight="1" x14ac:dyDescent="0.2">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spans="1:26" ht="15.75" customHeight="1" x14ac:dyDescent="0.2">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spans="1:26" ht="15.75" customHeight="1" x14ac:dyDescent="0.2">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spans="1:26" ht="15.75" customHeight="1" x14ac:dyDescent="0.2">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spans="1:26" ht="15.75" customHeight="1" x14ac:dyDescent="0.2">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spans="1:26" ht="15.75" customHeight="1" x14ac:dyDescent="0.2">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spans="1:26" ht="15.75" customHeight="1" x14ac:dyDescent="0.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spans="1:26" ht="15.75" customHeight="1" x14ac:dyDescent="0.2">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spans="1:26" ht="15.75" customHeight="1" x14ac:dyDescent="0.2">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spans="1:26" ht="15.75" customHeight="1" x14ac:dyDescent="0.2">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spans="1:26" ht="15.75" customHeight="1" x14ac:dyDescent="0.2">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spans="1:26" ht="15.75" customHeight="1" x14ac:dyDescent="0.2">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spans="1:26" ht="15.75" customHeight="1" x14ac:dyDescent="0.2">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spans="1:26" ht="15.75" customHeight="1" x14ac:dyDescent="0.2">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spans="1:26" ht="15.75" customHeight="1" x14ac:dyDescent="0.2">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spans="1:26" ht="15.75" customHeight="1" x14ac:dyDescent="0.2">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spans="1:26" ht="15.75" customHeight="1" x14ac:dyDescent="0.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spans="1:26" ht="15.75" customHeight="1" x14ac:dyDescent="0.2">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spans="1:26" ht="15.75" customHeight="1" x14ac:dyDescent="0.2">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spans="1:26" ht="15.75" customHeight="1" x14ac:dyDescent="0.2">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spans="1:26" ht="15.75" customHeight="1" x14ac:dyDescent="0.2">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spans="1:26" ht="15.75" customHeight="1" x14ac:dyDescent="0.2">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spans="1:26" ht="15.75" customHeight="1" x14ac:dyDescent="0.2">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spans="1:26" ht="15.75" customHeight="1" x14ac:dyDescent="0.2">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spans="1:26" ht="15.75" customHeight="1" x14ac:dyDescent="0.2">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spans="1:26" ht="15.75" customHeight="1" x14ac:dyDescent="0.2">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spans="1:26" ht="15.75" customHeight="1" x14ac:dyDescent="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spans="1:26" ht="15.75" customHeight="1" x14ac:dyDescent="0.2">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spans="1:26" ht="15.75" customHeight="1" x14ac:dyDescent="0.2">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spans="1:26" ht="15.75" customHeight="1" x14ac:dyDescent="0.2">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spans="1:26" ht="15.75" customHeight="1" x14ac:dyDescent="0.2">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spans="1:26" ht="15.75" customHeight="1" x14ac:dyDescent="0.2">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spans="1:26" ht="15.75" customHeight="1" x14ac:dyDescent="0.2">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spans="1:26" ht="15.75" customHeight="1" x14ac:dyDescent="0.2">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spans="1:26" ht="15.75" customHeight="1" x14ac:dyDescent="0.2">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spans="1:26" ht="15.75" customHeight="1" x14ac:dyDescent="0.2">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spans="1:26" ht="15.75" customHeight="1" x14ac:dyDescent="0.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spans="1:26" ht="15.75" customHeight="1" x14ac:dyDescent="0.2">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spans="1:26" ht="15.75" customHeight="1" x14ac:dyDescent="0.2">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spans="1:26" ht="15.75" customHeight="1" x14ac:dyDescent="0.2">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spans="1:26" ht="15.75" customHeight="1" x14ac:dyDescent="0.2">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spans="1:26" ht="15.75" customHeight="1" x14ac:dyDescent="0.2">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spans="1:26" ht="15.75" customHeight="1" x14ac:dyDescent="0.2">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spans="1:26" ht="15.75" customHeight="1" x14ac:dyDescent="0.2">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spans="1:26" ht="15.75" customHeight="1" x14ac:dyDescent="0.2">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spans="1:26" ht="15.75" customHeight="1" x14ac:dyDescent="0.2">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spans="1:26" ht="15.75" customHeight="1" x14ac:dyDescent="0.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spans="1:26" ht="15.75" customHeight="1" x14ac:dyDescent="0.2">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spans="1:26" ht="15.75" customHeight="1" x14ac:dyDescent="0.2">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spans="1:26" ht="15.75" customHeight="1" x14ac:dyDescent="0.2">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spans="1:26" ht="15.75" customHeight="1" x14ac:dyDescent="0.2">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spans="1:26" ht="15.75" customHeight="1" x14ac:dyDescent="0.2">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spans="1:26" ht="15.75" customHeight="1" x14ac:dyDescent="0.2">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spans="1:26" ht="15.75" customHeight="1" x14ac:dyDescent="0.2">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spans="1:26" ht="15.75" customHeight="1" x14ac:dyDescent="0.2">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spans="1:26" ht="15.75" customHeight="1" x14ac:dyDescent="0.2">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spans="1:26" ht="15.75" customHeight="1" x14ac:dyDescent="0.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spans="1:26" ht="15.75" customHeight="1" x14ac:dyDescent="0.2">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spans="1:26" ht="15.75" customHeight="1" x14ac:dyDescent="0.2">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spans="1:26" ht="15.75" customHeight="1" x14ac:dyDescent="0.2">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spans="1:26" ht="15.75" customHeight="1" x14ac:dyDescent="0.2">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spans="1:26" ht="15.75" customHeight="1" x14ac:dyDescent="0.2">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spans="1:26" ht="15.75" customHeight="1" x14ac:dyDescent="0.2">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spans="1:26" ht="15.75" customHeight="1" x14ac:dyDescent="0.2">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spans="1:26" ht="15.75" customHeight="1" x14ac:dyDescent="0.2">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spans="1:26" ht="15.75" customHeight="1" x14ac:dyDescent="0.2">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spans="1:26" ht="15.75" customHeight="1" x14ac:dyDescent="0.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spans="1:26" ht="15.75" customHeight="1" x14ac:dyDescent="0.2">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spans="1:26" ht="15.75" customHeight="1" x14ac:dyDescent="0.2">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spans="1:26" ht="15.75" customHeight="1" x14ac:dyDescent="0.2">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spans="1:26" ht="15.75" customHeight="1" x14ac:dyDescent="0.2">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spans="1:26" ht="15.75" customHeight="1" x14ac:dyDescent="0.2">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spans="1:26" ht="15.75" customHeight="1" x14ac:dyDescent="0.2">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spans="1:26" ht="15.75" customHeight="1" x14ac:dyDescent="0.2">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spans="1:26" ht="15.75" customHeight="1" x14ac:dyDescent="0.2">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spans="1:26" ht="15.75" customHeight="1" x14ac:dyDescent="0.2">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spans="1:26" ht="15.75" customHeight="1" x14ac:dyDescent="0.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spans="1:26" ht="15.75" customHeight="1" x14ac:dyDescent="0.2">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spans="1:26" ht="15.75" customHeight="1" x14ac:dyDescent="0.2">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spans="1:26" ht="15.75" customHeight="1" x14ac:dyDescent="0.2">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spans="1:26" ht="15.75" customHeight="1" x14ac:dyDescent="0.2">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spans="1:26" ht="15.75" customHeight="1" x14ac:dyDescent="0.2">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spans="1:26" ht="15.75" customHeight="1" x14ac:dyDescent="0.2">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spans="1:26" ht="15.75" customHeight="1" x14ac:dyDescent="0.2">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spans="1:26" ht="15.75" customHeight="1" x14ac:dyDescent="0.2">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spans="1:26" ht="15.75" customHeight="1" x14ac:dyDescent="0.2">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spans="1:26" ht="15.75" customHeight="1" x14ac:dyDescent="0.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spans="1:26" ht="15.75" customHeight="1" x14ac:dyDescent="0.2">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spans="1:26" ht="15.75" customHeight="1" x14ac:dyDescent="0.2">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spans="1:26" ht="15.75" customHeight="1" x14ac:dyDescent="0.2">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spans="1:26" ht="15.75" customHeight="1" x14ac:dyDescent="0.2">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spans="1:26" ht="15.75" customHeight="1" x14ac:dyDescent="0.2">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spans="1:26" ht="15.75" customHeight="1" x14ac:dyDescent="0.2">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spans="1:26" ht="15.75" customHeight="1" x14ac:dyDescent="0.2">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spans="1:26" ht="15.75" customHeight="1" x14ac:dyDescent="0.2">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spans="1:26" ht="15.75" customHeight="1" x14ac:dyDescent="0.2">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spans="1:26" ht="15.75" customHeight="1" x14ac:dyDescent="0.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spans="1:26" ht="15.75" customHeight="1" x14ac:dyDescent="0.2">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spans="1:26" ht="15.75" customHeight="1" x14ac:dyDescent="0.2">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spans="1:26" ht="15.75" customHeight="1" x14ac:dyDescent="0.2">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spans="1:26" ht="15.75" customHeight="1" x14ac:dyDescent="0.2">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spans="1:26" ht="15.75" customHeight="1" x14ac:dyDescent="0.2">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spans="1:26" ht="15.75" customHeight="1" x14ac:dyDescent="0.2">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spans="1:26" ht="15.75" customHeight="1" x14ac:dyDescent="0.2">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spans="1:26" ht="15.75" customHeight="1" x14ac:dyDescent="0.2">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spans="1:26" ht="15.75" customHeight="1" x14ac:dyDescent="0.2">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spans="1:26" ht="15.75" customHeight="1" x14ac:dyDescent="0.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spans="1:26" ht="15.75" customHeight="1" x14ac:dyDescent="0.2">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spans="1:26" ht="15.75" customHeight="1" x14ac:dyDescent="0.2">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spans="1:26" ht="15.75" customHeight="1" x14ac:dyDescent="0.2">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spans="1:26" ht="15.75" customHeight="1" x14ac:dyDescent="0.2">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spans="1:26" ht="15.75" customHeight="1" x14ac:dyDescent="0.2">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spans="1:26" ht="15.75" customHeight="1" x14ac:dyDescent="0.2">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spans="1:26" ht="15.75" customHeight="1" x14ac:dyDescent="0.2">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spans="1:26" ht="15.75" customHeight="1" x14ac:dyDescent="0.2">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spans="1:26" ht="15.75" customHeight="1" x14ac:dyDescent="0.2">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spans="1:26" ht="15.75" customHeight="1" x14ac:dyDescent="0.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spans="1:26" ht="15.75" customHeight="1" x14ac:dyDescent="0.2">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spans="1:26" ht="15.75" customHeight="1" x14ac:dyDescent="0.2">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spans="1:26" ht="15.75" customHeight="1" x14ac:dyDescent="0.2">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spans="1:26" ht="15.75" customHeight="1" x14ac:dyDescent="0.2">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spans="1:26" ht="15.75" customHeight="1" x14ac:dyDescent="0.2">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spans="1:26" ht="15.75" customHeight="1" x14ac:dyDescent="0.2">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spans="1:26" ht="15.75" customHeight="1" x14ac:dyDescent="0.2">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spans="1:26" ht="15.75" customHeight="1" x14ac:dyDescent="0.2">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spans="1:26" ht="15.75" customHeight="1" x14ac:dyDescent="0.2">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spans="1:26" ht="15.75" customHeight="1" x14ac:dyDescent="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spans="1:26" ht="15.75" customHeight="1" x14ac:dyDescent="0.2">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spans="1:26" ht="15.75" customHeight="1" x14ac:dyDescent="0.2">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spans="1:26" ht="15.75" customHeight="1" x14ac:dyDescent="0.2">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spans="1:26" ht="15.75" customHeight="1" x14ac:dyDescent="0.2">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spans="1:26" ht="15.75" customHeight="1" x14ac:dyDescent="0.2">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spans="1:26" ht="15.75" customHeight="1" x14ac:dyDescent="0.2">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spans="1:26" ht="15.75" customHeight="1" x14ac:dyDescent="0.2">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spans="1:26" ht="15.75" customHeight="1" x14ac:dyDescent="0.2">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spans="1:26" ht="15.75" customHeight="1" x14ac:dyDescent="0.2">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spans="1:26" ht="15.75" customHeight="1" x14ac:dyDescent="0.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spans="1:26" ht="15.75" customHeight="1" x14ac:dyDescent="0.2">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spans="1:26" ht="15.75" customHeight="1" x14ac:dyDescent="0.2">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spans="1:26" ht="15.75" customHeight="1" x14ac:dyDescent="0.2">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spans="1:26" ht="15.75" customHeight="1" x14ac:dyDescent="0.2">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spans="1:26" ht="15.75" customHeight="1" x14ac:dyDescent="0.2">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spans="1:26" ht="15.75" customHeight="1" x14ac:dyDescent="0.2">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spans="1:26" ht="15.75" customHeight="1" x14ac:dyDescent="0.2">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spans="1:26" ht="15.75" customHeight="1" x14ac:dyDescent="0.2">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spans="1:26" ht="15.75" customHeight="1" x14ac:dyDescent="0.2">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spans="1:26" ht="15.75" customHeight="1" x14ac:dyDescent="0.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spans="1:26" ht="15.75" customHeight="1" x14ac:dyDescent="0.2">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spans="1:26" ht="15.75" customHeight="1" x14ac:dyDescent="0.2">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spans="1:26" ht="15.75" customHeight="1" x14ac:dyDescent="0.2">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spans="1:26" ht="15.75" customHeight="1" x14ac:dyDescent="0.2">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spans="1:26" ht="15.75" customHeight="1" x14ac:dyDescent="0.2">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spans="1:26" ht="15.75" customHeight="1" x14ac:dyDescent="0.2">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spans="1:26" ht="15.75" customHeight="1" x14ac:dyDescent="0.2">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spans="1:26" ht="15.75" customHeight="1" x14ac:dyDescent="0.2">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spans="1:26" ht="15.75" customHeight="1" x14ac:dyDescent="0.2">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spans="1:26" ht="15.75" customHeight="1" x14ac:dyDescent="0.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spans="1:26" ht="15.75" customHeight="1" x14ac:dyDescent="0.2">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spans="1:26" ht="15.75" customHeight="1" x14ac:dyDescent="0.2">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spans="1:26" ht="15.75" customHeight="1" x14ac:dyDescent="0.2">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spans="1:26" ht="15.75" customHeight="1" x14ac:dyDescent="0.2">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spans="1:26" ht="15.75" customHeight="1" x14ac:dyDescent="0.2">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spans="1:26" ht="15.75" customHeight="1" x14ac:dyDescent="0.2">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spans="1:26" ht="15.75" customHeight="1" x14ac:dyDescent="0.2">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spans="1:26" ht="15.75" customHeight="1" x14ac:dyDescent="0.2">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spans="1:26" ht="15.75" customHeight="1" x14ac:dyDescent="0.2">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spans="1:26" ht="15.75" customHeight="1" x14ac:dyDescent="0.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spans="1:26" ht="15.75" customHeight="1" x14ac:dyDescent="0.2">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spans="1:26" ht="15.75" customHeight="1" x14ac:dyDescent="0.2">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spans="1:26" ht="15.75" customHeight="1" x14ac:dyDescent="0.2">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spans="1:26" ht="15.75" customHeight="1" x14ac:dyDescent="0.2">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spans="1:26" ht="15.75" customHeight="1" x14ac:dyDescent="0.2">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spans="1:26" ht="15.75" customHeight="1" x14ac:dyDescent="0.2">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spans="1:26" ht="15.75" customHeight="1" x14ac:dyDescent="0.2">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spans="1:26" ht="15.75" customHeight="1" x14ac:dyDescent="0.2">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spans="1:26" ht="15.75" customHeight="1" x14ac:dyDescent="0.2">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spans="1:26" ht="15.75" customHeight="1" x14ac:dyDescent="0.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spans="1:26" ht="15.75" customHeight="1" x14ac:dyDescent="0.2">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spans="1:26" ht="15.75" customHeight="1" x14ac:dyDescent="0.2">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spans="1:26" ht="15.75" customHeight="1" x14ac:dyDescent="0.2">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spans="1:26" ht="15.75" customHeight="1" x14ac:dyDescent="0.2">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spans="1:26" ht="15.75" customHeight="1" x14ac:dyDescent="0.2">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spans="1:26" ht="15.75" customHeight="1" x14ac:dyDescent="0.2">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spans="1:26" ht="15.75" customHeight="1" x14ac:dyDescent="0.2">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spans="1:26" ht="15.75" customHeight="1" x14ac:dyDescent="0.2">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spans="1:26" ht="15.75" customHeight="1" x14ac:dyDescent="0.2">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spans="1:26" ht="15.75" customHeight="1" x14ac:dyDescent="0.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spans="1:26" ht="15.75" customHeight="1" x14ac:dyDescent="0.2">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spans="1:26" ht="15.75" customHeight="1" x14ac:dyDescent="0.2">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spans="1:26" ht="15.75" customHeight="1" x14ac:dyDescent="0.2">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spans="1:26" ht="15.75" customHeight="1" x14ac:dyDescent="0.2">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spans="1:26" ht="15.75" customHeight="1" x14ac:dyDescent="0.2">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spans="1:26" ht="15.75" customHeight="1" x14ac:dyDescent="0.2">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spans="1:26" ht="15.75" customHeight="1" x14ac:dyDescent="0.2">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spans="1:26" ht="15.75" customHeight="1" x14ac:dyDescent="0.2">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spans="1:26" ht="15.75" customHeight="1" x14ac:dyDescent="0.2">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spans="1:26" ht="15.75" customHeight="1" x14ac:dyDescent="0.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spans="1:26" ht="15.75" customHeight="1" x14ac:dyDescent="0.2">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spans="1:26" ht="15.75" customHeight="1" x14ac:dyDescent="0.2">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spans="1:26" ht="15.75" customHeight="1" x14ac:dyDescent="0.2">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spans="1:26" ht="15.75" customHeight="1" x14ac:dyDescent="0.2">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spans="1:26" ht="15.75" customHeight="1" x14ac:dyDescent="0.2">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spans="1:26" ht="15.75" customHeight="1" x14ac:dyDescent="0.2">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spans="1:26" ht="15.75" customHeight="1" x14ac:dyDescent="0.2">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spans="1:26" ht="15.75" customHeight="1" x14ac:dyDescent="0.2">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spans="1:26" ht="15.75" customHeight="1" x14ac:dyDescent="0.2">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spans="1:26" ht="15.75" customHeight="1" x14ac:dyDescent="0.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spans="1:26" ht="15.75" customHeight="1" x14ac:dyDescent="0.2">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spans="1:26" ht="15.75" customHeight="1" x14ac:dyDescent="0.2">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spans="1:26" ht="15.75" customHeight="1" x14ac:dyDescent="0.2">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spans="1:26" ht="15.75" customHeight="1" x14ac:dyDescent="0.2">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spans="1:26" ht="15.75" customHeight="1" x14ac:dyDescent="0.2">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spans="1:26" ht="15.75" customHeight="1" x14ac:dyDescent="0.2">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spans="1:26" ht="15.75" customHeight="1" x14ac:dyDescent="0.2">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spans="1:26" ht="15.75" customHeight="1" x14ac:dyDescent="0.2">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spans="1:26" ht="15.75" customHeight="1" x14ac:dyDescent="0.2">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spans="1:26" ht="15.75" customHeight="1" x14ac:dyDescent="0.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spans="1:26" ht="15.75" customHeight="1" x14ac:dyDescent="0.2">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spans="1:26" ht="15.75" customHeight="1" x14ac:dyDescent="0.2">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spans="1:26" ht="15.75" customHeight="1" x14ac:dyDescent="0.2">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spans="1:26" ht="15.75" customHeight="1" x14ac:dyDescent="0.2">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spans="1:26" ht="15.75" customHeight="1" x14ac:dyDescent="0.2">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spans="1:26" ht="15.75" customHeight="1" x14ac:dyDescent="0.2">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spans="1:26" ht="15.75" customHeight="1" x14ac:dyDescent="0.2">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spans="1:26" ht="15.75" customHeight="1" x14ac:dyDescent="0.2">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spans="1:26" ht="15.75" customHeight="1" x14ac:dyDescent="0.2">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spans="1:26" ht="15.75" customHeight="1" x14ac:dyDescent="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spans="1:26" ht="15.75" customHeight="1" x14ac:dyDescent="0.2">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spans="1:26" ht="15.75" customHeight="1" x14ac:dyDescent="0.2">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spans="1:26" ht="15.75" customHeight="1" x14ac:dyDescent="0.2">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spans="1:26" ht="15.75" customHeight="1" x14ac:dyDescent="0.2">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spans="1:26" ht="15.75" customHeight="1" x14ac:dyDescent="0.2">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spans="1:26" ht="15.75" customHeight="1" x14ac:dyDescent="0.2">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spans="1:26" ht="15.75" customHeight="1" x14ac:dyDescent="0.2">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spans="1:26" ht="15.75" customHeight="1" x14ac:dyDescent="0.2">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spans="1:26" ht="15.75" customHeight="1" x14ac:dyDescent="0.2">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spans="1:26" ht="15.75" customHeight="1" x14ac:dyDescent="0.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spans="1:26" ht="15.75" customHeight="1" x14ac:dyDescent="0.2">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spans="1:26" ht="15.75" customHeight="1" x14ac:dyDescent="0.2">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spans="1:26" ht="15.75" customHeight="1" x14ac:dyDescent="0.2">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spans="1:26" ht="15.75" customHeight="1" x14ac:dyDescent="0.2">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spans="1:26" ht="15.75" customHeight="1" x14ac:dyDescent="0.2">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spans="1:26" ht="15.75" customHeight="1" x14ac:dyDescent="0.2">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spans="1:26" ht="15.75" customHeight="1" x14ac:dyDescent="0.2">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spans="1:26" ht="15.75" customHeight="1" x14ac:dyDescent="0.2">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spans="1:26" ht="15.75" customHeight="1" x14ac:dyDescent="0.2">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spans="1:26" ht="15.75" customHeight="1" x14ac:dyDescent="0.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spans="1:26" ht="15.75" customHeight="1" x14ac:dyDescent="0.2">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spans="1:26" ht="15.75" customHeight="1" x14ac:dyDescent="0.2">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spans="1:26" ht="15.75" customHeight="1" x14ac:dyDescent="0.2">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spans="1:26" ht="15.75" customHeight="1" x14ac:dyDescent="0.2">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spans="1:26" ht="15.75" customHeight="1" x14ac:dyDescent="0.2">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spans="1:26" ht="15.75" customHeight="1" x14ac:dyDescent="0.2">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spans="1:26" ht="15.75" customHeight="1" x14ac:dyDescent="0.2">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spans="1:26" ht="15.75" customHeight="1" x14ac:dyDescent="0.2">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spans="1:26" ht="15.75" customHeight="1" x14ac:dyDescent="0.2">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spans="1:26" ht="15.75" customHeight="1" x14ac:dyDescent="0.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spans="1:26" ht="15.75" customHeight="1" x14ac:dyDescent="0.2">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spans="1:26" ht="15.75" customHeight="1" x14ac:dyDescent="0.2">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spans="1:26" ht="15.75" customHeight="1" x14ac:dyDescent="0.2">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spans="1:26" ht="15.75" customHeight="1" x14ac:dyDescent="0.2">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spans="1:26" ht="15.75" customHeight="1" x14ac:dyDescent="0.2">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spans="1:26" ht="15.75" customHeight="1" x14ac:dyDescent="0.2">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spans="1:26" ht="15.75" customHeight="1" x14ac:dyDescent="0.2">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spans="1:26" ht="15.75" customHeight="1" x14ac:dyDescent="0.2">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spans="1:26" ht="15.75" customHeight="1" x14ac:dyDescent="0.2">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spans="1:26" ht="15.75" customHeight="1" x14ac:dyDescent="0.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spans="1:26" ht="15.75" customHeight="1" x14ac:dyDescent="0.2">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spans="1:26" ht="15.75" customHeight="1" x14ac:dyDescent="0.2">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spans="1:26" ht="15.75" customHeight="1" x14ac:dyDescent="0.2">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spans="1:26" ht="15.75" customHeight="1" x14ac:dyDescent="0.2">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spans="1:26" ht="15.75" customHeight="1" x14ac:dyDescent="0.2">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spans="1:26" ht="15.75" customHeight="1" x14ac:dyDescent="0.2">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spans="1:26" ht="15.75" customHeight="1" x14ac:dyDescent="0.2">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spans="1:26" ht="15.75" customHeight="1" x14ac:dyDescent="0.2">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spans="1:26" ht="15.75" customHeight="1" x14ac:dyDescent="0.2">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spans="1:26" ht="15.75" customHeight="1" x14ac:dyDescent="0.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spans="1:26" ht="15.75" customHeight="1" x14ac:dyDescent="0.2">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spans="1:26" ht="15.75" customHeight="1" x14ac:dyDescent="0.2">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spans="1:26" ht="15.75" customHeight="1" x14ac:dyDescent="0.2">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spans="1:26" ht="15.75" customHeight="1" x14ac:dyDescent="0.2">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spans="1:26" ht="15.75" customHeight="1" x14ac:dyDescent="0.2">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spans="1:26" ht="15.75" customHeight="1" x14ac:dyDescent="0.2">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spans="1:26" ht="15.75" customHeight="1" x14ac:dyDescent="0.2">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spans="1:26" ht="15.75" customHeight="1" x14ac:dyDescent="0.2">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spans="1:26" ht="15.75" customHeight="1" x14ac:dyDescent="0.2">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spans="1:26" ht="15.75" customHeight="1" x14ac:dyDescent="0.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spans="1:26" ht="15.75" customHeight="1" x14ac:dyDescent="0.2">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spans="1:26" ht="15.75" customHeight="1" x14ac:dyDescent="0.2">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spans="1:26" ht="15.75" customHeight="1" x14ac:dyDescent="0.2">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spans="1:26" ht="15.75" customHeight="1" x14ac:dyDescent="0.2">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spans="1:26" ht="15.75" customHeight="1" x14ac:dyDescent="0.2">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spans="1:26" ht="15.75" customHeight="1" x14ac:dyDescent="0.2">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spans="1:26" ht="15.75" customHeight="1" x14ac:dyDescent="0.2">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spans="1:26" ht="15.75" customHeight="1" x14ac:dyDescent="0.2">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spans="1:26" ht="15.75" customHeight="1" x14ac:dyDescent="0.2">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spans="1:26" ht="15.75" customHeight="1" x14ac:dyDescent="0.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spans="1:26" ht="15.75" customHeight="1" x14ac:dyDescent="0.2">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spans="1:26" ht="15.75" customHeight="1" x14ac:dyDescent="0.2">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spans="1:26" ht="15.75" customHeight="1" x14ac:dyDescent="0.2">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spans="1:26" ht="15.75" customHeight="1" x14ac:dyDescent="0.2">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spans="1:26" ht="15.75" customHeight="1" x14ac:dyDescent="0.2">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spans="1:26" ht="15.75" customHeight="1" x14ac:dyDescent="0.2">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spans="1:26" ht="15.75" customHeight="1" x14ac:dyDescent="0.2">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spans="1:26" ht="15.75" customHeight="1" x14ac:dyDescent="0.2">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spans="1:26" ht="15.75" customHeight="1" x14ac:dyDescent="0.2">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spans="1:26" ht="15.75" customHeight="1" x14ac:dyDescent="0.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spans="1:26" ht="15.75" customHeight="1" x14ac:dyDescent="0.2">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spans="1:26" ht="15.75" customHeight="1" x14ac:dyDescent="0.2">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spans="1:26" ht="15.75" customHeight="1" x14ac:dyDescent="0.2">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spans="1:26" ht="15.75" customHeight="1" x14ac:dyDescent="0.2">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spans="1:26" ht="15.75" customHeight="1" x14ac:dyDescent="0.2">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spans="1:26" ht="15.75" customHeight="1" x14ac:dyDescent="0.2">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spans="1:26" ht="15.75" customHeight="1" x14ac:dyDescent="0.2">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spans="1:26" ht="15.75" customHeight="1" x14ac:dyDescent="0.2">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spans="1:26" ht="15.75" customHeight="1" x14ac:dyDescent="0.2">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spans="1:26" ht="15.75" customHeight="1" x14ac:dyDescent="0.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spans="1:26" ht="15.75" customHeight="1" x14ac:dyDescent="0.2">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spans="1:26" ht="15.75" customHeight="1" x14ac:dyDescent="0.2">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spans="1:26" ht="15.75" customHeight="1" x14ac:dyDescent="0.2">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spans="1:26" ht="15.75" customHeight="1" x14ac:dyDescent="0.2">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spans="1:26" ht="15.75" customHeight="1" x14ac:dyDescent="0.2">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spans="1:26" ht="15.75" customHeight="1" x14ac:dyDescent="0.2">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spans="1:26" ht="15.75" customHeight="1" x14ac:dyDescent="0.2">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spans="1:26" ht="15.75" customHeight="1" x14ac:dyDescent="0.2">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spans="1:26" ht="15.75" customHeight="1" x14ac:dyDescent="0.2">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spans="1:26" ht="15.75" customHeight="1" x14ac:dyDescent="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spans="1:26" ht="15.75" customHeight="1" x14ac:dyDescent="0.2">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spans="1:26" ht="15.75" customHeight="1" x14ac:dyDescent="0.2">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spans="1:26" ht="15.75" customHeight="1" x14ac:dyDescent="0.2">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spans="1:26" ht="15.75" customHeight="1" x14ac:dyDescent="0.2">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spans="1:26" ht="15.75" customHeight="1" x14ac:dyDescent="0.2">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spans="1:26" ht="15.75" customHeight="1" x14ac:dyDescent="0.2">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spans="1:26" ht="15.75" customHeight="1" x14ac:dyDescent="0.2">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spans="1:26" ht="15.75" customHeight="1" x14ac:dyDescent="0.2">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spans="1:26" ht="15.75" customHeight="1" x14ac:dyDescent="0.2">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spans="1:26" ht="15.75" customHeight="1" x14ac:dyDescent="0.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spans="1:26" ht="15.75" customHeight="1" x14ac:dyDescent="0.2">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spans="1:26" ht="15.75" customHeight="1" x14ac:dyDescent="0.2">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spans="1:26" ht="15.75" customHeight="1" x14ac:dyDescent="0.2">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spans="1:26" ht="15.75" customHeight="1" x14ac:dyDescent="0.2">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spans="1:26" ht="15.75" customHeight="1" x14ac:dyDescent="0.2">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spans="1:26" ht="15.75" customHeight="1" x14ac:dyDescent="0.2">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spans="1:26" ht="15.75" customHeight="1" x14ac:dyDescent="0.2">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spans="1:26" ht="15.75" customHeight="1" x14ac:dyDescent="0.2">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spans="1:26" ht="15.75" customHeight="1" x14ac:dyDescent="0.2">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spans="1:26" ht="15.75" customHeight="1" x14ac:dyDescent="0.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spans="1:26" ht="15.75" customHeight="1" x14ac:dyDescent="0.2">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spans="1:26" ht="15.75" customHeight="1" x14ac:dyDescent="0.2">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spans="1:26" ht="15.75" customHeight="1" x14ac:dyDescent="0.2">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spans="1:26" ht="15.75" customHeight="1" x14ac:dyDescent="0.2">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spans="1:26" ht="15.75" customHeight="1" x14ac:dyDescent="0.2">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spans="1:26" ht="15.75" customHeight="1" x14ac:dyDescent="0.2">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spans="1:26" ht="15.75" customHeight="1" x14ac:dyDescent="0.2">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spans="1:26" ht="15.75" customHeight="1" x14ac:dyDescent="0.2">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spans="1:26" ht="15.75" customHeight="1" x14ac:dyDescent="0.2">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spans="1:26" ht="15.75" customHeight="1" x14ac:dyDescent="0.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spans="1:26" ht="15.75" customHeight="1" x14ac:dyDescent="0.2">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spans="1:26" ht="15.75" customHeight="1" x14ac:dyDescent="0.2">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spans="1:26" ht="15.75" customHeight="1" x14ac:dyDescent="0.2">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spans="1:26" ht="15.75" customHeight="1" x14ac:dyDescent="0.2">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spans="1:26" ht="15.75" customHeight="1" x14ac:dyDescent="0.2">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spans="1:26" ht="15.75" customHeight="1" x14ac:dyDescent="0.2">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spans="1:26" ht="15.75" customHeight="1" x14ac:dyDescent="0.2">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spans="1:26" ht="15.75" customHeight="1" x14ac:dyDescent="0.2">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spans="1:26" ht="15.75" customHeight="1" x14ac:dyDescent="0.2">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spans="1:26" ht="15.75" customHeight="1" x14ac:dyDescent="0.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spans="1:26" ht="15.75" customHeight="1" x14ac:dyDescent="0.2">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spans="1:26" ht="15.75" customHeight="1" x14ac:dyDescent="0.2">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spans="1:26" ht="15.75" customHeight="1" x14ac:dyDescent="0.2">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spans="1:26" ht="15.75" customHeight="1" x14ac:dyDescent="0.2">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spans="1:26" ht="15.75" customHeight="1" x14ac:dyDescent="0.2">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spans="1:26" ht="15.75" customHeight="1" x14ac:dyDescent="0.2">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spans="1:26" ht="15.75" customHeight="1" x14ac:dyDescent="0.2">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spans="1:26" ht="15.75" customHeight="1" x14ac:dyDescent="0.2">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spans="1:26" ht="15.75" customHeight="1" x14ac:dyDescent="0.2">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spans="1:26" ht="15.75" customHeight="1" x14ac:dyDescent="0.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spans="1:26" ht="15.75" customHeight="1" x14ac:dyDescent="0.2">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spans="1:26" ht="15.75" customHeight="1" x14ac:dyDescent="0.2">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spans="1:26" ht="15.75" customHeight="1" x14ac:dyDescent="0.2">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spans="1:26" ht="15.75" customHeight="1" x14ac:dyDescent="0.2">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spans="1:26" ht="15.75" customHeight="1" x14ac:dyDescent="0.2">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spans="1:26" ht="15.75" customHeight="1" x14ac:dyDescent="0.2">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spans="1:26" ht="15.75" customHeight="1" x14ac:dyDescent="0.2">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spans="1:26" ht="15.75" customHeight="1" x14ac:dyDescent="0.2">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spans="1:26" ht="15.75" customHeight="1" x14ac:dyDescent="0.2">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spans="1:26" ht="15.75" customHeight="1" x14ac:dyDescent="0.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spans="1:26" ht="15.75" customHeight="1" x14ac:dyDescent="0.2">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spans="1:26" ht="15.75" customHeight="1" x14ac:dyDescent="0.2">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spans="1:26" ht="15.75" customHeight="1" x14ac:dyDescent="0.2">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spans="1:26" ht="15.75" customHeight="1" x14ac:dyDescent="0.2">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spans="1:26" ht="15.75" customHeight="1" x14ac:dyDescent="0.2">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spans="1:26" ht="15.75" customHeight="1" x14ac:dyDescent="0.2">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spans="1:26" ht="15.75" customHeight="1" x14ac:dyDescent="0.2">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spans="1:26" ht="15.75" customHeight="1" x14ac:dyDescent="0.2">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spans="1:26" ht="15.75" customHeight="1" x14ac:dyDescent="0.2">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spans="1:26" ht="15.75" customHeight="1" x14ac:dyDescent="0.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spans="1:26" ht="15.75" customHeight="1" x14ac:dyDescent="0.2">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spans="1:26" ht="15.75" customHeight="1" x14ac:dyDescent="0.2">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spans="1:26" ht="15.75" customHeight="1" x14ac:dyDescent="0.2">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spans="1:26" ht="15.75" customHeight="1" x14ac:dyDescent="0.2">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spans="1:26" ht="15.75" customHeight="1" x14ac:dyDescent="0.2">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spans="1:26" ht="15.75" customHeight="1" x14ac:dyDescent="0.2">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spans="1:26" ht="15.75" customHeight="1" x14ac:dyDescent="0.2">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spans="1:26" ht="15.75" customHeight="1" x14ac:dyDescent="0.2">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spans="1:26" ht="15.75" customHeight="1" x14ac:dyDescent="0.2">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spans="1:26" ht="15.75" customHeight="1" x14ac:dyDescent="0.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spans="1:26" ht="15.75" customHeight="1" x14ac:dyDescent="0.2">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spans="1:26" ht="15.75" customHeight="1" x14ac:dyDescent="0.2">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spans="1:26" ht="15.75" customHeight="1" x14ac:dyDescent="0.2">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spans="1:26" ht="15.75" customHeight="1" x14ac:dyDescent="0.2">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spans="1:26" ht="15.75" customHeight="1" x14ac:dyDescent="0.2">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spans="1:26" ht="15.75" customHeight="1" x14ac:dyDescent="0.2">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spans="1:26" ht="15.75" customHeight="1" x14ac:dyDescent="0.2">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spans="1:26" ht="15.75" customHeight="1" x14ac:dyDescent="0.2">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spans="1:26" ht="15.75" customHeight="1" x14ac:dyDescent="0.2">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spans="1:26" ht="15.75" customHeight="1" x14ac:dyDescent="0.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spans="1:26" ht="15.75" customHeight="1" x14ac:dyDescent="0.2">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spans="1:26" ht="15.75" customHeight="1" x14ac:dyDescent="0.2">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spans="1:26" ht="15.75" customHeight="1" x14ac:dyDescent="0.2">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spans="1:26" ht="15.75" customHeight="1" x14ac:dyDescent="0.2">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spans="1:26" ht="15.75" customHeight="1" x14ac:dyDescent="0.2">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spans="1:26" ht="15.75" customHeight="1" x14ac:dyDescent="0.2">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spans="1:26" ht="15.75" customHeight="1" x14ac:dyDescent="0.2">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spans="1:26" ht="15.75" customHeight="1" x14ac:dyDescent="0.2">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spans="1:26" ht="15.75" customHeight="1" x14ac:dyDescent="0.2">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spans="1:26" ht="15.75" customHeight="1" x14ac:dyDescent="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spans="1:26" ht="15.75" customHeight="1" x14ac:dyDescent="0.2">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spans="1:26" ht="15.75" customHeight="1" x14ac:dyDescent="0.2">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spans="1:26" ht="15.75" customHeight="1" x14ac:dyDescent="0.2">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spans="1:26" ht="15.75" customHeight="1" x14ac:dyDescent="0.2">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spans="1:26" ht="15.75" customHeight="1" x14ac:dyDescent="0.2">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spans="1:26" ht="15.75" customHeight="1" x14ac:dyDescent="0.2">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spans="1:26" ht="15.75" customHeight="1" x14ac:dyDescent="0.2">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spans="1:26" ht="15.75" customHeight="1" x14ac:dyDescent="0.2">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spans="1:26" ht="15.75" customHeight="1" x14ac:dyDescent="0.2">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spans="1:26" ht="15.75" customHeight="1" x14ac:dyDescent="0.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spans="1:26" ht="15.75" customHeight="1" x14ac:dyDescent="0.2">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spans="1:26" ht="15.75" customHeight="1" x14ac:dyDescent="0.2">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spans="1:26" ht="15.75" customHeight="1" x14ac:dyDescent="0.2">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spans="1:26" ht="15.75" customHeight="1" x14ac:dyDescent="0.2">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spans="1:26" ht="15.75" customHeight="1" x14ac:dyDescent="0.2">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spans="1:26" ht="15.75" customHeight="1" x14ac:dyDescent="0.2">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spans="1:26" ht="15.75" customHeight="1" x14ac:dyDescent="0.2">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spans="1:26" ht="15.75" customHeight="1" x14ac:dyDescent="0.2">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spans="1:26" ht="15.75" customHeight="1" x14ac:dyDescent="0.2">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spans="1:26" ht="15.75" customHeight="1" x14ac:dyDescent="0.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spans="1:26" ht="15.75" customHeight="1" x14ac:dyDescent="0.2">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spans="1:26" ht="15.75" customHeight="1" x14ac:dyDescent="0.2">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spans="1:26" ht="15.75" customHeight="1" x14ac:dyDescent="0.2">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spans="1:26" ht="15.75" customHeight="1" x14ac:dyDescent="0.2">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spans="1:26" ht="15.75" customHeight="1" x14ac:dyDescent="0.2">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spans="1:26" ht="15.75" customHeight="1" x14ac:dyDescent="0.2">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spans="1:26" ht="15.75" customHeight="1" x14ac:dyDescent="0.2">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spans="1:26" ht="15.75" customHeight="1" x14ac:dyDescent="0.2">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spans="1:26" ht="15.75" customHeight="1" x14ac:dyDescent="0.2">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spans="1:26" ht="15.75" customHeight="1" x14ac:dyDescent="0.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spans="1:26" ht="15.75" customHeight="1" x14ac:dyDescent="0.2">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spans="1:26" ht="15.75" customHeight="1" x14ac:dyDescent="0.2">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spans="1:26" ht="15.75" customHeight="1" x14ac:dyDescent="0.2">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spans="1:26" ht="15.75" customHeight="1" x14ac:dyDescent="0.2">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spans="1:26" ht="15.75" customHeight="1" x14ac:dyDescent="0.2">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spans="1:26" ht="15.75" customHeight="1" x14ac:dyDescent="0.2">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spans="1:26" ht="15.75" customHeight="1" x14ac:dyDescent="0.2">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spans="1:26" ht="15.75" customHeight="1" x14ac:dyDescent="0.2">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spans="1:26" ht="15.75" customHeight="1" x14ac:dyDescent="0.2">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spans="1:26" ht="15.75" customHeight="1" x14ac:dyDescent="0.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spans="1:26" ht="15.75" customHeight="1" x14ac:dyDescent="0.2">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spans="1:26" ht="15.75" customHeight="1" x14ac:dyDescent="0.2">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spans="1:26" ht="15.75" customHeight="1" x14ac:dyDescent="0.2">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spans="1:26" ht="15.75" customHeight="1" x14ac:dyDescent="0.2">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spans="1:26" ht="15.75" customHeight="1" x14ac:dyDescent="0.2">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spans="1:26" ht="15.75" customHeight="1" x14ac:dyDescent="0.2">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spans="1:26" ht="15.75" customHeight="1" x14ac:dyDescent="0.2">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spans="1:26" ht="15.75" customHeight="1" x14ac:dyDescent="0.2">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spans="1:26" ht="15.75" customHeight="1" x14ac:dyDescent="0.2">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spans="1:26" ht="15.75" customHeight="1" x14ac:dyDescent="0.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spans="1:26" ht="15.75" customHeight="1" x14ac:dyDescent="0.2">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spans="1:26" ht="15.75" customHeight="1" x14ac:dyDescent="0.2">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spans="1:26" ht="15.75" customHeight="1" x14ac:dyDescent="0.2">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spans="1:26" ht="15.75" customHeight="1" x14ac:dyDescent="0.2">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spans="1:26" ht="15.75" customHeight="1" x14ac:dyDescent="0.2">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spans="1:26" ht="15.75" customHeight="1" x14ac:dyDescent="0.2">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spans="1:26" ht="15.75" customHeight="1" x14ac:dyDescent="0.2">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spans="1:26" ht="15.75" customHeight="1" x14ac:dyDescent="0.2">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spans="1:26" ht="15.75" customHeight="1" x14ac:dyDescent="0.2">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spans="1:26" ht="15.75" customHeight="1" x14ac:dyDescent="0.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spans="1:26" ht="15.75" customHeight="1" x14ac:dyDescent="0.2">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spans="1:26" ht="15.75" customHeight="1" x14ac:dyDescent="0.2">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spans="1:26" ht="15.75" customHeight="1" x14ac:dyDescent="0.2">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spans="1:26" ht="15.75" customHeight="1" x14ac:dyDescent="0.2">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spans="1:26" ht="15.75" customHeight="1" x14ac:dyDescent="0.2">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spans="1:26" ht="15.75" customHeight="1" x14ac:dyDescent="0.2">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spans="1:26" ht="15.75" customHeight="1" x14ac:dyDescent="0.2">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spans="1:26" ht="15.75" customHeight="1" x14ac:dyDescent="0.2">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spans="1:26" ht="15.75" customHeight="1" x14ac:dyDescent="0.2">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spans="1:26" ht="15.75" customHeight="1" x14ac:dyDescent="0.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spans="1:26" ht="15.75" customHeight="1" x14ac:dyDescent="0.2">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spans="1:26" ht="15.75" customHeight="1" x14ac:dyDescent="0.2">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spans="1:26" ht="15.75" customHeight="1" x14ac:dyDescent="0.2">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spans="1:26" ht="15.75" customHeight="1" x14ac:dyDescent="0.2">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spans="1:26" ht="15.75" customHeight="1" x14ac:dyDescent="0.2">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spans="1:26" ht="15.75" customHeight="1" x14ac:dyDescent="0.2">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spans="1:26" ht="15.75" customHeight="1" x14ac:dyDescent="0.2">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spans="1:26" ht="15.75" customHeight="1" x14ac:dyDescent="0.2">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spans="1:26" ht="15.75" customHeight="1" x14ac:dyDescent="0.2">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spans="1:26" ht="15.75" customHeight="1" x14ac:dyDescent="0.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spans="1:26" ht="15.75" customHeight="1" x14ac:dyDescent="0.2">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spans="1:26" ht="15.75" customHeight="1" x14ac:dyDescent="0.2">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spans="1:26" ht="15.75" customHeight="1" x14ac:dyDescent="0.2">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spans="1:26" ht="15.75" customHeight="1" x14ac:dyDescent="0.2">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spans="1:26" ht="15.75" customHeight="1" x14ac:dyDescent="0.2">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spans="1:26" ht="15.75" customHeight="1" x14ac:dyDescent="0.2">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spans="1:26" ht="15.75" customHeight="1" x14ac:dyDescent="0.2">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spans="1:26" ht="15.75" customHeight="1" x14ac:dyDescent="0.2">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spans="1:26" ht="15.75" customHeight="1" x14ac:dyDescent="0.2">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spans="1:26" ht="15.75" customHeight="1" x14ac:dyDescent="0.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spans="1:26" ht="15.75" customHeight="1" x14ac:dyDescent="0.2">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spans="1:26" ht="15.75" customHeight="1" x14ac:dyDescent="0.2">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spans="1:26" ht="15.75" customHeight="1" x14ac:dyDescent="0.2">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spans="1:26" ht="15.75" customHeight="1" x14ac:dyDescent="0.2">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spans="1:26" ht="15.75" customHeight="1" x14ac:dyDescent="0.2">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spans="1:26" ht="15.75" customHeight="1" x14ac:dyDescent="0.2">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spans="1:26" ht="15.75" customHeight="1" x14ac:dyDescent="0.2">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spans="1:26" ht="15.75" customHeight="1" x14ac:dyDescent="0.2">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spans="1:26" ht="15.75" customHeight="1" x14ac:dyDescent="0.2">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spans="1:26" ht="15.75" customHeight="1" x14ac:dyDescent="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spans="1:26" ht="15.75" customHeight="1" x14ac:dyDescent="0.2">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spans="1:26" ht="15.75" customHeight="1" x14ac:dyDescent="0.2">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spans="1:26" ht="15.75" customHeight="1" x14ac:dyDescent="0.2">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spans="1:26" ht="15.75" customHeight="1" x14ac:dyDescent="0.2">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spans="1:26" ht="15.75" customHeight="1" x14ac:dyDescent="0.2">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spans="1:26" ht="15.75" customHeight="1" x14ac:dyDescent="0.2">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spans="1:26" ht="15.75" customHeight="1" x14ac:dyDescent="0.2">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spans="1:26" ht="15.75" customHeight="1" x14ac:dyDescent="0.2">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spans="1:26" ht="15.75" customHeight="1" x14ac:dyDescent="0.2">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spans="1:26" ht="15.75" customHeight="1" x14ac:dyDescent="0.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spans="1:26" ht="15.75" customHeight="1" x14ac:dyDescent="0.2">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spans="1:26" ht="15.75" customHeight="1" x14ac:dyDescent="0.2">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spans="1:26" ht="15.75" customHeight="1" x14ac:dyDescent="0.2">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spans="1:26" ht="15.75" customHeight="1" x14ac:dyDescent="0.2">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spans="1:26" ht="15.75" customHeight="1" x14ac:dyDescent="0.2">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spans="1:26" ht="15.75" customHeight="1" x14ac:dyDescent="0.2">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spans="1:26" ht="15.75" customHeight="1" x14ac:dyDescent="0.2">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spans="1:26" ht="15.75" customHeight="1" x14ac:dyDescent="0.2">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spans="1:26" ht="15.75" customHeight="1" x14ac:dyDescent="0.2">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spans="1:26" ht="15.75" customHeight="1" x14ac:dyDescent="0.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spans="1:26" ht="15.75" customHeight="1" x14ac:dyDescent="0.2">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spans="1:26" ht="15.75" customHeight="1" x14ac:dyDescent="0.2">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spans="1:26" ht="15.75" customHeight="1" x14ac:dyDescent="0.2">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spans="1:26" ht="15.75" customHeight="1" x14ac:dyDescent="0.2">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spans="1:26" ht="15.75" customHeight="1" x14ac:dyDescent="0.2">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spans="1:26" ht="15.75" customHeight="1" x14ac:dyDescent="0.2">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spans="1:26" ht="15.75" customHeight="1" x14ac:dyDescent="0.2">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spans="1:26" ht="15.75" customHeight="1" x14ac:dyDescent="0.2">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spans="1:26" ht="15.75" customHeight="1" x14ac:dyDescent="0.2">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spans="1:26" ht="15.75" customHeight="1" x14ac:dyDescent="0.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spans="1:26" ht="15.75" customHeight="1" x14ac:dyDescent="0.2">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spans="1:26" ht="15.75" customHeight="1" x14ac:dyDescent="0.2">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spans="1:26" ht="15.75" customHeight="1" x14ac:dyDescent="0.2">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spans="1:26" ht="15.75" customHeight="1" x14ac:dyDescent="0.2">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spans="1:26" ht="15.75" customHeight="1" x14ac:dyDescent="0.2">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spans="1:26" ht="15.75" customHeight="1" x14ac:dyDescent="0.2">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spans="1:26" ht="15.75" customHeight="1" x14ac:dyDescent="0.2">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spans="1:26" ht="15.75" customHeight="1" x14ac:dyDescent="0.2">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spans="1:26" ht="15.75" customHeight="1" x14ac:dyDescent="0.2">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spans="1:26" ht="15.75" customHeight="1" x14ac:dyDescent="0.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spans="1:26" ht="15.75" customHeight="1" x14ac:dyDescent="0.2">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spans="1:26" ht="15.75" customHeight="1" x14ac:dyDescent="0.2">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spans="1:26" ht="15.75" customHeight="1" x14ac:dyDescent="0.2">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spans="1:26" ht="15.75" customHeight="1" x14ac:dyDescent="0.2">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spans="1:26" ht="15.75" customHeight="1" x14ac:dyDescent="0.2">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spans="1:26" ht="15.75" customHeight="1" x14ac:dyDescent="0.2">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spans="1:26" ht="15.75" customHeight="1" x14ac:dyDescent="0.2">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spans="1:26" ht="15.75" customHeight="1" x14ac:dyDescent="0.2">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spans="1:26" ht="15.75" customHeight="1" x14ac:dyDescent="0.2">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spans="1:26" ht="15.75" customHeight="1" x14ac:dyDescent="0.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spans="1:26" ht="15.75" customHeight="1" x14ac:dyDescent="0.2">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spans="1:26" ht="15.75" customHeight="1" x14ac:dyDescent="0.2">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spans="1:26" ht="15.75" customHeight="1" x14ac:dyDescent="0.2">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spans="1:26" ht="15.75" customHeight="1" x14ac:dyDescent="0.2">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spans="1:26" ht="15.75" customHeight="1" x14ac:dyDescent="0.2">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spans="1:26" ht="15.75" customHeight="1" x14ac:dyDescent="0.2">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spans="1:26" ht="15.75" customHeight="1" x14ac:dyDescent="0.2">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spans="1:26" ht="15.75" customHeight="1" x14ac:dyDescent="0.2">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spans="1:26" ht="15.75" customHeight="1" x14ac:dyDescent="0.2">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spans="1:26" ht="15.75" customHeight="1" x14ac:dyDescent="0.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spans="1:26" ht="15.75" customHeight="1" x14ac:dyDescent="0.2">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spans="1:26" ht="15.75" customHeight="1" x14ac:dyDescent="0.2">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spans="1:26" ht="15.75" customHeight="1" x14ac:dyDescent="0.2">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spans="1:26" ht="15.75" customHeight="1" x14ac:dyDescent="0.2">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spans="1:26" ht="15.75" customHeight="1" x14ac:dyDescent="0.2">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spans="1:26" ht="15.75" customHeight="1" x14ac:dyDescent="0.2">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spans="1:26" ht="15.75" customHeight="1" x14ac:dyDescent="0.2">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spans="1:26" ht="15.75" customHeight="1" x14ac:dyDescent="0.2">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spans="1:26" ht="15.75" customHeight="1" x14ac:dyDescent="0.2">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spans="1:26" ht="15.75" customHeight="1" x14ac:dyDescent="0.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spans="1:26" ht="15.75" customHeight="1" x14ac:dyDescent="0.2">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spans="1:26" ht="15.75" customHeight="1" x14ac:dyDescent="0.2">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spans="1:26" ht="15.75" customHeight="1" x14ac:dyDescent="0.2">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spans="1:26" ht="15.75" customHeight="1" x14ac:dyDescent="0.2">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spans="1:26" ht="15.75" customHeight="1" x14ac:dyDescent="0.2">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spans="1:26" ht="15.75" customHeight="1" x14ac:dyDescent="0.2">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spans="1:26" ht="15.75" customHeight="1" x14ac:dyDescent="0.2">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spans="1:26" ht="15.75" customHeight="1" x14ac:dyDescent="0.2">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spans="1:26" ht="15.75" customHeight="1" x14ac:dyDescent="0.2">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spans="1:26" ht="15.75" customHeight="1" x14ac:dyDescent="0.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spans="1:26" ht="15.75" customHeight="1" x14ac:dyDescent="0.2">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spans="1:26" ht="15.75" customHeight="1" x14ac:dyDescent="0.2">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spans="1:26" ht="15.75" customHeight="1" x14ac:dyDescent="0.2">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spans="1:26" ht="15.75" customHeight="1" x14ac:dyDescent="0.2">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spans="1:26" ht="15.75" customHeight="1" x14ac:dyDescent="0.2">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spans="1:26" ht="15.75" customHeight="1" x14ac:dyDescent="0.2">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spans="1:26" ht="15.75" customHeight="1" x14ac:dyDescent="0.2">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spans="1:26" ht="15.75" customHeight="1" x14ac:dyDescent="0.2">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spans="1:26" ht="15.75" customHeight="1" x14ac:dyDescent="0.2">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spans="1:26" ht="15.75" customHeight="1" x14ac:dyDescent="0.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spans="1:26" ht="15.75" customHeight="1" x14ac:dyDescent="0.2">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spans="1:26" ht="15.75" customHeight="1" x14ac:dyDescent="0.2">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spans="1:26" ht="15.75" customHeight="1" x14ac:dyDescent="0.2">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spans="1:26" ht="15.75" customHeight="1" x14ac:dyDescent="0.2">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spans="1:26" ht="15.75" customHeight="1" x14ac:dyDescent="0.2">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spans="1:26" ht="15.75" customHeight="1" x14ac:dyDescent="0.2">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spans="1:26" ht="15.75" customHeight="1" x14ac:dyDescent="0.2">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spans="1:26" ht="15.75" customHeight="1" x14ac:dyDescent="0.2">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Caroline Andersen</cp:lastModifiedBy>
  <dcterms:created xsi:type="dcterms:W3CDTF">2022-04-21T14:05:43Z</dcterms:created>
  <dcterms:modified xsi:type="dcterms:W3CDTF">2023-01-04T17:04:20Z</dcterms:modified>
</cp:coreProperties>
</file>