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Tesis\Monografia\Instrumento de evaluación\"/>
    </mc:Choice>
  </mc:AlternateContent>
  <xr:revisionPtr revIDLastSave="0" documentId="13_ncr:1_{63C7A8B4-1F41-48CB-9E07-B67774D3FFD6}" xr6:coauthVersionLast="47" xr6:coauthVersionMax="47" xr10:uidLastSave="{00000000-0000-0000-0000-000000000000}"/>
  <bookViews>
    <workbookView xWindow="-120" yWindow="-120" windowWidth="20730" windowHeight="11310" firstSheet="4" activeTab="5" xr2:uid="{00000000-000D-0000-FFFF-FFFF00000000}"/>
  </bookViews>
  <sheets>
    <sheet name="Recomendaciones generales" sheetId="1" r:id="rId1"/>
    <sheet name="Adaptabilidad-Rec específicas" sheetId="5" r:id="rId2"/>
    <sheet name="Accesibilidad-Rec específicas" sheetId="6" r:id="rId3"/>
    <sheet name="Estimulación positiva-Rec espec" sheetId="7" r:id="rId4"/>
    <sheet name="Estructura de niveles-Rec espec" sheetId="8" r:id="rId5"/>
    <sheet name="Mecanismo ecológico-Rec especif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9" l="1"/>
  <c r="F6" i="9" s="1"/>
  <c r="E7" i="9"/>
  <c r="F7" i="9" s="1"/>
  <c r="E5" i="9"/>
  <c r="D8" i="9"/>
  <c r="D9" i="8"/>
  <c r="E8" i="8"/>
  <c r="F8" i="8" s="1"/>
  <c r="E7" i="8"/>
  <c r="F7" i="8" s="1"/>
  <c r="E6" i="8"/>
  <c r="F6" i="8" s="1"/>
  <c r="E5" i="8"/>
  <c r="D9" i="7"/>
  <c r="E8" i="7"/>
  <c r="F8" i="7" s="1"/>
  <c r="E7" i="7"/>
  <c r="F7" i="7" s="1"/>
  <c r="E6" i="7"/>
  <c r="F6" i="7" s="1"/>
  <c r="E5" i="7"/>
  <c r="E6" i="6"/>
  <c r="E7" i="6"/>
  <c r="F7" i="6" s="1"/>
  <c r="E8" i="6"/>
  <c r="F8" i="6" s="1"/>
  <c r="D9" i="6"/>
  <c r="E5" i="6"/>
  <c r="F5" i="6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5" i="5"/>
  <c r="D12" i="5"/>
  <c r="D13" i="1"/>
  <c r="E12" i="1"/>
  <c r="F12" i="1" s="1"/>
  <c r="E6" i="1"/>
  <c r="F6" i="1" s="1"/>
  <c r="E7" i="1"/>
  <c r="F7" i="1" s="1"/>
  <c r="E8" i="1"/>
  <c r="F8" i="1" s="1"/>
  <c r="E9" i="1"/>
  <c r="E10" i="1"/>
  <c r="F10" i="1" s="1"/>
  <c r="E11" i="1"/>
  <c r="F11" i="1" s="1"/>
  <c r="F9" i="1"/>
  <c r="E9" i="7" l="1"/>
  <c r="E8" i="9"/>
  <c r="F5" i="9"/>
  <c r="F8" i="9" s="1"/>
  <c r="J9" i="9" s="1"/>
  <c r="E9" i="8"/>
  <c r="F5" i="8"/>
  <c r="F9" i="8" s="1"/>
  <c r="J12" i="8" s="1"/>
  <c r="F5" i="7"/>
  <c r="F9" i="7" s="1"/>
  <c r="J10" i="7" s="1"/>
  <c r="E9" i="6"/>
  <c r="F6" i="6"/>
  <c r="F9" i="6" s="1"/>
  <c r="J10" i="6" s="1"/>
  <c r="E12" i="5"/>
  <c r="F5" i="5"/>
  <c r="F12" i="5" s="1"/>
  <c r="E5" i="1"/>
  <c r="F5" i="1" s="1"/>
  <c r="F13" i="1" s="1"/>
  <c r="J14" i="1" s="1"/>
  <c r="K13" i="9" l="1"/>
  <c r="J13" i="9"/>
  <c r="J15" i="8"/>
  <c r="K15" i="8"/>
  <c r="K13" i="7"/>
  <c r="J14" i="7"/>
  <c r="K13" i="6"/>
  <c r="J14" i="6"/>
  <c r="J14" i="5"/>
  <c r="K18" i="5" s="1"/>
  <c r="K18" i="1"/>
  <c r="J18" i="1"/>
  <c r="E13" i="1"/>
  <c r="J18" i="5" l="1"/>
</calcChain>
</file>

<file path=xl/sharedStrings.xml><?xml version="1.0" encoding="utf-8"?>
<sst xmlns="http://schemas.openxmlformats.org/spreadsheetml/2006/main" count="156" uniqueCount="56">
  <si>
    <t>Puntos</t>
  </si>
  <si>
    <t>Colaboración interdisciplinaria</t>
  </si>
  <si>
    <t>Aplicación de técnicas de machine learning</t>
  </si>
  <si>
    <t>Establecimiento de reglas y estándares</t>
  </si>
  <si>
    <t>Dominios cognitivos</t>
  </si>
  <si>
    <t>Luminosidad adecuada</t>
  </si>
  <si>
    <t>Variables o datos a medir</t>
  </si>
  <si>
    <t>Realización en entornos reales</t>
  </si>
  <si>
    <t>Soporte multilingüe</t>
  </si>
  <si>
    <t>Cumplimiento</t>
  </si>
  <si>
    <t>Recomendación a evaluar</t>
  </si>
  <si>
    <t>Observaciones</t>
  </si>
  <si>
    <t>No.</t>
  </si>
  <si>
    <t>Totales</t>
  </si>
  <si>
    <t>Porcentaje</t>
  </si>
  <si>
    <t>Grados</t>
  </si>
  <si>
    <t>x</t>
  </si>
  <si>
    <t>y</t>
  </si>
  <si>
    <t>Inicial</t>
  </si>
  <si>
    <t>Final</t>
  </si>
  <si>
    <t>Rango de puntuación</t>
  </si>
  <si>
    <t>Nivel de cumplimiento</t>
  </si>
  <si>
    <t>Muy bueno</t>
  </si>
  <si>
    <t>Bueno</t>
  </si>
  <si>
    <t>Aceptable</t>
  </si>
  <si>
    <t>Mínimo</t>
  </si>
  <si>
    <t>Sin cumplimiento</t>
  </si>
  <si>
    <t>Cumple | No cumple</t>
  </si>
  <si>
    <t>Interfaces portátiles y amigables</t>
  </si>
  <si>
    <t>Adaptación a deficiencias</t>
  </si>
  <si>
    <t>Mejorar la experiencia</t>
  </si>
  <si>
    <t>Interfaz táctil</t>
  </si>
  <si>
    <t>Ajuste de sonido</t>
  </si>
  <si>
    <t>Limitaciones físicas</t>
  </si>
  <si>
    <t>Instrucciones multimodales</t>
  </si>
  <si>
    <t>Colores y contrastes</t>
  </si>
  <si>
    <t>Evitar distracciones</t>
  </si>
  <si>
    <t>Claridad de objetos</t>
  </si>
  <si>
    <r>
      <t xml:space="preserve">Recomendaciones generales: </t>
    </r>
    <r>
      <rPr>
        <sz val="11"/>
        <color theme="1"/>
        <rFont val="Calibri"/>
        <family val="2"/>
        <scheme val="minor"/>
      </rPr>
      <t>Si cumple se registra un valor de 1.25 puntos, de lo contrario 0 puntos.</t>
    </r>
  </si>
  <si>
    <r>
      <t xml:space="preserve">Recomendaciones específicas – Adaptabilidad: </t>
    </r>
    <r>
      <rPr>
        <sz val="11"/>
        <color theme="1"/>
        <rFont val="Calibri"/>
        <family val="2"/>
        <scheme val="minor"/>
      </rPr>
      <t>Si cumple se registra un valor de 1.43 puntos, de lo contrario 0 puntos.</t>
    </r>
  </si>
  <si>
    <r>
      <t xml:space="preserve">Recomendaciones específicas – Accesibilidad: </t>
    </r>
    <r>
      <rPr>
        <sz val="11"/>
        <color theme="1"/>
        <rFont val="Calibri"/>
        <family val="2"/>
        <scheme val="minor"/>
      </rPr>
      <t>Si cumple se registra un valor de 2.50 puntos, de lo contrario 0 puntos.</t>
    </r>
  </si>
  <si>
    <r>
      <t xml:space="preserve">Recomendaciones específicas – Estimulación positiva: </t>
    </r>
    <r>
      <rPr>
        <sz val="11"/>
        <color theme="1"/>
        <rFont val="Calibri"/>
        <family val="2"/>
        <scheme val="minor"/>
      </rPr>
      <t>Si cumple se registra un valor de 2.50 puntos, de lo contrario 0 puntos.</t>
    </r>
  </si>
  <si>
    <t>Interacciones naturales y ecológicas</t>
  </si>
  <si>
    <t>Incorporación de la diversión</t>
  </si>
  <si>
    <t>Elementos positivos y de desafío</t>
  </si>
  <si>
    <t>Mensajes motivacionales</t>
  </si>
  <si>
    <t>Estimulación autónoma</t>
  </si>
  <si>
    <r>
      <t xml:space="preserve">Recomendaciones específicas - Estructura de niveles: </t>
    </r>
    <r>
      <rPr>
        <sz val="11"/>
        <color theme="1"/>
        <rFont val="Calibri"/>
        <family val="2"/>
        <scheme val="minor"/>
      </rPr>
      <t>Si cumple se registra un valor de 2.50 puntos, de lo contrario 0 puntos.</t>
    </r>
  </si>
  <si>
    <t>Enfoque en áreas cognitivas específicas</t>
  </si>
  <si>
    <t>Simplificación de objetivos y reglas</t>
  </si>
  <si>
    <t>Flexibilidad en niveles y desafíos</t>
  </si>
  <si>
    <t>Tiempo de descanso</t>
  </si>
  <si>
    <r>
      <t>Recomendaciones específicas - Mecanismo ecológico:</t>
    </r>
    <r>
      <rPr>
        <sz val="11"/>
        <color theme="1"/>
        <rFont val="Calibri"/>
        <family val="2"/>
        <scheme val="minor"/>
      </rPr>
      <t xml:space="preserve"> Si cumple se registra un valor de 3.33 puntos, de lo contrario 0 puntos.</t>
    </r>
  </si>
  <si>
    <t>Integración de la vida cotidiana</t>
  </si>
  <si>
    <t>Contenido ecológico</t>
  </si>
  <si>
    <t>Diversidad cultural y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</si>
</sst>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5B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D123"/>
        <bgColor indexed="64"/>
      </patternFill>
    </fill>
    <fill>
      <patternFill patternType="solid">
        <fgColor rgb="FF00D23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2" fontId="3" fillId="0" borderId="0" xfId="1" applyNumberFormat="1" applyFont="1"/>
    <xf numFmtId="2" fontId="0" fillId="0" borderId="6" xfId="0" applyNumberFormat="1" applyBorder="1"/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9" fontId="0" fillId="0" borderId="0" xfId="1" applyFont="1"/>
    <xf numFmtId="0" fontId="0" fillId="0" borderId="1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D237"/>
      <color rgb="FF9FD123"/>
      <color rgb="FFE45B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2-4B32-A488-05CF81DAC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02-4B32-A488-05CF81DACF5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02-4B32-A488-05CF81DACF51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2-4B32-A488-05CF81DACF51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02-4B32-A488-05CF81DACF51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02-4B32-A488-05CF81DACF51}"/>
              </c:ext>
            </c:extLst>
          </c:dPt>
          <c:dLbls>
            <c:dLbl>
              <c:idx val="0"/>
              <c:layout>
                <c:manualLayout>
                  <c:x val="-0.11388898507566052"/>
                  <c:y val="-9.9749734696078105E-2"/>
                </c:manualLayout>
              </c:layout>
              <c:tx>
                <c:rich>
                  <a:bodyPr/>
                  <a:lstStyle/>
                  <a:p>
                    <a:fld id="{4827FCB4-1F10-4F92-91AB-0E3BB901B91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02-4B32-A488-05CF81DACF51}"/>
                </c:ext>
              </c:extLst>
            </c:dLbl>
            <c:dLbl>
              <c:idx val="1"/>
              <c:layout>
                <c:manualLayout>
                  <c:x val="-9.6492113462406971E-3"/>
                  <c:y val="-0.18924767185167951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02-4B32-A488-05CF81DACF51}"/>
                </c:ext>
              </c:extLst>
            </c:dLbl>
            <c:dLbl>
              <c:idx val="2"/>
              <c:layout>
                <c:manualLayout>
                  <c:x val="9.8391822667284468E-2"/>
                  <c:y val="-0.14922395055983384"/>
                </c:manualLayout>
              </c:layout>
              <c:tx>
                <c:rich>
                  <a:bodyPr/>
                  <a:lstStyle/>
                  <a:p>
                    <a:fld id="{B9A8DF5B-AD2B-4279-A735-403DFACB269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02-4B32-A488-05CF81DACF51}"/>
                </c:ext>
              </c:extLst>
            </c:dLbl>
            <c:dLbl>
              <c:idx val="3"/>
              <c:layout>
                <c:manualLayout>
                  <c:x val="0.16081883839615485"/>
                  <c:y val="-2.2989473265007557E-2"/>
                </c:manualLayout>
              </c:layout>
              <c:tx>
                <c:rich>
                  <a:bodyPr/>
                  <a:lstStyle/>
                  <a:p>
                    <a:fld id="{0E79A1FE-59D2-4F64-A26D-D1AFB781909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202-4B32-A488-05CF81DACF51}"/>
                </c:ext>
              </c:extLst>
            </c:dLbl>
            <c:dLbl>
              <c:idx val="4"/>
              <c:layout>
                <c:manualLayout>
                  <c:x val="0.14883044662505979"/>
                  <c:y val="5.5555329281212394E-2"/>
                </c:manualLayout>
              </c:layout>
              <c:tx>
                <c:rich>
                  <a:bodyPr/>
                  <a:lstStyle/>
                  <a:p>
                    <a:fld id="{51775E4F-5E1B-4B4E-9C9B-36E77639559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02-4B32-A488-05CF81DACF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02-4B32-A488-05CF81DACF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'Recomendaciones generales'!$K$3:$K$8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'Recomendaciones generales'!$J$3:$J$7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'Recomendaciones generales'!$J$17:$J$18</c:f>
              <c:numCache>
                <c:formatCode>General</c:formatCode>
                <c:ptCount val="2"/>
                <c:pt idx="0">
                  <c:v>0</c:v>
                </c:pt>
                <c:pt idx="1">
                  <c:v>-0.92387953251128674</c:v>
                </c:pt>
              </c:numCache>
            </c:numRef>
          </c:xVal>
          <c:yVal>
            <c:numRef>
              <c:f>'Recomendaciones generales'!$K$17:$K$18</c:f>
              <c:numCache>
                <c:formatCode>General</c:formatCode>
                <c:ptCount val="2"/>
                <c:pt idx="0">
                  <c:v>0</c:v>
                </c:pt>
                <c:pt idx="1">
                  <c:v>0.38268343236508978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319939273592"/>
          <c:y val="0.12539576180153891"/>
          <c:w val="0.61451827276085802"/>
          <c:h val="0.84355244410305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D-40D6-8C4A-8D9A1D921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D-40D6-8C4A-8D9A1D92173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BD-40D6-8C4A-8D9A1D92173A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BD-40D6-8C4A-8D9A1D92173A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BD-40D6-8C4A-8D9A1D92173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BD-40D6-8C4A-8D9A1D92173A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70EA144C-EC14-43CA-B561-FDFDEA86338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BD-40D6-8C4A-8D9A1D92173A}"/>
                </c:ext>
              </c:extLst>
            </c:dLbl>
            <c:dLbl>
              <c:idx val="1"/>
              <c:layout>
                <c:manualLayout>
                  <c:x val="-2.8362681544251773E-2"/>
                  <c:y val="-0.1812003425106985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BD-40D6-8C4A-8D9A1D92173A}"/>
                </c:ext>
              </c:extLst>
            </c:dLbl>
            <c:dLbl>
              <c:idx val="2"/>
              <c:layout>
                <c:manualLayout>
                  <c:x val="0.10832729628945485"/>
                  <c:y val="-0.13205679259233946"/>
                </c:manualLayout>
              </c:layout>
              <c:tx>
                <c:rich>
                  <a:bodyPr/>
                  <a:lstStyle/>
                  <a:p>
                    <a:fld id="{A194E062-54C5-4FDE-B0E8-5E338A749DD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1BD-40D6-8C4A-8D9A1D92173A}"/>
                </c:ext>
              </c:extLst>
            </c:dLbl>
            <c:dLbl>
              <c:idx val="3"/>
              <c:layout>
                <c:manualLayout>
                  <c:x val="0.17094707508831866"/>
                  <c:y val="-1.9414552346540003E-2"/>
                </c:manualLayout>
              </c:layout>
              <c:tx>
                <c:rich>
                  <a:bodyPr/>
                  <a:lstStyle/>
                  <a:p>
                    <a:fld id="{3D8881A1-7E80-470D-A966-0AFDCC88554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1BD-40D6-8C4A-8D9A1D92173A}"/>
                </c:ext>
              </c:extLst>
            </c:dLbl>
            <c:dLbl>
              <c:idx val="4"/>
              <c:layout>
                <c:manualLayout>
                  <c:x val="0.15818716832447638"/>
                  <c:y val="5.5555274082030391E-2"/>
                </c:manualLayout>
              </c:layout>
              <c:tx>
                <c:rich>
                  <a:bodyPr/>
                  <a:lstStyle/>
                  <a:p>
                    <a:fld id="{B6B5221B-EE0B-4142-8E88-CD53AD56B76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1BD-40D6-8C4A-8D9A1D9217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BD-40D6-8C4A-8D9A1D921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'Adaptabilidad-Rec específicas'!$K$3:$K$8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'Adaptabilidad-Rec específicas'!$J$3:$J$7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1BD-40D6-8C4A-8D9A1D92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'Adaptabilidad-Rec específicas'!$J$17:$J$18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'Adaptabilidad-Rec específicas'!$K$17:$K$18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BD-40D6-8C4A-8D9A1D92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48786199704834"/>
          <c:y val="0.12241011135743954"/>
          <c:w val="0.60774428448969142"/>
          <c:h val="0.876213847055525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5-4BD6-8CBC-BBA340863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5-4BD6-8CBC-BBA34086339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5-4BD6-8CBC-BBA34086339C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95-4BD6-8CBC-BBA34086339C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95-4BD6-8CBC-BBA34086339C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95-4BD6-8CBC-BBA34086339C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A05B819F-51BA-42A0-944E-1825774DF78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95-4BD6-8CBC-BBA34086339C}"/>
                </c:ext>
              </c:extLst>
            </c:dLbl>
            <c:dLbl>
              <c:idx val="1"/>
              <c:layout>
                <c:manualLayout>
                  <c:x val="-2.83627172866018E-2"/>
                  <c:y val="-0.20540172769665926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95-4BD6-8CBC-BBA34086339C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209A3DBB-FB85-4316-8535-17DF1BE611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95-4BD6-8CBC-BBA34086339C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E6B834A2-B02D-4399-BFD6-FB7EC4A8742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95-4BD6-8CBC-BBA34086339C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1F246A4E-014A-4F63-A6EE-2C3B84F0176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95-4BD6-8CBC-BBA3408633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95-4BD6-8CBC-BBA340863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'Accesibilidad-Rec específicas'!$K$3:$K$8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'Accesibilidad-Rec específicas'!$J$3:$J$7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795-4BD6-8CBC-BBA34086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'Accesibilidad-Rec específicas'!$J$13:$J$14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'Accesibilidad-Rec específicas'!$K$12:$K$13</c:f>
              <c:numCache>
                <c:formatCode>General</c:formatCode>
                <c:ptCount val="2"/>
                <c:pt idx="0">
                  <c:v>0</c:v>
                </c:pt>
                <c:pt idx="1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95-4BD6-8CBC-BBA34086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3051070636374"/>
          <c:y val="0.14220985963711058"/>
          <c:w val="0.58249193598274962"/>
          <c:h val="0.857790140362889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3-4C7E-8E9A-B1DB2C82A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3-4C7E-8E9A-B1DB2C82AEF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23-4C7E-8E9A-B1DB2C82AEFA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23-4C7E-8E9A-B1DB2C82AEFA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23-4C7E-8E9A-B1DB2C82AEF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23-4C7E-8E9A-B1DB2C82AEFA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CFDBFDC5-B7D7-4BA4-9249-3AA5E54C5F4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23-4C7E-8E9A-B1DB2C82AEFA}"/>
                </c:ext>
              </c:extLst>
            </c:dLbl>
            <c:dLbl>
              <c:idx val="1"/>
              <c:layout>
                <c:manualLayout>
                  <c:x val="-2.8362717286601842E-2"/>
                  <c:y val="-0.18598425196850393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23-4C7E-8E9A-B1DB2C82AEFA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3FCCCDCA-4A25-42A5-8D28-FFC5929D9A7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23-4C7E-8E9A-B1DB2C82AEFA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3A198DD8-6026-43F2-8959-F5F5EC50088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523-4C7E-8E9A-B1DB2C82AEFA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6154C7C5-F08C-4568-8328-2F93F210157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23-4C7E-8E9A-B1DB2C82AE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523-4C7E-8E9A-B1DB2C82A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'Estimulación positiva-Rec espec'!$K$3:$K$8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'Estimulación positiva-Rec espec'!$J$3:$J$7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523-4C7E-8E9A-B1DB2C82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'Estimulación positiva-Rec espec'!$J$13:$J$14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'Estimulación positiva-Rec espec'!$K$12:$K$13</c:f>
              <c:numCache>
                <c:formatCode>General</c:formatCode>
                <c:ptCount val="2"/>
                <c:pt idx="0">
                  <c:v>0</c:v>
                </c:pt>
                <c:pt idx="1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23-4C7E-8E9A-B1DB2C82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3851993248318"/>
          <c:y val="6.4766058649073824E-2"/>
          <c:w val="0.60774428448969142"/>
          <c:h val="0.93523394135092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9-4ACF-9E08-DCA38366B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9-4ACF-9E08-DCA38366B5A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9-4ACF-9E08-DCA38366B5A3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39-4ACF-9E08-DCA38366B5A3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39-4ACF-9E08-DCA38366B5A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39-4ACF-9E08-DCA38366B5A3}"/>
              </c:ext>
            </c:extLst>
          </c:dPt>
          <c:dLbls>
            <c:dLbl>
              <c:idx val="0"/>
              <c:layout>
                <c:manualLayout>
                  <c:x val="-0.12324570677507693"/>
                  <c:y val="-8.233832442188152E-2"/>
                </c:manualLayout>
              </c:layout>
              <c:tx>
                <c:rich>
                  <a:bodyPr/>
                  <a:lstStyle/>
                  <a:p>
                    <a:fld id="{58991136-EA76-49E7-B436-090A507E1F6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39-4ACF-9E08-DCA38366B5A3}"/>
                </c:ext>
              </c:extLst>
            </c:dLbl>
            <c:dLbl>
              <c:idx val="1"/>
              <c:layout>
                <c:manualLayout>
                  <c:x val="-2.83627172866018E-2"/>
                  <c:y val="-0.20670948102728354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239-4ACF-9E08-DCA38366B5A3}"/>
                </c:ext>
              </c:extLst>
            </c:dLbl>
            <c:dLbl>
              <c:idx val="2"/>
              <c:layout>
                <c:manualLayout>
                  <c:x val="0.13581872972949088"/>
                  <c:y val="-0.15156794993700784"/>
                </c:manualLayout>
              </c:layout>
              <c:tx>
                <c:rich>
                  <a:bodyPr/>
                  <a:lstStyle/>
                  <a:p>
                    <a:fld id="{8848F3D3-AD35-4B7F-BA61-823CB40915A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239-4ACF-9E08-DCA38366B5A3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2BEAAD13-071D-48A9-BDD2-26329F1AF0F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239-4ACF-9E08-DCA38366B5A3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0F0ABF9E-A345-418B-947F-E54DF766314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239-4ACF-9E08-DCA38366B5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39-4ACF-9E08-DCA38366B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'Estructura de niveles-Rec espec'!$K$3:$K$8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'Estructura de niveles-Rec espec'!$J$3:$J$7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239-4ACF-9E08-DCA38366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'Estructura de niveles-Rec espec'!$J$14:$J$15</c:f>
              <c:numCache>
                <c:formatCode>General</c:formatCode>
                <c:ptCount val="2"/>
                <c:pt idx="0">
                  <c:v>0</c:v>
                </c:pt>
                <c:pt idx="1">
                  <c:v>-6.1257422745431001E-17</c:v>
                </c:pt>
              </c:numCache>
            </c:numRef>
          </c:xVal>
          <c:yVal>
            <c:numRef>
              <c:f>'Estructura de niveles-Rec espec'!$K$14:$K$15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39-4ACF-9E08-DCA38366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02123598186589"/>
          <c:y val="9.1485221955951157E-2"/>
          <c:w val="0.59876560884434904"/>
          <c:h val="0.85779014036288947"/>
        </c:manualLayout>
      </c:layout>
      <c:doughnut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6-4A40-831F-699D0EB0C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6-4A40-831F-699D0EB0C30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6-4A40-831F-699D0EB0C303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76-4A40-831F-699D0EB0C303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76-4A40-831F-699D0EB0C30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76-4A40-831F-699D0EB0C303}"/>
              </c:ext>
            </c:extLst>
          </c:dPt>
          <c:dLbls>
            <c:dLbl>
              <c:idx val="0"/>
              <c:layout>
                <c:manualLayout>
                  <c:x val="-0.11426708025133227"/>
                  <c:y val="-0.11132374757503138"/>
                </c:manualLayout>
              </c:layout>
              <c:tx>
                <c:rich>
                  <a:bodyPr/>
                  <a:lstStyle/>
                  <a:p>
                    <a:fld id="{01FAC91D-4D0E-434E-B89E-33913F037D0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D76-4A40-831F-699D0EB0C303}"/>
                </c:ext>
              </c:extLst>
            </c:dLbl>
            <c:dLbl>
              <c:idx val="1"/>
              <c:layout>
                <c:manualLayout>
                  <c:x val="-3.7341392931944113E-2"/>
                  <c:y val="-0.20772338240328656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76-4A40-831F-699D0EB0C303}"/>
                </c:ext>
              </c:extLst>
            </c:dLbl>
            <c:dLbl>
              <c:idx val="2"/>
              <c:layout>
                <c:manualLayout>
                  <c:x val="9.5414689325450483E-2"/>
                  <c:y val="-0.15666609608581536"/>
                </c:manualLayout>
              </c:layout>
              <c:tx>
                <c:rich>
                  <a:bodyPr/>
                  <a:lstStyle/>
                  <a:p>
                    <a:fld id="{31FA6E2F-948D-45F8-A034-6CF1D225DE0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76-4A40-831F-699D0EB0C303}"/>
                </c:ext>
              </c:extLst>
            </c:dLbl>
            <c:dLbl>
              <c:idx val="3"/>
              <c:layout>
                <c:manualLayout>
                  <c:x val="0.16270915630495675"/>
                  <c:y val="-3.3907337669747802E-2"/>
                </c:manualLayout>
              </c:layout>
              <c:tx>
                <c:rich>
                  <a:bodyPr/>
                  <a:lstStyle/>
                  <a:p>
                    <a:fld id="{9D01F6F6-0826-4FC1-ABDB-C524D5BE31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76-4A40-831F-699D0EB0C303}"/>
                </c:ext>
              </c:extLst>
            </c:dLbl>
            <c:dLbl>
              <c:idx val="4"/>
              <c:layout>
                <c:manualLayout>
                  <c:x val="0.14471928382689536"/>
                  <c:y val="5.5555175168321348E-2"/>
                </c:manualLayout>
              </c:layout>
              <c:tx>
                <c:rich>
                  <a:bodyPr/>
                  <a:lstStyle/>
                  <a:p>
                    <a:fld id="{C9AE953B-A95F-4D08-9AB9-AC709A05170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76-4A40-831F-699D0EB0C3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76-4A40-831F-699D0EB0C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'Mecanismo ecológico-Rec especif'!$K$3:$K$8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'Mecanismo ecológico-Rec especif'!$J$3:$J$7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D76-4A40-831F-699D0EB0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'Mecanismo ecológico-Rec especif'!$J$12:$J$13</c:f>
              <c:numCache>
                <c:formatCode>General</c:formatCode>
                <c:ptCount val="2"/>
                <c:pt idx="0">
                  <c:v>0</c:v>
                </c:pt>
                <c:pt idx="1">
                  <c:v>0.48175367410171505</c:v>
                </c:pt>
              </c:numCache>
            </c:numRef>
          </c:xVal>
          <c:yVal>
            <c:numRef>
              <c:f>'Mecanismo ecológico-Rec especif'!$K$12:$K$13</c:f>
              <c:numCache>
                <c:formatCode>General</c:formatCode>
                <c:ptCount val="2"/>
                <c:pt idx="0">
                  <c:v>0</c:v>
                </c:pt>
                <c:pt idx="1">
                  <c:v>0.87630668004386369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76-4A40-831F-699D0EB0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5" lockText="1" noThreeD="1"/>
</file>

<file path=xl/ctrlProps/ctrlProp10.xml><?xml version="1.0" encoding="utf-8"?>
<formControlPr xmlns="http://schemas.microsoft.com/office/spreadsheetml/2009/9/main" objectType="CheckBox" fmlaLink="$D$6" lockText="1" noThreeD="1"/>
</file>

<file path=xl/ctrlProps/ctrlProp11.xml><?xml version="1.0" encoding="utf-8"?>
<formControlPr xmlns="http://schemas.microsoft.com/office/spreadsheetml/2009/9/main" objectType="CheckBox" fmlaLink="$D$7" lockText="1" noThreeD="1"/>
</file>

<file path=xl/ctrlProps/ctrlProp12.xml><?xml version="1.0" encoding="utf-8"?>
<formControlPr xmlns="http://schemas.microsoft.com/office/spreadsheetml/2009/9/main" objectType="CheckBox" fmlaLink="$D$8" lockText="1" noThreeD="1"/>
</file>

<file path=xl/ctrlProps/ctrlProp13.xml><?xml version="1.0" encoding="utf-8"?>
<formControlPr xmlns="http://schemas.microsoft.com/office/spreadsheetml/2009/9/main" objectType="CheckBox" fmlaLink="$D$9" lockText="1" noThreeD="1"/>
</file>

<file path=xl/ctrlProps/ctrlProp14.xml><?xml version="1.0" encoding="utf-8"?>
<formControlPr xmlns="http://schemas.microsoft.com/office/spreadsheetml/2009/9/main" objectType="CheckBox" fmlaLink="$D$10" lockText="1" noThreeD="1"/>
</file>

<file path=xl/ctrlProps/ctrlProp15.xml><?xml version="1.0" encoding="utf-8"?>
<formControlPr xmlns="http://schemas.microsoft.com/office/spreadsheetml/2009/9/main" objectType="CheckBox" fmlaLink="$D$11" lockText="1" noThreeD="1"/>
</file>

<file path=xl/ctrlProps/ctrlProp16.xml><?xml version="1.0" encoding="utf-8"?>
<formControlPr xmlns="http://schemas.microsoft.com/office/spreadsheetml/2009/9/main" objectType="CheckBox" checked="Checked" fmlaLink="$D$5" lockText="1" noThreeD="1"/>
</file>

<file path=xl/ctrlProps/ctrlProp17.xml><?xml version="1.0" encoding="utf-8"?>
<formControlPr xmlns="http://schemas.microsoft.com/office/spreadsheetml/2009/9/main" objectType="CheckBox" checked="Checked" fmlaLink="$D$6" lockText="1" noThreeD="1"/>
</file>

<file path=xl/ctrlProps/ctrlProp18.xml><?xml version="1.0" encoding="utf-8"?>
<formControlPr xmlns="http://schemas.microsoft.com/office/spreadsheetml/2009/9/main" objectType="CheckBox" checked="Checked" fmlaLink="$D$7" lockText="1" noThreeD="1"/>
</file>

<file path=xl/ctrlProps/ctrlProp19.xml><?xml version="1.0" encoding="utf-8"?>
<formControlPr xmlns="http://schemas.microsoft.com/office/spreadsheetml/2009/9/main" objectType="CheckBox" checked="Checked" fmlaLink="$D$8" lockText="1" noThreeD="1"/>
</file>

<file path=xl/ctrlProps/ctrlProp2.xml><?xml version="1.0" encoding="utf-8"?>
<formControlPr xmlns="http://schemas.microsoft.com/office/spreadsheetml/2009/9/main" objectType="CheckBox" fmlaLink="$D$6" lockText="1" noThreeD="1"/>
</file>

<file path=xl/ctrlProps/ctrlProp20.xml><?xml version="1.0" encoding="utf-8"?>
<formControlPr xmlns="http://schemas.microsoft.com/office/spreadsheetml/2009/9/main" objectType="CheckBox" checked="Checked" fmlaLink="$D$5" lockText="1" noThreeD="1"/>
</file>

<file path=xl/ctrlProps/ctrlProp21.xml><?xml version="1.0" encoding="utf-8"?>
<formControlPr xmlns="http://schemas.microsoft.com/office/spreadsheetml/2009/9/main" objectType="CheckBox" checked="Checked" fmlaLink="$D$6" lockText="1" noThreeD="1"/>
</file>

<file path=xl/ctrlProps/ctrlProp22.xml><?xml version="1.0" encoding="utf-8"?>
<formControlPr xmlns="http://schemas.microsoft.com/office/spreadsheetml/2009/9/main" objectType="CheckBox" checked="Checked" fmlaLink="$D$7" lockText="1" noThreeD="1"/>
</file>

<file path=xl/ctrlProps/ctrlProp23.xml><?xml version="1.0" encoding="utf-8"?>
<formControlPr xmlns="http://schemas.microsoft.com/office/spreadsheetml/2009/9/main" objectType="CheckBox" checked="Checked" fmlaLink="$D$8" lockText="1" noThreeD="1"/>
</file>

<file path=xl/ctrlProps/ctrlProp24.xml><?xml version="1.0" encoding="utf-8"?>
<formControlPr xmlns="http://schemas.microsoft.com/office/spreadsheetml/2009/9/main" objectType="CheckBox" checked="Checked" fmlaLink="$D$5" lockText="1" noThreeD="1"/>
</file>

<file path=xl/ctrlProps/ctrlProp25.xml><?xml version="1.0" encoding="utf-8"?>
<formControlPr xmlns="http://schemas.microsoft.com/office/spreadsheetml/2009/9/main" objectType="CheckBox" fmlaLink="$D$6" lockText="1" noThreeD="1"/>
</file>

<file path=xl/ctrlProps/ctrlProp26.xml><?xml version="1.0" encoding="utf-8"?>
<formControlPr xmlns="http://schemas.microsoft.com/office/spreadsheetml/2009/9/main" objectType="CheckBox" fmlaLink="$D$7" lockText="1" noThreeD="1"/>
</file>

<file path=xl/ctrlProps/ctrlProp27.xml><?xml version="1.0" encoding="utf-8"?>
<formControlPr xmlns="http://schemas.microsoft.com/office/spreadsheetml/2009/9/main" objectType="CheckBox" checked="Checked" fmlaLink="$D$8" lockText="1" noThreeD="1"/>
</file>

<file path=xl/ctrlProps/ctrlProp28.xml><?xml version="1.0" encoding="utf-8"?>
<formControlPr xmlns="http://schemas.microsoft.com/office/spreadsheetml/2009/9/main" objectType="CheckBox" checked="Checked" fmlaLink="$D$5" lockText="1" noThreeD="1"/>
</file>

<file path=xl/ctrlProps/ctrlProp29.xml><?xml version="1.0" encoding="utf-8"?>
<formControlPr xmlns="http://schemas.microsoft.com/office/spreadsheetml/2009/9/main" objectType="CheckBox" fmlaLink="$D$6" lockText="1" noThreeD="1"/>
</file>

<file path=xl/ctrlProps/ctrlProp3.xml><?xml version="1.0" encoding="utf-8"?>
<formControlPr xmlns="http://schemas.microsoft.com/office/spreadsheetml/2009/9/main" objectType="CheckBox" fmlaLink="$D$7" lockText="1" noThreeD="1"/>
</file>

<file path=xl/ctrlProps/ctrlProp30.xml><?xml version="1.0" encoding="utf-8"?>
<formControlPr xmlns="http://schemas.microsoft.com/office/spreadsheetml/2009/9/main" objectType="CheckBox" checked="Checked" fmlaLink="$D$7" lockText="1" noThreeD="1"/>
</file>

<file path=xl/ctrlProps/ctrlProp4.xml><?xml version="1.0" encoding="utf-8"?>
<formControlPr xmlns="http://schemas.microsoft.com/office/spreadsheetml/2009/9/main" objectType="CheckBox" fmlaLink="$D$8" lockText="1" noThreeD="1"/>
</file>

<file path=xl/ctrlProps/ctrlProp5.xml><?xml version="1.0" encoding="utf-8"?>
<formControlPr xmlns="http://schemas.microsoft.com/office/spreadsheetml/2009/9/main" objectType="CheckBox" fmlaLink="$D$9" lockText="1" noThreeD="1"/>
</file>

<file path=xl/ctrlProps/ctrlProp6.xml><?xml version="1.0" encoding="utf-8"?>
<formControlPr xmlns="http://schemas.microsoft.com/office/spreadsheetml/2009/9/main" objectType="CheckBox" fmlaLink="$D$10" lockText="1" noThreeD="1"/>
</file>

<file path=xl/ctrlProps/ctrlProp7.xml><?xml version="1.0" encoding="utf-8"?>
<formControlPr xmlns="http://schemas.microsoft.com/office/spreadsheetml/2009/9/main" objectType="CheckBox" fmlaLink="$D$11" lockText="1" noThreeD="1"/>
</file>

<file path=xl/ctrlProps/ctrlProp8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fmlaLink="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123821</xdr:rowOff>
    </xdr:from>
    <xdr:to>
      <xdr:col>12</xdr:col>
      <xdr:colOff>771526</xdr:colOff>
      <xdr:row>21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8</xdr:row>
          <xdr:rowOff>0</xdr:rowOff>
        </xdr:from>
        <xdr:to>
          <xdr:col>3</xdr:col>
          <xdr:colOff>1200150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9</xdr:row>
          <xdr:rowOff>0</xdr:rowOff>
        </xdr:from>
        <xdr:to>
          <xdr:col>3</xdr:col>
          <xdr:colOff>1200150</xdr:colOff>
          <xdr:row>10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10</xdr:row>
          <xdr:rowOff>0</xdr:rowOff>
        </xdr:from>
        <xdr:to>
          <xdr:col>3</xdr:col>
          <xdr:colOff>1200150</xdr:colOff>
          <xdr:row>11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0</xdr:rowOff>
        </xdr:from>
        <xdr:to>
          <xdr:col>3</xdr:col>
          <xdr:colOff>1200150</xdr:colOff>
          <xdr:row>12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85720</xdr:rowOff>
    </xdr:from>
    <xdr:to>
      <xdr:col>12</xdr:col>
      <xdr:colOff>800101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8</xdr:row>
          <xdr:rowOff>0</xdr:rowOff>
        </xdr:from>
        <xdr:to>
          <xdr:col>3</xdr:col>
          <xdr:colOff>1200150</xdr:colOff>
          <xdr:row>9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9</xdr:row>
          <xdr:rowOff>0</xdr:rowOff>
        </xdr:from>
        <xdr:to>
          <xdr:col>3</xdr:col>
          <xdr:colOff>1200150</xdr:colOff>
          <xdr:row>10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10</xdr:row>
          <xdr:rowOff>0</xdr:rowOff>
        </xdr:from>
        <xdr:to>
          <xdr:col>3</xdr:col>
          <xdr:colOff>1200150</xdr:colOff>
          <xdr:row>11</xdr:row>
          <xdr:rowOff>19050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104775</xdr:rowOff>
    </xdr:from>
    <xdr:to>
      <xdr:col>13</xdr:col>
      <xdr:colOff>28575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180975</xdr:rowOff>
    </xdr:from>
    <xdr:to>
      <xdr:col>12</xdr:col>
      <xdr:colOff>800100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7</xdr:row>
      <xdr:rowOff>57151</xdr:rowOff>
    </xdr:from>
    <xdr:to>
      <xdr:col>13</xdr:col>
      <xdr:colOff>28575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0</xdr:rowOff>
        </xdr:from>
        <xdr:to>
          <xdr:col>3</xdr:col>
          <xdr:colOff>1200150</xdr:colOff>
          <xdr:row>8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28575</xdr:rowOff>
    </xdr:from>
    <xdr:to>
      <xdr:col>13</xdr:col>
      <xdr:colOff>66675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0</xdr:rowOff>
        </xdr:from>
        <xdr:to>
          <xdr:col>3</xdr:col>
          <xdr:colOff>1200150</xdr:colOff>
          <xdr:row>5</xdr:row>
          <xdr:rowOff>19050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5</xdr:row>
          <xdr:rowOff>0</xdr:rowOff>
        </xdr:from>
        <xdr:to>
          <xdr:col>3</xdr:col>
          <xdr:colOff>1200150</xdr:colOff>
          <xdr:row>6</xdr:row>
          <xdr:rowOff>19050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6</xdr:row>
          <xdr:rowOff>0</xdr:rowOff>
        </xdr:from>
        <xdr:to>
          <xdr:col>3</xdr:col>
          <xdr:colOff>1200150</xdr:colOff>
          <xdr:row>7</xdr:row>
          <xdr:rowOff>19050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34"/>
  <sheetViews>
    <sheetView showGridLines="0" zoomScaleNormal="100" workbookViewId="0">
      <selection activeCell="L22" sqref="L22"/>
    </sheetView>
  </sheetViews>
  <sheetFormatPr baseColWidth="10" defaultColWidth="9.140625" defaultRowHeight="15" x14ac:dyDescent="0.25"/>
  <cols>
    <col min="2" max="2" width="13.7109375" customWidth="1"/>
    <col min="3" max="3" width="39.5703125" bestFit="1" customWidth="1"/>
    <col min="4" max="4" width="19.42578125" bestFit="1" customWidth="1"/>
    <col min="5" max="5" width="9.85546875" bestFit="1" customWidth="1"/>
    <col min="6" max="6" width="9.85546875" hidden="1" customWidth="1"/>
    <col min="7" max="7" width="30.42578125" customWidth="1"/>
    <col min="8" max="8" width="9.5703125" customWidth="1"/>
    <col min="9" max="9" width="8.5703125" customWidth="1"/>
    <col min="10" max="10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5" ht="16.5" x14ac:dyDescent="0.3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  <c r="O2" s="19"/>
    </row>
    <row r="3" spans="2:15" ht="16.5" x14ac:dyDescent="0.3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  <c r="O3" s="19"/>
    </row>
    <row r="4" spans="2:15" ht="16.5" x14ac:dyDescent="0.3">
      <c r="B4" s="30" t="s">
        <v>38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  <c r="O4" s="19"/>
    </row>
    <row r="5" spans="2:15" x14ac:dyDescent="0.25">
      <c r="B5" s="2">
        <v>1</v>
      </c>
      <c r="C5" s="3" t="s">
        <v>1</v>
      </c>
      <c r="D5" s="18" t="b">
        <v>1</v>
      </c>
      <c r="E5" s="2">
        <f>IF(EXACT(D5,"VERDADERO"),1.25,0)</f>
        <v>1.25</v>
      </c>
      <c r="F5" s="8">
        <f>E5/10</f>
        <v>0.125</v>
      </c>
      <c r="G5" s="3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5" x14ac:dyDescent="0.25">
      <c r="B6" s="2">
        <v>2</v>
      </c>
      <c r="C6" s="3" t="s">
        <v>2</v>
      </c>
      <c r="D6" s="18" t="b">
        <v>0</v>
      </c>
      <c r="E6" s="2">
        <f t="shared" ref="E6:E11" si="0">IF(EXACT(D6,"VERDADERO"),1.25,0)</f>
        <v>0</v>
      </c>
      <c r="F6" s="8">
        <f t="shared" ref="F6:F12" si="1">E6/10</f>
        <v>0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5" x14ac:dyDescent="0.25">
      <c r="B7" s="2">
        <v>3</v>
      </c>
      <c r="C7" s="3" t="s">
        <v>3</v>
      </c>
      <c r="D7" s="18" t="b">
        <v>0</v>
      </c>
      <c r="E7" s="2">
        <f t="shared" si="0"/>
        <v>0</v>
      </c>
      <c r="F7" s="8">
        <f t="shared" si="1"/>
        <v>0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5" x14ac:dyDescent="0.25">
      <c r="B8" s="2">
        <v>4</v>
      </c>
      <c r="C8" s="3" t="s">
        <v>4</v>
      </c>
      <c r="D8" s="18" t="b">
        <v>0</v>
      </c>
      <c r="E8" s="2">
        <f t="shared" si="0"/>
        <v>0</v>
      </c>
      <c r="F8" s="8">
        <f t="shared" si="1"/>
        <v>0</v>
      </c>
      <c r="G8" s="3"/>
      <c r="K8" s="15">
        <v>5</v>
      </c>
      <c r="N8" s="1"/>
    </row>
    <row r="9" spans="2:15" x14ac:dyDescent="0.25">
      <c r="B9" s="2">
        <v>5</v>
      </c>
      <c r="C9" s="3" t="s">
        <v>5</v>
      </c>
      <c r="D9" s="18" t="b">
        <v>0</v>
      </c>
      <c r="E9" s="2">
        <f t="shared" si="0"/>
        <v>0</v>
      </c>
      <c r="F9" s="8">
        <f t="shared" si="1"/>
        <v>0</v>
      </c>
      <c r="G9" s="4"/>
      <c r="H9" s="1"/>
      <c r="N9" s="1"/>
    </row>
    <row r="10" spans="2:15" x14ac:dyDescent="0.25">
      <c r="B10" s="2">
        <v>6</v>
      </c>
      <c r="C10" s="3" t="s">
        <v>6</v>
      </c>
      <c r="D10" s="18" t="b">
        <v>0</v>
      </c>
      <c r="E10" s="2">
        <f t="shared" si="0"/>
        <v>0</v>
      </c>
      <c r="F10" s="8">
        <f t="shared" si="1"/>
        <v>0</v>
      </c>
      <c r="G10" s="3"/>
      <c r="N10" s="1"/>
    </row>
    <row r="11" spans="2:15" x14ac:dyDescent="0.25">
      <c r="B11" s="2">
        <v>7</v>
      </c>
      <c r="C11" s="3" t="s">
        <v>7</v>
      </c>
      <c r="D11" s="18" t="b">
        <v>0</v>
      </c>
      <c r="E11" s="2">
        <f t="shared" si="0"/>
        <v>0</v>
      </c>
      <c r="F11" s="8">
        <f t="shared" si="1"/>
        <v>0</v>
      </c>
      <c r="G11" s="3"/>
      <c r="N11" s="1"/>
    </row>
    <row r="12" spans="2:15" x14ac:dyDescent="0.25">
      <c r="B12" s="2">
        <v>8</v>
      </c>
      <c r="C12" s="3" t="s">
        <v>8</v>
      </c>
      <c r="D12" s="18" t="b">
        <v>0</v>
      </c>
      <c r="E12" s="2">
        <f>IF(EXACT(D12,"VERDADERO"),1.25,0)</f>
        <v>0</v>
      </c>
      <c r="F12" s="8">
        <f t="shared" si="1"/>
        <v>0</v>
      </c>
      <c r="G12" s="4"/>
      <c r="H12" s="1"/>
      <c r="N12" s="1"/>
    </row>
    <row r="13" spans="2:15" x14ac:dyDescent="0.25">
      <c r="B13" s="31" t="s">
        <v>13</v>
      </c>
      <c r="C13" s="31"/>
      <c r="D13" s="2">
        <f>COUNTIF(D5:D12,"VERDADERO")</f>
        <v>1</v>
      </c>
      <c r="E13" s="2">
        <f>SUM(E5:E12)</f>
        <v>1.25</v>
      </c>
      <c r="F13" s="9">
        <f>SUM(F5:F12)</f>
        <v>0.125</v>
      </c>
      <c r="G13" s="2"/>
    </row>
    <row r="14" spans="2:15" hidden="1" x14ac:dyDescent="0.25">
      <c r="D14" s="7"/>
      <c r="E14" s="6"/>
      <c r="F14" s="6"/>
      <c r="G14" s="1"/>
      <c r="H14" s="1"/>
      <c r="I14" s="13" t="s">
        <v>15</v>
      </c>
      <c r="J14" s="13">
        <f>F13*PI()</f>
        <v>0.39269908169872414</v>
      </c>
      <c r="K14" s="13"/>
    </row>
    <row r="15" spans="2:15" hidden="1" x14ac:dyDescent="0.25">
      <c r="G15" s="1"/>
      <c r="H15" s="1"/>
      <c r="I15" s="13"/>
      <c r="J15" s="13"/>
      <c r="K15" s="13"/>
    </row>
    <row r="16" spans="2:15" ht="15.75" hidden="1" customHeight="1" x14ac:dyDescent="0.25">
      <c r="F16" s="1"/>
      <c r="G16" s="1"/>
      <c r="H16" s="1"/>
      <c r="I16" s="13"/>
      <c r="J16" s="13" t="s">
        <v>16</v>
      </c>
      <c r="K16" s="13" t="s">
        <v>17</v>
      </c>
      <c r="L16" s="1"/>
      <c r="M16" s="1"/>
    </row>
    <row r="17" spans="2:11" ht="45" hidden="1" customHeight="1" x14ac:dyDescent="0.25">
      <c r="F17" s="11"/>
      <c r="G17" s="1"/>
      <c r="H17" s="1"/>
      <c r="I17" s="13" t="s">
        <v>18</v>
      </c>
      <c r="J17" s="13">
        <v>0</v>
      </c>
      <c r="K17" s="13">
        <v>0</v>
      </c>
    </row>
    <row r="18" spans="2:11" ht="30" hidden="1" customHeight="1" x14ac:dyDescent="0.25">
      <c r="F18" s="16"/>
      <c r="I18" s="13" t="s">
        <v>19</v>
      </c>
      <c r="J18" s="13">
        <f>COS(J14)*-1</f>
        <v>-0.92387953251128674</v>
      </c>
      <c r="K18" s="13">
        <f>SIN(J14)</f>
        <v>0.38268343236508978</v>
      </c>
    </row>
    <row r="19" spans="2:11" x14ac:dyDescent="0.25">
      <c r="F19" s="16"/>
    </row>
    <row r="20" spans="2:11" ht="15" customHeight="1" x14ac:dyDescent="0.25">
      <c r="F20" s="16"/>
    </row>
    <row r="21" spans="2:11" x14ac:dyDescent="0.25">
      <c r="F21" s="16"/>
    </row>
    <row r="22" spans="2:11" ht="45" customHeight="1" x14ac:dyDescent="0.25">
      <c r="F22" s="16"/>
    </row>
    <row r="25" spans="2:11" x14ac:dyDescent="0.25">
      <c r="B25" s="13"/>
      <c r="C25" s="13"/>
      <c r="D25" s="13"/>
    </row>
    <row r="26" spans="2:11" x14ac:dyDescent="0.25">
      <c r="B26" s="13"/>
      <c r="C26" s="13"/>
      <c r="D26" s="14"/>
    </row>
    <row r="32" spans="2:11" x14ac:dyDescent="0.25">
      <c r="B32" s="13"/>
      <c r="C32" s="13"/>
      <c r="D32" s="13"/>
    </row>
    <row r="33" spans="2:4" x14ac:dyDescent="0.25">
      <c r="B33" s="13"/>
      <c r="C33" s="13"/>
      <c r="D33" s="13"/>
    </row>
    <row r="34" spans="2:4" x14ac:dyDescent="0.25">
      <c r="B34" s="13"/>
      <c r="C34" s="13"/>
      <c r="D34" s="13"/>
    </row>
  </sheetData>
  <mergeCells count="14">
    <mergeCell ref="L6:M6"/>
    <mergeCell ref="L7:M7"/>
    <mergeCell ref="B2:B3"/>
    <mergeCell ref="B4:G4"/>
    <mergeCell ref="B13:C13"/>
    <mergeCell ref="F2:F3"/>
    <mergeCell ref="C2:C3"/>
    <mergeCell ref="E2:E3"/>
    <mergeCell ref="G2:G3"/>
    <mergeCell ref="I2:J2"/>
    <mergeCell ref="L2:M2"/>
    <mergeCell ref="L3:M3"/>
    <mergeCell ref="L4:M4"/>
    <mergeCell ref="L5:M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523875</xdr:colOff>
                    <xdr:row>8</xdr:row>
                    <xdr:rowOff>0</xdr:rowOff>
                  </from>
                  <to>
                    <xdr:col>3</xdr:col>
                    <xdr:colOff>1200150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523875</xdr:colOff>
                    <xdr:row>9</xdr:row>
                    <xdr:rowOff>0</xdr:rowOff>
                  </from>
                  <to>
                    <xdr:col>3</xdr:col>
                    <xdr:colOff>1200150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523875</xdr:colOff>
                    <xdr:row>10</xdr:row>
                    <xdr:rowOff>0</xdr:rowOff>
                  </from>
                  <to>
                    <xdr:col>3</xdr:col>
                    <xdr:colOff>1200150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0</xdr:rowOff>
                  </from>
                  <to>
                    <xdr:col>3</xdr:col>
                    <xdr:colOff>1200150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F38F-9D58-4117-851B-842623DCAAF1}">
  <sheetPr codeName="Hoja3"/>
  <dimension ref="B2:N33"/>
  <sheetViews>
    <sheetView showGridLines="0" zoomScaleNormal="100" workbookViewId="0">
      <selection sqref="A1:XFD1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0.42578125" customWidth="1"/>
    <col min="8" max="8" width="9.5703125" customWidth="1"/>
    <col min="9" max="9" width="10.4257812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</row>
    <row r="3" spans="2:14" x14ac:dyDescent="0.25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</row>
    <row r="4" spans="2:14" x14ac:dyDescent="0.25">
      <c r="B4" s="30" t="s">
        <v>39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</row>
    <row r="5" spans="2:14" x14ac:dyDescent="0.25">
      <c r="B5" s="2">
        <v>1</v>
      </c>
      <c r="C5" s="3" t="s">
        <v>28</v>
      </c>
      <c r="D5" s="18" t="b">
        <v>0</v>
      </c>
      <c r="E5" s="2">
        <f>IF(EXACT(D5,"VERDADERO"),1.43,0)</f>
        <v>0</v>
      </c>
      <c r="F5" s="8">
        <f>E5/10</f>
        <v>0</v>
      </c>
      <c r="G5" s="3"/>
      <c r="H5" s="1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4" x14ac:dyDescent="0.25">
      <c r="B6" s="2">
        <v>2</v>
      </c>
      <c r="C6" s="3" t="s">
        <v>29</v>
      </c>
      <c r="D6" s="18" t="b">
        <v>0</v>
      </c>
      <c r="E6" s="2">
        <f t="shared" ref="E6:E11" si="0">IF(EXACT(D6,"VERDADERO"),1.43,0)</f>
        <v>0</v>
      </c>
      <c r="F6" s="8">
        <f t="shared" ref="F6:F11" si="1">E6/10</f>
        <v>0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4" x14ac:dyDescent="0.25">
      <c r="B7" s="2">
        <v>3</v>
      </c>
      <c r="C7" s="3" t="s">
        <v>42</v>
      </c>
      <c r="D7" s="18" t="b">
        <v>0</v>
      </c>
      <c r="E7" s="2">
        <f t="shared" si="0"/>
        <v>0</v>
      </c>
      <c r="F7" s="8">
        <f t="shared" si="1"/>
        <v>0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4" x14ac:dyDescent="0.25">
      <c r="B8" s="2">
        <v>4</v>
      </c>
      <c r="C8" s="3" t="s">
        <v>30</v>
      </c>
      <c r="D8" s="18" t="b">
        <v>0</v>
      </c>
      <c r="E8" s="2">
        <f t="shared" si="0"/>
        <v>0</v>
      </c>
      <c r="F8" s="8">
        <f t="shared" si="1"/>
        <v>0</v>
      </c>
      <c r="G8" s="3"/>
      <c r="K8" s="15">
        <v>5</v>
      </c>
      <c r="N8" s="1"/>
    </row>
    <row r="9" spans="2:14" x14ac:dyDescent="0.25">
      <c r="B9" s="2">
        <v>5</v>
      </c>
      <c r="C9" s="3" t="s">
        <v>31</v>
      </c>
      <c r="D9" s="18" t="b">
        <v>0</v>
      </c>
      <c r="E9" s="2">
        <f t="shared" si="0"/>
        <v>0</v>
      </c>
      <c r="F9" s="8">
        <f t="shared" si="1"/>
        <v>0</v>
      </c>
      <c r="G9" s="4"/>
      <c r="H9" s="1"/>
      <c r="N9" s="1"/>
    </row>
    <row r="10" spans="2:14" x14ac:dyDescent="0.25">
      <c r="B10" s="2">
        <v>6</v>
      </c>
      <c r="C10" s="3" t="s">
        <v>32</v>
      </c>
      <c r="D10" s="18" t="b">
        <v>0</v>
      </c>
      <c r="E10" s="2">
        <f t="shared" si="0"/>
        <v>0</v>
      </c>
      <c r="F10" s="8">
        <f t="shared" si="1"/>
        <v>0</v>
      </c>
      <c r="G10" s="3"/>
      <c r="N10" s="1"/>
    </row>
    <row r="11" spans="2:14" x14ac:dyDescent="0.25">
      <c r="B11" s="2">
        <v>7</v>
      </c>
      <c r="C11" s="3" t="s">
        <v>33</v>
      </c>
      <c r="D11" s="18" t="b">
        <v>0</v>
      </c>
      <c r="E11" s="2">
        <f t="shared" si="0"/>
        <v>0</v>
      </c>
      <c r="F11" s="8">
        <f t="shared" si="1"/>
        <v>0</v>
      </c>
      <c r="G11" s="3"/>
      <c r="N11" s="1"/>
    </row>
    <row r="12" spans="2:14" x14ac:dyDescent="0.25">
      <c r="B12" s="31" t="s">
        <v>13</v>
      </c>
      <c r="C12" s="31"/>
      <c r="D12" s="2">
        <f>COUNTIF(D5:D11,"VERDADERO")</f>
        <v>0</v>
      </c>
      <c r="E12" s="2">
        <f>SUM(E5:E11)</f>
        <v>0</v>
      </c>
      <c r="F12" s="9">
        <f>SUM(F5:F11)</f>
        <v>0</v>
      </c>
      <c r="G12" s="2"/>
    </row>
    <row r="13" spans="2:14" x14ac:dyDescent="0.25">
      <c r="D13" s="7"/>
      <c r="E13" s="6"/>
      <c r="F13" s="6"/>
      <c r="G13" s="1"/>
      <c r="H13" s="1"/>
    </row>
    <row r="14" spans="2:14" hidden="1" x14ac:dyDescent="0.25">
      <c r="G14" s="1"/>
      <c r="H14" s="1"/>
      <c r="I14" s="13" t="s">
        <v>15</v>
      </c>
      <c r="J14" s="13">
        <f>F12*PI()</f>
        <v>0</v>
      </c>
      <c r="K14" s="13"/>
    </row>
    <row r="15" spans="2:14" ht="15.75" hidden="1" customHeight="1" x14ac:dyDescent="0.25">
      <c r="F15" s="1"/>
      <c r="G15" s="1"/>
      <c r="H15" s="1"/>
      <c r="I15" s="13"/>
      <c r="J15" s="13"/>
      <c r="K15" s="13"/>
      <c r="L15" s="1"/>
      <c r="M15" s="1"/>
    </row>
    <row r="16" spans="2:14" ht="45" hidden="1" customHeight="1" x14ac:dyDescent="0.25">
      <c r="F16" s="11"/>
      <c r="G16" s="1"/>
      <c r="H16" s="1"/>
      <c r="I16" s="13"/>
      <c r="J16" s="13" t="s">
        <v>16</v>
      </c>
      <c r="K16" s="13" t="s">
        <v>17</v>
      </c>
    </row>
    <row r="17" spans="2:11" ht="30" hidden="1" customHeight="1" x14ac:dyDescent="0.25">
      <c r="F17" s="16"/>
      <c r="I17" s="13" t="s">
        <v>18</v>
      </c>
      <c r="J17" s="13">
        <v>0</v>
      </c>
      <c r="K17" s="13">
        <v>0</v>
      </c>
    </row>
    <row r="18" spans="2:11" hidden="1" x14ac:dyDescent="0.25">
      <c r="F18" s="16"/>
      <c r="I18" s="13" t="s">
        <v>19</v>
      </c>
      <c r="J18" s="13">
        <f>COS(J14)*-1</f>
        <v>-1</v>
      </c>
      <c r="K18" s="13">
        <f>SIN(J14)</f>
        <v>0</v>
      </c>
    </row>
    <row r="19" spans="2:11" ht="15" customHeight="1" x14ac:dyDescent="0.25">
      <c r="F19" s="16"/>
    </row>
    <row r="20" spans="2:11" x14ac:dyDescent="0.25">
      <c r="F20" s="16"/>
      <c r="I20" s="20"/>
    </row>
    <row r="21" spans="2:11" ht="45" customHeight="1" x14ac:dyDescent="0.25">
      <c r="F21" s="16"/>
    </row>
    <row r="24" spans="2:11" x14ac:dyDescent="0.25">
      <c r="B24" s="13"/>
      <c r="C24" s="13"/>
      <c r="D24" s="13"/>
    </row>
    <row r="25" spans="2:11" x14ac:dyDescent="0.25">
      <c r="B25" s="13"/>
      <c r="C25" s="13"/>
      <c r="D25" s="14"/>
    </row>
    <row r="31" spans="2:11" x14ac:dyDescent="0.25">
      <c r="B31" s="13"/>
      <c r="C31" s="13"/>
      <c r="D31" s="13"/>
    </row>
    <row r="32" spans="2:11" x14ac:dyDescent="0.25">
      <c r="B32" s="13"/>
      <c r="C32" s="13"/>
      <c r="D32" s="13"/>
    </row>
    <row r="33" spans="2:4" x14ac:dyDescent="0.25">
      <c r="B33" s="13"/>
      <c r="C33" s="13"/>
      <c r="D33" s="13"/>
    </row>
  </sheetData>
  <mergeCells count="14">
    <mergeCell ref="B12:C12"/>
    <mergeCell ref="B4:G4"/>
    <mergeCell ref="L3:M3"/>
    <mergeCell ref="L4:M4"/>
    <mergeCell ref="L5:M5"/>
    <mergeCell ref="L6:M6"/>
    <mergeCell ref="L7:M7"/>
    <mergeCell ref="I2:J2"/>
    <mergeCell ref="L2:M2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3</xdr:col>
                    <xdr:colOff>523875</xdr:colOff>
                    <xdr:row>8</xdr:row>
                    <xdr:rowOff>0</xdr:rowOff>
                  </from>
                  <to>
                    <xdr:col>3</xdr:col>
                    <xdr:colOff>1200150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3</xdr:col>
                    <xdr:colOff>523875</xdr:colOff>
                    <xdr:row>9</xdr:row>
                    <xdr:rowOff>0</xdr:rowOff>
                  </from>
                  <to>
                    <xdr:col>3</xdr:col>
                    <xdr:colOff>1200150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523875</xdr:colOff>
                    <xdr:row>10</xdr:row>
                    <xdr:rowOff>0</xdr:rowOff>
                  </from>
                  <to>
                    <xdr:col>3</xdr:col>
                    <xdr:colOff>1200150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9846-0537-4FDE-AD89-2D2E55F30F70}">
  <dimension ref="B2:N30"/>
  <sheetViews>
    <sheetView showGridLines="0" zoomScaleNormal="100" workbookViewId="0">
      <selection activeCell="C20" sqref="C20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1.8554687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</row>
    <row r="3" spans="2:14" x14ac:dyDescent="0.25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</row>
    <row r="4" spans="2:14" x14ac:dyDescent="0.25">
      <c r="B4" s="30" t="s">
        <v>40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</row>
    <row r="5" spans="2:14" x14ac:dyDescent="0.25">
      <c r="B5" s="2">
        <v>1</v>
      </c>
      <c r="C5" s="3" t="s">
        <v>34</v>
      </c>
      <c r="D5" s="18" t="b">
        <v>1</v>
      </c>
      <c r="E5" s="2">
        <f>IF(EXACT(D5,"VERDADERO"),2.5,0)</f>
        <v>2.5</v>
      </c>
      <c r="F5" s="8">
        <f>E5/10</f>
        <v>0.25</v>
      </c>
      <c r="G5" s="3"/>
      <c r="H5" s="1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4" x14ac:dyDescent="0.25">
      <c r="B6" s="2">
        <v>2</v>
      </c>
      <c r="C6" s="3" t="s">
        <v>35</v>
      </c>
      <c r="D6" s="18" t="b">
        <v>1</v>
      </c>
      <c r="E6" s="2">
        <f t="shared" ref="E6:E8" si="0">IF(EXACT(D6,"VERDADERO"),2.5,0)</f>
        <v>2.5</v>
      </c>
      <c r="F6" s="8">
        <f t="shared" ref="F6:F8" si="1">E6/10</f>
        <v>0.25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4" x14ac:dyDescent="0.25">
      <c r="B7" s="2">
        <v>3</v>
      </c>
      <c r="C7" s="3" t="s">
        <v>36</v>
      </c>
      <c r="D7" s="18" t="b">
        <v>1</v>
      </c>
      <c r="E7" s="2">
        <f t="shared" si="0"/>
        <v>2.5</v>
      </c>
      <c r="F7" s="8">
        <f t="shared" si="1"/>
        <v>0.25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4" x14ac:dyDescent="0.25">
      <c r="B8" s="2">
        <v>4</v>
      </c>
      <c r="C8" s="21" t="s">
        <v>37</v>
      </c>
      <c r="D8" s="18" t="b">
        <v>1</v>
      </c>
      <c r="E8" s="2">
        <f t="shared" si="0"/>
        <v>2.5</v>
      </c>
      <c r="F8" s="8">
        <f t="shared" si="1"/>
        <v>0.25</v>
      </c>
      <c r="G8" s="3"/>
      <c r="I8" s="23"/>
      <c r="J8" s="24"/>
      <c r="K8" s="22">
        <v>5</v>
      </c>
      <c r="N8" s="1"/>
    </row>
    <row r="9" spans="2:14" x14ac:dyDescent="0.25">
      <c r="B9" s="31" t="s">
        <v>13</v>
      </c>
      <c r="C9" s="31"/>
      <c r="D9" s="2">
        <f>COUNTIF(D5:D8,"VERDADERO")</f>
        <v>4</v>
      </c>
      <c r="E9" s="2">
        <f>SUM(E5:E8)</f>
        <v>10</v>
      </c>
      <c r="F9" s="9">
        <f>SUM(F5:F8)</f>
        <v>1</v>
      </c>
      <c r="G9" s="2"/>
      <c r="K9" s="13"/>
    </row>
    <row r="10" spans="2:14" hidden="1" x14ac:dyDescent="0.25">
      <c r="D10" s="7"/>
      <c r="E10" s="6"/>
      <c r="F10" s="6"/>
      <c r="G10" s="1"/>
      <c r="H10" s="1"/>
      <c r="I10" s="13" t="s">
        <v>15</v>
      </c>
      <c r="J10" s="13">
        <f>F9*PI()</f>
        <v>3.1415926535897931</v>
      </c>
      <c r="K10" s="13"/>
    </row>
    <row r="11" spans="2:14" hidden="1" x14ac:dyDescent="0.25">
      <c r="G11" s="1"/>
      <c r="H11" s="1"/>
      <c r="I11" s="13"/>
      <c r="J11" s="13"/>
      <c r="K11" s="13" t="s">
        <v>17</v>
      </c>
    </row>
    <row r="12" spans="2:14" ht="15.75" hidden="1" customHeight="1" x14ac:dyDescent="0.25">
      <c r="F12" s="1"/>
      <c r="G12" s="1"/>
      <c r="H12" s="1"/>
      <c r="I12" s="13"/>
      <c r="J12" s="13" t="s">
        <v>16</v>
      </c>
      <c r="K12" s="13">
        <v>0</v>
      </c>
      <c r="L12" s="1"/>
      <c r="M12" s="1"/>
    </row>
    <row r="13" spans="2:14" ht="45" hidden="1" customHeight="1" x14ac:dyDescent="0.25">
      <c r="F13" s="11"/>
      <c r="G13" s="1"/>
      <c r="H13" s="1"/>
      <c r="I13" s="13" t="s">
        <v>18</v>
      </c>
      <c r="J13" s="13">
        <v>0</v>
      </c>
      <c r="K13" s="13">
        <f>SIN(J10)</f>
        <v>1.22514845490862E-16</v>
      </c>
    </row>
    <row r="14" spans="2:14" ht="30" hidden="1" customHeight="1" x14ac:dyDescent="0.25">
      <c r="F14" s="16"/>
      <c r="I14" s="13" t="s">
        <v>19</v>
      </c>
      <c r="J14" s="13">
        <f>COS(J10)*-1</f>
        <v>1</v>
      </c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</row>
    <row r="18" spans="2:9" ht="45" customHeight="1" x14ac:dyDescent="0.25">
      <c r="F18" s="16"/>
      <c r="I18" s="20"/>
    </row>
    <row r="21" spans="2:9" x14ac:dyDescent="0.25">
      <c r="B21" s="13"/>
      <c r="C21" s="13"/>
      <c r="D21" s="13"/>
    </row>
    <row r="22" spans="2:9" x14ac:dyDescent="0.25">
      <c r="B22" s="13"/>
      <c r="C22" s="13"/>
      <c r="D22" s="14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  <row r="30" spans="2:9" x14ac:dyDescent="0.25">
      <c r="B30" s="13"/>
      <c r="C30" s="13"/>
      <c r="D30" s="13"/>
    </row>
  </sheetData>
  <mergeCells count="14">
    <mergeCell ref="I2:J2"/>
    <mergeCell ref="L2:M2"/>
    <mergeCell ref="B2:B3"/>
    <mergeCell ref="C2:C3"/>
    <mergeCell ref="E2:E3"/>
    <mergeCell ref="F2:F3"/>
    <mergeCell ref="G2:G3"/>
    <mergeCell ref="B9:C9"/>
    <mergeCell ref="B4:G4"/>
    <mergeCell ref="L3:M3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1AB0-5671-4047-A9BC-F4BFD61DA4CD}">
  <dimension ref="B2:N30"/>
  <sheetViews>
    <sheetView showGridLines="0" zoomScaleNormal="100" workbookViewId="0">
      <selection sqref="A1:A1048576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9.14062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</row>
    <row r="3" spans="2:14" x14ac:dyDescent="0.25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</row>
    <row r="4" spans="2:14" x14ac:dyDescent="0.25">
      <c r="B4" s="30" t="s">
        <v>41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</row>
    <row r="5" spans="2:14" x14ac:dyDescent="0.25">
      <c r="B5" s="2">
        <v>1</v>
      </c>
      <c r="C5" s="3" t="s">
        <v>43</v>
      </c>
      <c r="D5" s="18" t="b">
        <v>1</v>
      </c>
      <c r="E5" s="2">
        <f>IF(EXACT(D5,"VERDADERO"),2.5,0)</f>
        <v>2.5</v>
      </c>
      <c r="F5" s="8">
        <f>E5/10</f>
        <v>0.25</v>
      </c>
      <c r="G5" s="3"/>
      <c r="H5" s="1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4" x14ac:dyDescent="0.25">
      <c r="B6" s="2">
        <v>2</v>
      </c>
      <c r="C6" s="3" t="s">
        <v>44</v>
      </c>
      <c r="D6" s="18" t="b">
        <v>1</v>
      </c>
      <c r="E6" s="2">
        <f t="shared" ref="E6:E8" si="0">IF(EXACT(D6,"VERDADERO"),2.5,0)</f>
        <v>2.5</v>
      </c>
      <c r="F6" s="8">
        <f t="shared" ref="F6:F8" si="1">E6/10</f>
        <v>0.25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4" x14ac:dyDescent="0.25">
      <c r="B7" s="2">
        <v>3</v>
      </c>
      <c r="C7" s="3" t="s">
        <v>45</v>
      </c>
      <c r="D7" s="18" t="b">
        <v>1</v>
      </c>
      <c r="E7" s="2">
        <f t="shared" si="0"/>
        <v>2.5</v>
      </c>
      <c r="F7" s="8">
        <f t="shared" si="1"/>
        <v>0.25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4" x14ac:dyDescent="0.25">
      <c r="B8" s="2">
        <v>4</v>
      </c>
      <c r="C8" s="21" t="s">
        <v>46</v>
      </c>
      <c r="D8" s="18" t="b">
        <v>1</v>
      </c>
      <c r="E8" s="2">
        <f t="shared" si="0"/>
        <v>2.5</v>
      </c>
      <c r="F8" s="8">
        <f t="shared" si="1"/>
        <v>0.25</v>
      </c>
      <c r="G8" s="3"/>
      <c r="I8" s="23"/>
      <c r="J8" s="24"/>
      <c r="K8" s="22">
        <v>5</v>
      </c>
      <c r="N8" s="1"/>
    </row>
    <row r="9" spans="2:14" x14ac:dyDescent="0.25">
      <c r="B9" s="31" t="s">
        <v>13</v>
      </c>
      <c r="C9" s="31"/>
      <c r="D9" s="2">
        <f>COUNTIF(D5:D8,"VERDADERO")</f>
        <v>4</v>
      </c>
      <c r="E9" s="2">
        <f>SUM(E5:E8)</f>
        <v>10</v>
      </c>
      <c r="F9" s="9">
        <f>SUM(F5:F8)</f>
        <v>1</v>
      </c>
      <c r="G9" s="2"/>
      <c r="K9" s="13"/>
    </row>
    <row r="10" spans="2:14" hidden="1" x14ac:dyDescent="0.25">
      <c r="D10" s="7"/>
      <c r="E10" s="6"/>
      <c r="F10" s="6"/>
      <c r="G10" s="1"/>
      <c r="H10" s="1"/>
      <c r="I10" s="13" t="s">
        <v>15</v>
      </c>
      <c r="J10" s="13">
        <f>F9*PI()</f>
        <v>3.1415926535897931</v>
      </c>
      <c r="K10" s="13"/>
    </row>
    <row r="11" spans="2:14" hidden="1" x14ac:dyDescent="0.25">
      <c r="G11" s="1"/>
      <c r="H11" s="1"/>
      <c r="I11" s="13"/>
      <c r="J11" s="13"/>
      <c r="K11" s="13" t="s">
        <v>17</v>
      </c>
    </row>
    <row r="12" spans="2:14" ht="15.75" hidden="1" customHeight="1" x14ac:dyDescent="0.25">
      <c r="F12" s="1"/>
      <c r="G12" s="1"/>
      <c r="H12" s="1"/>
      <c r="I12" s="13"/>
      <c r="J12" s="13" t="s">
        <v>16</v>
      </c>
      <c r="K12" s="13">
        <v>0</v>
      </c>
      <c r="L12" s="1"/>
      <c r="M12" s="1"/>
    </row>
    <row r="13" spans="2:14" ht="45" hidden="1" customHeight="1" x14ac:dyDescent="0.25">
      <c r="F13" s="11"/>
      <c r="G13" s="1"/>
      <c r="H13" s="1"/>
      <c r="I13" s="13" t="s">
        <v>18</v>
      </c>
      <c r="J13" s="13">
        <v>0</v>
      </c>
      <c r="K13" s="13">
        <f>SIN(J10)</f>
        <v>1.22514845490862E-16</v>
      </c>
    </row>
    <row r="14" spans="2:14" ht="30" hidden="1" customHeight="1" x14ac:dyDescent="0.25">
      <c r="F14" s="16"/>
      <c r="I14" s="13" t="s">
        <v>19</v>
      </c>
      <c r="J14" s="13">
        <f>COS(J10)*-1</f>
        <v>1</v>
      </c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</row>
    <row r="18" spans="2:9" ht="45" customHeight="1" x14ac:dyDescent="0.25">
      <c r="F18" s="16"/>
      <c r="I18" s="20"/>
    </row>
    <row r="21" spans="2:9" x14ac:dyDescent="0.25">
      <c r="B21" s="13"/>
      <c r="C21" s="13"/>
      <c r="D21" s="13"/>
    </row>
    <row r="22" spans="2:9" x14ac:dyDescent="0.25">
      <c r="B22" s="13"/>
      <c r="C22" s="13"/>
      <c r="D22" s="14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  <row r="30" spans="2:9" x14ac:dyDescent="0.25">
      <c r="B30" s="13"/>
      <c r="C30" s="13"/>
      <c r="D30" s="13"/>
    </row>
  </sheetData>
  <mergeCells count="14">
    <mergeCell ref="I2:J2"/>
    <mergeCell ref="L2:M2"/>
    <mergeCell ref="B2:B3"/>
    <mergeCell ref="C2:C3"/>
    <mergeCell ref="E2:E3"/>
    <mergeCell ref="F2:F3"/>
    <mergeCell ref="G2:G3"/>
    <mergeCell ref="B9:C9"/>
    <mergeCell ref="B4:G4"/>
    <mergeCell ref="L3:M3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D9A5-BCCB-4797-8E75-98129B5E70CA}">
  <dimension ref="B2:N29"/>
  <sheetViews>
    <sheetView showGridLines="0" zoomScaleNormal="100" workbookViewId="0">
      <selection sqref="A1:XFD1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5703125" bestFit="1" customWidth="1"/>
    <col min="5" max="5" width="10" bestFit="1" customWidth="1"/>
    <col min="6" max="6" width="9.85546875" hidden="1" customWidth="1"/>
    <col min="7" max="7" width="35.42578125" customWidth="1"/>
    <col min="8" max="8" width="9.5703125" customWidth="1"/>
    <col min="9" max="9" width="10.7109375" customWidth="1"/>
    <col min="10" max="10" width="15.42578125" bestFit="1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</row>
    <row r="3" spans="2:14" x14ac:dyDescent="0.25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</row>
    <row r="4" spans="2:14" x14ac:dyDescent="0.25">
      <c r="B4" s="30" t="s">
        <v>47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</row>
    <row r="5" spans="2:14" x14ac:dyDescent="0.25">
      <c r="B5" s="2">
        <v>1</v>
      </c>
      <c r="C5" s="3" t="s">
        <v>48</v>
      </c>
      <c r="D5" s="18" t="b">
        <v>1</v>
      </c>
      <c r="E5" s="2">
        <f>IF(EXACT(D5,"VERDADERO"),2.5,0)</f>
        <v>2.5</v>
      </c>
      <c r="F5" s="8">
        <f>E5/10</f>
        <v>0.25</v>
      </c>
      <c r="G5" s="3"/>
      <c r="H5" s="1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4" x14ac:dyDescent="0.25">
      <c r="B6" s="2">
        <v>2</v>
      </c>
      <c r="C6" s="3" t="s">
        <v>49</v>
      </c>
      <c r="D6" s="18" t="b">
        <v>0</v>
      </c>
      <c r="E6" s="2">
        <f t="shared" ref="E6:E8" si="0">IF(EXACT(D6,"VERDADERO"),2.5,0)</f>
        <v>0</v>
      </c>
      <c r="F6" s="8">
        <f t="shared" ref="F6:F8" si="1">E6/10</f>
        <v>0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4" x14ac:dyDescent="0.25">
      <c r="B7" s="2">
        <v>3</v>
      </c>
      <c r="C7" s="3" t="s">
        <v>50</v>
      </c>
      <c r="D7" s="18" t="b">
        <v>0</v>
      </c>
      <c r="E7" s="2">
        <f t="shared" si="0"/>
        <v>0</v>
      </c>
      <c r="F7" s="8">
        <f t="shared" si="1"/>
        <v>0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4" x14ac:dyDescent="0.25">
      <c r="B8" s="2">
        <v>4</v>
      </c>
      <c r="C8" s="21" t="s">
        <v>51</v>
      </c>
      <c r="D8" s="18" t="b">
        <v>1</v>
      </c>
      <c r="E8" s="2">
        <f t="shared" si="0"/>
        <v>2.5</v>
      </c>
      <c r="F8" s="8">
        <f t="shared" si="1"/>
        <v>0.25</v>
      </c>
      <c r="G8" s="3"/>
      <c r="K8" s="22">
        <v>5</v>
      </c>
      <c r="N8" s="1"/>
    </row>
    <row r="9" spans="2:14" x14ac:dyDescent="0.25">
      <c r="B9" s="31" t="s">
        <v>13</v>
      </c>
      <c r="C9" s="31"/>
      <c r="D9" s="2">
        <f>COUNTIF(D5:D8,"VERDADERO")</f>
        <v>2</v>
      </c>
      <c r="E9" s="2">
        <f>SUM(E5:E8)</f>
        <v>5</v>
      </c>
      <c r="F9" s="9">
        <f>SUM(F5:F8)</f>
        <v>0.5</v>
      </c>
      <c r="G9" s="2"/>
    </row>
    <row r="10" spans="2:14" x14ac:dyDescent="0.25">
      <c r="D10" s="7"/>
      <c r="E10" s="6"/>
      <c r="F10" s="6"/>
      <c r="G10" s="1"/>
      <c r="H10" s="1"/>
    </row>
    <row r="11" spans="2:14" x14ac:dyDescent="0.25">
      <c r="G11" s="1"/>
      <c r="H11" s="1"/>
    </row>
    <row r="12" spans="2:14" ht="15.75" hidden="1" customHeight="1" x14ac:dyDescent="0.25">
      <c r="F12" s="1"/>
      <c r="G12" s="1"/>
      <c r="H12" s="1"/>
      <c r="I12" s="13" t="s">
        <v>15</v>
      </c>
      <c r="J12" s="13">
        <f>F9*PI()</f>
        <v>1.5707963267948966</v>
      </c>
      <c r="K12" s="13"/>
      <c r="L12" s="1"/>
      <c r="M12" s="1"/>
    </row>
    <row r="13" spans="2:14" ht="30" hidden="1" customHeight="1" x14ac:dyDescent="0.25">
      <c r="F13" s="16"/>
      <c r="I13" s="13"/>
      <c r="J13" s="13" t="s">
        <v>16</v>
      </c>
      <c r="K13" s="13" t="s">
        <v>17</v>
      </c>
    </row>
    <row r="14" spans="2:14" hidden="1" x14ac:dyDescent="0.25">
      <c r="F14" s="16"/>
      <c r="I14" s="13" t="s">
        <v>18</v>
      </c>
      <c r="J14" s="13">
        <v>0</v>
      </c>
      <c r="K14" s="13">
        <v>0</v>
      </c>
    </row>
    <row r="15" spans="2:14" ht="15" hidden="1" customHeight="1" x14ac:dyDescent="0.25">
      <c r="F15" s="16"/>
      <c r="I15" s="13" t="s">
        <v>19</v>
      </c>
      <c r="J15" s="13">
        <f>COS(J12)*-1</f>
        <v>-6.1257422745431001E-17</v>
      </c>
      <c r="K15" s="13">
        <f>SIN(J12)</f>
        <v>1</v>
      </c>
    </row>
    <row r="16" spans="2:14" x14ac:dyDescent="0.25">
      <c r="F16" s="16"/>
      <c r="I16" s="20"/>
    </row>
    <row r="17" spans="2:6" ht="45" customHeight="1" x14ac:dyDescent="0.25">
      <c r="F17" s="16"/>
    </row>
    <row r="20" spans="2:6" x14ac:dyDescent="0.25">
      <c r="B20" s="13"/>
      <c r="C20" s="13"/>
      <c r="D20" s="13"/>
    </row>
    <row r="21" spans="2:6" x14ac:dyDescent="0.25">
      <c r="B21" s="13"/>
      <c r="C21" s="13"/>
      <c r="D21" s="14"/>
    </row>
    <row r="27" spans="2:6" x14ac:dyDescent="0.25">
      <c r="B27" s="13"/>
      <c r="C27" s="13"/>
      <c r="D27" s="13"/>
    </row>
    <row r="28" spans="2:6" x14ac:dyDescent="0.25">
      <c r="B28" s="13"/>
      <c r="C28" s="13"/>
      <c r="D28" s="13"/>
    </row>
    <row r="29" spans="2:6" x14ac:dyDescent="0.25">
      <c r="B29" s="13"/>
      <c r="C29" s="13"/>
      <c r="D29" s="13"/>
    </row>
  </sheetData>
  <mergeCells count="14">
    <mergeCell ref="I2:J2"/>
    <mergeCell ref="L2:M2"/>
    <mergeCell ref="B2:B3"/>
    <mergeCell ref="C2:C3"/>
    <mergeCell ref="E2:E3"/>
    <mergeCell ref="F2:F3"/>
    <mergeCell ref="G2:G3"/>
    <mergeCell ref="B9:C9"/>
    <mergeCell ref="B4:G4"/>
    <mergeCell ref="L3:M3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3</xdr:col>
                    <xdr:colOff>523875</xdr:colOff>
                    <xdr:row>7</xdr:row>
                    <xdr:rowOff>0</xdr:rowOff>
                  </from>
                  <to>
                    <xdr:col>3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302D-A212-4583-B82C-E3456DEEAB1E}">
  <dimension ref="B2:N29"/>
  <sheetViews>
    <sheetView showGridLines="0" tabSelected="1" zoomScaleNormal="100" workbookViewId="0">
      <selection activeCell="B17" sqref="B17"/>
    </sheetView>
  </sheetViews>
  <sheetFormatPr baseColWidth="10" defaultColWidth="9.140625" defaultRowHeight="15" x14ac:dyDescent="0.25"/>
  <cols>
    <col min="2" max="2" width="13.7109375" customWidth="1"/>
    <col min="3" max="3" width="32.140625" customWidth="1"/>
    <col min="4" max="4" width="19.42578125" bestFit="1" customWidth="1"/>
    <col min="5" max="5" width="9.85546875" bestFit="1" customWidth="1"/>
    <col min="6" max="6" width="9.85546875" hidden="1" customWidth="1"/>
    <col min="7" max="7" width="35.42578125" customWidth="1"/>
    <col min="8" max="8" width="9.5703125" customWidth="1"/>
    <col min="9" max="9" width="10.7109375" customWidth="1"/>
    <col min="11" max="11" width="9.140625" hidden="1" customWidth="1"/>
    <col min="12" max="12" width="9.85546875" customWidth="1"/>
    <col min="13" max="13" width="12.140625" customWidth="1"/>
  </cols>
  <sheetData>
    <row r="2" spans="2:14" x14ac:dyDescent="0.25">
      <c r="B2" s="29" t="s">
        <v>12</v>
      </c>
      <c r="C2" s="29" t="s">
        <v>10</v>
      </c>
      <c r="D2" s="5" t="s">
        <v>9</v>
      </c>
      <c r="E2" s="29" t="s">
        <v>0</v>
      </c>
      <c r="F2" s="32" t="s">
        <v>14</v>
      </c>
      <c r="G2" s="29" t="s">
        <v>11</v>
      </c>
      <c r="I2" s="34" t="s">
        <v>20</v>
      </c>
      <c r="J2" s="34"/>
      <c r="K2" s="10"/>
      <c r="L2" s="35" t="s">
        <v>21</v>
      </c>
      <c r="M2" s="36"/>
    </row>
    <row r="3" spans="2:14" x14ac:dyDescent="0.25">
      <c r="B3" s="29"/>
      <c r="C3" s="29"/>
      <c r="D3" s="5" t="s">
        <v>27</v>
      </c>
      <c r="E3" s="29"/>
      <c r="F3" s="33"/>
      <c r="G3" s="29"/>
      <c r="I3" s="12">
        <v>0</v>
      </c>
      <c r="J3" s="17">
        <v>1</v>
      </c>
      <c r="K3" s="17">
        <v>0.5</v>
      </c>
      <c r="L3" s="37" t="s">
        <v>26</v>
      </c>
      <c r="M3" s="38"/>
    </row>
    <row r="4" spans="2:14" x14ac:dyDescent="0.25">
      <c r="B4" s="30" t="s">
        <v>52</v>
      </c>
      <c r="C4" s="30"/>
      <c r="D4" s="30"/>
      <c r="E4" s="30"/>
      <c r="F4" s="30"/>
      <c r="G4" s="30"/>
      <c r="I4" s="12">
        <v>1.01</v>
      </c>
      <c r="J4" s="17">
        <v>3.25</v>
      </c>
      <c r="K4" s="17">
        <v>1.125</v>
      </c>
      <c r="L4" s="39" t="s">
        <v>25</v>
      </c>
      <c r="M4" s="40"/>
    </row>
    <row r="5" spans="2:14" x14ac:dyDescent="0.25">
      <c r="B5" s="2">
        <v>1</v>
      </c>
      <c r="C5" s="3" t="s">
        <v>53</v>
      </c>
      <c r="D5" s="18" t="b">
        <v>1</v>
      </c>
      <c r="E5" s="2">
        <f>IF(EXACT(D5,"VERDADERO"),3.3,0)</f>
        <v>3.3</v>
      </c>
      <c r="F5" s="8">
        <f>E5/10</f>
        <v>0.32999999999999996</v>
      </c>
      <c r="G5" s="3"/>
      <c r="H5" s="1"/>
      <c r="I5" s="12">
        <v>3.26</v>
      </c>
      <c r="J5" s="17">
        <v>5.5</v>
      </c>
      <c r="K5" s="17">
        <v>1.125</v>
      </c>
      <c r="L5" s="41" t="s">
        <v>24</v>
      </c>
      <c r="M5" s="42"/>
    </row>
    <row r="6" spans="2:14" x14ac:dyDescent="0.25">
      <c r="B6" s="2">
        <v>2</v>
      </c>
      <c r="C6" s="3" t="s">
        <v>54</v>
      </c>
      <c r="D6" s="18" t="b">
        <v>0</v>
      </c>
      <c r="E6" s="2">
        <f t="shared" ref="E6:E7" si="0">IF(EXACT(D6,"VERDADERO"),3.3,0)</f>
        <v>0</v>
      </c>
      <c r="F6" s="8">
        <f t="shared" ref="F6:F7" si="1">E6/10</f>
        <v>0</v>
      </c>
      <c r="G6" s="3"/>
      <c r="I6" s="12">
        <v>5.51</v>
      </c>
      <c r="J6" s="17">
        <v>7.75</v>
      </c>
      <c r="K6" s="17">
        <v>1.125</v>
      </c>
      <c r="L6" s="25" t="s">
        <v>23</v>
      </c>
      <c r="M6" s="26"/>
    </row>
    <row r="7" spans="2:14" x14ac:dyDescent="0.25">
      <c r="B7" s="2">
        <v>3</v>
      </c>
      <c r="C7" s="3" t="s">
        <v>55</v>
      </c>
      <c r="D7" s="18" t="b">
        <v>1</v>
      </c>
      <c r="E7" s="2">
        <f t="shared" si="0"/>
        <v>3.3</v>
      </c>
      <c r="F7" s="8">
        <f t="shared" si="1"/>
        <v>0.32999999999999996</v>
      </c>
      <c r="G7" s="3"/>
      <c r="I7" s="12">
        <v>7.76</v>
      </c>
      <c r="J7" s="17">
        <v>10</v>
      </c>
      <c r="K7" s="17">
        <v>1.125</v>
      </c>
      <c r="L7" s="27" t="s">
        <v>22</v>
      </c>
      <c r="M7" s="28"/>
      <c r="N7" s="1"/>
    </row>
    <row r="8" spans="2:14" x14ac:dyDescent="0.25">
      <c r="B8" s="31" t="s">
        <v>13</v>
      </c>
      <c r="C8" s="31"/>
      <c r="D8" s="2">
        <f>COUNTIF(D5:D7,"VERDADERO")</f>
        <v>2</v>
      </c>
      <c r="E8" s="2">
        <f>SUM(E5:E7)</f>
        <v>6.6</v>
      </c>
      <c r="F8" s="9">
        <f>SUM(F5:F7)</f>
        <v>0.65999999999999992</v>
      </c>
      <c r="G8" s="2"/>
      <c r="K8" s="22">
        <v>5</v>
      </c>
      <c r="N8" s="1"/>
    </row>
    <row r="9" spans="2:14" hidden="1" x14ac:dyDescent="0.25">
      <c r="D9" s="7"/>
      <c r="E9" s="6"/>
      <c r="F9" s="6"/>
      <c r="G9" s="1"/>
      <c r="I9" s="13" t="s">
        <v>15</v>
      </c>
      <c r="J9" s="13">
        <f>F8*PI()</f>
        <v>2.0734511513692633</v>
      </c>
      <c r="K9" s="13"/>
    </row>
    <row r="10" spans="2:14" hidden="1" x14ac:dyDescent="0.25">
      <c r="G10" s="1"/>
      <c r="H10" s="1"/>
      <c r="I10" s="13"/>
      <c r="J10" s="13"/>
      <c r="K10" s="13"/>
    </row>
    <row r="11" spans="2:14" hidden="1" x14ac:dyDescent="0.25">
      <c r="F11" s="1"/>
      <c r="G11" s="1"/>
      <c r="H11" s="1"/>
      <c r="I11" s="13"/>
      <c r="J11" s="13" t="s">
        <v>16</v>
      </c>
      <c r="K11" s="13" t="s">
        <v>17</v>
      </c>
    </row>
    <row r="12" spans="2:14" ht="15.75" hidden="1" customHeight="1" x14ac:dyDescent="0.25">
      <c r="F12" s="11"/>
      <c r="G12" s="1"/>
      <c r="H12" s="1"/>
      <c r="I12" s="13" t="s">
        <v>18</v>
      </c>
      <c r="J12" s="13">
        <v>0</v>
      </c>
      <c r="K12" s="13">
        <v>0</v>
      </c>
      <c r="L12" s="1"/>
      <c r="M12" s="1"/>
    </row>
    <row r="13" spans="2:14" ht="45" hidden="1" customHeight="1" x14ac:dyDescent="0.25">
      <c r="F13" s="16"/>
      <c r="H13" s="1"/>
      <c r="I13" s="13" t="s">
        <v>19</v>
      </c>
      <c r="J13" s="13">
        <f>COS(J9)*-1</f>
        <v>0.48175367410171505</v>
      </c>
      <c r="K13" s="13">
        <f>SIN(J9)</f>
        <v>0.87630668004386369</v>
      </c>
    </row>
    <row r="14" spans="2:14" ht="30" hidden="1" customHeight="1" x14ac:dyDescent="0.25">
      <c r="F14" s="16"/>
    </row>
    <row r="15" spans="2:14" x14ac:dyDescent="0.25">
      <c r="F15" s="16"/>
    </row>
    <row r="16" spans="2:14" ht="15" customHeight="1" x14ac:dyDescent="0.25">
      <c r="F16" s="16"/>
    </row>
    <row r="17" spans="2:9" x14ac:dyDescent="0.25">
      <c r="F17" s="16"/>
      <c r="I17" s="20"/>
    </row>
    <row r="18" spans="2:9" ht="45" customHeight="1" x14ac:dyDescent="0.25"/>
    <row r="20" spans="2:9" x14ac:dyDescent="0.25">
      <c r="B20" s="13"/>
      <c r="C20" s="13"/>
      <c r="D20" s="13"/>
    </row>
    <row r="21" spans="2:9" x14ac:dyDescent="0.25">
      <c r="B21" s="13"/>
      <c r="C21" s="13"/>
      <c r="D21" s="14"/>
    </row>
    <row r="27" spans="2:9" x14ac:dyDescent="0.25">
      <c r="B27" s="13"/>
      <c r="C27" s="13"/>
      <c r="D27" s="13"/>
    </row>
    <row r="28" spans="2:9" x14ac:dyDescent="0.25">
      <c r="B28" s="13"/>
      <c r="C28" s="13"/>
      <c r="D28" s="13"/>
    </row>
    <row r="29" spans="2:9" x14ac:dyDescent="0.25">
      <c r="B29" s="13"/>
      <c r="C29" s="13"/>
      <c r="D29" s="13"/>
    </row>
  </sheetData>
  <mergeCells count="14">
    <mergeCell ref="I2:J2"/>
    <mergeCell ref="L2:M2"/>
    <mergeCell ref="B2:B3"/>
    <mergeCell ref="C2:C3"/>
    <mergeCell ref="E2:E3"/>
    <mergeCell ref="F2:F3"/>
    <mergeCell ref="G2:G3"/>
    <mergeCell ref="B8:C8"/>
    <mergeCell ref="B4:G4"/>
    <mergeCell ref="L3:M3"/>
    <mergeCell ref="L4:M4"/>
    <mergeCell ref="L5:M5"/>
    <mergeCell ref="L6:M6"/>
    <mergeCell ref="L7:M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523875</xdr:colOff>
                    <xdr:row>4</xdr:row>
                    <xdr:rowOff>0</xdr:rowOff>
                  </from>
                  <to>
                    <xdr:col>3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3</xdr:col>
                    <xdr:colOff>523875</xdr:colOff>
                    <xdr:row>5</xdr:row>
                    <xdr:rowOff>0</xdr:rowOff>
                  </from>
                  <to>
                    <xdr:col>3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3</xdr:col>
                    <xdr:colOff>523875</xdr:colOff>
                    <xdr:row>6</xdr:row>
                    <xdr:rowOff>0</xdr:rowOff>
                  </from>
                  <to>
                    <xdr:col>3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Recomendaciones generales</vt:lpstr>
      <vt:lpstr>Adaptabilidad-Rec específicas</vt:lpstr>
      <vt:lpstr>Accesibilidad-Rec específicas</vt:lpstr>
      <vt:lpstr>Estimulación positiva-Rec espec</vt:lpstr>
      <vt:lpstr>Estructura de niveles-Rec espec</vt:lpstr>
      <vt:lpstr>Mecanismo ecológico-Rec especif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Personal_</cp:lastModifiedBy>
  <cp:lastPrinted>2023-12-01T17:50:16Z</cp:lastPrinted>
  <dcterms:created xsi:type="dcterms:W3CDTF">2015-06-05T18:19:34Z</dcterms:created>
  <dcterms:modified xsi:type="dcterms:W3CDTF">2023-12-01T17:53:35Z</dcterms:modified>
</cp:coreProperties>
</file>