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ataAnalisys\Failure_rate\"/>
    </mc:Choice>
  </mc:AlternateContent>
  <bookViews>
    <workbookView xWindow="0" yWindow="0" windowWidth="23040" windowHeight="8796"/>
  </bookViews>
  <sheets>
    <sheet name="таблица параметров" sheetId="1" r:id="rId1"/>
  </sheets>
  <definedNames>
    <definedName name="_xlnm._FilterDatabase" localSheetId="0" hidden="1">'таблица параметров'!$U$1:$U$57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5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2" i="1"/>
  <c r="V57" i="1" l="1"/>
  <c r="O57" i="1"/>
  <c r="O56" i="1"/>
  <c r="V55" i="1"/>
  <c r="O55" i="1"/>
  <c r="O54" i="1"/>
  <c r="V53" i="1"/>
  <c r="O53" i="1"/>
  <c r="M53" i="1"/>
  <c r="C53" i="1"/>
  <c r="V52" i="1"/>
  <c r="O52" i="1"/>
  <c r="O51" i="1"/>
  <c r="V50" i="1"/>
  <c r="O50" i="1"/>
  <c r="O49" i="1"/>
  <c r="V48" i="1"/>
  <c r="O48" i="1"/>
  <c r="O47" i="1"/>
  <c r="V46" i="1"/>
  <c r="O46" i="1"/>
  <c r="O45" i="1"/>
  <c r="V44" i="1"/>
  <c r="O44" i="1"/>
  <c r="O43" i="1"/>
  <c r="V42" i="1"/>
  <c r="O42" i="1"/>
  <c r="O41" i="1"/>
  <c r="V40" i="1"/>
  <c r="O40" i="1"/>
  <c r="O39" i="1"/>
  <c r="V38" i="1"/>
  <c r="O38" i="1"/>
  <c r="O37" i="1"/>
  <c r="V36" i="1"/>
  <c r="O36" i="1"/>
  <c r="O35" i="1"/>
  <c r="V34" i="1"/>
  <c r="O34" i="1"/>
  <c r="O33" i="1"/>
  <c r="V32" i="1"/>
  <c r="H32" i="1"/>
  <c r="O32" i="1" s="1"/>
  <c r="O31" i="1"/>
  <c r="V31" i="1"/>
  <c r="O30" i="1"/>
  <c r="V30" i="1"/>
  <c r="O29" i="1"/>
  <c r="V29" i="1"/>
  <c r="O28" i="1"/>
  <c r="V28" i="1"/>
  <c r="V27" i="1"/>
  <c r="H27" i="1"/>
  <c r="O27" i="1" s="1"/>
  <c r="V26" i="1"/>
  <c r="O26" i="1"/>
  <c r="O25" i="1"/>
  <c r="V24" i="1"/>
  <c r="O24" i="1"/>
  <c r="O23" i="1"/>
  <c r="V22" i="1"/>
  <c r="O22" i="1"/>
  <c r="O21" i="1"/>
  <c r="V20" i="1"/>
  <c r="O20" i="1"/>
  <c r="O19" i="1"/>
  <c r="V18" i="1"/>
  <c r="O18" i="1"/>
  <c r="O17" i="1"/>
  <c r="V16" i="1"/>
  <c r="O16" i="1"/>
  <c r="O15" i="1"/>
  <c r="V14" i="1"/>
  <c r="O14" i="1"/>
  <c r="O13" i="1"/>
  <c r="V12" i="1"/>
  <c r="O12" i="1"/>
  <c r="O11" i="1"/>
  <c r="V10" i="1"/>
  <c r="O10" i="1"/>
  <c r="O9" i="1"/>
  <c r="V8" i="1"/>
  <c r="O8" i="1"/>
  <c r="O7" i="1"/>
  <c r="M7" i="1"/>
  <c r="O6" i="1"/>
  <c r="V6" i="1"/>
  <c r="V4" i="1"/>
  <c r="O4" i="1"/>
  <c r="O3" i="1"/>
  <c r="V2" i="1"/>
  <c r="V5" i="1" l="1"/>
  <c r="V7" i="1"/>
  <c r="V11" i="1"/>
  <c r="V23" i="1"/>
  <c r="V25" i="1"/>
  <c r="V54" i="1"/>
  <c r="V56" i="1"/>
  <c r="V3" i="1"/>
  <c r="V15" i="1"/>
  <c r="V17" i="1"/>
  <c r="V21" i="1"/>
  <c r="V9" i="1"/>
  <c r="V19" i="1"/>
  <c r="V33" i="1"/>
  <c r="V35" i="1"/>
  <c r="V37" i="1"/>
  <c r="V39" i="1"/>
  <c r="V41" i="1"/>
  <c r="V43" i="1"/>
  <c r="V45" i="1"/>
  <c r="V47" i="1"/>
  <c r="V49" i="1"/>
  <c r="V51" i="1"/>
  <c r="V13" i="1"/>
</calcChain>
</file>

<file path=xl/sharedStrings.xml><?xml version="1.0" encoding="utf-8"?>
<sst xmlns="http://schemas.openxmlformats.org/spreadsheetml/2006/main" count="376" uniqueCount="94">
  <si>
    <t>K1</t>
  </si>
  <si>
    <t>K2</t>
  </si>
  <si>
    <t>K3</t>
  </si>
  <si>
    <t>K4</t>
  </si>
  <si>
    <t>K5</t>
  </si>
  <si>
    <t>п. Октябрьский, ул. Ульяновская, д. 7</t>
  </si>
  <si>
    <t>K1, K2</t>
  </si>
  <si>
    <t>п. Первомайский, пер. Садовый, д. 1</t>
  </si>
  <si>
    <t>п. Пятисотенный, ул. Гагарина</t>
  </si>
  <si>
    <t>K1, K2, K3, K5</t>
  </si>
  <si>
    <t>ул. Калинина 29, около ПУ-32</t>
  </si>
  <si>
    <t>-</t>
  </si>
  <si>
    <t>пр. Сурова, 4, Авиастроительный р-н</t>
  </si>
  <si>
    <t>р.п. Новая Майна центральная теплотрасса на жил.поселок ф273</t>
  </si>
  <si>
    <t>K1, K2, K4</t>
  </si>
  <si>
    <t>р.п. Новая Майна ул Маширина</t>
  </si>
  <si>
    <t>K1, K2, K5</t>
  </si>
  <si>
    <t>р.п. Новая Майна ул. Микрорайон, д.4</t>
  </si>
  <si>
    <t>р.п. Новая Майна ул. Микрорайон,10 до Микрорайон,9</t>
  </si>
  <si>
    <t>р.п. Новая Майна центральная теплотрасса до ул. Микрорайон,д.10</t>
  </si>
  <si>
    <t>р.п. Новая Майна до Микрорайон, 28</t>
  </si>
  <si>
    <t>р.п. Новая Майна Микрорайон, 10 до Микрорайон,8</t>
  </si>
  <si>
    <t>р.п. Новая Майна ул. Микрорайон,22</t>
  </si>
  <si>
    <t>с.Русский Мелекесс, ул. Совхозная,13</t>
  </si>
  <si>
    <t>с.Русский Мелекесс, ул. Совхозная,1</t>
  </si>
  <si>
    <t>с.Русский Мелекесс, Школа</t>
  </si>
  <si>
    <t>р.п. Мулловка ,ул. Некрасова 01.10.2016г.</t>
  </si>
  <si>
    <t>K1, K4</t>
  </si>
  <si>
    <t>р.п.п Мулловка, ул. Клубная 02.10.2016г.</t>
  </si>
  <si>
    <t>р.п.п Мулловка, ул. Клубная 03.10.2016г.</t>
  </si>
  <si>
    <t>р.п. Мулловка, ул .Физкультурная С/К Текстильщик 07.10.2016г</t>
  </si>
  <si>
    <t>р.п. мулловка, ул. Физкультурная 13.10.2016г</t>
  </si>
  <si>
    <t>р.п. Мулловка, ул. Мичурина 3 22.11.2016г.</t>
  </si>
  <si>
    <t>ул.Кузоватовская 29а</t>
  </si>
  <si>
    <t>ул.Кузоватовская 40 а</t>
  </si>
  <si>
    <t>ул.Федерации 5</t>
  </si>
  <si>
    <t>б.Пластова 6</t>
  </si>
  <si>
    <t>ул.Рябикова 31</t>
  </si>
  <si>
    <t>ул.Промышленная 38</t>
  </si>
  <si>
    <t>ул.Кирова 40</t>
  </si>
  <si>
    <t>ул.Набережная реки Свияга 106</t>
  </si>
  <si>
    <t>ул.Гончарова 1 в</t>
  </si>
  <si>
    <t>ул.Камышинская 17</t>
  </si>
  <si>
    <t>ул.Кирова 36</t>
  </si>
  <si>
    <t>Ввод первый переулок Полтавский,5 ТК-8а кв.12.</t>
  </si>
  <si>
    <t>Ул.Герасимова кв.10 п.УЗТС  от ТК-6 до Т-9</t>
  </si>
  <si>
    <t>Ввод Западный бульвар,13 ТК-15</t>
  </si>
  <si>
    <t>Повреждение подающего трубопровода между ТК-17 и ТК-18  М-12 по ул. Матросова</t>
  </si>
  <si>
    <t>Ул.Октябрьская,53-55</t>
  </si>
  <si>
    <t>Московское шоссе,39 ТК-19 кв.12</t>
  </si>
  <si>
    <t xml:space="preserve">Повреждение подающего трубопровода в ТК-115 А между НС №5 и  Т-122  М-13 по ул. Карла Маркса </t>
  </si>
  <si>
    <t>Повреждение подающего трубопровода в корпусе компенсатора  в ТК-25 М-12 по ул. Бебеля</t>
  </si>
  <si>
    <t xml:space="preserve">Повреждение подающего трубопровода между  Т-2 и ТК-7  Кв-18  по ул.  Пушкарева,20  </t>
  </si>
  <si>
    <t>Ул.Гончарова от ТК-24 до ТК-73 подача</t>
  </si>
  <si>
    <t>Повреждение подающего  трубопровода  между ТК-128А и ТК-128 М-13 по ул. Лесная</t>
  </si>
  <si>
    <t>Повреждение подающего  трубопровода  в Т-4 на отпайке от М-10 к ЦТП «Университет», ул Минаева</t>
  </si>
  <si>
    <t>г.Инза, ул.Парковая,7</t>
  </si>
  <si>
    <t>г.Инза, ул.Красных бойцов,24</t>
  </si>
  <si>
    <t>K1, K4, K5</t>
  </si>
  <si>
    <t>г.Инза, ул.Шоссейная, 74</t>
  </si>
  <si>
    <t>г.Инза, ул.Труда, 27</t>
  </si>
  <si>
    <t>K1, K2, K4, K5</t>
  </si>
  <si>
    <t>р.п.Кузоватово, котельная №1, участок теплотрассы от ТК№17 до ТК№18</t>
  </si>
  <si>
    <t>ул.Зеленая д.7 до ул.Зеленая д.11</t>
  </si>
  <si>
    <t>ул.Зеленая д.5</t>
  </si>
  <si>
    <t>пл.Ленина, 1 - пл. Ленина, 3</t>
  </si>
  <si>
    <t>K1, K2, K3, K4, K5</t>
  </si>
  <si>
    <t>ул.Калинина, 67 - ул. Калинина, 71</t>
  </si>
  <si>
    <t>ул. Калинина,79  - ул. Л.Толстого, 99а</t>
  </si>
  <si>
    <t>K1, K2, K3</t>
  </si>
  <si>
    <t>р.п. Майна ул. Ленинская д.8</t>
  </si>
  <si>
    <t>high</t>
  </si>
  <si>
    <t>no</t>
  </si>
  <si>
    <t>yes</t>
  </si>
  <si>
    <t>low</t>
  </si>
  <si>
    <t>Length of the repaired section, m</t>
  </si>
  <si>
    <t>Incident address</t>
  </si>
  <si>
    <t>№</t>
  </si>
  <si>
    <t>Length of the section, m</t>
  </si>
  <si>
    <t>Outside diameter, mm</t>
  </si>
  <si>
    <t>Commissioning year</t>
  </si>
  <si>
    <t>Residual pipeline wall thickness, mm, K1</t>
  </si>
  <si>
    <t>Wall thickness, mm</t>
  </si>
  <si>
    <t>Previous incidents on the pipeline section, K2</t>
  </si>
  <si>
    <t>Soil corrosion activity, К3</t>
  </si>
  <si>
    <t>Intersections with communications, K5</t>
  </si>
  <si>
    <t>Duration of incident resolution, h</t>
  </si>
  <si>
    <t>Service life, years</t>
  </si>
  <si>
    <t>Residual pipeline wall thickness, %</t>
  </si>
  <si>
    <t>Involved features</t>
  </si>
  <si>
    <t>Failure rate, 1/km*h</t>
  </si>
  <si>
    <r>
      <t xml:space="preserve">koef </t>
    </r>
    <r>
      <rPr>
        <sz val="12"/>
        <color theme="1"/>
        <rFont val="Calibri"/>
        <family val="2"/>
        <charset val="204"/>
      </rPr>
      <t>α</t>
    </r>
  </si>
  <si>
    <t>Flooding (traces of flooding) of the channel, K4</t>
  </si>
  <si>
    <t>Practical Ki-values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</si>
</sst>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charset val="204"/>
      <scheme val="minor"/>
    </font>
    <font>
      <sz val="12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F57"/>
  <sheetViews>
    <sheetView tabSelected="1" topLeftCell="K1" zoomScale="70" zoomScaleNormal="70" workbookViewId="0">
      <pane ySplit="1" topLeftCell="A26" activePane="bottomLeft" state="frozen"/>
      <selection pane="bottomLeft" activeCell="K1" sqref="K1"/>
    </sheetView>
  </sheetViews>
  <sheetFormatPr defaultColWidth="9.109375" defaultRowHeight="15.6" x14ac:dyDescent="0.3"/>
  <cols>
    <col min="1" max="1" width="5.33203125" style="1" customWidth="1"/>
    <col min="2" max="2" width="68" style="1" customWidth="1"/>
    <col min="3" max="3" width="22.5546875" style="1" customWidth="1"/>
    <col min="4" max="4" width="16.44140625" style="1" customWidth="1"/>
    <col min="5" max="5" width="14.109375" style="1" customWidth="1"/>
    <col min="6" max="6" width="15.109375" style="1" customWidth="1"/>
    <col min="7" max="7" width="11.44140625" style="1" customWidth="1"/>
    <col min="8" max="8" width="12.88671875" style="1" customWidth="1"/>
    <col min="9" max="9" width="15" style="1" customWidth="1"/>
    <col min="10" max="10" width="15.33203125" style="1" customWidth="1"/>
    <col min="11" max="11" width="19.88671875" style="1" customWidth="1"/>
    <col min="12" max="12" width="18.6640625" style="1" customWidth="1"/>
    <col min="13" max="13" width="21.44140625" style="1" customWidth="1"/>
    <col min="14" max="14" width="15" style="1" customWidth="1"/>
    <col min="15" max="15" width="11.44140625" style="1" customWidth="1"/>
    <col min="16" max="20" width="9.109375" style="1"/>
    <col min="21" max="21" width="20.44140625" style="1" customWidth="1"/>
    <col min="22" max="22" width="17.6640625" style="1" customWidth="1"/>
    <col min="23" max="23" width="13.44140625" customWidth="1"/>
    <col min="24" max="24" width="13.88671875" customWidth="1"/>
    <col min="25" max="25" width="14.44140625" customWidth="1"/>
    <col min="26" max="26" width="14.33203125" customWidth="1"/>
    <col min="27" max="27" width="15.44140625" customWidth="1"/>
    <col min="28" max="32" width="8.88671875"/>
    <col min="33" max="46" width="9.109375" style="1"/>
    <col min="47" max="47" width="16.44140625" style="1" customWidth="1"/>
    <col min="48" max="48" width="17.109375" style="1" customWidth="1"/>
    <col min="49" max="16384" width="9.109375" style="1"/>
  </cols>
  <sheetData>
    <row r="1" spans="1:32" ht="78" x14ac:dyDescent="0.3">
      <c r="A1" s="2" t="s">
        <v>77</v>
      </c>
      <c r="B1" s="12" t="s">
        <v>76</v>
      </c>
      <c r="C1" s="8" t="s">
        <v>75</v>
      </c>
      <c r="D1" s="12" t="s">
        <v>78</v>
      </c>
      <c r="E1" s="12" t="s">
        <v>79</v>
      </c>
      <c r="F1" s="12" t="s">
        <v>80</v>
      </c>
      <c r="G1" s="2" t="s">
        <v>82</v>
      </c>
      <c r="H1" s="12" t="s">
        <v>81</v>
      </c>
      <c r="I1" s="12" t="s">
        <v>83</v>
      </c>
      <c r="J1" s="12" t="s">
        <v>84</v>
      </c>
      <c r="K1" s="12" t="s">
        <v>92</v>
      </c>
      <c r="L1" s="12" t="s">
        <v>85</v>
      </c>
      <c r="M1" s="12" t="s">
        <v>86</v>
      </c>
      <c r="N1" s="12" t="s">
        <v>87</v>
      </c>
      <c r="O1" s="24" t="s">
        <v>88</v>
      </c>
      <c r="P1" s="2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12" t="s">
        <v>89</v>
      </c>
      <c r="V1" s="12" t="s">
        <v>90</v>
      </c>
      <c r="W1" s="12" t="s">
        <v>91</v>
      </c>
      <c r="X1" s="12" t="s">
        <v>93</v>
      </c>
      <c r="AD1" s="1"/>
      <c r="AE1" s="1"/>
      <c r="AF1" s="1"/>
    </row>
    <row r="2" spans="1:32" x14ac:dyDescent="0.3">
      <c r="A2" s="3">
        <v>1</v>
      </c>
      <c r="B2" s="3" t="s">
        <v>5</v>
      </c>
      <c r="C2" s="4">
        <v>3</v>
      </c>
      <c r="D2" s="4">
        <v>60</v>
      </c>
      <c r="E2" s="4">
        <v>150</v>
      </c>
      <c r="F2" s="4">
        <v>1980</v>
      </c>
      <c r="G2" s="4">
        <v>4.5</v>
      </c>
      <c r="H2" s="4">
        <v>2.75</v>
      </c>
      <c r="I2" s="4" t="s">
        <v>73</v>
      </c>
      <c r="J2" s="4" t="s">
        <v>74</v>
      </c>
      <c r="K2" s="4" t="s">
        <v>72</v>
      </c>
      <c r="L2" s="4" t="s">
        <v>72</v>
      </c>
      <c r="M2" s="14">
        <v>7</v>
      </c>
      <c r="N2" s="4">
        <f>2024-F2</f>
        <v>44</v>
      </c>
      <c r="O2" s="15">
        <f>100-H2*100/G2</f>
        <v>38.888888888888886</v>
      </c>
      <c r="P2" s="4"/>
      <c r="Q2" s="19"/>
      <c r="R2" s="19">
        <v>1</v>
      </c>
      <c r="S2" s="19">
        <v>1</v>
      </c>
      <c r="T2" s="19">
        <v>1</v>
      </c>
      <c r="U2" s="4" t="s">
        <v>6</v>
      </c>
      <c r="V2" s="3">
        <f>1000/(D2*N2*8760)</f>
        <v>4.3240625432406256E-5</v>
      </c>
      <c r="W2" s="3">
        <v>1.6091487141280401</v>
      </c>
      <c r="X2" s="3">
        <v>1.1688524707304799</v>
      </c>
      <c r="Y2" s="1"/>
      <c r="Z2" s="1"/>
      <c r="AA2" s="1"/>
      <c r="AB2" s="1"/>
      <c r="AC2" s="1"/>
      <c r="AD2" s="1"/>
      <c r="AE2" s="1"/>
      <c r="AF2" s="1"/>
    </row>
    <row r="3" spans="1:32" x14ac:dyDescent="0.3">
      <c r="A3" s="3">
        <v>2</v>
      </c>
      <c r="B3" s="3" t="s">
        <v>7</v>
      </c>
      <c r="C3" s="4">
        <v>2</v>
      </c>
      <c r="D3" s="4">
        <v>80</v>
      </c>
      <c r="E3" s="4">
        <v>100</v>
      </c>
      <c r="F3" s="4">
        <v>1983</v>
      </c>
      <c r="G3" s="4">
        <v>3.5</v>
      </c>
      <c r="H3" s="4">
        <v>1.75</v>
      </c>
      <c r="I3" s="4" t="s">
        <v>72</v>
      </c>
      <c r="J3" s="4" t="s">
        <v>74</v>
      </c>
      <c r="K3" s="4" t="s">
        <v>72</v>
      </c>
      <c r="L3" s="4" t="s">
        <v>72</v>
      </c>
      <c r="M3" s="14">
        <v>4</v>
      </c>
      <c r="N3" s="4">
        <f t="shared" ref="N3:N56" si="0">2024-F3</f>
        <v>41</v>
      </c>
      <c r="O3" s="15">
        <f>100-H3*100/G3</f>
        <v>50</v>
      </c>
      <c r="P3" s="4"/>
      <c r="Q3" s="20">
        <v>1</v>
      </c>
      <c r="R3" s="20">
        <v>1</v>
      </c>
      <c r="S3" s="20">
        <v>1</v>
      </c>
      <c r="T3" s="20">
        <v>1</v>
      </c>
      <c r="U3" s="4" t="s">
        <v>0</v>
      </c>
      <c r="V3" s="3">
        <f t="shared" ref="V3:V57" si="1">1000/(D3*N3*8760)</f>
        <v>3.4803430226083083E-5</v>
      </c>
      <c r="W3" s="3">
        <v>1.56615349024835</v>
      </c>
      <c r="X3" s="3">
        <v>1.1417697875326001</v>
      </c>
      <c r="Y3" s="1"/>
      <c r="Z3" s="1"/>
      <c r="AA3" s="1"/>
      <c r="AB3" s="1"/>
      <c r="AC3" s="1"/>
      <c r="AD3" s="1"/>
      <c r="AE3" s="1"/>
      <c r="AF3" s="1"/>
    </row>
    <row r="4" spans="1:32" x14ac:dyDescent="0.3">
      <c r="A4" s="3">
        <v>3</v>
      </c>
      <c r="B4" s="3" t="s">
        <v>8</v>
      </c>
      <c r="C4" s="4">
        <v>6</v>
      </c>
      <c r="D4" s="4">
        <v>170</v>
      </c>
      <c r="E4" s="4">
        <v>100</v>
      </c>
      <c r="F4" s="4">
        <v>1985</v>
      </c>
      <c r="G4" s="4">
        <v>3.5</v>
      </c>
      <c r="H4" s="4">
        <v>2.5</v>
      </c>
      <c r="I4" s="4" t="s">
        <v>73</v>
      </c>
      <c r="J4" s="4" t="s">
        <v>71</v>
      </c>
      <c r="K4" s="4" t="s">
        <v>72</v>
      </c>
      <c r="L4" s="4" t="s">
        <v>73</v>
      </c>
      <c r="M4" s="14">
        <v>10</v>
      </c>
      <c r="N4" s="4">
        <f t="shared" si="0"/>
        <v>39</v>
      </c>
      <c r="O4" s="15">
        <f>100-H4*100/G4</f>
        <v>28.571428571428569</v>
      </c>
      <c r="P4" s="4"/>
      <c r="Q4" s="4"/>
      <c r="R4" s="4"/>
      <c r="S4" s="4">
        <v>1</v>
      </c>
      <c r="T4" s="4"/>
      <c r="U4" s="4" t="s">
        <v>9</v>
      </c>
      <c r="V4" s="3">
        <f t="shared" si="1"/>
        <v>1.7217986597519232E-5</v>
      </c>
      <c r="W4" s="3">
        <v>1.3760569688165301</v>
      </c>
      <c r="X4" s="3">
        <v>1.01236932097027</v>
      </c>
      <c r="Y4" s="1"/>
      <c r="Z4" s="1"/>
      <c r="AA4" s="1"/>
      <c r="AB4" s="1"/>
      <c r="AC4" s="1"/>
      <c r="AD4" s="1"/>
      <c r="AE4" s="1"/>
      <c r="AF4" s="1"/>
    </row>
    <row r="5" spans="1:32" x14ac:dyDescent="0.3">
      <c r="A5" s="3">
        <v>4</v>
      </c>
      <c r="B5" s="5" t="s">
        <v>10</v>
      </c>
      <c r="C5" s="6">
        <v>20</v>
      </c>
      <c r="D5" s="6">
        <v>120</v>
      </c>
      <c r="E5" s="6">
        <v>89</v>
      </c>
      <c r="F5" s="6">
        <v>1978</v>
      </c>
      <c r="G5" s="6" t="s">
        <v>11</v>
      </c>
      <c r="H5" s="6" t="s">
        <v>11</v>
      </c>
      <c r="I5" s="4" t="s">
        <v>72</v>
      </c>
      <c r="J5" s="4" t="s">
        <v>74</v>
      </c>
      <c r="K5" s="4" t="s">
        <v>72</v>
      </c>
      <c r="L5" s="4" t="s">
        <v>72</v>
      </c>
      <c r="M5" s="14" t="s">
        <v>11</v>
      </c>
      <c r="N5" s="4">
        <f t="shared" si="0"/>
        <v>46</v>
      </c>
      <c r="O5" s="15">
        <v>0</v>
      </c>
      <c r="P5" s="6"/>
      <c r="Q5" s="20">
        <v>1</v>
      </c>
      <c r="R5" s="20">
        <v>1</v>
      </c>
      <c r="S5" s="20">
        <v>1</v>
      </c>
      <c r="T5" s="20">
        <v>1</v>
      </c>
      <c r="U5" s="4" t="s">
        <v>0</v>
      </c>
      <c r="V5" s="3">
        <f t="shared" si="1"/>
        <v>2.0680299119846468E-5</v>
      </c>
      <c r="W5" s="3">
        <v>1.39682561116438</v>
      </c>
      <c r="X5" s="3">
        <v>1.02734942209383</v>
      </c>
      <c r="Y5" s="1"/>
      <c r="Z5" s="1"/>
      <c r="AA5" s="1"/>
      <c r="AB5" s="1"/>
      <c r="AC5" s="1"/>
      <c r="AD5" s="1"/>
      <c r="AE5" s="1"/>
      <c r="AF5" s="1"/>
    </row>
    <row r="6" spans="1:32" x14ac:dyDescent="0.3">
      <c r="A6" s="3">
        <v>5</v>
      </c>
      <c r="B6" s="5" t="s">
        <v>12</v>
      </c>
      <c r="C6" s="6">
        <v>1</v>
      </c>
      <c r="D6" s="6">
        <v>45</v>
      </c>
      <c r="E6" s="6">
        <v>219</v>
      </c>
      <c r="F6" s="6">
        <v>1987</v>
      </c>
      <c r="G6" s="6">
        <v>8.5</v>
      </c>
      <c r="H6" s="6">
        <v>7.1</v>
      </c>
      <c r="I6" s="4" t="s">
        <v>72</v>
      </c>
      <c r="J6" s="4" t="s">
        <v>74</v>
      </c>
      <c r="K6" s="4" t="s">
        <v>72</v>
      </c>
      <c r="L6" s="4" t="s">
        <v>72</v>
      </c>
      <c r="M6" s="14" t="s">
        <v>11</v>
      </c>
      <c r="N6" s="4">
        <f t="shared" si="0"/>
        <v>37</v>
      </c>
      <c r="O6" s="15">
        <f t="shared" ref="O6:O37" si="2">100-H6*100/G6</f>
        <v>16.470588235294116</v>
      </c>
      <c r="P6" s="6"/>
      <c r="Q6" s="20">
        <v>1</v>
      </c>
      <c r="R6" s="20">
        <v>1</v>
      </c>
      <c r="S6" s="20">
        <v>1</v>
      </c>
      <c r="T6" s="20">
        <v>1</v>
      </c>
      <c r="U6" s="4" t="s">
        <v>0</v>
      </c>
      <c r="V6" s="3">
        <f t="shared" si="1"/>
        <v>6.8561712397328841E-5</v>
      </c>
      <c r="W6" s="3">
        <v>1.79295268815742</v>
      </c>
      <c r="X6" s="3">
        <v>1.2770109878618101</v>
      </c>
      <c r="Y6" s="1"/>
      <c r="Z6" s="1"/>
      <c r="AA6" s="1"/>
      <c r="AB6" s="1"/>
      <c r="AC6" s="1"/>
      <c r="AD6" s="1"/>
      <c r="AE6" s="1"/>
      <c r="AF6" s="1"/>
    </row>
    <row r="7" spans="1:32" ht="15" customHeight="1" x14ac:dyDescent="0.3">
      <c r="A7" s="3">
        <v>6</v>
      </c>
      <c r="B7" s="7" t="s">
        <v>13</v>
      </c>
      <c r="C7" s="4">
        <v>72</v>
      </c>
      <c r="D7" s="4">
        <v>250</v>
      </c>
      <c r="E7" s="4">
        <v>273</v>
      </c>
      <c r="F7" s="4">
        <v>1976</v>
      </c>
      <c r="G7" s="4">
        <v>9</v>
      </c>
      <c r="H7" s="4">
        <v>4</v>
      </c>
      <c r="I7" s="4" t="s">
        <v>73</v>
      </c>
      <c r="J7" s="4" t="s">
        <v>74</v>
      </c>
      <c r="K7" s="4" t="s">
        <v>73</v>
      </c>
      <c r="L7" s="4" t="s">
        <v>72</v>
      </c>
      <c r="M7" s="14">
        <f>40/60</f>
        <v>0.66666666666666663</v>
      </c>
      <c r="N7" s="4">
        <f t="shared" si="0"/>
        <v>48</v>
      </c>
      <c r="O7" s="15">
        <f t="shared" si="2"/>
        <v>55.555555555555557</v>
      </c>
      <c r="P7" s="6"/>
      <c r="Q7" s="21"/>
      <c r="R7" s="21">
        <v>1</v>
      </c>
      <c r="S7" s="21"/>
      <c r="T7" s="21">
        <v>1</v>
      </c>
      <c r="U7" s="4" t="s">
        <v>14</v>
      </c>
      <c r="V7" s="3">
        <f t="shared" si="1"/>
        <v>9.5129375951293768E-6</v>
      </c>
      <c r="W7" s="3">
        <v>1.1803695960594001</v>
      </c>
      <c r="X7" s="3">
        <v>0.85897478699480301</v>
      </c>
      <c r="Y7" s="1"/>
      <c r="Z7" s="1"/>
      <c r="AA7" s="1"/>
      <c r="AB7" s="1"/>
      <c r="AC7" s="1"/>
      <c r="AD7" s="1"/>
      <c r="AE7" s="1"/>
      <c r="AF7" s="1"/>
    </row>
    <row r="8" spans="1:32" x14ac:dyDescent="0.3">
      <c r="A8" s="3">
        <v>7</v>
      </c>
      <c r="B8" s="7" t="s">
        <v>15</v>
      </c>
      <c r="C8" s="4">
        <v>1</v>
      </c>
      <c r="D8" s="4">
        <v>150</v>
      </c>
      <c r="E8" s="4">
        <v>108</v>
      </c>
      <c r="F8" s="4">
        <v>1976</v>
      </c>
      <c r="G8" s="4">
        <v>4</v>
      </c>
      <c r="H8" s="4">
        <v>2.5</v>
      </c>
      <c r="I8" s="4" t="s">
        <v>73</v>
      </c>
      <c r="J8" s="4" t="s">
        <v>74</v>
      </c>
      <c r="K8" s="4" t="s">
        <v>72</v>
      </c>
      <c r="L8" s="4" t="s">
        <v>73</v>
      </c>
      <c r="M8" s="14">
        <v>75</v>
      </c>
      <c r="N8" s="4">
        <f t="shared" si="0"/>
        <v>48</v>
      </c>
      <c r="O8" s="15">
        <f t="shared" si="2"/>
        <v>37.5</v>
      </c>
      <c r="P8" s="6"/>
      <c r="Q8" s="22"/>
      <c r="R8" s="22">
        <v>1</v>
      </c>
      <c r="S8" s="22">
        <v>1</v>
      </c>
      <c r="T8" s="22"/>
      <c r="U8" s="4" t="s">
        <v>16</v>
      </c>
      <c r="V8" s="3">
        <f t="shared" si="1"/>
        <v>1.5854895991882292E-5</v>
      </c>
      <c r="W8" s="3">
        <v>1.3179260012106599</v>
      </c>
      <c r="X8" s="3">
        <v>0.96920647030737805</v>
      </c>
      <c r="Y8" s="1"/>
      <c r="Z8" s="1"/>
      <c r="AA8" s="1"/>
      <c r="AB8" s="1"/>
      <c r="AC8" s="1"/>
      <c r="AD8" s="1"/>
      <c r="AE8" s="1"/>
      <c r="AF8" s="1"/>
    </row>
    <row r="9" spans="1:32" ht="17.25" customHeight="1" x14ac:dyDescent="0.3">
      <c r="A9" s="3">
        <v>8</v>
      </c>
      <c r="B9" s="7" t="s">
        <v>17</v>
      </c>
      <c r="C9" s="4">
        <v>5</v>
      </c>
      <c r="D9" s="4">
        <v>40</v>
      </c>
      <c r="E9" s="4">
        <v>108</v>
      </c>
      <c r="F9" s="4">
        <v>1976</v>
      </c>
      <c r="G9" s="4">
        <v>4</v>
      </c>
      <c r="H9" s="4">
        <v>2.5</v>
      </c>
      <c r="I9" s="4" t="s">
        <v>73</v>
      </c>
      <c r="J9" s="4" t="s">
        <v>74</v>
      </c>
      <c r="K9" s="4" t="s">
        <v>73</v>
      </c>
      <c r="L9" s="4" t="s">
        <v>72</v>
      </c>
      <c r="M9" s="14">
        <v>8</v>
      </c>
      <c r="N9" s="4">
        <f t="shared" si="0"/>
        <v>48</v>
      </c>
      <c r="O9" s="15">
        <f t="shared" si="2"/>
        <v>37.5</v>
      </c>
      <c r="P9" s="6"/>
      <c r="Q9" s="21"/>
      <c r="R9" s="21">
        <v>1</v>
      </c>
      <c r="S9" s="21"/>
      <c r="T9" s="21">
        <v>1</v>
      </c>
      <c r="U9" s="4" t="s">
        <v>14</v>
      </c>
      <c r="V9" s="3">
        <f t="shared" si="1"/>
        <v>5.9455859969558596E-5</v>
      </c>
      <c r="W9" s="3">
        <v>1.67385172884985</v>
      </c>
      <c r="X9" s="3">
        <v>1.2082745757353901</v>
      </c>
      <c r="Y9" s="1"/>
      <c r="Z9" s="1"/>
      <c r="AA9" s="1"/>
      <c r="AB9" s="1"/>
      <c r="AC9" s="1"/>
      <c r="AD9" s="1"/>
      <c r="AE9" s="1"/>
      <c r="AF9" s="1"/>
    </row>
    <row r="10" spans="1:32" ht="16.5" customHeight="1" x14ac:dyDescent="0.3">
      <c r="A10" s="3">
        <v>9</v>
      </c>
      <c r="B10" s="7" t="s">
        <v>18</v>
      </c>
      <c r="C10" s="4">
        <v>1</v>
      </c>
      <c r="D10" s="4">
        <v>100</v>
      </c>
      <c r="E10" s="4">
        <v>219</v>
      </c>
      <c r="F10" s="4">
        <v>1976</v>
      </c>
      <c r="G10" s="4">
        <v>6</v>
      </c>
      <c r="H10" s="4">
        <v>2.5</v>
      </c>
      <c r="I10" s="4" t="s">
        <v>73</v>
      </c>
      <c r="J10" s="4" t="s">
        <v>74</v>
      </c>
      <c r="K10" s="4" t="s">
        <v>72</v>
      </c>
      <c r="L10" s="4" t="s">
        <v>72</v>
      </c>
      <c r="M10" s="14" t="s">
        <v>11</v>
      </c>
      <c r="N10" s="4">
        <f t="shared" si="0"/>
        <v>48</v>
      </c>
      <c r="O10" s="15">
        <f t="shared" si="2"/>
        <v>58.333333333333336</v>
      </c>
      <c r="P10" s="6"/>
      <c r="Q10" s="19"/>
      <c r="R10" s="19">
        <v>1</v>
      </c>
      <c r="S10" s="19">
        <v>1</v>
      </c>
      <c r="T10" s="19">
        <v>1</v>
      </c>
      <c r="U10" s="4" t="s">
        <v>6</v>
      </c>
      <c r="V10" s="3">
        <f t="shared" si="1"/>
        <v>2.3782343987823439E-5</v>
      </c>
      <c r="W10" s="3">
        <v>1.4271106624546299</v>
      </c>
      <c r="X10" s="3">
        <v>1.0487990650700401</v>
      </c>
      <c r="Y10" s="1"/>
      <c r="Z10" s="1"/>
      <c r="AA10" s="1"/>
      <c r="AB10" s="1"/>
      <c r="AC10" s="1"/>
      <c r="AD10" s="1"/>
      <c r="AE10" s="1"/>
      <c r="AF10" s="1"/>
    </row>
    <row r="11" spans="1:32" ht="30.75" customHeight="1" x14ac:dyDescent="0.3">
      <c r="A11" s="3">
        <v>10</v>
      </c>
      <c r="B11" s="7" t="s">
        <v>19</v>
      </c>
      <c r="C11" s="4">
        <v>1</v>
      </c>
      <c r="D11" s="4">
        <v>50</v>
      </c>
      <c r="E11" s="4">
        <v>219</v>
      </c>
      <c r="F11" s="4">
        <v>1976</v>
      </c>
      <c r="G11" s="4">
        <v>6</v>
      </c>
      <c r="H11" s="4">
        <v>2</v>
      </c>
      <c r="I11" s="4" t="s">
        <v>73</v>
      </c>
      <c r="J11" s="4" t="s">
        <v>74</v>
      </c>
      <c r="K11" s="4" t="s">
        <v>72</v>
      </c>
      <c r="L11" s="4" t="s">
        <v>72</v>
      </c>
      <c r="M11" s="14" t="s">
        <v>11</v>
      </c>
      <c r="N11" s="4">
        <f t="shared" si="0"/>
        <v>48</v>
      </c>
      <c r="O11" s="15">
        <f t="shared" si="2"/>
        <v>66.666666666666657</v>
      </c>
      <c r="P11" s="6"/>
      <c r="Q11" s="19"/>
      <c r="R11" s="19">
        <v>1</v>
      </c>
      <c r="S11" s="19">
        <v>1</v>
      </c>
      <c r="T11" s="19">
        <v>1</v>
      </c>
      <c r="U11" s="4" t="s">
        <v>6</v>
      </c>
      <c r="V11" s="3">
        <f t="shared" si="1"/>
        <v>4.7564687975646877E-5</v>
      </c>
      <c r="W11" s="3">
        <v>1.61376307369357</v>
      </c>
      <c r="X11" s="3">
        <v>1.1717159451426</v>
      </c>
      <c r="Y11" s="1"/>
      <c r="Z11" s="1"/>
      <c r="AA11" s="1"/>
      <c r="AB11" s="1"/>
      <c r="AC11" s="1"/>
      <c r="AD11" s="1"/>
      <c r="AE11" s="1"/>
      <c r="AF11" s="1"/>
    </row>
    <row r="12" spans="1:32" ht="16.5" customHeight="1" x14ac:dyDescent="0.3">
      <c r="A12" s="3">
        <v>11</v>
      </c>
      <c r="B12" s="7" t="s">
        <v>20</v>
      </c>
      <c r="C12" s="4">
        <v>1</v>
      </c>
      <c r="D12" s="4">
        <v>100</v>
      </c>
      <c r="E12" s="4">
        <v>159</v>
      </c>
      <c r="F12" s="4">
        <v>1976</v>
      </c>
      <c r="G12" s="4">
        <v>4.5</v>
      </c>
      <c r="H12" s="4">
        <v>2.5</v>
      </c>
      <c r="I12" s="4" t="s">
        <v>73</v>
      </c>
      <c r="J12" s="4" t="s">
        <v>74</v>
      </c>
      <c r="K12" s="4" t="s">
        <v>72</v>
      </c>
      <c r="L12" s="4" t="s">
        <v>72</v>
      </c>
      <c r="M12" s="14" t="s">
        <v>11</v>
      </c>
      <c r="N12" s="4">
        <f t="shared" si="0"/>
        <v>48</v>
      </c>
      <c r="O12" s="15">
        <f t="shared" si="2"/>
        <v>44.444444444444443</v>
      </c>
      <c r="P12" s="6"/>
      <c r="Q12" s="19"/>
      <c r="R12" s="19">
        <v>1</v>
      </c>
      <c r="S12" s="19">
        <v>1</v>
      </c>
      <c r="T12" s="19">
        <v>1</v>
      </c>
      <c r="U12" s="4" t="s">
        <v>6</v>
      </c>
      <c r="V12" s="3">
        <f t="shared" si="1"/>
        <v>2.3782343987823439E-5</v>
      </c>
      <c r="W12" s="3">
        <v>1.4271106624546299</v>
      </c>
      <c r="X12" s="3">
        <v>1.0487990650700401</v>
      </c>
      <c r="Y12" s="1"/>
      <c r="Z12" s="1"/>
      <c r="AA12" s="1"/>
      <c r="AB12" s="1"/>
      <c r="AC12" s="1"/>
      <c r="AD12" s="1"/>
      <c r="AE12" s="1"/>
      <c r="AF12" s="1"/>
    </row>
    <row r="13" spans="1:32" ht="16.5" customHeight="1" x14ac:dyDescent="0.3">
      <c r="A13" s="3">
        <v>12</v>
      </c>
      <c r="B13" s="7" t="s">
        <v>21</v>
      </c>
      <c r="C13" s="4">
        <v>2</v>
      </c>
      <c r="D13" s="4">
        <v>150</v>
      </c>
      <c r="E13" s="4">
        <v>133</v>
      </c>
      <c r="F13" s="4">
        <v>1976</v>
      </c>
      <c r="G13" s="4">
        <v>4</v>
      </c>
      <c r="H13" s="4">
        <v>2.5</v>
      </c>
      <c r="I13" s="4" t="s">
        <v>73</v>
      </c>
      <c r="J13" s="4" t="s">
        <v>74</v>
      </c>
      <c r="K13" s="4" t="s">
        <v>72</v>
      </c>
      <c r="L13" s="4" t="s">
        <v>73</v>
      </c>
      <c r="M13" s="14" t="s">
        <v>11</v>
      </c>
      <c r="N13" s="4">
        <f t="shared" si="0"/>
        <v>48</v>
      </c>
      <c r="O13" s="15">
        <f t="shared" si="2"/>
        <v>37.5</v>
      </c>
      <c r="P13" s="6"/>
      <c r="Q13" s="22"/>
      <c r="R13" s="22">
        <v>1</v>
      </c>
      <c r="S13" s="22">
        <v>1</v>
      </c>
      <c r="T13" s="22"/>
      <c r="U13" s="4" t="s">
        <v>16</v>
      </c>
      <c r="V13" s="3">
        <f t="shared" si="1"/>
        <v>1.5854895991882292E-5</v>
      </c>
      <c r="W13" s="3">
        <v>1.3179260012106599</v>
      </c>
      <c r="X13" s="3">
        <v>0.96920647030737805</v>
      </c>
      <c r="Y13" s="1"/>
      <c r="Z13" s="1"/>
      <c r="AA13" s="1"/>
      <c r="AB13" s="1"/>
      <c r="AC13" s="1"/>
      <c r="AD13" s="1"/>
      <c r="AE13" s="1"/>
      <c r="AF13" s="1"/>
    </row>
    <row r="14" spans="1:32" ht="14.25" customHeight="1" x14ac:dyDescent="0.3">
      <c r="A14" s="3">
        <v>13</v>
      </c>
      <c r="B14" s="7" t="s">
        <v>22</v>
      </c>
      <c r="C14" s="4">
        <v>1</v>
      </c>
      <c r="D14" s="4">
        <v>100</v>
      </c>
      <c r="E14" s="4">
        <v>108</v>
      </c>
      <c r="F14" s="4">
        <v>1976</v>
      </c>
      <c r="G14" s="4">
        <v>4</v>
      </c>
      <c r="H14" s="4">
        <v>2</v>
      </c>
      <c r="I14" s="4" t="s">
        <v>72</v>
      </c>
      <c r="J14" s="4" t="s">
        <v>74</v>
      </c>
      <c r="K14" s="4" t="s">
        <v>72</v>
      </c>
      <c r="L14" s="4" t="s">
        <v>72</v>
      </c>
      <c r="M14" s="14" t="s">
        <v>11</v>
      </c>
      <c r="N14" s="4">
        <f t="shared" si="0"/>
        <v>48</v>
      </c>
      <c r="O14" s="15">
        <f t="shared" si="2"/>
        <v>50</v>
      </c>
      <c r="P14" s="6"/>
      <c r="Q14" s="20">
        <v>1</v>
      </c>
      <c r="R14" s="20">
        <v>1</v>
      </c>
      <c r="S14" s="20">
        <v>1</v>
      </c>
      <c r="T14" s="20">
        <v>1</v>
      </c>
      <c r="U14" s="4" t="s">
        <v>0</v>
      </c>
      <c r="V14" s="3">
        <f t="shared" si="1"/>
        <v>2.3782343987823439E-5</v>
      </c>
      <c r="W14" s="3">
        <v>1.4271106624546299</v>
      </c>
      <c r="X14" s="3">
        <v>1.0487990650700401</v>
      </c>
      <c r="Y14" s="1"/>
      <c r="Z14" s="1"/>
      <c r="AA14" s="1"/>
      <c r="AB14" s="1"/>
      <c r="AC14" s="1"/>
      <c r="AD14" s="1"/>
      <c r="AE14" s="1"/>
      <c r="AF14" s="1"/>
    </row>
    <row r="15" spans="1:32" ht="15.75" customHeight="1" x14ac:dyDescent="0.3">
      <c r="A15" s="3">
        <v>14</v>
      </c>
      <c r="B15" s="7" t="s">
        <v>23</v>
      </c>
      <c r="C15" s="4">
        <v>6</v>
      </c>
      <c r="D15" s="4">
        <v>100</v>
      </c>
      <c r="E15" s="4">
        <v>76</v>
      </c>
      <c r="F15" s="4">
        <v>1969</v>
      </c>
      <c r="G15" s="4">
        <v>3.5</v>
      </c>
      <c r="H15" s="4">
        <v>3</v>
      </c>
      <c r="I15" s="4" t="s">
        <v>73</v>
      </c>
      <c r="J15" s="4" t="s">
        <v>74</v>
      </c>
      <c r="K15" s="4" t="s">
        <v>72</v>
      </c>
      <c r="L15" s="4" t="s">
        <v>73</v>
      </c>
      <c r="M15" s="14" t="s">
        <v>11</v>
      </c>
      <c r="N15" s="4">
        <f t="shared" si="0"/>
        <v>55</v>
      </c>
      <c r="O15" s="15">
        <f t="shared" si="2"/>
        <v>14.285714285714292</v>
      </c>
      <c r="P15" s="6"/>
      <c r="Q15" s="22"/>
      <c r="R15" s="22">
        <v>1</v>
      </c>
      <c r="S15" s="22">
        <v>1</v>
      </c>
      <c r="T15" s="22"/>
      <c r="U15" s="4" t="s">
        <v>16</v>
      </c>
      <c r="V15" s="3">
        <f t="shared" si="1"/>
        <v>2.0755500207555003E-5</v>
      </c>
      <c r="W15" s="3">
        <v>1.36900106123512</v>
      </c>
      <c r="X15" s="3">
        <v>1.0072285020559699</v>
      </c>
      <c r="Y15" s="1"/>
      <c r="Z15" s="1"/>
      <c r="AA15" s="1"/>
      <c r="AB15" s="1"/>
      <c r="AC15" s="1"/>
      <c r="AD15" s="1"/>
      <c r="AE15" s="1"/>
      <c r="AF15" s="1"/>
    </row>
    <row r="16" spans="1:32" ht="14.25" customHeight="1" x14ac:dyDescent="0.3">
      <c r="A16" s="3">
        <v>15</v>
      </c>
      <c r="B16" s="7" t="s">
        <v>24</v>
      </c>
      <c r="C16" s="4">
        <v>5</v>
      </c>
      <c r="D16" s="4">
        <v>40</v>
      </c>
      <c r="E16" s="4">
        <v>76</v>
      </c>
      <c r="F16" s="4">
        <v>1969</v>
      </c>
      <c r="G16" s="4">
        <v>3.5</v>
      </c>
      <c r="H16" s="4">
        <v>3</v>
      </c>
      <c r="I16" s="4" t="s">
        <v>73</v>
      </c>
      <c r="J16" s="4" t="s">
        <v>74</v>
      </c>
      <c r="K16" s="4" t="s">
        <v>72</v>
      </c>
      <c r="L16" s="4" t="s">
        <v>73</v>
      </c>
      <c r="M16" s="14" t="s">
        <v>11</v>
      </c>
      <c r="N16" s="4">
        <f t="shared" si="0"/>
        <v>55</v>
      </c>
      <c r="O16" s="15">
        <f t="shared" si="2"/>
        <v>14.285714285714292</v>
      </c>
      <c r="P16" s="6"/>
      <c r="Q16" s="22"/>
      <c r="R16" s="22">
        <v>1</v>
      </c>
      <c r="S16" s="22">
        <v>1</v>
      </c>
      <c r="T16" s="22"/>
      <c r="U16" s="4" t="s">
        <v>16</v>
      </c>
      <c r="V16" s="3">
        <f t="shared" si="1"/>
        <v>5.1888750518887505E-5</v>
      </c>
      <c r="W16" s="3">
        <v>1.60569523683911</v>
      </c>
      <c r="X16" s="3">
        <v>1.16670401272132</v>
      </c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A17" s="3">
        <v>16</v>
      </c>
      <c r="B17" s="7" t="s">
        <v>25</v>
      </c>
      <c r="C17" s="4">
        <v>5</v>
      </c>
      <c r="D17" s="4">
        <v>30</v>
      </c>
      <c r="E17" s="4">
        <v>76</v>
      </c>
      <c r="F17" s="4">
        <v>1969</v>
      </c>
      <c r="G17" s="4">
        <v>3.5</v>
      </c>
      <c r="H17" s="4">
        <v>3</v>
      </c>
      <c r="I17" s="4" t="s">
        <v>73</v>
      </c>
      <c r="J17" s="4" t="s">
        <v>74</v>
      </c>
      <c r="K17" s="4" t="s">
        <v>72</v>
      </c>
      <c r="L17" s="4" t="s">
        <v>72</v>
      </c>
      <c r="M17" s="14" t="s">
        <v>11</v>
      </c>
      <c r="N17" s="4">
        <f t="shared" si="0"/>
        <v>55</v>
      </c>
      <c r="O17" s="15">
        <f t="shared" si="2"/>
        <v>14.285714285714292</v>
      </c>
      <c r="P17" s="6"/>
      <c r="Q17" s="19"/>
      <c r="R17" s="19">
        <v>1</v>
      </c>
      <c r="S17" s="19">
        <v>1</v>
      </c>
      <c r="T17" s="19">
        <v>1</v>
      </c>
      <c r="U17" s="4" t="s">
        <v>6</v>
      </c>
      <c r="V17" s="3">
        <f t="shared" si="1"/>
        <v>6.9185000691850002E-5</v>
      </c>
      <c r="W17" s="3">
        <v>1.6800086273453501</v>
      </c>
      <c r="X17" s="3">
        <v>1.21194610928654</v>
      </c>
      <c r="Y17" s="1"/>
      <c r="Z17" s="1"/>
      <c r="AA17" s="1"/>
      <c r="AB17" s="1"/>
      <c r="AC17" s="1"/>
      <c r="AD17" s="1"/>
      <c r="AE17" s="1"/>
      <c r="AF17" s="1"/>
    </row>
    <row r="18" spans="1:32" ht="14.25" customHeight="1" x14ac:dyDescent="0.3">
      <c r="A18" s="3">
        <v>17</v>
      </c>
      <c r="B18" s="7" t="s">
        <v>26</v>
      </c>
      <c r="C18" s="4">
        <v>5</v>
      </c>
      <c r="D18" s="4">
        <v>5</v>
      </c>
      <c r="E18" s="4">
        <v>57</v>
      </c>
      <c r="F18" s="4">
        <v>1980</v>
      </c>
      <c r="G18" s="4">
        <v>3.5</v>
      </c>
      <c r="H18" s="4">
        <v>1.25</v>
      </c>
      <c r="I18" s="4" t="s">
        <v>72</v>
      </c>
      <c r="J18" s="4" t="s">
        <v>74</v>
      </c>
      <c r="K18" s="4" t="s">
        <v>73</v>
      </c>
      <c r="L18" s="4" t="s">
        <v>72</v>
      </c>
      <c r="M18" s="14">
        <v>8</v>
      </c>
      <c r="N18" s="4">
        <f t="shared" si="0"/>
        <v>44</v>
      </c>
      <c r="O18" s="15">
        <f t="shared" si="2"/>
        <v>64.285714285714278</v>
      </c>
      <c r="P18" s="6"/>
      <c r="Q18" s="23">
        <v>1</v>
      </c>
      <c r="R18" s="23">
        <v>1</v>
      </c>
      <c r="S18" s="23"/>
      <c r="T18" s="23">
        <v>1</v>
      </c>
      <c r="U18" s="4" t="s">
        <v>27</v>
      </c>
      <c r="V18" s="3">
        <f t="shared" si="1"/>
        <v>5.188875051888751E-4</v>
      </c>
      <c r="W18" s="3">
        <v>2.2973135270379901</v>
      </c>
      <c r="X18" s="3">
        <v>1.5248875890917399</v>
      </c>
      <c r="Y18" s="1"/>
      <c r="Z18" s="1"/>
      <c r="AA18" s="1"/>
      <c r="AB18" s="1"/>
      <c r="AC18" s="1"/>
      <c r="AD18" s="1"/>
      <c r="AE18" s="1"/>
      <c r="AF18" s="1"/>
    </row>
    <row r="19" spans="1:32" ht="15" customHeight="1" x14ac:dyDescent="0.3">
      <c r="A19" s="3">
        <v>18</v>
      </c>
      <c r="B19" s="7" t="s">
        <v>28</v>
      </c>
      <c r="C19" s="4">
        <v>2</v>
      </c>
      <c r="D19" s="4">
        <v>2</v>
      </c>
      <c r="E19" s="4">
        <v>57</v>
      </c>
      <c r="F19" s="4">
        <v>1980</v>
      </c>
      <c r="G19" s="4">
        <v>3.5</v>
      </c>
      <c r="H19" s="4">
        <v>1.25</v>
      </c>
      <c r="I19" s="4" t="s">
        <v>72</v>
      </c>
      <c r="J19" s="4" t="s">
        <v>74</v>
      </c>
      <c r="K19" s="4" t="s">
        <v>73</v>
      </c>
      <c r="L19" s="4" t="s">
        <v>72</v>
      </c>
      <c r="M19" s="14">
        <v>8</v>
      </c>
      <c r="N19" s="4">
        <f t="shared" si="0"/>
        <v>44</v>
      </c>
      <c r="O19" s="15">
        <f t="shared" si="2"/>
        <v>64.285714285714278</v>
      </c>
      <c r="P19" s="6"/>
      <c r="Q19" s="23">
        <v>1</v>
      </c>
      <c r="R19" s="23">
        <v>1</v>
      </c>
      <c r="S19" s="23"/>
      <c r="T19" s="23">
        <v>1</v>
      </c>
      <c r="U19" s="4" t="s">
        <v>27</v>
      </c>
      <c r="V19" s="3">
        <f t="shared" si="1"/>
        <v>1.2972187629721875E-3</v>
      </c>
      <c r="W19" s="3">
        <v>2.5510691520732802</v>
      </c>
      <c r="X19" s="3">
        <v>1.6296597271818001</v>
      </c>
      <c r="Y19" s="1"/>
      <c r="Z19" s="1"/>
      <c r="AA19" s="1"/>
      <c r="AB19" s="1"/>
      <c r="AC19" s="1"/>
      <c r="AD19" s="1"/>
      <c r="AE19" s="1"/>
      <c r="AF19" s="1"/>
    </row>
    <row r="20" spans="1:32" ht="14.25" customHeight="1" x14ac:dyDescent="0.3">
      <c r="A20" s="3">
        <v>19</v>
      </c>
      <c r="B20" s="7" t="s">
        <v>29</v>
      </c>
      <c r="C20" s="4">
        <v>15</v>
      </c>
      <c r="D20" s="4">
        <v>15</v>
      </c>
      <c r="E20" s="4">
        <v>57</v>
      </c>
      <c r="F20" s="4">
        <v>1980</v>
      </c>
      <c r="G20" s="4">
        <v>3.5</v>
      </c>
      <c r="H20" s="4">
        <v>1.25</v>
      </c>
      <c r="I20" s="4" t="s">
        <v>72</v>
      </c>
      <c r="J20" s="4" t="s">
        <v>74</v>
      </c>
      <c r="K20" s="4" t="s">
        <v>73</v>
      </c>
      <c r="L20" s="4" t="s">
        <v>72</v>
      </c>
      <c r="M20" s="14">
        <v>8</v>
      </c>
      <c r="N20" s="4">
        <f t="shared" si="0"/>
        <v>44</v>
      </c>
      <c r="O20" s="15">
        <f t="shared" si="2"/>
        <v>64.285714285714278</v>
      </c>
      <c r="P20" s="6"/>
      <c r="Q20" s="23">
        <v>1</v>
      </c>
      <c r="R20" s="23">
        <v>1</v>
      </c>
      <c r="S20" s="23"/>
      <c r="T20" s="23">
        <v>1</v>
      </c>
      <c r="U20" s="4" t="s">
        <v>27</v>
      </c>
      <c r="V20" s="3">
        <f t="shared" si="1"/>
        <v>1.7296250172962502E-4</v>
      </c>
      <c r="W20" s="3">
        <v>1.9930661541411601</v>
      </c>
      <c r="X20" s="3">
        <v>1.38282141448667</v>
      </c>
      <c r="Y20" s="1"/>
      <c r="Z20" s="1"/>
      <c r="AA20" s="1"/>
      <c r="AB20" s="1"/>
      <c r="AC20" s="1"/>
      <c r="AD20" s="1"/>
      <c r="AE20" s="1"/>
      <c r="AF20" s="1"/>
    </row>
    <row r="21" spans="1:32" ht="17.25" customHeight="1" x14ac:dyDescent="0.3">
      <c r="A21" s="3">
        <v>20</v>
      </c>
      <c r="B21" s="7" t="s">
        <v>30</v>
      </c>
      <c r="C21" s="4">
        <v>15</v>
      </c>
      <c r="D21" s="4">
        <v>15</v>
      </c>
      <c r="E21" s="4">
        <v>40</v>
      </c>
      <c r="F21" s="4">
        <v>1980</v>
      </c>
      <c r="G21" s="4">
        <v>2.5</v>
      </c>
      <c r="H21" s="4">
        <v>1.25</v>
      </c>
      <c r="I21" s="4" t="s">
        <v>72</v>
      </c>
      <c r="J21" s="4" t="s">
        <v>74</v>
      </c>
      <c r="K21" s="4" t="s">
        <v>73</v>
      </c>
      <c r="L21" s="4" t="s">
        <v>72</v>
      </c>
      <c r="M21" s="14">
        <v>8</v>
      </c>
      <c r="N21" s="4">
        <f t="shared" si="0"/>
        <v>44</v>
      </c>
      <c r="O21" s="15">
        <f t="shared" si="2"/>
        <v>50</v>
      </c>
      <c r="P21" s="6"/>
      <c r="Q21" s="23">
        <v>1</v>
      </c>
      <c r="R21" s="23">
        <v>1</v>
      </c>
      <c r="S21" s="23"/>
      <c r="T21" s="23">
        <v>1</v>
      </c>
      <c r="U21" s="4" t="s">
        <v>27</v>
      </c>
      <c r="V21" s="3">
        <f t="shared" si="1"/>
        <v>1.7296250172962502E-4</v>
      </c>
      <c r="W21" s="3">
        <v>1.9930661541411601</v>
      </c>
      <c r="X21" s="3">
        <v>1.38282141448667</v>
      </c>
      <c r="Y21" s="1"/>
      <c r="Z21" s="1"/>
      <c r="AA21" s="1"/>
      <c r="AB21" s="1"/>
      <c r="AC21" s="1"/>
      <c r="AD21" s="1"/>
      <c r="AE21" s="1"/>
      <c r="AF21" s="1"/>
    </row>
    <row r="22" spans="1:32" ht="15.75" customHeight="1" x14ac:dyDescent="0.3">
      <c r="A22" s="3">
        <v>21</v>
      </c>
      <c r="B22" s="7" t="s">
        <v>31</v>
      </c>
      <c r="C22" s="4">
        <v>12</v>
      </c>
      <c r="D22" s="4">
        <v>12</v>
      </c>
      <c r="E22" s="4">
        <v>57</v>
      </c>
      <c r="F22" s="4">
        <v>1980</v>
      </c>
      <c r="G22" s="4">
        <v>3.5</v>
      </c>
      <c r="H22" s="4">
        <v>1.25</v>
      </c>
      <c r="I22" s="4" t="s">
        <v>72</v>
      </c>
      <c r="J22" s="4" t="s">
        <v>74</v>
      </c>
      <c r="K22" s="4" t="s">
        <v>73</v>
      </c>
      <c r="L22" s="4" t="s">
        <v>72</v>
      </c>
      <c r="M22" s="14">
        <v>8</v>
      </c>
      <c r="N22" s="4">
        <f t="shared" si="0"/>
        <v>44</v>
      </c>
      <c r="O22" s="15">
        <f t="shared" si="2"/>
        <v>64.285714285714278</v>
      </c>
      <c r="P22" s="6"/>
      <c r="Q22" s="23">
        <v>1</v>
      </c>
      <c r="R22" s="23">
        <v>1</v>
      </c>
      <c r="S22" s="23"/>
      <c r="T22" s="23">
        <v>1</v>
      </c>
      <c r="U22" s="4" t="s">
        <v>27</v>
      </c>
      <c r="V22" s="3">
        <f t="shared" si="1"/>
        <v>2.1620312716203127E-4</v>
      </c>
      <c r="W22" s="3">
        <v>2.05486305916989</v>
      </c>
      <c r="X22" s="3">
        <v>1.41335638841421</v>
      </c>
      <c r="Y22" s="1"/>
      <c r="Z22" s="1"/>
      <c r="AA22" s="1"/>
      <c r="AB22" s="1"/>
      <c r="AC22" s="1"/>
      <c r="AD22" s="1"/>
      <c r="AE22" s="1"/>
      <c r="AF22" s="1"/>
    </row>
    <row r="23" spans="1:32" ht="17.25" customHeight="1" x14ac:dyDescent="0.3">
      <c r="A23" s="3">
        <v>22</v>
      </c>
      <c r="B23" s="7" t="s">
        <v>32</v>
      </c>
      <c r="C23" s="4" t="s">
        <v>11</v>
      </c>
      <c r="D23" s="4" t="s">
        <v>11</v>
      </c>
      <c r="E23" s="4">
        <v>40</v>
      </c>
      <c r="F23" s="4">
        <v>1980</v>
      </c>
      <c r="G23" s="4">
        <v>2.5</v>
      </c>
      <c r="H23" s="4">
        <v>1.25</v>
      </c>
      <c r="I23" s="4" t="s">
        <v>72</v>
      </c>
      <c r="J23" s="4" t="s">
        <v>74</v>
      </c>
      <c r="K23" s="4" t="s">
        <v>73</v>
      </c>
      <c r="L23" s="4" t="s">
        <v>72</v>
      </c>
      <c r="M23" s="14">
        <v>8</v>
      </c>
      <c r="N23" s="4">
        <f t="shared" si="0"/>
        <v>44</v>
      </c>
      <c r="O23" s="15">
        <f t="shared" si="2"/>
        <v>50</v>
      </c>
      <c r="P23" s="6"/>
      <c r="Q23" s="23">
        <v>1</v>
      </c>
      <c r="R23" s="23">
        <v>1</v>
      </c>
      <c r="S23" s="23"/>
      <c r="T23" s="23">
        <v>1</v>
      </c>
      <c r="U23" s="4" t="s">
        <v>27</v>
      </c>
      <c r="V23" s="3">
        <f>1000/(100*N23*8760)</f>
        <v>2.5944375259443752E-5</v>
      </c>
      <c r="W23" s="3">
        <v>1.4676817419830199</v>
      </c>
      <c r="X23" s="3">
        <v>1.07683129023411</v>
      </c>
      <c r="Y23" s="1"/>
      <c r="Z23" s="1"/>
      <c r="AA23" s="1"/>
      <c r="AB23" s="1"/>
      <c r="AC23" s="1"/>
      <c r="AD23" s="1"/>
      <c r="AE23" s="1"/>
      <c r="AF23" s="1"/>
    </row>
    <row r="24" spans="1:32" x14ac:dyDescent="0.3">
      <c r="A24" s="3">
        <v>23</v>
      </c>
      <c r="B24" s="8" t="s">
        <v>33</v>
      </c>
      <c r="C24" s="9">
        <v>3.4</v>
      </c>
      <c r="D24" s="9">
        <v>66</v>
      </c>
      <c r="E24" s="9">
        <v>57</v>
      </c>
      <c r="F24" s="9">
        <v>1976</v>
      </c>
      <c r="G24" s="9">
        <v>3.5</v>
      </c>
      <c r="H24" s="9">
        <v>3</v>
      </c>
      <c r="I24" s="4" t="s">
        <v>72</v>
      </c>
      <c r="J24" s="4" t="s">
        <v>74</v>
      </c>
      <c r="K24" s="4" t="s">
        <v>72</v>
      </c>
      <c r="L24" s="4" t="s">
        <v>72</v>
      </c>
      <c r="M24" s="14">
        <v>1</v>
      </c>
      <c r="N24" s="4">
        <f t="shared" si="0"/>
        <v>48</v>
      </c>
      <c r="O24" s="15">
        <f t="shared" si="2"/>
        <v>14.285714285714292</v>
      </c>
      <c r="P24" s="6"/>
      <c r="Q24" s="20">
        <v>1</v>
      </c>
      <c r="R24" s="20">
        <v>1</v>
      </c>
      <c r="S24" s="20">
        <v>1</v>
      </c>
      <c r="T24" s="20">
        <v>1</v>
      </c>
      <c r="U24" s="4" t="s">
        <v>0</v>
      </c>
      <c r="V24" s="3">
        <f t="shared" si="1"/>
        <v>3.6033854527005212E-5</v>
      </c>
      <c r="W24" s="3">
        <v>1.5390017033441099</v>
      </c>
      <c r="X24" s="3">
        <v>1.12428114220237</v>
      </c>
      <c r="Y24" s="1"/>
      <c r="Z24" s="1"/>
      <c r="AA24" s="1"/>
      <c r="AB24" s="1"/>
      <c r="AC24" s="1"/>
      <c r="AD24" s="1"/>
      <c r="AE24" s="1"/>
      <c r="AF24" s="1"/>
    </row>
    <row r="25" spans="1:32" x14ac:dyDescent="0.3">
      <c r="A25" s="3">
        <v>24</v>
      </c>
      <c r="B25" s="8" t="s">
        <v>34</v>
      </c>
      <c r="C25" s="9">
        <v>3.5</v>
      </c>
      <c r="D25" s="9">
        <v>22</v>
      </c>
      <c r="E25" s="9">
        <v>89</v>
      </c>
      <c r="F25" s="9">
        <v>1974</v>
      </c>
      <c r="G25" s="9">
        <v>4</v>
      </c>
      <c r="H25" s="9">
        <v>4</v>
      </c>
      <c r="I25" s="4" t="s">
        <v>72</v>
      </c>
      <c r="J25" s="4" t="s">
        <v>74</v>
      </c>
      <c r="K25" s="4" t="s">
        <v>72</v>
      </c>
      <c r="L25" s="4" t="s">
        <v>72</v>
      </c>
      <c r="M25" s="16">
        <v>1.08</v>
      </c>
      <c r="N25" s="4">
        <f t="shared" si="0"/>
        <v>50</v>
      </c>
      <c r="O25" s="15">
        <f t="shared" si="2"/>
        <v>0</v>
      </c>
      <c r="P25" s="6"/>
      <c r="Q25" s="20">
        <v>1</v>
      </c>
      <c r="R25" s="20">
        <v>1</v>
      </c>
      <c r="S25" s="20">
        <v>1</v>
      </c>
      <c r="T25" s="20">
        <v>1</v>
      </c>
      <c r="U25" s="4" t="s">
        <v>0</v>
      </c>
      <c r="V25" s="3">
        <f t="shared" si="1"/>
        <v>1.0377750103777501E-4</v>
      </c>
      <c r="W25" s="3">
        <v>1.81160422610502</v>
      </c>
      <c r="X25" s="3">
        <v>1.2873599460596501</v>
      </c>
      <c r="Y25" s="1"/>
      <c r="Z25" s="1"/>
      <c r="AA25" s="1"/>
      <c r="AB25" s="1"/>
      <c r="AC25" s="1"/>
      <c r="AD25" s="1"/>
      <c r="AE25" s="1"/>
      <c r="AF25" s="1"/>
    </row>
    <row r="26" spans="1:32" x14ac:dyDescent="0.3">
      <c r="A26" s="3">
        <v>25</v>
      </c>
      <c r="B26" s="8" t="s">
        <v>35</v>
      </c>
      <c r="C26" s="9">
        <v>0.6</v>
      </c>
      <c r="D26" s="9">
        <v>74.5</v>
      </c>
      <c r="E26" s="9">
        <v>219</v>
      </c>
      <c r="F26" s="9">
        <v>1993</v>
      </c>
      <c r="G26" s="9">
        <v>8.5</v>
      </c>
      <c r="H26" s="9">
        <v>6</v>
      </c>
      <c r="I26" s="4" t="s">
        <v>72</v>
      </c>
      <c r="J26" s="4" t="s">
        <v>74</v>
      </c>
      <c r="K26" s="4" t="s">
        <v>72</v>
      </c>
      <c r="L26" s="4" t="s">
        <v>72</v>
      </c>
      <c r="M26" s="16">
        <v>5.58</v>
      </c>
      <c r="N26" s="4">
        <f t="shared" si="0"/>
        <v>31</v>
      </c>
      <c r="O26" s="15">
        <f t="shared" si="2"/>
        <v>29.411764705882348</v>
      </c>
      <c r="P26" s="6"/>
      <c r="Q26" s="20">
        <v>1</v>
      </c>
      <c r="R26" s="20">
        <v>1</v>
      </c>
      <c r="S26" s="20">
        <v>1</v>
      </c>
      <c r="T26" s="20">
        <v>1</v>
      </c>
      <c r="U26" s="4" t="s">
        <v>0</v>
      </c>
      <c r="V26" s="3">
        <f t="shared" si="1"/>
        <v>4.9428556458780044E-5</v>
      </c>
      <c r="W26" s="3">
        <v>1.7602122718536499</v>
      </c>
      <c r="X26" s="3">
        <v>1.25858159134508</v>
      </c>
      <c r="Y26" s="1"/>
      <c r="Z26" s="1"/>
      <c r="AA26" s="1"/>
      <c r="AB26" s="1"/>
      <c r="AC26" s="1"/>
      <c r="AD26" s="1"/>
      <c r="AE26" s="1"/>
      <c r="AF26" s="1"/>
    </row>
    <row r="27" spans="1:32" x14ac:dyDescent="0.3">
      <c r="A27" s="3">
        <v>26</v>
      </c>
      <c r="B27" s="8" t="s">
        <v>36</v>
      </c>
      <c r="C27" s="9">
        <v>40</v>
      </c>
      <c r="D27" s="9">
        <v>182</v>
      </c>
      <c r="E27" s="9">
        <v>108</v>
      </c>
      <c r="F27" s="9">
        <v>1990</v>
      </c>
      <c r="G27" s="9">
        <v>4</v>
      </c>
      <c r="H27" s="9">
        <f>4.5/2</f>
        <v>2.25</v>
      </c>
      <c r="I27" s="4" t="s">
        <v>72</v>
      </c>
      <c r="J27" s="4" t="s">
        <v>74</v>
      </c>
      <c r="K27" s="4" t="s">
        <v>72</v>
      </c>
      <c r="L27" s="4" t="s">
        <v>72</v>
      </c>
      <c r="M27" s="16">
        <v>21.58</v>
      </c>
      <c r="N27" s="4">
        <f t="shared" si="0"/>
        <v>34</v>
      </c>
      <c r="O27" s="15">
        <f t="shared" si="2"/>
        <v>43.75</v>
      </c>
      <c r="P27" s="6"/>
      <c r="Q27" s="20">
        <v>1</v>
      </c>
      <c r="R27" s="20">
        <v>1</v>
      </c>
      <c r="S27" s="20">
        <v>1</v>
      </c>
      <c r="T27" s="20">
        <v>1</v>
      </c>
      <c r="U27" s="4" t="s">
        <v>0</v>
      </c>
      <c r="V27" s="3">
        <f t="shared" si="1"/>
        <v>1.844784278305632E-5</v>
      </c>
      <c r="W27" s="3">
        <v>1.42629686547492</v>
      </c>
      <c r="X27" s="3">
        <v>1.0482286614429399</v>
      </c>
      <c r="Y27" s="1"/>
      <c r="Z27" s="1"/>
      <c r="AA27" s="1"/>
      <c r="AB27" s="1"/>
      <c r="AC27" s="1"/>
      <c r="AD27" s="1"/>
      <c r="AE27" s="1"/>
      <c r="AF27" s="1"/>
    </row>
    <row r="28" spans="1:32" x14ac:dyDescent="0.3">
      <c r="A28" s="3">
        <v>27</v>
      </c>
      <c r="B28" s="8" t="s">
        <v>37</v>
      </c>
      <c r="C28" s="9">
        <v>30.57</v>
      </c>
      <c r="D28" s="9">
        <v>38</v>
      </c>
      <c r="E28" s="9">
        <v>57</v>
      </c>
      <c r="F28" s="9">
        <v>1983</v>
      </c>
      <c r="G28" s="9">
        <v>3.5</v>
      </c>
      <c r="H28" s="9">
        <v>3</v>
      </c>
      <c r="I28" s="4" t="s">
        <v>72</v>
      </c>
      <c r="J28" s="4" t="s">
        <v>74</v>
      </c>
      <c r="K28" s="4" t="s">
        <v>72</v>
      </c>
      <c r="L28" s="4" t="s">
        <v>72</v>
      </c>
      <c r="M28" s="16">
        <v>2.5</v>
      </c>
      <c r="N28" s="4">
        <f t="shared" si="0"/>
        <v>41</v>
      </c>
      <c r="O28" s="15">
        <f t="shared" si="2"/>
        <v>14.285714285714292</v>
      </c>
      <c r="P28" s="6"/>
      <c r="Q28" s="20">
        <v>1</v>
      </c>
      <c r="R28" s="20">
        <v>1</v>
      </c>
      <c r="S28" s="20">
        <v>1</v>
      </c>
      <c r="T28" s="20">
        <v>1</v>
      </c>
      <c r="U28" s="4" t="s">
        <v>0</v>
      </c>
      <c r="V28" s="3">
        <f t="shared" si="1"/>
        <v>7.3270379423332808E-5</v>
      </c>
      <c r="W28" s="3">
        <v>1.77726079755593</v>
      </c>
      <c r="X28" s="3">
        <v>1.2682204817978</v>
      </c>
      <c r="Y28" s="1"/>
      <c r="Z28" s="1"/>
      <c r="AA28" s="1"/>
      <c r="AB28" s="1"/>
      <c r="AC28" s="1"/>
      <c r="AD28" s="1"/>
      <c r="AE28" s="1"/>
      <c r="AF28" s="1"/>
    </row>
    <row r="29" spans="1:32" x14ac:dyDescent="0.3">
      <c r="A29" s="3">
        <v>28</v>
      </c>
      <c r="B29" s="8" t="s">
        <v>38</v>
      </c>
      <c r="C29" s="9">
        <v>11.87</v>
      </c>
      <c r="D29" s="9">
        <v>94.4</v>
      </c>
      <c r="E29" s="9">
        <v>273</v>
      </c>
      <c r="F29" s="9">
        <v>1974</v>
      </c>
      <c r="G29" s="9">
        <v>7</v>
      </c>
      <c r="H29" s="9">
        <v>6</v>
      </c>
      <c r="I29" s="4" t="s">
        <v>72</v>
      </c>
      <c r="J29" s="4" t="s">
        <v>74</v>
      </c>
      <c r="K29" s="4" t="s">
        <v>72</v>
      </c>
      <c r="L29" s="4" t="s">
        <v>72</v>
      </c>
      <c r="M29" s="16">
        <v>4</v>
      </c>
      <c r="N29" s="4">
        <f t="shared" si="0"/>
        <v>50</v>
      </c>
      <c r="O29" s="15">
        <f t="shared" si="2"/>
        <v>14.285714285714292</v>
      </c>
      <c r="P29" s="6"/>
      <c r="Q29" s="20">
        <v>1</v>
      </c>
      <c r="R29" s="20">
        <v>1</v>
      </c>
      <c r="S29" s="20">
        <v>1</v>
      </c>
      <c r="T29" s="20">
        <v>1</v>
      </c>
      <c r="U29" s="4" t="s">
        <v>0</v>
      </c>
      <c r="V29" s="3">
        <f t="shared" si="1"/>
        <v>2.4185434563888244E-5</v>
      </c>
      <c r="W29" s="3">
        <v>1.4243611720287701</v>
      </c>
      <c r="X29" s="3">
        <v>1.0468705934332301</v>
      </c>
      <c r="Y29" s="1"/>
      <c r="Z29" s="1"/>
      <c r="AA29" s="1"/>
      <c r="AB29" s="1"/>
      <c r="AC29" s="1"/>
      <c r="AD29" s="1"/>
      <c r="AE29" s="1"/>
      <c r="AF29" s="1"/>
    </row>
    <row r="30" spans="1:32" x14ac:dyDescent="0.3">
      <c r="A30" s="3">
        <v>29</v>
      </c>
      <c r="B30" s="8" t="s">
        <v>39</v>
      </c>
      <c r="C30" s="9">
        <v>3</v>
      </c>
      <c r="D30" s="9">
        <v>14</v>
      </c>
      <c r="E30" s="9">
        <v>89</v>
      </c>
      <c r="F30" s="9">
        <v>1965</v>
      </c>
      <c r="G30" s="9">
        <v>4</v>
      </c>
      <c r="H30" s="9">
        <v>4</v>
      </c>
      <c r="I30" s="4" t="s">
        <v>72</v>
      </c>
      <c r="J30" s="4" t="s">
        <v>74</v>
      </c>
      <c r="K30" s="4" t="s">
        <v>72</v>
      </c>
      <c r="L30" s="4" t="s">
        <v>72</v>
      </c>
      <c r="M30" s="16">
        <v>3.25</v>
      </c>
      <c r="N30" s="4">
        <f t="shared" si="0"/>
        <v>59</v>
      </c>
      <c r="O30" s="15">
        <f t="shared" si="2"/>
        <v>0</v>
      </c>
      <c r="P30" s="6"/>
      <c r="Q30" s="20">
        <v>1</v>
      </c>
      <c r="R30" s="20">
        <v>1</v>
      </c>
      <c r="S30" s="20">
        <v>1</v>
      </c>
      <c r="T30" s="20">
        <v>1</v>
      </c>
      <c r="U30" s="4" t="s">
        <v>0</v>
      </c>
      <c r="V30" s="3">
        <f t="shared" si="1"/>
        <v>1.3820248322221854E-4</v>
      </c>
      <c r="W30" s="3">
        <v>1.83886180302965</v>
      </c>
      <c r="X30" s="3">
        <v>1.30229397546804</v>
      </c>
      <c r="Y30" s="1"/>
      <c r="Z30" s="1"/>
      <c r="AA30" s="1"/>
      <c r="AB30" s="1"/>
      <c r="AC30" s="1"/>
      <c r="AD30" s="1"/>
      <c r="AE30" s="1"/>
      <c r="AF30" s="1"/>
    </row>
    <row r="31" spans="1:32" x14ac:dyDescent="0.3">
      <c r="A31" s="3">
        <v>30</v>
      </c>
      <c r="B31" s="8" t="s">
        <v>40</v>
      </c>
      <c r="C31" s="9">
        <v>5</v>
      </c>
      <c r="D31" s="9">
        <v>25</v>
      </c>
      <c r="E31" s="9">
        <v>57</v>
      </c>
      <c r="F31" s="9">
        <v>1993</v>
      </c>
      <c r="G31" s="9">
        <v>3.5</v>
      </c>
      <c r="H31" s="9">
        <v>3</v>
      </c>
      <c r="I31" s="4" t="s">
        <v>72</v>
      </c>
      <c r="J31" s="4" t="s">
        <v>74</v>
      </c>
      <c r="K31" s="4" t="s">
        <v>72</v>
      </c>
      <c r="L31" s="4" t="s">
        <v>72</v>
      </c>
      <c r="M31" s="16">
        <v>5.5</v>
      </c>
      <c r="N31" s="4">
        <f t="shared" si="0"/>
        <v>31</v>
      </c>
      <c r="O31" s="15">
        <f t="shared" si="2"/>
        <v>14.285714285714292</v>
      </c>
      <c r="P31" s="6"/>
      <c r="Q31" s="20">
        <v>1</v>
      </c>
      <c r="R31" s="20">
        <v>1</v>
      </c>
      <c r="S31" s="20">
        <v>1</v>
      </c>
      <c r="T31" s="20">
        <v>1</v>
      </c>
      <c r="U31" s="4" t="s">
        <v>0</v>
      </c>
      <c r="V31" s="3">
        <f t="shared" si="1"/>
        <v>1.4729709824716454E-4</v>
      </c>
      <c r="W31" s="3">
        <v>2.1037946523943098</v>
      </c>
      <c r="X31" s="3">
        <v>1.4368898720004399</v>
      </c>
      <c r="Y31" s="1"/>
      <c r="Z31" s="1"/>
      <c r="AA31" s="1"/>
      <c r="AB31" s="1"/>
      <c r="AC31" s="1"/>
      <c r="AD31" s="1"/>
      <c r="AE31" s="1"/>
      <c r="AF31" s="1"/>
    </row>
    <row r="32" spans="1:32" x14ac:dyDescent="0.3">
      <c r="A32" s="3">
        <v>31</v>
      </c>
      <c r="B32" s="8" t="s">
        <v>41</v>
      </c>
      <c r="C32" s="9">
        <v>1</v>
      </c>
      <c r="D32" s="9">
        <v>19</v>
      </c>
      <c r="E32" s="9">
        <v>108</v>
      </c>
      <c r="F32" s="9">
        <v>1961</v>
      </c>
      <c r="G32" s="9">
        <v>4</v>
      </c>
      <c r="H32" s="9">
        <f>4.5/2</f>
        <v>2.25</v>
      </c>
      <c r="I32" s="4" t="s">
        <v>72</v>
      </c>
      <c r="J32" s="4" t="s">
        <v>74</v>
      </c>
      <c r="K32" s="4" t="s">
        <v>72</v>
      </c>
      <c r="L32" s="4" t="s">
        <v>72</v>
      </c>
      <c r="M32" s="16">
        <v>3.08</v>
      </c>
      <c r="N32" s="4">
        <f t="shared" si="0"/>
        <v>63</v>
      </c>
      <c r="O32" s="15">
        <f t="shared" si="2"/>
        <v>43.75</v>
      </c>
      <c r="P32" s="6"/>
      <c r="Q32" s="20">
        <v>1</v>
      </c>
      <c r="R32" s="20">
        <v>1</v>
      </c>
      <c r="S32" s="20">
        <v>1</v>
      </c>
      <c r="T32" s="20">
        <v>1</v>
      </c>
      <c r="U32" s="4" t="s">
        <v>0</v>
      </c>
      <c r="V32" s="3">
        <f t="shared" si="1"/>
        <v>9.5367795439893488E-5</v>
      </c>
      <c r="W32" s="3">
        <v>1.72914319884876</v>
      </c>
      <c r="X32" s="3">
        <v>1.24077320560644</v>
      </c>
      <c r="Y32" s="1"/>
      <c r="Z32" s="1"/>
      <c r="AA32" s="1"/>
      <c r="AB32" s="1"/>
      <c r="AC32" s="1"/>
      <c r="AD32" s="1"/>
      <c r="AE32" s="1"/>
      <c r="AF32" s="1"/>
    </row>
    <row r="33" spans="1:32" x14ac:dyDescent="0.3">
      <c r="A33" s="3">
        <v>32</v>
      </c>
      <c r="B33" s="10" t="s">
        <v>42</v>
      </c>
      <c r="C33" s="9">
        <v>2</v>
      </c>
      <c r="D33" s="9">
        <v>32.200000000000003</v>
      </c>
      <c r="E33" s="9">
        <v>159</v>
      </c>
      <c r="F33" s="9">
        <v>1986</v>
      </c>
      <c r="G33" s="9">
        <v>4.5</v>
      </c>
      <c r="H33" s="9">
        <v>4</v>
      </c>
      <c r="I33" s="4" t="s">
        <v>72</v>
      </c>
      <c r="J33" s="4" t="s">
        <v>74</v>
      </c>
      <c r="K33" s="4" t="s">
        <v>72</v>
      </c>
      <c r="L33" s="4" t="s">
        <v>72</v>
      </c>
      <c r="M33" s="16">
        <v>5.58</v>
      </c>
      <c r="N33" s="4">
        <f t="shared" si="0"/>
        <v>38</v>
      </c>
      <c r="O33" s="15">
        <f t="shared" si="2"/>
        <v>11.111111111111114</v>
      </c>
      <c r="P33" s="6"/>
      <c r="Q33" s="20">
        <v>1</v>
      </c>
      <c r="R33" s="20">
        <v>1</v>
      </c>
      <c r="S33" s="20">
        <v>1</v>
      </c>
      <c r="T33" s="20">
        <v>1</v>
      </c>
      <c r="U33" s="4" t="s">
        <v>0</v>
      </c>
      <c r="V33" s="3">
        <f t="shared" si="1"/>
        <v>9.3294582495547963E-5</v>
      </c>
      <c r="W33" s="3">
        <v>1.87329819319743</v>
      </c>
      <c r="X33" s="3">
        <v>1.32084779754183</v>
      </c>
      <c r="Y33" s="1"/>
      <c r="Z33" s="1"/>
      <c r="AA33" s="1"/>
      <c r="AB33" s="1"/>
      <c r="AC33" s="1"/>
      <c r="AD33" s="1"/>
      <c r="AE33" s="1"/>
      <c r="AF33" s="1"/>
    </row>
    <row r="34" spans="1:32" x14ac:dyDescent="0.3">
      <c r="A34" s="3">
        <v>33</v>
      </c>
      <c r="B34" s="8" t="s">
        <v>43</v>
      </c>
      <c r="C34" s="9">
        <v>6</v>
      </c>
      <c r="D34" s="9">
        <v>11.35</v>
      </c>
      <c r="E34" s="9">
        <v>57</v>
      </c>
      <c r="F34" s="9">
        <v>1965</v>
      </c>
      <c r="G34" s="9">
        <v>3.5</v>
      </c>
      <c r="H34" s="9">
        <v>3</v>
      </c>
      <c r="I34" s="4" t="s">
        <v>72</v>
      </c>
      <c r="J34" s="4" t="s">
        <v>74</v>
      </c>
      <c r="K34" s="4" t="s">
        <v>72</v>
      </c>
      <c r="L34" s="4" t="s">
        <v>72</v>
      </c>
      <c r="M34" s="16">
        <v>4.29</v>
      </c>
      <c r="N34" s="4">
        <f t="shared" si="0"/>
        <v>59</v>
      </c>
      <c r="O34" s="15">
        <f t="shared" si="2"/>
        <v>14.285714285714292</v>
      </c>
      <c r="P34" s="6"/>
      <c r="Q34" s="20">
        <v>1</v>
      </c>
      <c r="R34" s="20">
        <v>1</v>
      </c>
      <c r="S34" s="20">
        <v>1</v>
      </c>
      <c r="T34" s="20">
        <v>1</v>
      </c>
      <c r="U34" s="4" t="s">
        <v>0</v>
      </c>
      <c r="V34" s="3">
        <f t="shared" si="1"/>
        <v>1.704700233578026E-4</v>
      </c>
      <c r="W34" s="3">
        <v>1.8919690271426599</v>
      </c>
      <c r="X34" s="3">
        <v>1.3307652806236401</v>
      </c>
      <c r="Y34" s="1"/>
      <c r="Z34" s="1"/>
      <c r="AA34" s="1"/>
      <c r="AB34" s="1"/>
      <c r="AC34" s="1"/>
      <c r="AD34" s="1"/>
      <c r="AE34" s="1"/>
      <c r="AF34" s="1"/>
    </row>
    <row r="35" spans="1:32" x14ac:dyDescent="0.3">
      <c r="A35" s="3">
        <v>34</v>
      </c>
      <c r="B35" s="11" t="s">
        <v>44</v>
      </c>
      <c r="C35" s="12">
        <v>3</v>
      </c>
      <c r="D35" s="12">
        <v>20</v>
      </c>
      <c r="E35" s="12">
        <v>80</v>
      </c>
      <c r="F35" s="12">
        <v>1965</v>
      </c>
      <c r="G35" s="4">
        <v>4</v>
      </c>
      <c r="H35" s="12">
        <v>3</v>
      </c>
      <c r="I35" s="4" t="s">
        <v>72</v>
      </c>
      <c r="J35" s="4" t="s">
        <v>74</v>
      </c>
      <c r="K35" s="12" t="s">
        <v>72</v>
      </c>
      <c r="L35" s="4" t="s">
        <v>72</v>
      </c>
      <c r="M35" s="16">
        <v>3</v>
      </c>
      <c r="N35" s="4">
        <f t="shared" si="0"/>
        <v>59</v>
      </c>
      <c r="O35" s="15">
        <f t="shared" si="2"/>
        <v>25</v>
      </c>
      <c r="P35" s="6"/>
      <c r="Q35" s="20">
        <v>1</v>
      </c>
      <c r="R35" s="20">
        <v>1</v>
      </c>
      <c r="S35" s="20">
        <v>1</v>
      </c>
      <c r="T35" s="20">
        <v>1</v>
      </c>
      <c r="U35" s="4" t="s">
        <v>0</v>
      </c>
      <c r="V35" s="3">
        <f t="shared" si="1"/>
        <v>9.6741738255552977E-5</v>
      </c>
      <c r="W35" s="3">
        <v>1.74859277146842</v>
      </c>
      <c r="X35" s="3">
        <v>1.25195851441946</v>
      </c>
      <c r="Y35" s="1"/>
      <c r="Z35" s="1"/>
      <c r="AA35" s="1"/>
      <c r="AB35" s="1"/>
      <c r="AC35" s="1"/>
      <c r="AD35" s="1"/>
      <c r="AE35" s="1"/>
      <c r="AF35" s="1"/>
    </row>
    <row r="36" spans="1:32" x14ac:dyDescent="0.3">
      <c r="A36" s="3">
        <v>35</v>
      </c>
      <c r="B36" s="11" t="s">
        <v>45</v>
      </c>
      <c r="C36" s="12">
        <v>17</v>
      </c>
      <c r="D36" s="12">
        <v>22</v>
      </c>
      <c r="E36" s="12">
        <v>150</v>
      </c>
      <c r="F36" s="12">
        <v>1975</v>
      </c>
      <c r="G36" s="13">
        <v>4.5</v>
      </c>
      <c r="H36" s="12">
        <v>4.5</v>
      </c>
      <c r="I36" s="4" t="s">
        <v>72</v>
      </c>
      <c r="J36" s="4" t="s">
        <v>74</v>
      </c>
      <c r="K36" s="12" t="s">
        <v>72</v>
      </c>
      <c r="L36" s="4" t="s">
        <v>72</v>
      </c>
      <c r="M36" s="16">
        <v>3.5</v>
      </c>
      <c r="N36" s="4">
        <f t="shared" si="0"/>
        <v>49</v>
      </c>
      <c r="O36" s="15">
        <f t="shared" si="2"/>
        <v>0</v>
      </c>
      <c r="P36" s="5"/>
      <c r="Q36" s="20">
        <v>1</v>
      </c>
      <c r="R36" s="20">
        <v>1</v>
      </c>
      <c r="S36" s="20">
        <v>1</v>
      </c>
      <c r="T36" s="20">
        <v>1</v>
      </c>
      <c r="U36" s="4" t="s">
        <v>0</v>
      </c>
      <c r="V36" s="3">
        <f t="shared" si="1"/>
        <v>1.058954092222194E-4</v>
      </c>
      <c r="W36" s="3">
        <v>1.8230091797002099</v>
      </c>
      <c r="X36" s="3">
        <v>1.29363571173486</v>
      </c>
      <c r="Y36" s="1"/>
      <c r="Z36" s="1"/>
      <c r="AA36" s="1"/>
      <c r="AB36" s="1"/>
      <c r="AC36" s="1"/>
      <c r="AD36" s="1"/>
      <c r="AE36" s="1"/>
      <c r="AF36" s="1"/>
    </row>
    <row r="37" spans="1:32" x14ac:dyDescent="0.3">
      <c r="A37" s="3">
        <v>36</v>
      </c>
      <c r="B37" s="11" t="s">
        <v>46</v>
      </c>
      <c r="C37" s="12">
        <v>4</v>
      </c>
      <c r="D37" s="12">
        <v>135</v>
      </c>
      <c r="E37" s="12">
        <v>100</v>
      </c>
      <c r="F37" s="12">
        <v>1965</v>
      </c>
      <c r="G37" s="13">
        <v>4</v>
      </c>
      <c r="H37" s="12">
        <v>3</v>
      </c>
      <c r="I37" s="4" t="s">
        <v>72</v>
      </c>
      <c r="J37" s="4" t="s">
        <v>74</v>
      </c>
      <c r="K37" s="12" t="s">
        <v>72</v>
      </c>
      <c r="L37" s="4" t="s">
        <v>72</v>
      </c>
      <c r="M37" s="16">
        <v>3</v>
      </c>
      <c r="N37" s="4">
        <f t="shared" si="0"/>
        <v>59</v>
      </c>
      <c r="O37" s="15">
        <f t="shared" si="2"/>
        <v>25</v>
      </c>
      <c r="P37" s="5"/>
      <c r="Q37" s="20">
        <v>1</v>
      </c>
      <c r="R37" s="20">
        <v>1</v>
      </c>
      <c r="S37" s="20">
        <v>1</v>
      </c>
      <c r="T37" s="20">
        <v>1</v>
      </c>
      <c r="U37" s="4" t="s">
        <v>0</v>
      </c>
      <c r="V37" s="3">
        <f t="shared" si="1"/>
        <v>1.4332109371193033E-5</v>
      </c>
      <c r="W37" s="3">
        <v>1.2653164562402599</v>
      </c>
      <c r="X37" s="3">
        <v>0.92846943448965302</v>
      </c>
      <c r="Y37" s="1"/>
      <c r="Z37" s="1"/>
      <c r="AA37" s="1"/>
      <c r="AB37" s="1"/>
      <c r="AC37" s="1"/>
      <c r="AD37" s="1"/>
      <c r="AE37" s="1"/>
      <c r="AF37" s="1"/>
    </row>
    <row r="38" spans="1:32" ht="31.2" x14ac:dyDescent="0.3">
      <c r="A38" s="3">
        <v>37</v>
      </c>
      <c r="B38" s="11" t="s">
        <v>47</v>
      </c>
      <c r="C38" s="12">
        <v>3</v>
      </c>
      <c r="D38" s="12">
        <v>32.5</v>
      </c>
      <c r="E38" s="12">
        <v>700</v>
      </c>
      <c r="F38" s="12">
        <v>1970</v>
      </c>
      <c r="G38" s="4">
        <v>9</v>
      </c>
      <c r="H38" s="12">
        <v>7</v>
      </c>
      <c r="I38" s="4" t="s">
        <v>72</v>
      </c>
      <c r="J38" s="4" t="s">
        <v>74</v>
      </c>
      <c r="K38" s="12" t="s">
        <v>73</v>
      </c>
      <c r="L38" s="4" t="s">
        <v>72</v>
      </c>
      <c r="M38" s="16">
        <v>6</v>
      </c>
      <c r="N38" s="4">
        <f t="shared" si="0"/>
        <v>54</v>
      </c>
      <c r="O38" s="15">
        <f t="shared" ref="O38:O57" si="3">100-H38*100/G38</f>
        <v>22.222222222222229</v>
      </c>
      <c r="P38" s="5"/>
      <c r="Q38" s="23">
        <v>1</v>
      </c>
      <c r="R38" s="23">
        <v>1</v>
      </c>
      <c r="S38" s="23"/>
      <c r="T38" s="23">
        <v>1</v>
      </c>
      <c r="U38" s="4" t="s">
        <v>27</v>
      </c>
      <c r="V38" s="3">
        <f t="shared" si="1"/>
        <v>6.5045727146183772E-5</v>
      </c>
      <c r="W38" s="3">
        <v>1.6684057478696901</v>
      </c>
      <c r="X38" s="3">
        <v>1.2050157090335401</v>
      </c>
      <c r="Y38" s="1"/>
      <c r="Z38" s="1"/>
      <c r="AA38" s="1"/>
      <c r="AB38" s="1"/>
      <c r="AC38" s="1"/>
      <c r="AD38" s="1"/>
      <c r="AE38" s="1"/>
      <c r="AF38" s="1"/>
    </row>
    <row r="39" spans="1:32" x14ac:dyDescent="0.3">
      <c r="A39" s="3">
        <v>38</v>
      </c>
      <c r="B39" s="11" t="s">
        <v>48</v>
      </c>
      <c r="C39" s="12">
        <v>2</v>
      </c>
      <c r="D39" s="12">
        <v>51.5</v>
      </c>
      <c r="E39" s="12">
        <v>100</v>
      </c>
      <c r="F39" s="12">
        <v>1970</v>
      </c>
      <c r="G39" s="13">
        <v>4</v>
      </c>
      <c r="H39" s="12">
        <v>3</v>
      </c>
      <c r="I39" s="4" t="s">
        <v>72</v>
      </c>
      <c r="J39" s="4" t="s">
        <v>74</v>
      </c>
      <c r="K39" s="12" t="s">
        <v>72</v>
      </c>
      <c r="L39" s="4" t="s">
        <v>72</v>
      </c>
      <c r="M39" s="16">
        <v>3.5</v>
      </c>
      <c r="N39" s="4">
        <f t="shared" si="0"/>
        <v>54</v>
      </c>
      <c r="O39" s="15">
        <f t="shared" si="3"/>
        <v>25</v>
      </c>
      <c r="P39" s="5"/>
      <c r="Q39" s="20">
        <v>1</v>
      </c>
      <c r="R39" s="20">
        <v>1</v>
      </c>
      <c r="S39" s="20">
        <v>1</v>
      </c>
      <c r="T39" s="20">
        <v>1</v>
      </c>
      <c r="U39" s="4" t="s">
        <v>0</v>
      </c>
      <c r="V39" s="3">
        <f t="shared" si="1"/>
        <v>4.1048274412640239E-5</v>
      </c>
      <c r="W39" s="3">
        <v>1.5488410542643001</v>
      </c>
      <c r="X39" s="3">
        <v>1.1306541248926001</v>
      </c>
      <c r="Y39" s="1"/>
      <c r="Z39" s="1"/>
      <c r="AA39" s="1"/>
      <c r="AB39" s="1"/>
      <c r="AC39" s="1"/>
      <c r="AD39" s="1"/>
      <c r="AE39" s="1"/>
      <c r="AF39" s="1"/>
    </row>
    <row r="40" spans="1:32" x14ac:dyDescent="0.3">
      <c r="A40" s="3">
        <v>39</v>
      </c>
      <c r="B40" s="11" t="s">
        <v>49</v>
      </c>
      <c r="C40" s="12">
        <v>3</v>
      </c>
      <c r="D40" s="12">
        <v>55</v>
      </c>
      <c r="E40" s="12">
        <v>80</v>
      </c>
      <c r="F40" s="12">
        <v>1965</v>
      </c>
      <c r="G40" s="4">
        <v>4</v>
      </c>
      <c r="H40" s="12">
        <v>3</v>
      </c>
      <c r="I40" s="4" t="s">
        <v>72</v>
      </c>
      <c r="J40" s="4" t="s">
        <v>74</v>
      </c>
      <c r="K40" s="12" t="s">
        <v>72</v>
      </c>
      <c r="L40" s="4" t="s">
        <v>72</v>
      </c>
      <c r="M40" s="16">
        <v>3</v>
      </c>
      <c r="N40" s="4">
        <f t="shared" si="0"/>
        <v>59</v>
      </c>
      <c r="O40" s="15">
        <f t="shared" si="3"/>
        <v>25</v>
      </c>
      <c r="P40" s="5"/>
      <c r="Q40" s="20">
        <v>1</v>
      </c>
      <c r="R40" s="20">
        <v>1</v>
      </c>
      <c r="S40" s="20">
        <v>1</v>
      </c>
      <c r="T40" s="20">
        <v>1</v>
      </c>
      <c r="U40" s="4" t="s">
        <v>0</v>
      </c>
      <c r="V40" s="3">
        <f t="shared" si="1"/>
        <v>3.5178813911110175E-5</v>
      </c>
      <c r="W40" s="3">
        <v>1.4925718869754601</v>
      </c>
      <c r="X40" s="3">
        <v>1.0936479111623401</v>
      </c>
      <c r="Y40" s="1"/>
      <c r="Z40" s="1"/>
      <c r="AA40" s="1"/>
      <c r="AB40" s="1"/>
      <c r="AC40" s="1"/>
      <c r="AD40" s="1"/>
      <c r="AE40" s="1"/>
      <c r="AF40" s="1"/>
    </row>
    <row r="41" spans="1:32" ht="31.2" x14ac:dyDescent="0.3">
      <c r="A41" s="3">
        <v>40</v>
      </c>
      <c r="B41" s="11" t="s">
        <v>50</v>
      </c>
      <c r="C41" s="12">
        <v>6</v>
      </c>
      <c r="D41" s="12">
        <v>101</v>
      </c>
      <c r="E41" s="12">
        <v>600</v>
      </c>
      <c r="F41" s="12">
        <v>1977</v>
      </c>
      <c r="G41" s="4">
        <v>8</v>
      </c>
      <c r="H41" s="12">
        <v>6.5</v>
      </c>
      <c r="I41" s="4" t="s">
        <v>72</v>
      </c>
      <c r="J41" s="4" t="s">
        <v>74</v>
      </c>
      <c r="K41" s="12" t="s">
        <v>72</v>
      </c>
      <c r="L41" s="4" t="s">
        <v>72</v>
      </c>
      <c r="M41" s="16">
        <v>5</v>
      </c>
      <c r="N41" s="4">
        <f t="shared" si="0"/>
        <v>47</v>
      </c>
      <c r="O41" s="15">
        <f t="shared" si="3"/>
        <v>18.75</v>
      </c>
      <c r="P41" s="5"/>
      <c r="Q41" s="20">
        <v>1</v>
      </c>
      <c r="R41" s="20">
        <v>1</v>
      </c>
      <c r="S41" s="20">
        <v>1</v>
      </c>
      <c r="T41" s="20">
        <v>1</v>
      </c>
      <c r="U41" s="4" t="s">
        <v>0</v>
      </c>
      <c r="V41" s="3">
        <f t="shared" si="1"/>
        <v>2.4047872580904259E-5</v>
      </c>
      <c r="W41" s="3">
        <v>1.43396606669675</v>
      </c>
      <c r="X41" s="3">
        <v>1.0535912590659999</v>
      </c>
      <c r="Y41" s="1"/>
      <c r="Z41" s="1"/>
      <c r="AA41" s="1"/>
      <c r="AB41" s="1"/>
      <c r="AC41" s="1"/>
      <c r="AD41" s="1"/>
      <c r="AE41" s="1"/>
      <c r="AF41" s="1"/>
    </row>
    <row r="42" spans="1:32" ht="31.2" x14ac:dyDescent="0.3">
      <c r="A42" s="3">
        <v>41</v>
      </c>
      <c r="B42" s="11" t="s">
        <v>51</v>
      </c>
      <c r="C42" s="12">
        <v>1</v>
      </c>
      <c r="D42" s="12" t="s">
        <v>11</v>
      </c>
      <c r="E42" s="12">
        <v>400</v>
      </c>
      <c r="F42" s="12">
        <v>1970</v>
      </c>
      <c r="G42" s="4">
        <v>9</v>
      </c>
      <c r="H42" s="12">
        <v>6.5</v>
      </c>
      <c r="I42" s="4" t="s">
        <v>72</v>
      </c>
      <c r="J42" s="4" t="s">
        <v>74</v>
      </c>
      <c r="K42" s="12" t="s">
        <v>72</v>
      </c>
      <c r="L42" s="4" t="s">
        <v>72</v>
      </c>
      <c r="M42" s="16">
        <v>4</v>
      </c>
      <c r="N42" s="4">
        <f t="shared" si="0"/>
        <v>54</v>
      </c>
      <c r="O42" s="15">
        <f t="shared" si="3"/>
        <v>27.777777777777771</v>
      </c>
      <c r="P42" s="5"/>
      <c r="Q42" s="20">
        <v>1</v>
      </c>
      <c r="R42" s="20">
        <v>1</v>
      </c>
      <c r="S42" s="20">
        <v>1</v>
      </c>
      <c r="T42" s="20">
        <v>1</v>
      </c>
      <c r="U42" s="4" t="s">
        <v>0</v>
      </c>
      <c r="V42" s="3">
        <f>1000/(100*N42*8760)</f>
        <v>2.1139861322509723E-5</v>
      </c>
      <c r="W42" s="3">
        <v>1.37648704424566</v>
      </c>
      <c r="X42" s="3">
        <v>1.0126818140171201</v>
      </c>
      <c r="Y42" s="1"/>
      <c r="Z42" s="1"/>
      <c r="AA42" s="1"/>
      <c r="AB42" s="1"/>
      <c r="AC42" s="1"/>
      <c r="AD42" s="1"/>
      <c r="AE42" s="1"/>
      <c r="AF42" s="1"/>
    </row>
    <row r="43" spans="1:32" ht="31.2" x14ac:dyDescent="0.3">
      <c r="A43" s="3">
        <v>42</v>
      </c>
      <c r="B43" s="11" t="s">
        <v>52</v>
      </c>
      <c r="C43" s="12">
        <v>8</v>
      </c>
      <c r="D43" s="12">
        <v>318</v>
      </c>
      <c r="E43" s="12">
        <v>300</v>
      </c>
      <c r="F43" s="12">
        <v>1970</v>
      </c>
      <c r="G43" s="4">
        <v>9</v>
      </c>
      <c r="H43" s="12">
        <v>6.5</v>
      </c>
      <c r="I43" s="4" t="s">
        <v>72</v>
      </c>
      <c r="J43" s="4" t="s">
        <v>74</v>
      </c>
      <c r="K43" s="12" t="s">
        <v>72</v>
      </c>
      <c r="L43" s="4" t="s">
        <v>72</v>
      </c>
      <c r="M43" s="16">
        <v>3.5</v>
      </c>
      <c r="N43" s="4">
        <f t="shared" si="0"/>
        <v>54</v>
      </c>
      <c r="O43" s="15">
        <f t="shared" si="3"/>
        <v>27.777777777777771</v>
      </c>
      <c r="P43" s="5"/>
      <c r="Q43" s="20">
        <v>1</v>
      </c>
      <c r="R43" s="20">
        <v>1</v>
      </c>
      <c r="S43" s="20">
        <v>1</v>
      </c>
      <c r="T43" s="20">
        <v>1</v>
      </c>
      <c r="U43" s="4" t="s">
        <v>0</v>
      </c>
      <c r="V43" s="3">
        <f t="shared" si="1"/>
        <v>6.6477551328646931E-6</v>
      </c>
      <c r="W43" s="3">
        <v>1.07600994142543</v>
      </c>
      <c r="X43" s="3">
        <v>0.76640688149981895</v>
      </c>
      <c r="Y43" s="1"/>
      <c r="Z43" s="1"/>
      <c r="AA43" s="1"/>
      <c r="AB43" s="1"/>
      <c r="AC43" s="1"/>
      <c r="AD43" s="1"/>
      <c r="AE43" s="1"/>
      <c r="AF43" s="1"/>
    </row>
    <row r="44" spans="1:32" x14ac:dyDescent="0.3">
      <c r="A44" s="3">
        <v>43</v>
      </c>
      <c r="B44" s="11" t="s">
        <v>53</v>
      </c>
      <c r="C44" s="12">
        <v>22</v>
      </c>
      <c r="D44" s="12">
        <v>349</v>
      </c>
      <c r="E44" s="12">
        <v>300</v>
      </c>
      <c r="F44" s="12">
        <v>1974</v>
      </c>
      <c r="G44" s="4">
        <v>9</v>
      </c>
      <c r="H44" s="12">
        <v>6.5</v>
      </c>
      <c r="I44" s="4" t="s">
        <v>72</v>
      </c>
      <c r="J44" s="4" t="s">
        <v>74</v>
      </c>
      <c r="K44" s="12" t="s">
        <v>73</v>
      </c>
      <c r="L44" s="4" t="s">
        <v>72</v>
      </c>
      <c r="M44" s="16">
        <v>4</v>
      </c>
      <c r="N44" s="4">
        <f t="shared" si="0"/>
        <v>50</v>
      </c>
      <c r="O44" s="15">
        <f t="shared" si="3"/>
        <v>27.777777777777771</v>
      </c>
      <c r="P44" s="5"/>
      <c r="Q44" s="23">
        <v>1</v>
      </c>
      <c r="R44" s="23">
        <v>1</v>
      </c>
      <c r="S44" s="23"/>
      <c r="T44" s="23">
        <v>1</v>
      </c>
      <c r="U44" s="4" t="s">
        <v>27</v>
      </c>
      <c r="V44" s="3">
        <f t="shared" si="1"/>
        <v>6.5418482029542986E-6</v>
      </c>
      <c r="W44" s="3">
        <v>1.0767245643419501</v>
      </c>
      <c r="X44" s="3">
        <v>0.76707080261118499</v>
      </c>
      <c r="Y44" s="1"/>
      <c r="Z44" s="1"/>
      <c r="AA44" s="1"/>
      <c r="AB44" s="1"/>
      <c r="AC44" s="1"/>
      <c r="AD44" s="1"/>
      <c r="AE44" s="1"/>
      <c r="AF44" s="1"/>
    </row>
    <row r="45" spans="1:32" ht="31.2" x14ac:dyDescent="0.3">
      <c r="A45" s="3">
        <v>44</v>
      </c>
      <c r="B45" s="11" t="s">
        <v>54</v>
      </c>
      <c r="C45" s="12">
        <v>7</v>
      </c>
      <c r="D45" s="12">
        <v>103.5</v>
      </c>
      <c r="E45" s="12">
        <v>700</v>
      </c>
      <c r="F45" s="12">
        <v>1977</v>
      </c>
      <c r="G45" s="4">
        <v>9</v>
      </c>
      <c r="H45" s="12">
        <v>8</v>
      </c>
      <c r="I45" s="4" t="s">
        <v>72</v>
      </c>
      <c r="J45" s="4" t="s">
        <v>74</v>
      </c>
      <c r="K45" s="12" t="s">
        <v>73</v>
      </c>
      <c r="L45" s="4" t="s">
        <v>72</v>
      </c>
      <c r="M45" s="16">
        <v>34</v>
      </c>
      <c r="N45" s="4">
        <f t="shared" si="0"/>
        <v>47</v>
      </c>
      <c r="O45" s="15">
        <f t="shared" si="3"/>
        <v>11.111111111111114</v>
      </c>
      <c r="P45" s="5"/>
      <c r="Q45" s="23">
        <v>1</v>
      </c>
      <c r="R45" s="23">
        <v>1</v>
      </c>
      <c r="S45" s="23"/>
      <c r="T45" s="23">
        <v>1</v>
      </c>
      <c r="U45" s="4" t="s">
        <v>27</v>
      </c>
      <c r="V45" s="3">
        <f t="shared" si="1"/>
        <v>2.3467006093442802E-5</v>
      </c>
      <c r="W45" s="3">
        <v>1.42733774062421</v>
      </c>
      <c r="X45" s="3">
        <v>1.0489581698342501</v>
      </c>
      <c r="Y45" s="1"/>
      <c r="Z45" s="1"/>
      <c r="AA45" s="1"/>
      <c r="AB45" s="1"/>
      <c r="AC45" s="1"/>
      <c r="AD45" s="1"/>
      <c r="AE45" s="1"/>
      <c r="AF45" s="1"/>
    </row>
    <row r="46" spans="1:32" ht="31.2" x14ac:dyDescent="0.3">
      <c r="A46" s="3">
        <v>45</v>
      </c>
      <c r="B46" s="11" t="s">
        <v>55</v>
      </c>
      <c r="C46" s="12">
        <v>1</v>
      </c>
      <c r="D46" s="12" t="s">
        <v>11</v>
      </c>
      <c r="E46" s="12">
        <v>200</v>
      </c>
      <c r="F46" s="12">
        <v>1967</v>
      </c>
      <c r="G46" s="4">
        <v>6</v>
      </c>
      <c r="H46" s="12">
        <v>3</v>
      </c>
      <c r="I46" s="4" t="s">
        <v>72</v>
      </c>
      <c r="J46" s="4" t="s">
        <v>74</v>
      </c>
      <c r="K46" s="12" t="s">
        <v>72</v>
      </c>
      <c r="L46" s="4" t="s">
        <v>72</v>
      </c>
      <c r="M46" s="16">
        <v>3</v>
      </c>
      <c r="N46" s="4">
        <f t="shared" si="0"/>
        <v>57</v>
      </c>
      <c r="O46" s="15">
        <f t="shared" si="3"/>
        <v>50</v>
      </c>
      <c r="P46" s="5"/>
      <c r="Q46" s="20">
        <v>1</v>
      </c>
      <c r="R46" s="20">
        <v>1</v>
      </c>
      <c r="S46" s="20">
        <v>1</v>
      </c>
      <c r="T46" s="20">
        <v>1</v>
      </c>
      <c r="U46" s="4" t="s">
        <v>0</v>
      </c>
      <c r="V46" s="3">
        <f>1000/(100*N46*8760)</f>
        <v>2.0027237042377632E-5</v>
      </c>
      <c r="W46" s="3">
        <v>1.3547155231024399</v>
      </c>
      <c r="X46" s="3">
        <v>0.99673866679999401</v>
      </c>
      <c r="Y46" s="1"/>
      <c r="Z46" s="1"/>
      <c r="AA46" s="1"/>
      <c r="AB46" s="1"/>
      <c r="AC46" s="1"/>
      <c r="AD46" s="1"/>
      <c r="AE46" s="1"/>
      <c r="AF46" s="1"/>
    </row>
    <row r="47" spans="1:32" x14ac:dyDescent="0.3">
      <c r="A47" s="3">
        <v>46</v>
      </c>
      <c r="B47" s="7" t="s">
        <v>56</v>
      </c>
      <c r="C47" s="9">
        <v>3</v>
      </c>
      <c r="D47" s="9">
        <v>30</v>
      </c>
      <c r="E47" s="9">
        <v>57</v>
      </c>
      <c r="F47" s="9">
        <v>1989</v>
      </c>
      <c r="G47" s="13">
        <v>3.5</v>
      </c>
      <c r="H47" s="9">
        <v>1.4</v>
      </c>
      <c r="I47" s="9" t="s">
        <v>73</v>
      </c>
      <c r="J47" s="13" t="s">
        <v>74</v>
      </c>
      <c r="K47" s="9" t="s">
        <v>72</v>
      </c>
      <c r="L47" s="9" t="s">
        <v>72</v>
      </c>
      <c r="M47" s="17">
        <v>3</v>
      </c>
      <c r="N47" s="4">
        <f t="shared" si="0"/>
        <v>35</v>
      </c>
      <c r="O47" s="15">
        <f t="shared" si="3"/>
        <v>60</v>
      </c>
      <c r="P47" s="5"/>
      <c r="Q47" s="19"/>
      <c r="R47" s="19">
        <v>1</v>
      </c>
      <c r="S47" s="19">
        <v>1</v>
      </c>
      <c r="T47" s="19">
        <v>1</v>
      </c>
      <c r="U47" s="4" t="s">
        <v>6</v>
      </c>
      <c r="V47" s="3">
        <f t="shared" si="1"/>
        <v>1.0871928680147858E-4</v>
      </c>
      <c r="W47" s="3">
        <v>1.95175628526214</v>
      </c>
      <c r="X47" s="3">
        <v>1.3618768068943501</v>
      </c>
      <c r="Y47" s="1"/>
      <c r="Z47" s="1"/>
      <c r="AA47" s="1"/>
      <c r="AB47" s="1"/>
      <c r="AC47" s="1"/>
      <c r="AD47" s="1"/>
      <c r="AE47" s="1"/>
      <c r="AF47" s="1"/>
    </row>
    <row r="48" spans="1:32" x14ac:dyDescent="0.3">
      <c r="A48" s="3">
        <v>47</v>
      </c>
      <c r="B48" s="7" t="s">
        <v>57</v>
      </c>
      <c r="C48" s="9">
        <v>32</v>
      </c>
      <c r="D48" s="9">
        <v>32</v>
      </c>
      <c r="E48" s="9">
        <v>27</v>
      </c>
      <c r="F48" s="9">
        <v>1987</v>
      </c>
      <c r="G48" s="13">
        <v>2.5</v>
      </c>
      <c r="H48" s="9">
        <v>1.3</v>
      </c>
      <c r="I48" s="9" t="s">
        <v>72</v>
      </c>
      <c r="J48" s="13" t="s">
        <v>74</v>
      </c>
      <c r="K48" s="9" t="s">
        <v>73</v>
      </c>
      <c r="L48" s="9" t="s">
        <v>73</v>
      </c>
      <c r="M48" s="17">
        <v>5</v>
      </c>
      <c r="N48" s="4">
        <f t="shared" si="0"/>
        <v>37</v>
      </c>
      <c r="O48" s="15">
        <f t="shared" si="3"/>
        <v>48</v>
      </c>
      <c r="P48" s="5"/>
      <c r="Q48" s="4">
        <v>1</v>
      </c>
      <c r="R48" s="4">
        <v>1</v>
      </c>
      <c r="S48" s="4"/>
      <c r="T48" s="4"/>
      <c r="U48" s="4" t="s">
        <v>58</v>
      </c>
      <c r="V48" s="3">
        <f t="shared" si="1"/>
        <v>9.6414908058743679E-5</v>
      </c>
      <c r="W48" s="3">
        <v>1.8931899130855401</v>
      </c>
      <c r="X48" s="3">
        <v>1.33141037162483</v>
      </c>
      <c r="Y48" s="1"/>
      <c r="Z48" s="1"/>
      <c r="AA48" s="1"/>
      <c r="AB48" s="1"/>
      <c r="AC48" s="1"/>
      <c r="AD48" s="1"/>
      <c r="AE48" s="1"/>
      <c r="AF48" s="1"/>
    </row>
    <row r="49" spans="1:32" x14ac:dyDescent="0.3">
      <c r="A49" s="3">
        <v>48</v>
      </c>
      <c r="B49" s="7" t="s">
        <v>59</v>
      </c>
      <c r="C49" s="9">
        <v>25</v>
      </c>
      <c r="D49" s="9">
        <v>25</v>
      </c>
      <c r="E49" s="9">
        <v>159</v>
      </c>
      <c r="F49" s="9">
        <v>2007</v>
      </c>
      <c r="G49" s="13">
        <v>4.5</v>
      </c>
      <c r="H49" s="9">
        <v>1.8</v>
      </c>
      <c r="I49" s="9" t="s">
        <v>73</v>
      </c>
      <c r="J49" s="13" t="s">
        <v>74</v>
      </c>
      <c r="K49" s="9" t="s">
        <v>72</v>
      </c>
      <c r="L49" s="9" t="s">
        <v>72</v>
      </c>
      <c r="M49" s="17">
        <v>3</v>
      </c>
      <c r="N49" s="4">
        <f t="shared" si="0"/>
        <v>17</v>
      </c>
      <c r="O49" s="15">
        <f t="shared" si="3"/>
        <v>60</v>
      </c>
      <c r="P49" s="5"/>
      <c r="Q49" s="19"/>
      <c r="R49" s="19">
        <v>1</v>
      </c>
      <c r="S49" s="19">
        <v>1</v>
      </c>
      <c r="T49" s="19">
        <v>1</v>
      </c>
      <c r="U49" s="4" t="s">
        <v>6</v>
      </c>
      <c r="V49" s="3">
        <f t="shared" si="1"/>
        <v>2.6860059092130003E-4</v>
      </c>
      <c r="W49" s="3">
        <v>2.90368102948739</v>
      </c>
      <c r="X49" s="3">
        <v>1.7591264331590399</v>
      </c>
      <c r="Y49" s="1"/>
      <c r="Z49" s="1"/>
      <c r="AA49" s="1"/>
      <c r="AB49" s="1"/>
      <c r="AC49" s="1"/>
      <c r="AD49" s="1"/>
      <c r="AE49" s="1"/>
      <c r="AF49" s="1"/>
    </row>
    <row r="50" spans="1:32" x14ac:dyDescent="0.3">
      <c r="A50" s="3">
        <v>49</v>
      </c>
      <c r="B50" s="7" t="s">
        <v>60</v>
      </c>
      <c r="C50" s="9">
        <v>4</v>
      </c>
      <c r="D50" s="9">
        <v>30</v>
      </c>
      <c r="E50" s="9">
        <v>108</v>
      </c>
      <c r="F50" s="9">
        <v>2012</v>
      </c>
      <c r="G50" s="13">
        <v>4</v>
      </c>
      <c r="H50" s="9">
        <v>1.4</v>
      </c>
      <c r="I50" s="9" t="s">
        <v>73</v>
      </c>
      <c r="J50" s="13" t="s">
        <v>74</v>
      </c>
      <c r="K50" s="9" t="s">
        <v>73</v>
      </c>
      <c r="L50" s="9" t="s">
        <v>73</v>
      </c>
      <c r="M50" s="17">
        <v>3</v>
      </c>
      <c r="N50" s="4">
        <f t="shared" si="0"/>
        <v>12</v>
      </c>
      <c r="O50" s="15">
        <f t="shared" si="3"/>
        <v>65</v>
      </c>
      <c r="P50" s="5"/>
      <c r="Q50" s="4"/>
      <c r="R50" s="4">
        <v>1</v>
      </c>
      <c r="S50" s="4"/>
      <c r="T50" s="4"/>
      <c r="U50" s="4" t="s">
        <v>61</v>
      </c>
      <c r="V50" s="3">
        <f t="shared" si="1"/>
        <v>3.1709791983764585E-4</v>
      </c>
      <c r="W50" s="3">
        <v>4.0409456284506504</v>
      </c>
      <c r="X50" s="3">
        <v>2.0896259115919098</v>
      </c>
      <c r="Y50" s="1"/>
      <c r="Z50" s="1"/>
      <c r="AA50" s="1"/>
      <c r="AB50" s="1"/>
      <c r="AC50" s="1"/>
      <c r="AD50" s="1"/>
      <c r="AE50" s="1"/>
      <c r="AF50" s="1"/>
    </row>
    <row r="51" spans="1:32" ht="31.2" x14ac:dyDescent="0.3">
      <c r="A51" s="3">
        <v>50</v>
      </c>
      <c r="B51" s="7" t="s">
        <v>62</v>
      </c>
      <c r="C51" s="9">
        <v>20</v>
      </c>
      <c r="D51" s="9">
        <v>80</v>
      </c>
      <c r="E51" s="9">
        <v>110</v>
      </c>
      <c r="F51" s="9">
        <v>1982</v>
      </c>
      <c r="G51" s="4">
        <v>4</v>
      </c>
      <c r="H51" s="9">
        <v>1.2</v>
      </c>
      <c r="I51" s="4" t="s">
        <v>73</v>
      </c>
      <c r="J51" s="4" t="s">
        <v>74</v>
      </c>
      <c r="K51" s="4" t="s">
        <v>72</v>
      </c>
      <c r="L51" s="4" t="s">
        <v>72</v>
      </c>
      <c r="M51" s="14">
        <v>6</v>
      </c>
      <c r="N51" s="4">
        <f t="shared" si="0"/>
        <v>42</v>
      </c>
      <c r="O51" s="15">
        <f t="shared" si="3"/>
        <v>70</v>
      </c>
      <c r="P51" s="5"/>
      <c r="Q51" s="19"/>
      <c r="R51" s="19">
        <v>1</v>
      </c>
      <c r="S51" s="19">
        <v>1</v>
      </c>
      <c r="T51" s="19">
        <v>1</v>
      </c>
      <c r="U51" s="4" t="s">
        <v>6</v>
      </c>
      <c r="V51" s="3">
        <f t="shared" si="1"/>
        <v>3.3974777125462055E-5</v>
      </c>
      <c r="W51" s="3">
        <v>1.553384295429</v>
      </c>
      <c r="X51" s="3">
        <v>1.1335831477073099</v>
      </c>
      <c r="Y51" s="1"/>
      <c r="Z51" s="1"/>
      <c r="AA51" s="1"/>
      <c r="AB51" s="1"/>
      <c r="AC51" s="1"/>
      <c r="AD51" s="1"/>
      <c r="AE51" s="1"/>
      <c r="AF51" s="1"/>
    </row>
    <row r="52" spans="1:32" x14ac:dyDescent="0.3">
      <c r="A52" s="3">
        <v>51</v>
      </c>
      <c r="B52" s="7" t="s">
        <v>63</v>
      </c>
      <c r="C52" s="9">
        <v>10</v>
      </c>
      <c r="D52" s="9">
        <v>200</v>
      </c>
      <c r="E52" s="9">
        <v>100</v>
      </c>
      <c r="F52" s="9">
        <v>1970</v>
      </c>
      <c r="G52" s="13">
        <v>4</v>
      </c>
      <c r="H52" s="13">
        <v>1.25</v>
      </c>
      <c r="I52" s="13" t="s">
        <v>73</v>
      </c>
      <c r="J52" s="13" t="s">
        <v>74</v>
      </c>
      <c r="K52" s="13" t="s">
        <v>73</v>
      </c>
      <c r="L52" s="13" t="s">
        <v>72</v>
      </c>
      <c r="M52" s="18">
        <v>24</v>
      </c>
      <c r="N52" s="4">
        <f t="shared" si="0"/>
        <v>54</v>
      </c>
      <c r="O52" s="15">
        <f t="shared" si="3"/>
        <v>68.75</v>
      </c>
      <c r="P52" s="5"/>
      <c r="Q52" s="21"/>
      <c r="R52" s="21">
        <v>1</v>
      </c>
      <c r="S52" s="21"/>
      <c r="T52" s="21">
        <v>1</v>
      </c>
      <c r="U52" s="4" t="s">
        <v>14</v>
      </c>
      <c r="V52" s="3">
        <f t="shared" si="1"/>
        <v>1.0569930661254862E-5</v>
      </c>
      <c r="W52" s="3">
        <v>1.1964557175889601</v>
      </c>
      <c r="X52" s="3">
        <v>0.87251079828645195</v>
      </c>
      <c r="Y52" s="1"/>
      <c r="Z52" s="1"/>
      <c r="AA52" s="1"/>
      <c r="AB52" s="1"/>
      <c r="AC52" s="1"/>
      <c r="AD52" s="1"/>
      <c r="AE52" s="1"/>
      <c r="AF52" s="1"/>
    </row>
    <row r="53" spans="1:32" x14ac:dyDescent="0.3">
      <c r="A53" s="3">
        <v>52</v>
      </c>
      <c r="B53" s="7" t="s">
        <v>64</v>
      </c>
      <c r="C53" s="9">
        <f>5+10+7</f>
        <v>22</v>
      </c>
      <c r="D53" s="9">
        <v>140</v>
      </c>
      <c r="E53" s="9">
        <v>57</v>
      </c>
      <c r="F53" s="9">
        <v>1976</v>
      </c>
      <c r="G53" s="13">
        <v>3.5</v>
      </c>
      <c r="H53" s="13">
        <v>1.25</v>
      </c>
      <c r="I53" s="13" t="s">
        <v>73</v>
      </c>
      <c r="J53" s="13" t="s">
        <v>74</v>
      </c>
      <c r="K53" s="13" t="s">
        <v>73</v>
      </c>
      <c r="L53" s="13" t="s">
        <v>72</v>
      </c>
      <c r="M53" s="18">
        <f>20/60</f>
        <v>0.33333333333333331</v>
      </c>
      <c r="N53" s="4">
        <f t="shared" si="0"/>
        <v>48</v>
      </c>
      <c r="O53" s="15">
        <f t="shared" si="3"/>
        <v>64.285714285714278</v>
      </c>
      <c r="P53" s="5"/>
      <c r="Q53" s="21"/>
      <c r="R53" s="21">
        <v>1</v>
      </c>
      <c r="S53" s="21"/>
      <c r="T53" s="21">
        <v>1</v>
      </c>
      <c r="U53" s="4" t="s">
        <v>14</v>
      </c>
      <c r="V53" s="3">
        <f t="shared" si="1"/>
        <v>1.6987388562731028E-5</v>
      </c>
      <c r="W53" s="3">
        <v>1.33650457468323</v>
      </c>
      <c r="X53" s="3">
        <v>0.98320486003399898</v>
      </c>
      <c r="Y53" s="1"/>
      <c r="Z53" s="1"/>
      <c r="AA53" s="1"/>
      <c r="AB53" s="1"/>
      <c r="AC53" s="1"/>
      <c r="AD53" s="1"/>
      <c r="AE53" s="1"/>
      <c r="AF53" s="1"/>
    </row>
    <row r="54" spans="1:32" x14ac:dyDescent="0.3">
      <c r="A54" s="3">
        <v>53</v>
      </c>
      <c r="B54" s="7" t="s">
        <v>65</v>
      </c>
      <c r="C54" s="9">
        <v>15</v>
      </c>
      <c r="D54" s="9">
        <v>173</v>
      </c>
      <c r="E54" s="9">
        <v>150</v>
      </c>
      <c r="F54" s="9">
        <v>1967</v>
      </c>
      <c r="G54" s="4">
        <v>4.5</v>
      </c>
      <c r="H54" s="9">
        <v>2.5</v>
      </c>
      <c r="I54" s="4" t="s">
        <v>73</v>
      </c>
      <c r="J54" s="4" t="s">
        <v>71</v>
      </c>
      <c r="K54" s="4" t="s">
        <v>73</v>
      </c>
      <c r="L54" s="4" t="s">
        <v>73</v>
      </c>
      <c r="M54" s="14">
        <v>4</v>
      </c>
      <c r="N54" s="4">
        <f t="shared" si="0"/>
        <v>57</v>
      </c>
      <c r="O54" s="15">
        <f t="shared" si="3"/>
        <v>44.444444444444443</v>
      </c>
      <c r="P54" s="5"/>
      <c r="Q54" s="4"/>
      <c r="R54" s="4"/>
      <c r="S54" s="4"/>
      <c r="T54" s="4"/>
      <c r="U54" s="4" t="s">
        <v>66</v>
      </c>
      <c r="V54" s="3">
        <f t="shared" si="1"/>
        <v>1.1576437596750078E-5</v>
      </c>
      <c r="W54" s="3">
        <v>1.21460351257767</v>
      </c>
      <c r="X54" s="3">
        <v>0.88756487699961795</v>
      </c>
      <c r="Y54" s="1"/>
      <c r="Z54" s="1"/>
      <c r="AA54" s="1"/>
      <c r="AB54" s="1"/>
      <c r="AC54" s="1"/>
      <c r="AD54" s="1"/>
      <c r="AE54" s="1"/>
      <c r="AF54" s="1"/>
    </row>
    <row r="55" spans="1:32" x14ac:dyDescent="0.3">
      <c r="A55" s="3">
        <v>54</v>
      </c>
      <c r="B55" s="7" t="s">
        <v>67</v>
      </c>
      <c r="C55" s="9">
        <v>3</v>
      </c>
      <c r="D55" s="9">
        <v>40</v>
      </c>
      <c r="E55" s="9">
        <v>40</v>
      </c>
      <c r="F55" s="9">
        <v>1997</v>
      </c>
      <c r="G55" s="4">
        <v>2.5</v>
      </c>
      <c r="H55" s="9">
        <v>1.75</v>
      </c>
      <c r="I55" s="4" t="s">
        <v>73</v>
      </c>
      <c r="J55" s="4" t="s">
        <v>74</v>
      </c>
      <c r="K55" s="4" t="s">
        <v>72</v>
      </c>
      <c r="L55" s="4" t="s">
        <v>72</v>
      </c>
      <c r="M55" s="14">
        <v>3</v>
      </c>
      <c r="N55" s="4">
        <f t="shared" si="0"/>
        <v>27</v>
      </c>
      <c r="O55" s="15">
        <f t="shared" si="3"/>
        <v>30</v>
      </c>
      <c r="P55" s="5"/>
      <c r="Q55" s="19"/>
      <c r="R55" s="19">
        <v>1</v>
      </c>
      <c r="S55" s="19">
        <v>1</v>
      </c>
      <c r="T55" s="19">
        <v>1</v>
      </c>
      <c r="U55" s="4" t="s">
        <v>6</v>
      </c>
      <c r="V55" s="3">
        <f t="shared" si="1"/>
        <v>1.0569930661254862E-4</v>
      </c>
      <c r="W55" s="3">
        <v>2.0749414354999098</v>
      </c>
      <c r="X55" s="3">
        <v>1.4230801099888399</v>
      </c>
      <c r="Y55" s="1"/>
      <c r="Z55" s="1"/>
      <c r="AA55" s="1"/>
      <c r="AB55" s="1"/>
      <c r="AC55" s="1"/>
      <c r="AD55" s="1"/>
      <c r="AE55" s="1"/>
      <c r="AF55" s="1"/>
    </row>
    <row r="56" spans="1:32" x14ac:dyDescent="0.3">
      <c r="A56" s="3">
        <v>55</v>
      </c>
      <c r="B56" s="7" t="s">
        <v>68</v>
      </c>
      <c r="C56" s="9">
        <v>6</v>
      </c>
      <c r="D56" s="9">
        <v>50</v>
      </c>
      <c r="E56" s="9">
        <v>89</v>
      </c>
      <c r="F56" s="9">
        <v>1974</v>
      </c>
      <c r="G56" s="4">
        <v>3.5</v>
      </c>
      <c r="H56" s="9">
        <v>1.75</v>
      </c>
      <c r="I56" s="4" t="s">
        <v>73</v>
      </c>
      <c r="J56" s="4" t="s">
        <v>71</v>
      </c>
      <c r="K56" s="4" t="s">
        <v>72</v>
      </c>
      <c r="L56" s="4" t="s">
        <v>72</v>
      </c>
      <c r="M56" s="14">
        <v>4</v>
      </c>
      <c r="N56" s="4">
        <f t="shared" si="0"/>
        <v>50</v>
      </c>
      <c r="O56" s="15">
        <f t="shared" si="3"/>
        <v>50</v>
      </c>
      <c r="P56" s="3"/>
      <c r="Q56" s="4"/>
      <c r="R56" s="4"/>
      <c r="S56" s="4">
        <v>1</v>
      </c>
      <c r="T56" s="4">
        <v>1</v>
      </c>
      <c r="U56" s="4" t="s">
        <v>69</v>
      </c>
      <c r="V56" s="3">
        <f t="shared" si="1"/>
        <v>4.5662100456621006E-5</v>
      </c>
      <c r="W56" s="3">
        <v>1.59332800393745</v>
      </c>
      <c r="X56" s="3">
        <v>1.1589720935804699</v>
      </c>
      <c r="Y56" s="1"/>
      <c r="Z56" s="1"/>
      <c r="AA56" s="1"/>
      <c r="AB56" s="1"/>
      <c r="AC56" s="1"/>
      <c r="AD56" s="1"/>
      <c r="AE56" s="1"/>
      <c r="AF56" s="1"/>
    </row>
    <row r="57" spans="1:32" x14ac:dyDescent="0.3">
      <c r="A57" s="3">
        <v>56</v>
      </c>
      <c r="B57" s="7" t="s">
        <v>70</v>
      </c>
      <c r="C57" s="9">
        <v>20</v>
      </c>
      <c r="D57" s="9">
        <v>763</v>
      </c>
      <c r="E57" s="9">
        <v>219</v>
      </c>
      <c r="F57" s="9">
        <v>1984</v>
      </c>
      <c r="G57" s="4">
        <v>8.5</v>
      </c>
      <c r="H57" s="9">
        <v>4</v>
      </c>
      <c r="I57" s="4" t="s">
        <v>73</v>
      </c>
      <c r="J57" s="4" t="s">
        <v>74</v>
      </c>
      <c r="K57" s="4" t="s">
        <v>72</v>
      </c>
      <c r="L57" s="4" t="s">
        <v>72</v>
      </c>
      <c r="M57" s="14">
        <v>8</v>
      </c>
      <c r="N57" s="4">
        <f>2024-F57</f>
        <v>40</v>
      </c>
      <c r="O57" s="15">
        <f t="shared" si="3"/>
        <v>52.941176470588232</v>
      </c>
      <c r="P57" s="3"/>
      <c r="Q57" s="19"/>
      <c r="R57" s="19">
        <v>1</v>
      </c>
      <c r="S57" s="19">
        <v>1</v>
      </c>
      <c r="T57" s="19">
        <v>1</v>
      </c>
      <c r="U57" s="4" t="s">
        <v>6</v>
      </c>
      <c r="V57" s="3">
        <f t="shared" si="1"/>
        <v>3.7403424358306851E-6</v>
      </c>
      <c r="W57" s="3">
        <v>0.93452978134574505</v>
      </c>
      <c r="X57" s="3">
        <v>0.62543539671441795</v>
      </c>
      <c r="Y57" s="1"/>
      <c r="Z57" s="1"/>
      <c r="AA57" s="1"/>
      <c r="AB57" s="1"/>
      <c r="AC57" s="1"/>
      <c r="AD57" s="1"/>
      <c r="AE57" s="1"/>
      <c r="AF57" s="1"/>
    </row>
  </sheetData>
  <autoFilter ref="U1:U57"/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параметров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Надежда</cp:lastModifiedBy>
  <dcterms:created xsi:type="dcterms:W3CDTF">2006-09-28T05:33:00Z</dcterms:created>
  <dcterms:modified xsi:type="dcterms:W3CDTF">2024-06-19T12:57:27Z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E291042251394A61ACD748E5DC9A36AE_13</vt:lpwstr>
  </property>
  <property fmtid="{D5CDD505-2E9C-101B-9397-08002B2CF9AE}" pid="3" name="KSOProductBuildVer">
    <vt:lpwstr>1049-12.2.0.16731</vt:lpwstr>
  </property>
</Properties>
</file>