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6"/>
  </bookViews>
  <sheets>
    <sheet name="Sheet1" sheetId="8" r:id="rId1"/>
    <sheet name="US e-grid" sheetId="2" r:id="rId2"/>
    <sheet name="Resource mix" sheetId="3" r:id="rId3"/>
    <sheet name="GREET inputs" sheetId="6" r:id="rId4"/>
    <sheet name="NG &amp; Steam" sheetId="7" r:id="rId5"/>
    <sheet name="US EIA" sheetId="1" r:id="rId6"/>
    <sheet name="Fuel_spec" sheetId="9" r:id="rId7"/>
    <sheet name="cooling tower" sheetId="11" r:id="rId8"/>
    <sheet name="Energy content" sheetId="10" r:id="rId9"/>
  </sheets>
  <externalReferences>
    <externalReference r:id="rId10"/>
  </externalReferences>
  <definedNames>
    <definedName name="_2014_BA_File">#REF!</definedName>
    <definedName name="_2014_eGRID_Subregion_File">#REF!</definedName>
    <definedName name="_2014_gen_file">#REF!</definedName>
    <definedName name="_2014_NERC_File">#REF!</definedName>
    <definedName name="_2014_Plant_FINAL">#REF!</definedName>
    <definedName name="_2014_State_File">#REF!</definedName>
    <definedName name="_2014_Unit_File">#REF!</definedName>
    <definedName name="_2014_US_File">#REF!</definedName>
    <definedName name="lb2g">[1]Fuel_Specs!$E$133</definedName>
    <definedName name="Summary_Table_3">'US e-grid'!$A$4:$H$56</definedName>
    <definedName name="Summary_Table_4">'Resource mix'!$B$3:$O$55</definedName>
  </definedNames>
  <calcPr calcId="162913" calcMode="manual" iterate="1" iterateDelta="1.0000000000000001E-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9" i="8" l="1"/>
  <c r="B120" i="8" l="1"/>
  <c r="B11" i="11"/>
  <c r="B12" i="11"/>
  <c r="B10" i="11"/>
  <c r="J6" i="9" l="1"/>
  <c r="K6" i="9" s="1"/>
  <c r="J7" i="9"/>
  <c r="K7" i="9"/>
  <c r="J8" i="9"/>
  <c r="K8" i="9"/>
  <c r="J9" i="9"/>
  <c r="K9" i="9"/>
  <c r="J10" i="9"/>
  <c r="K10" i="9"/>
  <c r="J11" i="9"/>
  <c r="K11" i="9"/>
  <c r="J12" i="9"/>
  <c r="K12" i="9"/>
  <c r="J13" i="9"/>
  <c r="K13" i="9"/>
  <c r="J14" i="9"/>
  <c r="K14" i="9" s="1"/>
  <c r="J15" i="9"/>
  <c r="K15" i="9"/>
  <c r="J16" i="9"/>
  <c r="K16" i="9" s="1"/>
  <c r="J17" i="9"/>
  <c r="K17" i="9"/>
  <c r="J18" i="9"/>
  <c r="K18" i="9" s="1"/>
  <c r="J19" i="9"/>
  <c r="K19" i="9" s="1"/>
  <c r="J20" i="9"/>
  <c r="K20" i="9"/>
  <c r="J21" i="9"/>
  <c r="K21" i="9"/>
  <c r="J22" i="9"/>
  <c r="K22" i="9" s="1"/>
  <c r="J23" i="9"/>
  <c r="K23" i="9"/>
  <c r="J24" i="9"/>
  <c r="K24" i="9"/>
  <c r="J25" i="9"/>
  <c r="K25" i="9"/>
  <c r="J26" i="9"/>
  <c r="K26" i="9" s="1"/>
  <c r="J27" i="9"/>
  <c r="K27" i="9"/>
  <c r="J28" i="9"/>
  <c r="K28" i="9"/>
  <c r="J29" i="9"/>
  <c r="K29" i="9"/>
  <c r="J30" i="9"/>
  <c r="K30" i="9"/>
  <c r="J31" i="9"/>
  <c r="K31" i="9"/>
  <c r="J32" i="9"/>
  <c r="K32" i="9"/>
  <c r="J33" i="9"/>
  <c r="K33" i="9"/>
  <c r="J34" i="9"/>
  <c r="K34" i="9" s="1"/>
  <c r="J35" i="9"/>
  <c r="K35" i="9"/>
  <c r="J36" i="9"/>
  <c r="K36" i="9" s="1"/>
  <c r="J37" i="9"/>
  <c r="K37" i="9"/>
  <c r="J38" i="9"/>
  <c r="K38" i="9"/>
  <c r="J39" i="9"/>
  <c r="K39" i="9"/>
  <c r="J40" i="9"/>
  <c r="K40" i="9"/>
  <c r="J41" i="9"/>
  <c r="K41" i="9"/>
  <c r="J42" i="9"/>
  <c r="K42" i="9" s="1"/>
  <c r="J43" i="9"/>
  <c r="K43" i="9"/>
  <c r="J44" i="9"/>
  <c r="K44" i="9"/>
  <c r="J45" i="9"/>
  <c r="K45" i="9"/>
  <c r="J46" i="9"/>
  <c r="K46" i="9" s="1"/>
  <c r="J47" i="9"/>
  <c r="K47" i="9"/>
  <c r="J48" i="9"/>
  <c r="K48" i="9"/>
  <c r="J49" i="9"/>
  <c r="K49" i="9"/>
  <c r="J50" i="9"/>
  <c r="K50" i="9"/>
  <c r="J51" i="9"/>
  <c r="K51" i="9"/>
  <c r="J52" i="9"/>
  <c r="K52" i="9"/>
  <c r="J53" i="9"/>
  <c r="K53" i="9"/>
  <c r="J54" i="9"/>
  <c r="K54" i="9" s="1"/>
  <c r="J55" i="9"/>
  <c r="K55" i="9"/>
  <c r="J56" i="9"/>
  <c r="K56" i="9" s="1"/>
  <c r="J5" i="9"/>
  <c r="K5" i="9" s="1"/>
  <c r="A85" i="8" l="1"/>
  <c r="B85" i="8"/>
  <c r="B55" i="8" l="1"/>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54" i="8"/>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B31" i="8"/>
  <c r="B32" i="8"/>
  <c r="B33" i="8"/>
  <c r="B34" i="8"/>
  <c r="B35" i="8"/>
  <c r="B36" i="8"/>
  <c r="B37" i="8"/>
  <c r="B38" i="8"/>
  <c r="B39" i="8"/>
  <c r="B40" i="8"/>
  <c r="B41" i="8"/>
  <c r="B42" i="8"/>
  <c r="B43" i="8"/>
  <c r="B44" i="8"/>
  <c r="B45" i="8"/>
  <c r="B46" i="8"/>
  <c r="B47" i="8"/>
  <c r="B48" i="8"/>
  <c r="B49" i="8"/>
  <c r="B50" i="8"/>
  <c r="B51" i="8"/>
  <c r="B52" i="8"/>
  <c r="B53" i="8"/>
  <c r="F53" i="8"/>
  <c r="F48" i="8"/>
  <c r="F33" i="8"/>
  <c r="F34" i="8"/>
  <c r="F35" i="8"/>
  <c r="F36" i="8"/>
  <c r="F37" i="8"/>
  <c r="F38" i="8"/>
  <c r="F39" i="8"/>
  <c r="F40" i="8"/>
  <c r="F41" i="8"/>
  <c r="F42" i="8"/>
  <c r="F43" i="8"/>
  <c r="F44" i="8"/>
  <c r="F45" i="8"/>
  <c r="F46" i="8"/>
  <c r="F47" i="8"/>
  <c r="F49" i="8"/>
  <c r="F50" i="8"/>
  <c r="F51" i="8"/>
  <c r="F52" i="8"/>
  <c r="F31" i="8"/>
  <c r="F32" i="8"/>
  <c r="F4" i="8"/>
  <c r="F5" i="8"/>
  <c r="F6" i="8"/>
  <c r="F7" i="8"/>
  <c r="F8" i="8"/>
  <c r="F9" i="8"/>
  <c r="F10" i="8"/>
  <c r="F11" i="8"/>
  <c r="F12" i="8"/>
  <c r="F13" i="8"/>
  <c r="F14" i="8"/>
  <c r="F15" i="8"/>
  <c r="F16" i="8"/>
  <c r="F17" i="8"/>
  <c r="F18" i="8"/>
  <c r="F19" i="8"/>
  <c r="F20" i="8"/>
  <c r="F21" i="8"/>
  <c r="F22" i="8"/>
  <c r="F23" i="8"/>
  <c r="F24" i="8"/>
  <c r="F25" i="8"/>
  <c r="F26" i="8"/>
  <c r="F27" i="8"/>
  <c r="F28" i="8"/>
  <c r="F29" i="8"/>
  <c r="F30" i="8"/>
  <c r="F3" i="8"/>
  <c r="B4" i="8"/>
  <c r="B5" i="8"/>
  <c r="B6" i="8"/>
  <c r="B7" i="8"/>
  <c r="B8" i="8"/>
  <c r="B9" i="8"/>
  <c r="B10" i="8"/>
  <c r="B11" i="8"/>
  <c r="B12" i="8"/>
  <c r="B13" i="8"/>
  <c r="B14" i="8"/>
  <c r="B15" i="8"/>
  <c r="B16" i="8"/>
  <c r="B17" i="8"/>
  <c r="B18" i="8"/>
  <c r="B19" i="8"/>
  <c r="B20" i="8"/>
  <c r="B21" i="8"/>
  <c r="B22" i="8"/>
  <c r="B23" i="8"/>
  <c r="B24" i="8"/>
  <c r="B25" i="8"/>
  <c r="B26" i="8"/>
  <c r="B27" i="8"/>
  <c r="B28" i="8"/>
  <c r="B29" i="8"/>
  <c r="B30" i="8"/>
  <c r="B3" i="8"/>
  <c r="L31" i="2" l="1"/>
  <c r="M31" i="2"/>
  <c r="N31" i="2"/>
  <c r="O31" i="2"/>
  <c r="P31" i="2"/>
  <c r="Q31" i="2"/>
  <c r="R31" i="2"/>
  <c r="L32" i="2"/>
  <c r="M32" i="2"/>
  <c r="N32" i="2"/>
  <c r="O32" i="2"/>
  <c r="P32" i="2"/>
  <c r="Q32" i="2"/>
  <c r="R32" i="2"/>
  <c r="L33" i="2"/>
  <c r="M33" i="2"/>
  <c r="N33" i="2"/>
  <c r="O33" i="2"/>
  <c r="P33" i="2"/>
  <c r="Q33" i="2"/>
  <c r="R33" i="2"/>
  <c r="L34" i="2"/>
  <c r="M34" i="2"/>
  <c r="N34" i="2"/>
  <c r="O34" i="2"/>
  <c r="P34" i="2"/>
  <c r="Q34" i="2"/>
  <c r="R34" i="2"/>
  <c r="L35" i="2"/>
  <c r="M35" i="2"/>
  <c r="N35" i="2"/>
  <c r="O35" i="2"/>
  <c r="P35" i="2"/>
  <c r="Q35" i="2"/>
  <c r="R35" i="2"/>
  <c r="L36" i="2"/>
  <c r="M36" i="2"/>
  <c r="N36" i="2"/>
  <c r="O36" i="2"/>
  <c r="P36" i="2"/>
  <c r="Q36" i="2"/>
  <c r="R36" i="2"/>
  <c r="L37" i="2"/>
  <c r="M37" i="2"/>
  <c r="N37" i="2"/>
  <c r="O37" i="2"/>
  <c r="P37" i="2"/>
  <c r="Q37" i="2"/>
  <c r="R37" i="2"/>
  <c r="L38" i="2"/>
  <c r="M38" i="2"/>
  <c r="N38" i="2"/>
  <c r="O38" i="2"/>
  <c r="P38" i="2"/>
  <c r="Q38" i="2"/>
  <c r="R38" i="2"/>
  <c r="L39" i="2"/>
  <c r="M39" i="2"/>
  <c r="N39" i="2"/>
  <c r="O39" i="2"/>
  <c r="P39" i="2"/>
  <c r="Q39" i="2"/>
  <c r="R39" i="2"/>
  <c r="L40" i="2"/>
  <c r="M40" i="2"/>
  <c r="N40" i="2"/>
  <c r="O40" i="2"/>
  <c r="P40" i="2"/>
  <c r="Q40" i="2"/>
  <c r="R40" i="2"/>
  <c r="L41" i="2"/>
  <c r="M41" i="2"/>
  <c r="N41" i="2"/>
  <c r="O41" i="2"/>
  <c r="P41" i="2"/>
  <c r="Q41" i="2"/>
  <c r="R41" i="2"/>
  <c r="L42" i="2"/>
  <c r="M42" i="2"/>
  <c r="N42" i="2"/>
  <c r="O42" i="2"/>
  <c r="P42" i="2"/>
  <c r="Q42" i="2"/>
  <c r="R42" i="2"/>
  <c r="L43" i="2"/>
  <c r="M43" i="2"/>
  <c r="N43" i="2"/>
  <c r="O43" i="2"/>
  <c r="P43" i="2"/>
  <c r="Q43" i="2"/>
  <c r="R43" i="2"/>
  <c r="L44" i="2"/>
  <c r="M44" i="2"/>
  <c r="N44" i="2"/>
  <c r="O44" i="2"/>
  <c r="P44" i="2"/>
  <c r="Q44" i="2"/>
  <c r="R44" i="2"/>
  <c r="L45" i="2"/>
  <c r="M45" i="2"/>
  <c r="N45" i="2"/>
  <c r="O45" i="2"/>
  <c r="P45" i="2"/>
  <c r="Q45" i="2"/>
  <c r="R45" i="2"/>
  <c r="L46" i="2"/>
  <c r="M46" i="2"/>
  <c r="N46" i="2"/>
  <c r="O46" i="2"/>
  <c r="P46" i="2"/>
  <c r="Q46" i="2"/>
  <c r="R46" i="2"/>
  <c r="L47" i="2"/>
  <c r="M47" i="2"/>
  <c r="N47" i="2"/>
  <c r="O47" i="2"/>
  <c r="P47" i="2"/>
  <c r="Q47" i="2"/>
  <c r="R47" i="2"/>
  <c r="L48" i="2"/>
  <c r="M48" i="2"/>
  <c r="N48" i="2"/>
  <c r="O48" i="2"/>
  <c r="P48" i="2"/>
  <c r="Q48" i="2"/>
  <c r="R48" i="2"/>
  <c r="L49" i="2"/>
  <c r="M49" i="2"/>
  <c r="N49" i="2"/>
  <c r="O49" i="2"/>
  <c r="P49" i="2"/>
  <c r="Q49" i="2"/>
  <c r="R49" i="2"/>
  <c r="L50" i="2"/>
  <c r="M50" i="2"/>
  <c r="N50" i="2"/>
  <c r="O50" i="2"/>
  <c r="P50" i="2"/>
  <c r="Q50" i="2"/>
  <c r="R50" i="2"/>
  <c r="L51" i="2"/>
  <c r="M51" i="2"/>
  <c r="N51" i="2"/>
  <c r="O51" i="2"/>
  <c r="P51" i="2"/>
  <c r="Q51" i="2"/>
  <c r="R51" i="2"/>
  <c r="L52" i="2"/>
  <c r="M52" i="2"/>
  <c r="N52" i="2"/>
  <c r="O52" i="2"/>
  <c r="P52" i="2"/>
  <c r="Q52" i="2"/>
  <c r="R52" i="2"/>
  <c r="L53" i="2"/>
  <c r="M53" i="2"/>
  <c r="N53" i="2"/>
  <c r="O53" i="2"/>
  <c r="P53" i="2"/>
  <c r="Q53" i="2"/>
  <c r="R53" i="2"/>
  <c r="L54" i="2"/>
  <c r="M54" i="2"/>
  <c r="N54" i="2"/>
  <c r="O54" i="2"/>
  <c r="P54" i="2"/>
  <c r="Q54" i="2"/>
  <c r="R54" i="2"/>
  <c r="L55" i="2"/>
  <c r="M55" i="2"/>
  <c r="N55" i="2"/>
  <c r="O55" i="2"/>
  <c r="P55" i="2"/>
  <c r="Q55" i="2"/>
  <c r="R55" i="2"/>
  <c r="L56" i="2"/>
  <c r="M56" i="2"/>
  <c r="N56" i="2"/>
  <c r="O56" i="2"/>
  <c r="P56" i="2"/>
  <c r="Q56" i="2"/>
  <c r="R56" i="2"/>
  <c r="M5" i="2"/>
  <c r="N5" i="2"/>
  <c r="O5" i="2"/>
  <c r="P5" i="2"/>
  <c r="Q5" i="2"/>
  <c r="R5" i="2"/>
  <c r="M6" i="2"/>
  <c r="N6" i="2"/>
  <c r="O6" i="2"/>
  <c r="P6" i="2"/>
  <c r="Q6" i="2"/>
  <c r="R6" i="2"/>
  <c r="M7" i="2"/>
  <c r="N7" i="2"/>
  <c r="O7" i="2"/>
  <c r="P7" i="2"/>
  <c r="Q7" i="2"/>
  <c r="R7" i="2"/>
  <c r="M8" i="2"/>
  <c r="N8" i="2"/>
  <c r="O8" i="2"/>
  <c r="P8" i="2"/>
  <c r="Q8" i="2"/>
  <c r="R8" i="2"/>
  <c r="M9" i="2"/>
  <c r="N9" i="2"/>
  <c r="O9" i="2"/>
  <c r="P9" i="2"/>
  <c r="Q9" i="2"/>
  <c r="R9" i="2"/>
  <c r="M10" i="2"/>
  <c r="N10" i="2"/>
  <c r="O10" i="2"/>
  <c r="P10" i="2"/>
  <c r="Q10" i="2"/>
  <c r="R10" i="2"/>
  <c r="M11" i="2"/>
  <c r="N11" i="2"/>
  <c r="O11" i="2"/>
  <c r="P11" i="2"/>
  <c r="Q11" i="2"/>
  <c r="R11" i="2"/>
  <c r="M12" i="2"/>
  <c r="N12" i="2"/>
  <c r="O12" i="2"/>
  <c r="P12" i="2"/>
  <c r="Q12" i="2"/>
  <c r="R12" i="2"/>
  <c r="M13" i="2"/>
  <c r="N13" i="2"/>
  <c r="O13" i="2"/>
  <c r="P13" i="2"/>
  <c r="Q13" i="2"/>
  <c r="R13" i="2"/>
  <c r="M14" i="2"/>
  <c r="N14" i="2"/>
  <c r="O14" i="2"/>
  <c r="P14" i="2"/>
  <c r="Q14" i="2"/>
  <c r="R14" i="2"/>
  <c r="M15" i="2"/>
  <c r="N15" i="2"/>
  <c r="O15" i="2"/>
  <c r="P15" i="2"/>
  <c r="Q15" i="2"/>
  <c r="R15" i="2"/>
  <c r="M16" i="2"/>
  <c r="N16" i="2"/>
  <c r="O16" i="2"/>
  <c r="P16" i="2"/>
  <c r="Q16" i="2"/>
  <c r="R16" i="2"/>
  <c r="M17" i="2"/>
  <c r="N17" i="2"/>
  <c r="O17" i="2"/>
  <c r="P17" i="2"/>
  <c r="Q17" i="2"/>
  <c r="R17" i="2"/>
  <c r="M18" i="2"/>
  <c r="N18" i="2"/>
  <c r="O18" i="2"/>
  <c r="P18" i="2"/>
  <c r="Q18" i="2"/>
  <c r="R18" i="2"/>
  <c r="M19" i="2"/>
  <c r="N19" i="2"/>
  <c r="O19" i="2"/>
  <c r="P19" i="2"/>
  <c r="Q19" i="2"/>
  <c r="R19" i="2"/>
  <c r="M20" i="2"/>
  <c r="N20" i="2"/>
  <c r="O20" i="2"/>
  <c r="P20" i="2"/>
  <c r="Q20" i="2"/>
  <c r="R20" i="2"/>
  <c r="M21" i="2"/>
  <c r="N21" i="2"/>
  <c r="O21" i="2"/>
  <c r="P21" i="2"/>
  <c r="Q21" i="2"/>
  <c r="R21" i="2"/>
  <c r="M22" i="2"/>
  <c r="N22" i="2"/>
  <c r="O22" i="2"/>
  <c r="P22" i="2"/>
  <c r="Q22" i="2"/>
  <c r="R22" i="2"/>
  <c r="M23" i="2"/>
  <c r="N23" i="2"/>
  <c r="O23" i="2"/>
  <c r="P23" i="2"/>
  <c r="Q23" i="2"/>
  <c r="R23" i="2"/>
  <c r="M24" i="2"/>
  <c r="N24" i="2"/>
  <c r="O24" i="2"/>
  <c r="P24" i="2"/>
  <c r="Q24" i="2"/>
  <c r="R24" i="2"/>
  <c r="M25" i="2"/>
  <c r="N25" i="2"/>
  <c r="O25" i="2"/>
  <c r="P25" i="2"/>
  <c r="Q25" i="2"/>
  <c r="R25" i="2"/>
  <c r="M26" i="2"/>
  <c r="N26" i="2"/>
  <c r="O26" i="2"/>
  <c r="P26" i="2"/>
  <c r="Q26" i="2"/>
  <c r="R26" i="2"/>
  <c r="M27" i="2"/>
  <c r="N27" i="2"/>
  <c r="O27" i="2"/>
  <c r="P27" i="2"/>
  <c r="Q27" i="2"/>
  <c r="R27" i="2"/>
  <c r="M28" i="2"/>
  <c r="N28" i="2"/>
  <c r="O28" i="2"/>
  <c r="P28" i="2"/>
  <c r="Q28" i="2"/>
  <c r="R28" i="2"/>
  <c r="M29" i="2"/>
  <c r="N29" i="2"/>
  <c r="O29" i="2"/>
  <c r="P29" i="2"/>
  <c r="Q29" i="2"/>
  <c r="R29" i="2"/>
  <c r="M30" i="2"/>
  <c r="N30" i="2"/>
  <c r="O30" i="2"/>
  <c r="P30" i="2"/>
  <c r="Q30" i="2"/>
  <c r="R30" i="2"/>
  <c r="L6" i="2"/>
  <c r="L7" i="2"/>
  <c r="L8" i="2"/>
  <c r="L9" i="2"/>
  <c r="L10" i="2"/>
  <c r="L11" i="2"/>
  <c r="L12" i="2"/>
  <c r="L13" i="2"/>
  <c r="L14" i="2"/>
  <c r="L15" i="2"/>
  <c r="L16" i="2"/>
  <c r="L17" i="2"/>
  <c r="L18" i="2"/>
  <c r="L19" i="2"/>
  <c r="L20" i="2"/>
  <c r="L21" i="2"/>
  <c r="L22" i="2"/>
  <c r="L23" i="2"/>
  <c r="L24" i="2"/>
  <c r="L25" i="2"/>
  <c r="L26" i="2"/>
  <c r="L27" i="2"/>
  <c r="L28" i="2"/>
  <c r="L29" i="2"/>
  <c r="L30" i="2"/>
  <c r="L5" i="2"/>
</calcChain>
</file>

<file path=xl/sharedStrings.xml><?xml version="1.0" encoding="utf-8"?>
<sst xmlns="http://schemas.openxmlformats.org/spreadsheetml/2006/main" count="1351" uniqueCount="401">
  <si>
    <t>Table 2.10. Average Price of Electricity to Ultimate Customers by End-Use Sector,</t>
  </si>
  <si>
    <t>by State, 2017 and 2016 (Cents per Kilowatthour)</t>
  </si>
  <si>
    <t/>
  </si>
  <si>
    <t>Residential</t>
  </si>
  <si>
    <t>Commercial</t>
  </si>
  <si>
    <t>Industrial</t>
  </si>
  <si>
    <t>Transportation</t>
  </si>
  <si>
    <t>All Sectors</t>
  </si>
  <si>
    <t>Census Division
and State</t>
  </si>
  <si>
    <t>Year 2017</t>
  </si>
  <si>
    <t>Year 2016</t>
  </si>
  <si>
    <t>New England</t>
  </si>
  <si>
    <t>Connecticut</t>
  </si>
  <si>
    <t>Maine</t>
  </si>
  <si>
    <t>--</t>
  </si>
  <si>
    <t>Massachusetts</t>
  </si>
  <si>
    <t>New Hampshire</t>
  </si>
  <si>
    <t>Rhode Island</t>
  </si>
  <si>
    <t>Vermont</t>
  </si>
  <si>
    <t>Middle Atlantic</t>
  </si>
  <si>
    <t>New Jersey</t>
  </si>
  <si>
    <t>New York</t>
  </si>
  <si>
    <t>Pennsylvania</t>
  </si>
  <si>
    <t>East North Central</t>
  </si>
  <si>
    <t>Illinois</t>
  </si>
  <si>
    <t>Indiana</t>
  </si>
  <si>
    <t>Michigan</t>
  </si>
  <si>
    <t>Ohio</t>
  </si>
  <si>
    <t>Wisconsin</t>
  </si>
  <si>
    <t>West North Central</t>
  </si>
  <si>
    <t>Iowa</t>
  </si>
  <si>
    <t>Kansas</t>
  </si>
  <si>
    <t>Minnesota</t>
  </si>
  <si>
    <t>Missouri</t>
  </si>
  <si>
    <t>Nebraska</t>
  </si>
  <si>
    <t>North Dakota</t>
  </si>
  <si>
    <t>South Dakota</t>
  </si>
  <si>
    <t>South Atlantic</t>
  </si>
  <si>
    <t>Delaware</t>
  </si>
  <si>
    <t>District of Columbia</t>
  </si>
  <si>
    <t>Florida</t>
  </si>
  <si>
    <t>Georgia</t>
  </si>
  <si>
    <t>Maryland</t>
  </si>
  <si>
    <t>North Carolina</t>
  </si>
  <si>
    <t>South Carolina</t>
  </si>
  <si>
    <t>Virginia</t>
  </si>
  <si>
    <t>West Virginia</t>
  </si>
  <si>
    <t>East South Central</t>
  </si>
  <si>
    <t>Alabama</t>
  </si>
  <si>
    <t>Kentucky</t>
  </si>
  <si>
    <t>Mississippi</t>
  </si>
  <si>
    <t>Tennessee</t>
  </si>
  <si>
    <t>West South Central</t>
  </si>
  <si>
    <t>Arkansas</t>
  </si>
  <si>
    <t>Louisiana</t>
  </si>
  <si>
    <t>Oklahoma</t>
  </si>
  <si>
    <t>Texas</t>
  </si>
  <si>
    <t>Mountain</t>
  </si>
  <si>
    <t>Arizona</t>
  </si>
  <si>
    <t>Colorado</t>
  </si>
  <si>
    <t>Idaho</t>
  </si>
  <si>
    <t>Montana</t>
  </si>
  <si>
    <t>Nevada</t>
  </si>
  <si>
    <t>New Mexico</t>
  </si>
  <si>
    <t>Utah</t>
  </si>
  <si>
    <t>Wyoming</t>
  </si>
  <si>
    <t>Pacific Contiguous</t>
  </si>
  <si>
    <t>California</t>
  </si>
  <si>
    <t>Oregon</t>
  </si>
  <si>
    <t>Washington</t>
  </si>
  <si>
    <t>Pacific Noncontiguous</t>
  </si>
  <si>
    <t>Alaska</t>
  </si>
  <si>
    <t>NM</t>
  </si>
  <si>
    <t>Hawaii</t>
  </si>
  <si>
    <t>U.S. Total</t>
  </si>
  <si>
    <t>See Technical notes for additional information on the Commercial, Industrial, and Transportation sectors.
Displayed values of zero may represent small values that round to zero.  The Excel version of this table provides additional precision which may be accessed by selecting individual cells.
Notes: - See Glossary for definitions. - Values are final.
See Technical Notes for a discussion of the sample design for the Form EIA-826.
Utilities and energy service providers may classify commercial and industrial customers based on either NAICS codes or demands or usage falling within specified limits by rate schedule.
Changes from year to year in consumer counts, sales and revenues, particularly involving the commercial and industrial consumer sectors, may result from respondent implementation of changes in the definitions of consumers, and reclassifications.
Totals may not equal sum of components because of independent rounding.
Source: U.S. Energy Information Administration, Form EIA-861, Annual Electric Power Industry Report.</t>
  </si>
  <si>
    <t>State</t>
  </si>
  <si>
    <t>Total output emission rates</t>
  </si>
  <si>
    <t>(lb/MWh)</t>
  </si>
  <si>
    <t>AK</t>
  </si>
  <si>
    <t>AL</t>
  </si>
  <si>
    <t>AR</t>
  </si>
  <si>
    <t>AZ</t>
  </si>
  <si>
    <t>CA</t>
  </si>
  <si>
    <t>CO</t>
  </si>
  <si>
    <t>CT</t>
  </si>
  <si>
    <t>DC</t>
  </si>
  <si>
    <t>1 lb</t>
  </si>
  <si>
    <t>gram</t>
  </si>
  <si>
    <t>DE</t>
  </si>
  <si>
    <t>FL</t>
  </si>
  <si>
    <t>GA</t>
  </si>
  <si>
    <t>HI</t>
  </si>
  <si>
    <t>IA</t>
  </si>
  <si>
    <t>ID</t>
  </si>
  <si>
    <t>IL</t>
  </si>
  <si>
    <t>IN</t>
  </si>
  <si>
    <t>KS</t>
  </si>
  <si>
    <t>KY</t>
  </si>
  <si>
    <t>LA</t>
  </si>
  <si>
    <t>MA</t>
  </si>
  <si>
    <t>MD</t>
  </si>
  <si>
    <t>ME</t>
  </si>
  <si>
    <t>MI</t>
  </si>
  <si>
    <t>MN</t>
  </si>
  <si>
    <t>MO</t>
  </si>
  <si>
    <t>MS</t>
  </si>
  <si>
    <t>MT</t>
  </si>
  <si>
    <t>NC</t>
  </si>
  <si>
    <t>ND</t>
  </si>
  <si>
    <t>NE</t>
  </si>
  <si>
    <t>NH</t>
  </si>
  <si>
    <t>NJ</t>
  </si>
  <si>
    <t>NV</t>
  </si>
  <si>
    <t>NY</t>
  </si>
  <si>
    <t>OH</t>
  </si>
  <si>
    <t>OK</t>
  </si>
  <si>
    <t>OR</t>
  </si>
  <si>
    <t>PA</t>
  </si>
  <si>
    <t>RI</t>
  </si>
  <si>
    <t>SC</t>
  </si>
  <si>
    <t>SD</t>
  </si>
  <si>
    <t>TN</t>
  </si>
  <si>
    <t>TX</t>
  </si>
  <si>
    <t>UT</t>
  </si>
  <si>
    <t>VA</t>
  </si>
  <si>
    <t>VT</t>
  </si>
  <si>
    <t>WA</t>
  </si>
  <si>
    <t>WI</t>
  </si>
  <si>
    <t>WV</t>
  </si>
  <si>
    <t>WY</t>
  </si>
  <si>
    <t>U.S.</t>
  </si>
  <si>
    <t>Created:</t>
  </si>
  <si>
    <t>4. State Resource Mix (eGRID2016)</t>
  </si>
  <si>
    <t>Nameplate Capacity (MW)</t>
  </si>
  <si>
    <t>Net Generation (MWh)</t>
  </si>
  <si>
    <t>Generation Resource Mix (percent)*</t>
  </si>
  <si>
    <t>Coal</t>
  </si>
  <si>
    <t>Oil</t>
  </si>
  <si>
    <t>Gas</t>
  </si>
  <si>
    <t>Other Fossil</t>
  </si>
  <si>
    <t>Nuclear</t>
  </si>
  <si>
    <t>Hydro</t>
  </si>
  <si>
    <t>Biomass</t>
  </si>
  <si>
    <t>Wind</t>
  </si>
  <si>
    <t>Solar</t>
  </si>
  <si>
    <t>Geo- thermal</t>
  </si>
  <si>
    <t>Other unknown/ purchased fuel</t>
  </si>
  <si>
    <t>State Output Emission Rates (eGRID2016)</t>
  </si>
  <si>
    <t>Data Souce: Emissions &amp; Generation Resource Integrated Database (eGRID)  2016, U.S. EPA, avaiable at https://www.epa.gov/energy/emissions-generation-resource-integrated-database-egrid</t>
  </si>
  <si>
    <t>Data Source: Electricity Data 2018, U.S. Energy Information Administration (EIA), avaiable at https://www.eia.gov/electricity/data.php</t>
  </si>
  <si>
    <r>
      <t>CO</t>
    </r>
    <r>
      <rPr>
        <b/>
        <vertAlign val="subscript"/>
        <sz val="10"/>
        <color theme="1"/>
        <rFont val="Arial"/>
        <family val="2"/>
      </rPr>
      <t>2</t>
    </r>
  </si>
  <si>
    <r>
      <t>CH</t>
    </r>
    <r>
      <rPr>
        <b/>
        <vertAlign val="subscript"/>
        <sz val="10"/>
        <color theme="1"/>
        <rFont val="Arial"/>
        <family val="2"/>
      </rPr>
      <t>4</t>
    </r>
  </si>
  <si>
    <r>
      <t>N</t>
    </r>
    <r>
      <rPr>
        <b/>
        <vertAlign val="subscript"/>
        <sz val="10"/>
        <color theme="1"/>
        <rFont val="Arial"/>
        <family val="2"/>
      </rPr>
      <t>2</t>
    </r>
    <r>
      <rPr>
        <b/>
        <sz val="10"/>
        <color theme="1"/>
        <rFont val="Arial"/>
        <family val="2"/>
      </rPr>
      <t>O</t>
    </r>
  </si>
  <si>
    <r>
      <t>CO</t>
    </r>
    <r>
      <rPr>
        <b/>
        <vertAlign val="subscript"/>
        <sz val="10"/>
        <color theme="1"/>
        <rFont val="Arial"/>
        <family val="2"/>
      </rPr>
      <t>2</t>
    </r>
    <r>
      <rPr>
        <b/>
        <sz val="10"/>
        <color theme="1"/>
        <rFont val="Arial"/>
        <family val="2"/>
      </rPr>
      <t>e</t>
    </r>
  </si>
  <si>
    <r>
      <t>Annual NO</t>
    </r>
    <r>
      <rPr>
        <b/>
        <vertAlign val="subscript"/>
        <sz val="10"/>
        <color theme="1"/>
        <rFont val="Arial"/>
        <family val="2"/>
      </rPr>
      <t>x</t>
    </r>
  </si>
  <si>
    <r>
      <t>Ozone Season NO</t>
    </r>
    <r>
      <rPr>
        <b/>
        <vertAlign val="subscript"/>
        <sz val="10"/>
        <color theme="1"/>
        <rFont val="Arial"/>
        <family val="2"/>
      </rPr>
      <t>x</t>
    </r>
  </si>
  <si>
    <r>
      <t>SO</t>
    </r>
    <r>
      <rPr>
        <b/>
        <vertAlign val="subscript"/>
        <sz val="10"/>
        <color theme="1"/>
        <rFont val="Arial"/>
        <family val="2"/>
      </rPr>
      <t>2</t>
    </r>
  </si>
  <si>
    <t>Source</t>
  </si>
  <si>
    <t>Concrete</t>
  </si>
  <si>
    <t>Water consumption</t>
  </si>
  <si>
    <t>Cement</t>
  </si>
  <si>
    <t>Aluminum (Virgin)</t>
  </si>
  <si>
    <t>Aluminum (Recycled)</t>
  </si>
  <si>
    <t>Bentonite</t>
  </si>
  <si>
    <t>Cast Iron</t>
  </si>
  <si>
    <t>Copper</t>
  </si>
  <si>
    <t>Gelex</t>
  </si>
  <si>
    <t xml:space="preserve">Glass </t>
  </si>
  <si>
    <t>Gilsonite</t>
  </si>
  <si>
    <t>LDPE</t>
  </si>
  <si>
    <t>HDPE</t>
  </si>
  <si>
    <t>Lead (Virgin)</t>
  </si>
  <si>
    <t>Lead (Recycled)</t>
  </si>
  <si>
    <t>Polypropylene</t>
  </si>
  <si>
    <t>Polypac</t>
  </si>
  <si>
    <t>PVC</t>
  </si>
  <si>
    <t>Rubber</t>
  </si>
  <si>
    <t>Silicon</t>
  </si>
  <si>
    <t>Soda Ash</t>
  </si>
  <si>
    <t>Virgin Steel</t>
  </si>
  <si>
    <t>Recycled Steel</t>
  </si>
  <si>
    <t>Average Steel</t>
  </si>
  <si>
    <t>Xanthum Gum</t>
  </si>
  <si>
    <t>Sand</t>
  </si>
  <si>
    <t>Al2O3</t>
  </si>
  <si>
    <t>Nickel</t>
  </si>
  <si>
    <t>Zinc</t>
  </si>
  <si>
    <t>Magnesium</t>
  </si>
  <si>
    <t>CoO</t>
  </si>
  <si>
    <t>Copper Mining</t>
  </si>
  <si>
    <t>Vehicle Assembly</t>
  </si>
  <si>
    <t>NMP</t>
  </si>
  <si>
    <t>Mining of MoS2</t>
  </si>
  <si>
    <t xml:space="preserve">Platinum </t>
  </si>
  <si>
    <t>NH4OH</t>
  </si>
  <si>
    <t>Mn2O3 (Ore)</t>
  </si>
  <si>
    <t>ZnO</t>
  </si>
  <si>
    <t>CoCl2</t>
  </si>
  <si>
    <t xml:space="preserve">Manganese Sulfate  </t>
  </si>
  <si>
    <t>Polymer</t>
  </si>
  <si>
    <t>Hydrogen Peroxide</t>
  </si>
  <si>
    <t>Fossil fuels</t>
  </si>
  <si>
    <t xml:space="preserve">GREET </t>
  </si>
  <si>
    <t>Loss factor</t>
  </si>
  <si>
    <t>Total energy</t>
  </si>
  <si>
    <t>Natural gas</t>
  </si>
  <si>
    <t>Petroleum</t>
  </si>
  <si>
    <t>VOC</t>
  </si>
  <si>
    <t>NOx</t>
  </si>
  <si>
    <t>PM10</t>
  </si>
  <si>
    <t>PM2.5</t>
  </si>
  <si>
    <t>SOx</t>
  </si>
  <si>
    <t>BC</t>
  </si>
  <si>
    <t>OC</t>
  </si>
  <si>
    <t>CH4</t>
  </si>
  <si>
    <t>N2O</t>
  </si>
  <si>
    <t>CO2</t>
  </si>
  <si>
    <t>CO2 (w/ C in VOC &amp; CO)</t>
  </si>
  <si>
    <t>GHGs</t>
  </si>
  <si>
    <t>4.2) Urban Emissions: Grams per mmBtu of Fuel Throughput at Each Stage</t>
  </si>
  <si>
    <t>Natural Gas as Stationary Fuels</t>
  </si>
  <si>
    <t>Natural Gas for Electricity generation</t>
  </si>
  <si>
    <t>NGL to Oil Sands</t>
  </si>
  <si>
    <t>NGL (based on Shale Gas) to Steam Crackers</t>
  </si>
  <si>
    <t>Natural Gas to Liquefied Natural Gas (as an intermediate fuel)</t>
  </si>
  <si>
    <t>Feedstock</t>
  </si>
  <si>
    <t>Fuel</t>
  </si>
  <si>
    <t>Flare gas to Liquefied Natural Gas (as an intermediate fuel)</t>
  </si>
  <si>
    <t>NG or FG to Compressed Natural Gas</t>
  </si>
  <si>
    <t>Natural Gas to Liquefied Natural Gas (as a transportation fuel)</t>
  </si>
  <si>
    <t>Flare gas to Liquefied Natural Gas (as a transportation fuel)</t>
  </si>
  <si>
    <t>Landfill Gas to Liquefied Natural Gas (as a transportation fuel)</t>
  </si>
  <si>
    <t>Liquefied Natural Gas: Combined (as a transportation fuel)</t>
  </si>
  <si>
    <t>Natural Gas/Landfill Gas to Liquefied Petroleum Gas</t>
  </si>
  <si>
    <t>Crude Oil to Liquefied Petroleum Gas</t>
  </si>
  <si>
    <t>Liquefied Petroleum Gas: Combined</t>
  </si>
  <si>
    <t>NG as Stationary Fuels in Chile</t>
  </si>
  <si>
    <t>Natural Gas to Liquefied Petroleum Gas in Chile</t>
  </si>
  <si>
    <t>Crude Oil to Liquefied Petroleum Gas in Chile</t>
  </si>
  <si>
    <t>Liquefied Petroleum Gas in Chile: Combined</t>
  </si>
  <si>
    <t>Canadian NG as Stationary Fuels</t>
  </si>
  <si>
    <t>Canadian NG for Electricity generation</t>
  </si>
  <si>
    <t>Canadian Natural Gas Liquids  to Oil Sands</t>
  </si>
  <si>
    <t>Natural Gas for Ammonia Production</t>
  </si>
  <si>
    <t>Name</t>
  </si>
  <si>
    <t>(g/kWh)</t>
  </si>
  <si>
    <t>Unit</t>
  </si>
  <si>
    <t>Categories</t>
  </si>
  <si>
    <t>Location</t>
  </si>
  <si>
    <t>e-grid</t>
  </si>
  <si>
    <t>US</t>
  </si>
  <si>
    <t>air</t>
  </si>
  <si>
    <t>GREET</t>
  </si>
  <si>
    <t>Electricity</t>
  </si>
  <si>
    <t>Emission</t>
  </si>
  <si>
    <t>Database</t>
  </si>
  <si>
    <t>Type</t>
  </si>
  <si>
    <t>technosphere</t>
  </si>
  <si>
    <t>Heating Value</t>
  </si>
  <si>
    <t>Density</t>
  </si>
  <si>
    <t>C ratio</t>
  </si>
  <si>
    <t>S ratio</t>
  </si>
  <si>
    <t>Calculation: LHV</t>
  </si>
  <si>
    <t>LHV</t>
  </si>
  <si>
    <t>HHV</t>
  </si>
  <si>
    <t>(% by wt)</t>
  </si>
  <si>
    <t>(ppm by wt)</t>
  </si>
  <si>
    <t>Actual ratio by wt</t>
  </si>
  <si>
    <t>LHV/HHV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</si>
  <si>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</si>
  <si>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</si>
  <si>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</si>
  <si>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</si>
  <si>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</si>
  <si>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</si>
  <si>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</si>
  <si>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</si>
  <si>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</si>
  <si>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</si>
  <si>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</si>
  <si>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</si>
  <si>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</si>
  <si>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</si>
  <si>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</si>
  <si>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</si>
  <si>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</si>
  <si>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</si>
  <si>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</si>
  <si>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</si>
  <si>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</si>
  <si>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</si>
  <si>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</si>
  <si>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</si>
  <si>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</si>
  <si>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</si>
  <si>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</si>
  <si>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</si>
  <si>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</si>
  <si>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</si>
  <si>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</si>
  <si>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</si>
  <si>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</si>
  <si>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</si>
  <si>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</si>
  <si>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</si>
  <si>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</si>
  <si>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</si>
  <si>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</si>
  <si>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</si>
  <si>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</si>
  <si>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</si>
  <si>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</si>
  <si>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</si>
  <si>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</si>
  <si>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</si>
  <si>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</si>
  <si>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</si>
  <si>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</si>
  <si>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</si>
  <si>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</si>
  <si>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</si>
  <si>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</si>
  <si>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</si>
  <si>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</si>
  <si>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Data source: GREET Model</t>
  </si>
  <si>
    <t>BTU</t>
  </si>
  <si>
    <t>MJ</t>
  </si>
  <si>
    <t>LHV (MJ/kg)</t>
  </si>
  <si>
    <t>LHV (BTU/g)</t>
  </si>
  <si>
    <t>3. Allocation Method for Dealing with Co-products (based on Energy Value and Market Value)</t>
  </si>
  <si>
    <t>3.1  Energy content (Btu/lb) and market value of co-product ($/lb)</t>
  </si>
  <si>
    <t>Energy content</t>
  </si>
  <si>
    <t>Market value</t>
  </si>
  <si>
    <t>Soybean (dry matter)</t>
  </si>
  <si>
    <t>Palm FFB (dry matter)</t>
  </si>
  <si>
    <t>Canola (dry matter)</t>
  </si>
  <si>
    <t>Jatropha (dry matter)</t>
  </si>
  <si>
    <t>Camelina (dry matter)</t>
  </si>
  <si>
    <t>Carinata (dry matter)</t>
  </si>
  <si>
    <t>Biodiesel</t>
  </si>
  <si>
    <t>Renewable diesel I</t>
  </si>
  <si>
    <t>Renewable diesel II</t>
  </si>
  <si>
    <t>Renewable gasoline</t>
  </si>
  <si>
    <t>Soy oil</t>
  </si>
  <si>
    <t>Soy meal (dry matter)</t>
  </si>
  <si>
    <t>Plam Oil</t>
  </si>
  <si>
    <t>PKE (dry matter)</t>
  </si>
  <si>
    <t>Canola Oil</t>
  </si>
  <si>
    <t>Canola Meal (dry matter)</t>
  </si>
  <si>
    <t>Jatropha oil</t>
  </si>
  <si>
    <t>Jatropha Meal</t>
  </si>
  <si>
    <t>Jatropha Husk</t>
  </si>
  <si>
    <t>Jatropha Shell</t>
  </si>
  <si>
    <t>Camelina Oil</t>
  </si>
  <si>
    <t>Camelina Meal (dry matter)</t>
  </si>
  <si>
    <t>Carinata Oil</t>
  </si>
  <si>
    <t>Carinata Meal (dry matter)</t>
  </si>
  <si>
    <t>Tallow</t>
  </si>
  <si>
    <t>Meat bone and meal (dry matter)</t>
  </si>
  <si>
    <t>Glycerine</t>
  </si>
  <si>
    <t>FFA &amp; Heavy Distillation Bottoms</t>
  </si>
  <si>
    <t>Fuel gas</t>
  </si>
  <si>
    <t>Heavy oils</t>
  </si>
  <si>
    <t>Propane fuel mix</t>
  </si>
  <si>
    <t>Product gas</t>
  </si>
  <si>
    <t>LCO</t>
  </si>
  <si>
    <t>CSO</t>
  </si>
  <si>
    <t>GLO</t>
  </si>
  <si>
    <t>(Schulze 2019)</t>
  </si>
  <si>
    <t>Specific heat capacity of water</t>
  </si>
  <si>
    <t>joule/gram °C</t>
  </si>
  <si>
    <t xml:space="preserve">Operating hours </t>
  </si>
  <si>
    <t>hr</t>
  </si>
  <si>
    <t>fresh water</t>
  </si>
  <si>
    <t>kg</t>
  </si>
  <si>
    <t>Total duty</t>
  </si>
  <si>
    <t>Usage time</t>
  </si>
  <si>
    <t>yrs</t>
  </si>
  <si>
    <t>1kg water from 35°C to 28°C in Germany for the overall usage time is</t>
  </si>
  <si>
    <t>Functional unit</t>
  </si>
  <si>
    <t>Cooling tower original assumption</t>
  </si>
  <si>
    <t>KJ</t>
  </si>
  <si>
    <t>LCIA results</t>
  </si>
  <si>
    <t>kg CO2 eq</t>
  </si>
  <si>
    <t>References:</t>
  </si>
  <si>
    <r>
      <t xml:space="preserve">Schulze, Christine, Sebastian Thiede, and Christoph Herrmann. "Life Cycle Assessment of Industrial Cooling Towers." </t>
    </r>
    <r>
      <rPr>
        <i/>
        <sz val="8"/>
        <color rgb="FF222222"/>
        <rFont val="Arial"/>
        <family val="2"/>
      </rPr>
      <t>Progress in Life Cycle Assessment</t>
    </r>
    <r>
      <rPr>
        <sz val="8"/>
        <color rgb="FF222222"/>
        <rFont val="Arial"/>
        <family val="2"/>
      </rPr>
      <t>. Springer, Cham, 2019. 135-146.</t>
    </r>
  </si>
  <si>
    <t>Assume</t>
  </si>
  <si>
    <r>
      <t xml:space="preserve">Rate of evaporation is approximately </t>
    </r>
    <r>
      <rPr>
        <b/>
        <sz val="10"/>
        <color rgb="FF222222"/>
        <rFont val="Arial"/>
        <family val="2"/>
      </rPr>
      <t>1%</t>
    </r>
    <r>
      <rPr>
        <sz val="10"/>
        <color rgb="FF222222"/>
        <rFont val="Arial"/>
        <family val="2"/>
      </rPr>
      <t xml:space="preserve"> of the circulation flow for each 10 °F (</t>
    </r>
    <r>
      <rPr>
        <b/>
        <sz val="10"/>
        <color rgb="FF222222"/>
        <rFont val="Arial"/>
        <family val="2"/>
      </rPr>
      <t>5.56 °C</t>
    </r>
    <r>
      <rPr>
        <sz val="10"/>
        <color rgb="FF222222"/>
        <rFont val="Arial"/>
        <family val="2"/>
      </rPr>
      <t>)</t>
    </r>
  </si>
  <si>
    <t>Conversion</t>
  </si>
  <si>
    <t>evaporation rate</t>
  </si>
  <si>
    <t>CO2eq/KJ</t>
  </si>
  <si>
    <t>Estimated Emission</t>
  </si>
  <si>
    <t>HX_cooling</t>
  </si>
  <si>
    <t>DOI: 10.1007/978-3-319-92237-9_15</t>
  </si>
  <si>
    <t>kWh</t>
  </si>
  <si>
    <t>mmBtu</t>
  </si>
  <si>
    <t>ton</t>
  </si>
  <si>
    <t>kJ</t>
  </si>
  <si>
    <t>HX_cooling_2</t>
  </si>
  <si>
    <t>ecoinvent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</si>
</sst>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0.000"/>
  </numFmts>
  <fonts count="4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b/>
      <sz val="10"/>
      <color indexed="8"/>
      <name val="Arial"/>
      <family val="2"/>
    </font>
    <font>
      <sz val="10"/>
      <name val="Tahoma"/>
      <family val="2"/>
    </font>
    <font>
      <b/>
      <sz val="12"/>
      <color indexed="30"/>
      <name val="Arial"/>
      <family val="2"/>
    </font>
    <font>
      <b/>
      <sz val="12"/>
      <color theme="1"/>
      <name val="Arial"/>
      <family val="2"/>
    </font>
    <font>
      <sz val="11"/>
      <color theme="1"/>
      <name val="Arial"/>
      <family val="2"/>
    </font>
    <font>
      <b/>
      <sz val="8.5"/>
      <color theme="1"/>
      <name val="Arial"/>
      <family val="2"/>
    </font>
    <font>
      <sz val="8.5"/>
      <color theme="1"/>
      <name val="Arial"/>
      <family val="2"/>
    </font>
    <font>
      <b/>
      <sz val="11"/>
      <color theme="1"/>
      <name val="Arial"/>
      <family val="2"/>
    </font>
    <font>
      <sz val="8"/>
      <color theme="1"/>
      <name val="Arial"/>
      <family val="2"/>
    </font>
    <font>
      <b/>
      <sz val="10"/>
      <color theme="1"/>
      <name val="Arial"/>
      <family val="2"/>
    </font>
    <font>
      <b/>
      <vertAlign val="subscript"/>
      <sz val="10"/>
      <color theme="1"/>
      <name val="Arial"/>
      <family val="2"/>
    </font>
    <font>
      <sz val="10"/>
      <color theme="1"/>
      <name val="Arial"/>
      <family val="2"/>
    </font>
    <font>
      <sz val="10"/>
      <name val="Arial"/>
      <family val="2"/>
    </font>
    <font>
      <b/>
      <sz val="10"/>
      <name val="Arial"/>
      <family val="2"/>
    </font>
    <font>
      <b/>
      <sz val="12"/>
      <color theme="1"/>
      <name val="Calibri"/>
      <family val="2"/>
      <scheme val="minor"/>
    </font>
    <font>
      <b/>
      <sz val="11"/>
      <color theme="5" tint="-0.499984740745262"/>
      <name val="Calibri"/>
      <family val="2"/>
      <scheme val="minor"/>
    </font>
    <font>
      <b/>
      <sz val="10"/>
      <color rgb="FF222222"/>
      <name val="Arial"/>
      <family val="2"/>
    </font>
    <font>
      <sz val="10"/>
      <color rgb="FF222222"/>
      <name val="Arial"/>
      <family val="2"/>
    </font>
    <font>
      <sz val="8"/>
      <color rgb="FF222222"/>
      <name val="Arial"/>
      <family val="2"/>
    </font>
    <font>
      <i/>
      <sz val="8"/>
      <color rgb="FF222222"/>
      <name val="Arial"/>
      <family val="2"/>
    </font>
    <font>
      <sz val="11"/>
      <color theme="1"/>
      <name val="&amp;quot"/>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EAF7"/>
        <bgColor indexed="64"/>
      </patternFill>
    </fill>
    <fill>
      <patternFill patternType="solid">
        <fgColor rgb="FFEBF2FA"/>
        <bgColor indexed="64"/>
      </patternFill>
    </fill>
    <fill>
      <patternFill patternType="solid">
        <fgColor rgb="FFF2F2F2"/>
        <bgColor indexed="64"/>
      </patternFill>
    </fill>
    <fill>
      <patternFill patternType="solid">
        <fgColor rgb="FFEBF1DE"/>
        <bgColor indexed="64"/>
      </patternFill>
    </fill>
    <fill>
      <patternFill patternType="solid">
        <fgColor rgb="FFF2DCDB"/>
        <bgColor indexed="64"/>
      </patternFill>
    </fill>
    <fill>
      <patternFill patternType="solid">
        <fgColor rgb="FFFDE9D9"/>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tint="-9.9978637043366805E-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auto="1"/>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auto="1"/>
      </right>
      <top/>
      <bottom/>
      <diagonal/>
    </border>
    <border>
      <left style="thin">
        <color indexed="64"/>
      </left>
      <right style="thick">
        <color auto="1"/>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auto="1"/>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auto="1"/>
      </right>
      <top style="thick">
        <color indexed="64"/>
      </top>
      <bottom style="thick">
        <color indexed="64"/>
      </bottom>
      <diagonal/>
    </border>
    <border>
      <left style="hair">
        <color indexed="64"/>
      </left>
      <right style="hair">
        <color indexed="64"/>
      </right>
      <top style="hair">
        <color indexed="64"/>
      </top>
      <bottom style="hair">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1" fillId="0" borderId="25"/>
    <xf numFmtId="0" fontId="31" fillId="0" borderId="25"/>
    <xf numFmtId="43" fontId="31" fillId="0" borderId="0" applyFont="0" applyFill="0" applyBorder="0" applyAlignment="0" applyProtection="0"/>
  </cellStyleXfs>
  <cellXfs count="104">
    <xf numFmtId="0" fontId="0" fillId="0" borderId="0" xfId="0"/>
    <xf numFmtId="164" fontId="25" fillId="0" borderId="18" xfId="0" applyNumberFormat="1" applyFont="1" applyBorder="1"/>
    <xf numFmtId="0" fontId="23" fillId="0" borderId="0" xfId="0" applyFont="1"/>
    <xf numFmtId="164" fontId="25" fillId="0" borderId="10" xfId="0" applyNumberFormat="1" applyFont="1" applyBorder="1"/>
    <xf numFmtId="0" fontId="25" fillId="0" borderId="16" xfId="0" applyFont="1" applyBorder="1"/>
    <xf numFmtId="164" fontId="24" fillId="0" borderId="23" xfId="0" applyNumberFormat="1" applyFont="1" applyBorder="1"/>
    <xf numFmtId="3" fontId="25" fillId="0" borderId="20" xfId="0" applyNumberFormat="1" applyFont="1" applyBorder="1"/>
    <xf numFmtId="0" fontId="24" fillId="0" borderId="22" xfId="0" applyFont="1" applyBorder="1"/>
    <xf numFmtId="3" fontId="25" fillId="0" borderId="10" xfId="0" applyNumberFormat="1" applyFont="1" applyBorder="1"/>
    <xf numFmtId="164" fontId="25" fillId="0" borderId="21" xfId="0" applyNumberFormat="1" applyFont="1" applyBorder="1"/>
    <xf numFmtId="164" fontId="24" fillId="39" borderId="18" xfId="0" applyNumberFormat="1" applyFont="1" applyFill="1" applyBorder="1" applyAlignment="1">
      <alignment horizontal="center" vertical="center" wrapText="1"/>
    </xf>
    <xf numFmtId="165" fontId="23" fillId="0" borderId="0" xfId="0" applyNumberFormat="1" applyFont="1"/>
    <xf numFmtId="164" fontId="24" fillId="39" borderId="10" xfId="0" applyNumberFormat="1" applyFont="1" applyFill="1" applyBorder="1" applyAlignment="1">
      <alignment horizontal="center" vertical="center" wrapText="1"/>
    </xf>
    <xf numFmtId="164" fontId="23" fillId="0" borderId="0" xfId="0" applyNumberFormat="1" applyFont="1"/>
    <xf numFmtId="0" fontId="26" fillId="0" borderId="0" xfId="0" applyFont="1"/>
    <xf numFmtId="164" fontId="25" fillId="0" borderId="20" xfId="0" applyNumberFormat="1" applyFont="1" applyBorder="1"/>
    <xf numFmtId="14" fontId="27" fillId="0" borderId="0" xfId="0" applyNumberFormat="1" applyFont="1" applyAlignment="1">
      <alignment horizontal="center" vertical="center"/>
    </xf>
    <xf numFmtId="164" fontId="24" fillId="0" borderId="24" xfId="0" applyNumberFormat="1" applyFont="1" applyBorder="1"/>
    <xf numFmtId="0" fontId="25" fillId="0" borderId="19" xfId="0" applyFont="1" applyBorder="1"/>
    <xf numFmtId="164" fontId="27" fillId="0" borderId="0" xfId="0" applyNumberFormat="1" applyFont="1" applyAlignment="1">
      <alignment horizontal="right" vertical="center"/>
    </xf>
    <xf numFmtId="0" fontId="19" fillId="34" borderId="10" xfId="0" applyNumberFormat="1" applyFont="1" applyFill="1" applyBorder="1" applyAlignment="1" applyProtection="1">
      <alignment horizontal="center" wrapText="1"/>
    </xf>
    <xf numFmtId="2" fontId="19" fillId="34" borderId="10" xfId="0" applyNumberFormat="1" applyFont="1" applyFill="1" applyBorder="1" applyAlignment="1" applyProtection="1">
      <alignment horizontal="right" wrapText="1"/>
    </xf>
    <xf numFmtId="0" fontId="18" fillId="35" borderId="10" xfId="0" applyNumberFormat="1" applyFont="1" applyFill="1" applyBorder="1" applyAlignment="1" applyProtection="1">
      <alignment horizontal="left" wrapText="1"/>
    </xf>
    <xf numFmtId="2" fontId="18" fillId="35" borderId="10" xfId="0" applyNumberFormat="1" applyFont="1" applyFill="1" applyBorder="1" applyAlignment="1" applyProtection="1">
      <alignment horizontal="right" wrapText="1"/>
    </xf>
    <xf numFmtId="0" fontId="18" fillId="0" borderId="10" xfId="0" applyNumberFormat="1" applyFont="1" applyFill="1" applyBorder="1" applyAlignment="1" applyProtection="1">
      <alignment horizontal="left" wrapText="1"/>
    </xf>
    <xf numFmtId="2" fontId="18" fillId="0" borderId="10" xfId="0" applyNumberFormat="1" applyFont="1" applyFill="1" applyBorder="1" applyAlignment="1" applyProtection="1">
      <alignment horizontal="right" wrapText="1"/>
    </xf>
    <xf numFmtId="3" fontId="24" fillId="0" borderId="23" xfId="0" applyNumberFormat="1" applyFont="1" applyBorder="1"/>
    <xf numFmtId="3" fontId="23" fillId="0" borderId="0" xfId="0" applyNumberFormat="1" applyFont="1"/>
    <xf numFmtId="164" fontId="28" fillId="37" borderId="10" xfId="0" applyNumberFormat="1" applyFont="1" applyFill="1" applyBorder="1" applyAlignment="1">
      <alignment horizontal="center" vertical="center" wrapText="1"/>
    </xf>
    <xf numFmtId="165" fontId="28" fillId="37" borderId="10" xfId="0" applyNumberFormat="1" applyFont="1" applyFill="1" applyBorder="1" applyAlignment="1">
      <alignment horizontal="center" vertical="center" wrapText="1"/>
    </xf>
    <xf numFmtId="164" fontId="28" fillId="37" borderId="18" xfId="0" applyNumberFormat="1" applyFont="1" applyFill="1" applyBorder="1" applyAlignment="1">
      <alignment horizontal="center" vertical="center" wrapText="1"/>
    </xf>
    <xf numFmtId="0" fontId="30" fillId="0" borderId="16" xfId="0" applyFont="1" applyBorder="1"/>
    <xf numFmtId="164" fontId="30" fillId="0" borderId="10" xfId="0" applyNumberFormat="1" applyFont="1" applyBorder="1"/>
    <xf numFmtId="165" fontId="30" fillId="0" borderId="10" xfId="0" applyNumberFormat="1" applyFont="1" applyBorder="1"/>
    <xf numFmtId="164" fontId="30" fillId="0" borderId="18" xfId="0" applyNumberFormat="1" applyFont="1" applyBorder="1"/>
    <xf numFmtId="0" fontId="30" fillId="0" borderId="19" xfId="0" applyFont="1" applyBorder="1"/>
    <xf numFmtId="164" fontId="30" fillId="0" borderId="20" xfId="0" applyNumberFormat="1" applyFont="1" applyBorder="1"/>
    <xf numFmtId="165" fontId="30" fillId="0" borderId="20" xfId="0" applyNumberFormat="1" applyFont="1" applyBorder="1"/>
    <xf numFmtId="164" fontId="30" fillId="0" borderId="21" xfId="0" applyNumberFormat="1" applyFont="1" applyBorder="1"/>
    <xf numFmtId="0" fontId="28" fillId="0" borderId="22" xfId="0" applyFont="1" applyBorder="1"/>
    <xf numFmtId="164" fontId="28" fillId="0" borderId="23" xfId="0" applyNumberFormat="1" applyFont="1" applyBorder="1"/>
    <xf numFmtId="165" fontId="28" fillId="0" borderId="23" xfId="0" applyNumberFormat="1" applyFont="1" applyBorder="1"/>
    <xf numFmtId="164" fontId="28" fillId="0" borderId="24" xfId="0" applyNumberFormat="1" applyFont="1" applyBorder="1"/>
    <xf numFmtId="0" fontId="30" fillId="0" borderId="0" xfId="0" applyFont="1"/>
    <xf numFmtId="164" fontId="30" fillId="0" borderId="0" xfId="0" applyNumberFormat="1" applyFont="1"/>
    <xf numFmtId="165" fontId="30" fillId="0" borderId="0" xfId="0" applyNumberFormat="1" applyFont="1"/>
    <xf numFmtId="164" fontId="30" fillId="0" borderId="0" xfId="0" applyNumberFormat="1" applyFont="1" applyAlignment="1">
      <alignment horizontal="right" vertical="center"/>
    </xf>
    <xf numFmtId="14" fontId="30" fillId="0" borderId="0" xfId="0" applyNumberFormat="1" applyFont="1" applyAlignment="1">
      <alignment horizontal="center" vertical="center"/>
    </xf>
    <xf numFmtId="0" fontId="16" fillId="41" borderId="0" xfId="0" applyFont="1" applyFill="1" applyBorder="1" applyAlignment="1">
      <alignment horizontal="left" vertical="center" wrapText="1"/>
    </xf>
    <xf numFmtId="0" fontId="0" fillId="41" borderId="0" xfId="0" applyFill="1" applyBorder="1" applyAlignment="1">
      <alignment horizontal="left"/>
    </xf>
    <xf numFmtId="0" fontId="32" fillId="40" borderId="0" xfId="42" applyFont="1" applyFill="1" applyBorder="1" applyAlignment="1">
      <alignment horizontal="left" wrapText="1"/>
    </xf>
    <xf numFmtId="0" fontId="31" fillId="0" borderId="0" xfId="43" applyFont="1" applyFill="1" applyBorder="1" applyAlignment="1">
      <alignment horizontal="left"/>
    </xf>
    <xf numFmtId="165" fontId="31" fillId="0" borderId="0" xfId="43" applyNumberFormat="1" applyFont="1" applyFill="1" applyBorder="1" applyAlignment="1">
      <alignment horizontal="left"/>
    </xf>
    <xf numFmtId="3" fontId="31" fillId="0" borderId="0" xfId="43" applyNumberFormat="1" applyFont="1" applyFill="1" applyBorder="1" applyAlignment="1">
      <alignment horizontal="left"/>
    </xf>
    <xf numFmtId="3" fontId="0" fillId="0" borderId="0" xfId="0" applyNumberFormat="1" applyFont="1" applyFill="1" applyBorder="1" applyAlignment="1">
      <alignment horizontal="left"/>
    </xf>
    <xf numFmtId="0" fontId="0" fillId="0" borderId="0" xfId="0" applyBorder="1" applyAlignment="1">
      <alignment horizontal="left"/>
    </xf>
    <xf numFmtId="0" fontId="31" fillId="0" borderId="0" xfId="0" applyNumberFormat="1" applyFont="1" applyFill="1" applyBorder="1" applyAlignment="1">
      <alignment horizontal="left"/>
    </xf>
    <xf numFmtId="0" fontId="32" fillId="40" borderId="0" xfId="0" applyFont="1" applyFill="1" applyBorder="1" applyAlignment="1">
      <alignment horizontal="left" wrapText="1"/>
    </xf>
    <xf numFmtId="0" fontId="0" fillId="0" borderId="0" xfId="0" applyFill="1" applyBorder="1" applyAlignment="1">
      <alignment horizontal="left"/>
    </xf>
    <xf numFmtId="165" fontId="0" fillId="0" borderId="0" xfId="0" applyNumberFormat="1" applyFill="1" applyBorder="1" applyAlignment="1">
      <alignment horizontal="left"/>
    </xf>
    <xf numFmtId="3" fontId="0" fillId="0" borderId="0" xfId="0" applyNumberFormat="1" applyFill="1" applyBorder="1" applyAlignment="1">
      <alignment horizontal="left"/>
    </xf>
    <xf numFmtId="3" fontId="31" fillId="0" borderId="0" xfId="44" applyNumberFormat="1" applyFont="1" applyFill="1" applyBorder="1" applyAlignment="1">
      <alignment horizontal="left"/>
    </xf>
    <xf numFmtId="0" fontId="16" fillId="40" borderId="0" xfId="0" applyFont="1" applyFill="1" applyBorder="1" applyAlignment="1">
      <alignment horizontal="left" vertical="center"/>
    </xf>
    <xf numFmtId="0" fontId="0" fillId="0" borderId="0" xfId="0" applyAlignment="1"/>
    <xf numFmtId="0" fontId="0" fillId="0" borderId="0" xfId="0" applyAlignment="1">
      <alignment wrapText="1"/>
    </xf>
    <xf numFmtId="0" fontId="23" fillId="0" borderId="0" xfId="0" applyFont="1" applyAlignment="1">
      <alignment horizontal="right" vertical="center"/>
    </xf>
    <xf numFmtId="0" fontId="33" fillId="0" borderId="0" xfId="0" applyFont="1"/>
    <xf numFmtId="0" fontId="0" fillId="0" borderId="0" xfId="0" applyAlignment="1">
      <alignment horizontal="left" vertical="center"/>
    </xf>
    <xf numFmtId="0" fontId="16" fillId="0" borderId="0" xfId="0" applyFont="1"/>
    <xf numFmtId="0" fontId="34" fillId="0" borderId="0" xfId="0" applyFont="1"/>
    <xf numFmtId="0" fontId="0" fillId="0" borderId="0" xfId="0" applyAlignment="1">
      <alignment vertical="center"/>
    </xf>
    <xf numFmtId="0" fontId="0" fillId="0" borderId="0" xfId="0" applyAlignment="1">
      <alignment vertical="center" wrapText="1"/>
    </xf>
    <xf numFmtId="0" fontId="34" fillId="0" borderId="0" xfId="0" applyFont="1" applyAlignment="1">
      <alignment vertical="center" wrapText="1"/>
    </xf>
    <xf numFmtId="0" fontId="0" fillId="42" borderId="0" xfId="0" applyFill="1" applyAlignment="1">
      <alignment vertical="center" wrapText="1"/>
    </xf>
    <xf numFmtId="0" fontId="0" fillId="42" borderId="0" xfId="0" applyFill="1"/>
    <xf numFmtId="0" fontId="0" fillId="43" borderId="0" xfId="0" applyFill="1"/>
    <xf numFmtId="0" fontId="34" fillId="43" borderId="0" xfId="0" applyFont="1" applyFill="1"/>
    <xf numFmtId="0" fontId="35" fillId="0" borderId="0" xfId="0" applyFont="1"/>
    <xf numFmtId="0" fontId="0" fillId="0" borderId="0" xfId="0" applyAlignment="1">
      <alignment horizontal="right"/>
    </xf>
    <xf numFmtId="0" fontId="0" fillId="0" borderId="0" xfId="0" applyAlignment="1">
      <alignment horizontal="right" vertical="center"/>
    </xf>
    <xf numFmtId="0" fontId="0" fillId="0" borderId="0" xfId="0" applyAlignment="1">
      <alignment horizontal="left"/>
    </xf>
    <xf numFmtId="0" fontId="37" fillId="0" borderId="0" xfId="0" applyFont="1"/>
    <xf numFmtId="0" fontId="36" fillId="0" borderId="0" xfId="0" applyFont="1"/>
    <xf numFmtId="10" fontId="36" fillId="0" borderId="0" xfId="0" applyNumberFormat="1" applyFont="1"/>
    <xf numFmtId="0" fontId="39" fillId="0" borderId="0" xfId="0" applyFont="1" applyAlignment="1">
      <alignment horizontal="left" vertical="center" wrapText="1" indent="1"/>
    </xf>
    <xf numFmtId="0" fontId="28" fillId="37" borderId="0" xfId="0" applyFont="1" applyFill="1" applyBorder="1" applyAlignment="1">
      <alignment horizontal="center" vertical="center" wrapText="1"/>
    </xf>
    <xf numFmtId="0" fontId="28" fillId="37" borderId="17" xfId="0" applyFont="1" applyFill="1" applyBorder="1" applyAlignment="1">
      <alignment horizontal="center" vertical="center" wrapText="1"/>
    </xf>
    <xf numFmtId="0" fontId="28" fillId="0" borderId="13" xfId="0" applyFont="1" applyBorder="1" applyAlignment="1">
      <alignment horizontal="center" vertical="center" wrapText="1"/>
    </xf>
    <xf numFmtId="0" fontId="28" fillId="0" borderId="14" xfId="0" applyFont="1" applyBorder="1" applyAlignment="1">
      <alignment horizontal="center" vertical="center" wrapText="1"/>
    </xf>
    <xf numFmtId="0" fontId="28" fillId="0" borderId="15" xfId="0" applyFont="1" applyBorder="1" applyAlignment="1">
      <alignment horizontal="center" vertical="center" wrapText="1"/>
    </xf>
    <xf numFmtId="0" fontId="28" fillId="36" borderId="16" xfId="0" applyFont="1" applyFill="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4" fillId="36" borderId="16" xfId="0" applyFont="1" applyFill="1" applyBorder="1" applyAlignment="1">
      <alignment horizontal="center" vertical="center" wrapText="1"/>
    </xf>
    <xf numFmtId="3" fontId="24" fillId="36" borderId="10" xfId="0" applyNumberFormat="1" applyFont="1" applyFill="1" applyBorder="1" applyAlignment="1">
      <alignment horizontal="center" vertical="center" wrapText="1"/>
    </xf>
    <xf numFmtId="3" fontId="24" fillId="38" borderId="10" xfId="0" applyNumberFormat="1" applyFont="1" applyFill="1" applyBorder="1" applyAlignment="1">
      <alignment horizontal="center" vertical="center" wrapText="1"/>
    </xf>
    <xf numFmtId="164" fontId="24" fillId="39" borderId="10" xfId="0" applyNumberFormat="1" applyFont="1" applyFill="1" applyBorder="1" applyAlignment="1">
      <alignment horizontal="center" vertical="center" wrapText="1"/>
    </xf>
    <xf numFmtId="164" fontId="24" fillId="39" borderId="18" xfId="0" applyNumberFormat="1" applyFont="1" applyFill="1" applyBorder="1" applyAlignment="1">
      <alignment horizontal="center" vertical="center" wrapText="1"/>
    </xf>
    <xf numFmtId="0" fontId="20" fillId="33" borderId="0" xfId="0" applyNumberFormat="1" applyFont="1" applyFill="1" applyBorder="1" applyAlignment="1" applyProtection="1">
      <alignment horizontal="left" wrapText="1"/>
    </xf>
    <xf numFmtId="0" fontId="21" fillId="33" borderId="0" xfId="0" applyNumberFormat="1" applyFont="1" applyFill="1" applyBorder="1" applyAlignment="1" applyProtection="1">
      <alignment horizontal="left" wrapText="1"/>
    </xf>
    <xf numFmtId="0" fontId="19" fillId="34" borderId="11" xfId="0" applyNumberFormat="1" applyFont="1" applyFill="1" applyBorder="1" applyAlignment="1" applyProtection="1">
      <alignment horizontal="center" wrapText="1"/>
    </xf>
    <xf numFmtId="0" fontId="19" fillId="34" borderId="12" xfId="0" applyNumberFormat="1" applyFont="1" applyFill="1" applyBorder="1" applyAlignment="1" applyProtection="1">
      <alignment horizontal="center" wrapText="1"/>
    </xf>
    <xf numFmtId="11" fontId="0" fillId="0" borderId="0" xfId="0" applyNumberFormat="1" applyAlignment="1">
      <alignment horizontal="left"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10"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Graphs" xfId="43"/>
    <cellStyle name="Normal_PowerPlantInfra_Sum"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yshi/Downloads/Copy%20of%20GREET1_2018_estimation%20of%20constr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s"/>
      <sheetName val="Results"/>
      <sheetName val="Petroleum"/>
      <sheetName val="NG"/>
      <sheetName val="MeOH&amp;FTD"/>
      <sheetName val="EtOH"/>
      <sheetName val="Electric"/>
      <sheetName val="Hydrogen"/>
      <sheetName val="BioOil"/>
      <sheetName val="Algae"/>
      <sheetName val="RNG"/>
      <sheetName val="Pyrolysis_IDL"/>
      <sheetName val="IBR"/>
      <sheetName val="PTF"/>
      <sheetName val="Fuel_Prod_TS"/>
      <sheetName val="EF_TS"/>
      <sheetName val="AgMining_EF_TS"/>
      <sheetName val="EF"/>
      <sheetName val="WCF"/>
      <sheetName val="Fuel_Specs"/>
      <sheetName val="Car_TS"/>
      <sheetName val="LDT1_TS"/>
      <sheetName val="LDT2_TS"/>
      <sheetName val="Vehicles"/>
      <sheetName val="Urban_Shares"/>
      <sheetName val="Compression"/>
      <sheetName val="Coal"/>
      <sheetName val="T&amp;D_Flowcharts"/>
      <sheetName val="T&amp;D"/>
      <sheetName val="Uranium"/>
      <sheetName val="Ag_Inputs"/>
      <sheetName val="Enzymes_Yeast"/>
      <sheetName val="Pretreatment"/>
      <sheetName val="Catalyst"/>
      <sheetName val="Bioproducts"/>
      <sheetName val="E-D Additives"/>
      <sheetName val="OilGasCoalInfra"/>
      <sheetName val="ElecInfra"/>
      <sheetName val="Woody"/>
      <sheetName val="HDV_TS"/>
      <sheetName val="HDV_WTW"/>
      <sheetName val="JetFuel_WTP"/>
      <sheetName val="JetFuel_PTWa"/>
      <sheetName val="JetFuel_WTWa"/>
      <sheetName val="Rail_PTW"/>
      <sheetName val="Rail_WTW"/>
      <sheetName val="MarineFuel_PTH"/>
      <sheetName val="MarineFuel_WTH"/>
      <sheetName val="Dist_Spec"/>
      <sheetName val="Forecast_Specs"/>
      <sheetName val="Forecast_Delet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98">
          <cell r="B98">
            <v>30</v>
          </cell>
        </row>
        <row r="99">
          <cell r="B99">
            <v>265</v>
          </cell>
        </row>
        <row r="104">
          <cell r="B104">
            <v>0</v>
          </cell>
        </row>
        <row r="105">
          <cell r="B105">
            <v>0</v>
          </cell>
        </row>
        <row r="106">
          <cell r="B106">
            <v>0</v>
          </cell>
        </row>
        <row r="107">
          <cell r="B107">
            <v>0</v>
          </cell>
        </row>
        <row r="108">
          <cell r="B108">
            <v>0</v>
          </cell>
        </row>
        <row r="133">
          <cell r="E133">
            <v>453.59237000000002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abSelected="1" topLeftCell="A93" workbookViewId="0">
      <selection activeCell="E124" sqref="E124"/>
    </sheetView>
  </sheetViews>
  <sheetFormatPr defaultColWidth="20.44140625" defaultRowHeight="14.4"/>
  <cols>
    <col min="2" max="2" width="20.44140625" style="67"/>
  </cols>
  <sheetData>
    <row r="1" spans="1:7" ht="15.6">
      <c r="A1" s="66" t="s">
        <v>245</v>
      </c>
      <c r="B1" s="66" t="s">
        <v>255</v>
      </c>
      <c r="C1" s="66" t="s">
        <v>256</v>
      </c>
      <c r="D1" s="66" t="s">
        <v>247</v>
      </c>
      <c r="E1" s="66" t="s">
        <v>248</v>
      </c>
      <c r="F1" s="66" t="s">
        <v>249</v>
      </c>
      <c r="G1" s="66" t="s">
        <v>257</v>
      </c>
    </row>
    <row r="2" spans="1:7">
      <c r="A2" t="s">
        <v>254</v>
      </c>
      <c r="B2" s="67">
        <v>455.48211786399997</v>
      </c>
      <c r="C2" t="s">
        <v>250</v>
      </c>
      <c r="D2" t="s">
        <v>395</v>
      </c>
      <c r="E2" t="s">
        <v>252</v>
      </c>
      <c r="F2" t="s">
        <v>251</v>
      </c>
      <c r="G2" t="s">
        <v>258</v>
      </c>
    </row>
    <row r="3" spans="1:7">
      <c r="A3" t="s">
        <v>254</v>
      </c>
      <c r="B3" s="67">
        <f>'US e-grid'!O5</f>
        <v>421.84645669600002</v>
      </c>
      <c r="C3" t="s">
        <v>250</v>
      </c>
      <c r="D3" t="s">
        <v>395</v>
      </c>
      <c r="E3" t="s">
        <v>252</v>
      </c>
      <c r="F3" t="str">
        <f>'US e-grid'!K5</f>
        <v>AK</v>
      </c>
      <c r="G3" t="s">
        <v>258</v>
      </c>
    </row>
    <row r="4" spans="1:7">
      <c r="A4" t="s">
        <v>254</v>
      </c>
      <c r="B4" s="67">
        <f>'US e-grid'!O6</f>
        <v>416.15614505599996</v>
      </c>
      <c r="C4" t="s">
        <v>250</v>
      </c>
      <c r="D4" t="s">
        <v>395</v>
      </c>
      <c r="E4" t="s">
        <v>252</v>
      </c>
      <c r="F4" t="str">
        <f>'US e-grid'!K6</f>
        <v>AL</v>
      </c>
      <c r="G4" t="s">
        <v>258</v>
      </c>
    </row>
    <row r="5" spans="1:7">
      <c r="A5" t="s">
        <v>254</v>
      </c>
      <c r="B5" s="67">
        <f>'US e-grid'!O7</f>
        <v>509.19920405599999</v>
      </c>
      <c r="C5" t="s">
        <v>250</v>
      </c>
      <c r="D5" t="s">
        <v>395</v>
      </c>
      <c r="E5" t="s">
        <v>252</v>
      </c>
      <c r="F5" t="str">
        <f>'US e-grid'!K7</f>
        <v>AR</v>
      </c>
      <c r="G5" t="s">
        <v>258</v>
      </c>
    </row>
    <row r="6" spans="1:7">
      <c r="A6" t="s">
        <v>254</v>
      </c>
      <c r="B6" s="67">
        <f>'US e-grid'!O8</f>
        <v>425.04836262399999</v>
      </c>
      <c r="C6" t="s">
        <v>250</v>
      </c>
      <c r="D6" t="s">
        <v>395</v>
      </c>
      <c r="E6" t="s">
        <v>252</v>
      </c>
      <c r="F6" t="str">
        <f>'US e-grid'!K8</f>
        <v>AZ</v>
      </c>
      <c r="G6" t="s">
        <v>258</v>
      </c>
    </row>
    <row r="7" spans="1:7">
      <c r="A7" t="s">
        <v>254</v>
      </c>
      <c r="B7" s="67">
        <f>'US e-grid'!O9</f>
        <v>205.95752992800001</v>
      </c>
      <c r="C7" t="s">
        <v>250</v>
      </c>
      <c r="D7" t="s">
        <v>395</v>
      </c>
      <c r="E7" t="s">
        <v>252</v>
      </c>
      <c r="F7" t="str">
        <f>'US e-grid'!K9</f>
        <v>CA</v>
      </c>
      <c r="G7" t="s">
        <v>258</v>
      </c>
    </row>
    <row r="8" spans="1:7">
      <c r="A8" t="s">
        <v>254</v>
      </c>
      <c r="B8" s="67">
        <f>'US e-grid'!O10</f>
        <v>670.38402843999995</v>
      </c>
      <c r="C8" t="s">
        <v>250</v>
      </c>
      <c r="D8" t="s">
        <v>395</v>
      </c>
      <c r="E8" t="s">
        <v>252</v>
      </c>
      <c r="F8" t="str">
        <f>'US e-grid'!K10</f>
        <v>CO</v>
      </c>
      <c r="G8" t="s">
        <v>258</v>
      </c>
    </row>
    <row r="9" spans="1:7">
      <c r="A9" t="s">
        <v>254</v>
      </c>
      <c r="B9" s="67">
        <f>'US e-grid'!O11</f>
        <v>227.76441892</v>
      </c>
      <c r="C9" t="s">
        <v>250</v>
      </c>
      <c r="D9" t="s">
        <v>395</v>
      </c>
      <c r="E9" t="s">
        <v>252</v>
      </c>
      <c r="F9" t="str">
        <f>'US e-grid'!K11</f>
        <v>CT</v>
      </c>
      <c r="G9" t="s">
        <v>258</v>
      </c>
    </row>
    <row r="10" spans="1:7">
      <c r="A10" t="s">
        <v>254</v>
      </c>
      <c r="B10" s="67">
        <f>'US e-grid'!O12</f>
        <v>219.10398686399998</v>
      </c>
      <c r="C10" t="s">
        <v>250</v>
      </c>
      <c r="D10" t="s">
        <v>395</v>
      </c>
      <c r="E10" t="s">
        <v>252</v>
      </c>
      <c r="F10" t="str">
        <f>'US e-grid'!K12</f>
        <v>DC</v>
      </c>
      <c r="G10" t="s">
        <v>258</v>
      </c>
    </row>
    <row r="11" spans="1:7">
      <c r="A11" t="s">
        <v>254</v>
      </c>
      <c r="B11" s="67">
        <f>'US e-grid'!O13</f>
        <v>403.396148504</v>
      </c>
      <c r="C11" t="s">
        <v>250</v>
      </c>
      <c r="D11" t="s">
        <v>395</v>
      </c>
      <c r="E11" t="s">
        <v>252</v>
      </c>
      <c r="F11" t="str">
        <f>'US e-grid'!K13</f>
        <v>DE</v>
      </c>
      <c r="G11" t="s">
        <v>258</v>
      </c>
    </row>
    <row r="12" spans="1:7">
      <c r="A12" t="s">
        <v>254</v>
      </c>
      <c r="B12" s="67">
        <f>'US e-grid'!O14</f>
        <v>466.73119946399999</v>
      </c>
      <c r="C12" t="s">
        <v>250</v>
      </c>
      <c r="D12" t="s">
        <v>395</v>
      </c>
      <c r="E12" t="s">
        <v>252</v>
      </c>
      <c r="F12" t="str">
        <f>'US e-grid'!K14</f>
        <v>FL</v>
      </c>
      <c r="G12" t="s">
        <v>258</v>
      </c>
    </row>
    <row r="13" spans="1:7">
      <c r="A13" t="s">
        <v>254</v>
      </c>
      <c r="B13" s="67">
        <f>'US e-grid'!O15</f>
        <v>456.97035321599998</v>
      </c>
      <c r="C13" t="s">
        <v>250</v>
      </c>
      <c r="D13" t="s">
        <v>395</v>
      </c>
      <c r="E13" t="s">
        <v>252</v>
      </c>
      <c r="F13" t="str">
        <f>'US e-grid'!K15</f>
        <v>GA</v>
      </c>
      <c r="G13" t="s">
        <v>258</v>
      </c>
    </row>
    <row r="14" spans="1:7">
      <c r="A14" t="s">
        <v>254</v>
      </c>
      <c r="B14" s="67">
        <f>'US e-grid'!O16</f>
        <v>695.30301214400004</v>
      </c>
      <c r="C14" t="s">
        <v>250</v>
      </c>
      <c r="D14" t="s">
        <v>395</v>
      </c>
      <c r="E14" t="s">
        <v>252</v>
      </c>
      <c r="F14" t="str">
        <f>'US e-grid'!K16</f>
        <v>HI</v>
      </c>
      <c r="G14" t="s">
        <v>258</v>
      </c>
    </row>
    <row r="15" spans="1:7">
      <c r="A15" t="s">
        <v>254</v>
      </c>
      <c r="B15" s="67">
        <f>'US e-grid'!O17</f>
        <v>455.34740103999997</v>
      </c>
      <c r="C15" t="s">
        <v>250</v>
      </c>
      <c r="D15" t="s">
        <v>395</v>
      </c>
      <c r="E15" t="s">
        <v>252</v>
      </c>
      <c r="F15" t="str">
        <f>'US e-grid'!K17</f>
        <v>IA</v>
      </c>
      <c r="G15" t="s">
        <v>258</v>
      </c>
    </row>
    <row r="16" spans="1:7">
      <c r="A16" t="s">
        <v>254</v>
      </c>
      <c r="B16" s="67">
        <f>'US e-grid'!O18</f>
        <v>85.852718616000004</v>
      </c>
      <c r="C16" t="s">
        <v>250</v>
      </c>
      <c r="D16" t="s">
        <v>395</v>
      </c>
      <c r="E16" t="s">
        <v>252</v>
      </c>
      <c r="F16" t="str">
        <f>'US e-grid'!K18</f>
        <v>ID</v>
      </c>
      <c r="G16" t="s">
        <v>258</v>
      </c>
    </row>
    <row r="17" spans="1:7">
      <c r="A17" t="s">
        <v>254</v>
      </c>
      <c r="B17" s="67">
        <f>'US e-grid'!O19</f>
        <v>370.14966927200004</v>
      </c>
      <c r="C17" t="s">
        <v>250</v>
      </c>
      <c r="D17" t="s">
        <v>395</v>
      </c>
      <c r="E17" t="s">
        <v>252</v>
      </c>
      <c r="F17" t="str">
        <f>'US e-grid'!K19</f>
        <v>IL</v>
      </c>
      <c r="G17" t="s">
        <v>258</v>
      </c>
    </row>
    <row r="18" spans="1:7">
      <c r="A18" t="s">
        <v>254</v>
      </c>
      <c r="B18" s="67">
        <f>'US e-grid'!O20</f>
        <v>827.76230875999988</v>
      </c>
      <c r="C18" t="s">
        <v>250</v>
      </c>
      <c r="D18" t="s">
        <v>395</v>
      </c>
      <c r="E18" t="s">
        <v>252</v>
      </c>
      <c r="F18" t="str">
        <f>'US e-grid'!K20</f>
        <v>IN</v>
      </c>
      <c r="G18" t="s">
        <v>258</v>
      </c>
    </row>
    <row r="19" spans="1:7">
      <c r="A19" t="s">
        <v>254</v>
      </c>
      <c r="B19" s="67">
        <f>'US e-grid'!O21</f>
        <v>546.15016915199999</v>
      </c>
      <c r="C19" t="s">
        <v>250</v>
      </c>
      <c r="D19" t="s">
        <v>395</v>
      </c>
      <c r="E19" t="s">
        <v>252</v>
      </c>
      <c r="F19" t="str">
        <f>'US e-grid'!K21</f>
        <v>KS</v>
      </c>
      <c r="G19" t="s">
        <v>258</v>
      </c>
    </row>
    <row r="20" spans="1:7">
      <c r="A20" t="s">
        <v>254</v>
      </c>
      <c r="B20" s="67">
        <f>'US e-grid'!O22</f>
        <v>892.70715772799997</v>
      </c>
      <c r="C20" t="s">
        <v>250</v>
      </c>
      <c r="D20" t="s">
        <v>395</v>
      </c>
      <c r="E20" t="s">
        <v>252</v>
      </c>
      <c r="F20" t="str">
        <f>'US e-grid'!K22</f>
        <v>KY</v>
      </c>
      <c r="G20" t="s">
        <v>258</v>
      </c>
    </row>
    <row r="21" spans="1:7">
      <c r="A21" t="s">
        <v>254</v>
      </c>
      <c r="B21" s="67">
        <f>'US e-grid'!O23</f>
        <v>400.12892532799998</v>
      </c>
      <c r="C21" t="s">
        <v>250</v>
      </c>
      <c r="D21" t="s">
        <v>395</v>
      </c>
      <c r="E21" t="s">
        <v>252</v>
      </c>
      <c r="F21" t="str">
        <f>'US e-grid'!K23</f>
        <v>LA</v>
      </c>
      <c r="G21" t="s">
        <v>258</v>
      </c>
    </row>
    <row r="22" spans="1:7">
      <c r="A22" t="s">
        <v>254</v>
      </c>
      <c r="B22" s="67">
        <f>'US e-grid'!O24</f>
        <v>375.35373028800001</v>
      </c>
      <c r="C22" t="s">
        <v>250</v>
      </c>
      <c r="D22" t="s">
        <v>395</v>
      </c>
      <c r="E22" t="s">
        <v>252</v>
      </c>
      <c r="F22" t="str">
        <f>'US e-grid'!K24</f>
        <v>MA</v>
      </c>
      <c r="G22" t="s">
        <v>258</v>
      </c>
    </row>
    <row r="23" spans="1:7">
      <c r="A23" t="s">
        <v>254</v>
      </c>
      <c r="B23" s="67">
        <f>'US e-grid'!O25</f>
        <v>462.41617876800001</v>
      </c>
      <c r="C23" t="s">
        <v>250</v>
      </c>
      <c r="D23" t="s">
        <v>395</v>
      </c>
      <c r="E23" t="s">
        <v>252</v>
      </c>
      <c r="F23" t="str">
        <f>'US e-grid'!K25</f>
        <v>MD</v>
      </c>
      <c r="G23" t="s">
        <v>258</v>
      </c>
    </row>
    <row r="24" spans="1:7">
      <c r="A24" t="s">
        <v>254</v>
      </c>
      <c r="B24" s="67">
        <f>'US e-grid'!O26</f>
        <v>157.67765104</v>
      </c>
      <c r="C24" t="s">
        <v>250</v>
      </c>
      <c r="D24" t="s">
        <v>395</v>
      </c>
      <c r="E24" t="s">
        <v>252</v>
      </c>
      <c r="F24" t="str">
        <f>'US e-grid'!K26</f>
        <v>ME</v>
      </c>
      <c r="G24" t="s">
        <v>258</v>
      </c>
    </row>
    <row r="25" spans="1:7">
      <c r="A25" t="s">
        <v>254</v>
      </c>
      <c r="B25" s="67">
        <f>'US e-grid'!O27</f>
        <v>501.67955588000001</v>
      </c>
      <c r="C25" t="s">
        <v>250</v>
      </c>
      <c r="D25" t="s">
        <v>395</v>
      </c>
      <c r="E25" t="s">
        <v>252</v>
      </c>
      <c r="F25" t="str">
        <f>'US e-grid'!K27</f>
        <v>MI</v>
      </c>
      <c r="G25" t="s">
        <v>258</v>
      </c>
    </row>
    <row r="26" spans="1:7">
      <c r="A26" t="s">
        <v>254</v>
      </c>
      <c r="B26" s="67">
        <f>'US e-grid'!O28</f>
        <v>462.79220653600004</v>
      </c>
      <c r="C26" t="s">
        <v>250</v>
      </c>
      <c r="D26" t="s">
        <v>395</v>
      </c>
      <c r="E26" t="s">
        <v>252</v>
      </c>
      <c r="F26" t="str">
        <f>'US e-grid'!K28</f>
        <v>MN</v>
      </c>
      <c r="G26" t="s">
        <v>258</v>
      </c>
    </row>
    <row r="27" spans="1:7">
      <c r="A27" t="s">
        <v>254</v>
      </c>
      <c r="B27" s="67">
        <f>'US e-grid'!O29</f>
        <v>770.63239635999992</v>
      </c>
      <c r="C27" t="s">
        <v>250</v>
      </c>
      <c r="D27" t="s">
        <v>395</v>
      </c>
      <c r="E27" t="s">
        <v>252</v>
      </c>
      <c r="F27" t="str">
        <f>'US e-grid'!K29</f>
        <v>MO</v>
      </c>
      <c r="G27" t="s">
        <v>258</v>
      </c>
    </row>
    <row r="28" spans="1:7">
      <c r="A28" t="s">
        <v>254</v>
      </c>
      <c r="B28" s="67">
        <f>'US e-grid'!O30</f>
        <v>427.75041016799997</v>
      </c>
      <c r="C28" t="s">
        <v>250</v>
      </c>
      <c r="D28" t="s">
        <v>395</v>
      </c>
      <c r="E28" t="s">
        <v>252</v>
      </c>
      <c r="F28" t="str">
        <f>'US e-grid'!K30</f>
        <v>MS</v>
      </c>
      <c r="G28" t="s">
        <v>258</v>
      </c>
    </row>
    <row r="29" spans="1:7">
      <c r="A29" t="s">
        <v>254</v>
      </c>
      <c r="B29" s="67">
        <f>'US e-grid'!O31</f>
        <v>571.56130017600003</v>
      </c>
      <c r="C29" t="s">
        <v>250</v>
      </c>
      <c r="D29" t="s">
        <v>395</v>
      </c>
      <c r="E29" t="s">
        <v>252</v>
      </c>
      <c r="F29" t="str">
        <f>'US e-grid'!K31</f>
        <v>MT</v>
      </c>
      <c r="G29" t="s">
        <v>258</v>
      </c>
    </row>
    <row r="30" spans="1:7">
      <c r="A30" t="s">
        <v>254</v>
      </c>
      <c r="B30" s="67">
        <f>'US e-grid'!O32</f>
        <v>395.83068753599997</v>
      </c>
      <c r="C30" t="s">
        <v>250</v>
      </c>
      <c r="D30" t="s">
        <v>395</v>
      </c>
      <c r="E30" t="s">
        <v>252</v>
      </c>
      <c r="F30" t="str">
        <f>'US e-grid'!K32</f>
        <v>NC</v>
      </c>
      <c r="G30" t="s">
        <v>258</v>
      </c>
    </row>
    <row r="31" spans="1:7">
      <c r="A31" t="s">
        <v>254</v>
      </c>
      <c r="B31" s="67">
        <f>'US e-grid'!O33</f>
        <v>759.68631421600003</v>
      </c>
      <c r="C31" t="s">
        <v>250</v>
      </c>
      <c r="D31" t="s">
        <v>395</v>
      </c>
      <c r="E31" t="s">
        <v>252</v>
      </c>
      <c r="F31" t="str">
        <f>'US e-grid'!K33</f>
        <v>ND</v>
      </c>
      <c r="G31" t="s">
        <v>258</v>
      </c>
    </row>
    <row r="32" spans="1:7">
      <c r="A32" t="s">
        <v>254</v>
      </c>
      <c r="B32" s="67">
        <f>'US e-grid'!O34</f>
        <v>585.45527672800006</v>
      </c>
      <c r="C32" t="s">
        <v>250</v>
      </c>
      <c r="D32" t="s">
        <v>395</v>
      </c>
      <c r="E32" t="s">
        <v>252</v>
      </c>
      <c r="F32" t="str">
        <f>'US e-grid'!K34</f>
        <v>NE</v>
      </c>
      <c r="G32" t="s">
        <v>258</v>
      </c>
    </row>
    <row r="33" spans="1:7">
      <c r="A33" t="s">
        <v>254</v>
      </c>
      <c r="B33" s="67">
        <f>'US e-grid'!O35</f>
        <v>143.694316864</v>
      </c>
      <c r="C33" t="s">
        <v>250</v>
      </c>
      <c r="D33" t="s">
        <v>395</v>
      </c>
      <c r="E33" t="s">
        <v>252</v>
      </c>
      <c r="F33" t="str">
        <f>'US e-grid'!K35</f>
        <v>NH</v>
      </c>
      <c r="G33" t="s">
        <v>258</v>
      </c>
    </row>
    <row r="34" spans="1:7">
      <c r="A34" t="s">
        <v>254</v>
      </c>
      <c r="B34" s="67">
        <f>'US e-grid'!O36</f>
        <v>253.93168780799996</v>
      </c>
      <c r="C34" t="s">
        <v>250</v>
      </c>
      <c r="D34" t="s">
        <v>395</v>
      </c>
      <c r="E34" t="s">
        <v>252</v>
      </c>
      <c r="F34" t="str">
        <f>'US e-grid'!K36</f>
        <v>NJ</v>
      </c>
      <c r="G34" t="s">
        <v>258</v>
      </c>
    </row>
    <row r="35" spans="1:7">
      <c r="A35" t="s">
        <v>254</v>
      </c>
      <c r="B35" s="67">
        <f>'US e-grid'!O37</f>
        <v>717.855606384</v>
      </c>
      <c r="C35" t="s">
        <v>250</v>
      </c>
      <c r="D35" t="s">
        <v>395</v>
      </c>
      <c r="E35" t="s">
        <v>252</v>
      </c>
      <c r="F35" t="str">
        <f>'US e-grid'!K37</f>
        <v>NM</v>
      </c>
      <c r="G35" t="s">
        <v>258</v>
      </c>
    </row>
    <row r="36" spans="1:7">
      <c r="A36" t="s">
        <v>254</v>
      </c>
      <c r="B36" s="67">
        <f>'US e-grid'!O38</f>
        <v>349.96391808799996</v>
      </c>
      <c r="C36" t="s">
        <v>250</v>
      </c>
      <c r="D36" t="s">
        <v>395</v>
      </c>
      <c r="E36" t="s">
        <v>252</v>
      </c>
      <c r="F36" t="str">
        <f>'US e-grid'!K38</f>
        <v>NV</v>
      </c>
      <c r="G36" t="s">
        <v>258</v>
      </c>
    </row>
    <row r="37" spans="1:7">
      <c r="A37" t="s">
        <v>254</v>
      </c>
      <c r="B37" s="67">
        <f>'US e-grid'!O39</f>
        <v>211.31762659199998</v>
      </c>
      <c r="C37" t="s">
        <v>250</v>
      </c>
      <c r="D37" t="s">
        <v>395</v>
      </c>
      <c r="E37" t="s">
        <v>252</v>
      </c>
      <c r="F37" t="str">
        <f>'US e-grid'!K39</f>
        <v>NY</v>
      </c>
      <c r="G37" t="s">
        <v>258</v>
      </c>
    </row>
    <row r="38" spans="1:7">
      <c r="A38" t="s">
        <v>254</v>
      </c>
      <c r="B38" s="67">
        <f>'US e-grid'!O40</f>
        <v>669.19969972799993</v>
      </c>
      <c r="C38" t="s">
        <v>250</v>
      </c>
      <c r="D38" t="s">
        <v>395</v>
      </c>
      <c r="E38" t="s">
        <v>252</v>
      </c>
      <c r="F38" t="str">
        <f>'US e-grid'!K40</f>
        <v>OH</v>
      </c>
      <c r="G38" t="s">
        <v>258</v>
      </c>
    </row>
    <row r="39" spans="1:7">
      <c r="A39" t="s">
        <v>254</v>
      </c>
      <c r="B39" s="67">
        <f>'US e-grid'!O41</f>
        <v>475.50548311199992</v>
      </c>
      <c r="C39" t="s">
        <v>250</v>
      </c>
      <c r="D39" t="s">
        <v>395</v>
      </c>
      <c r="E39" t="s">
        <v>252</v>
      </c>
      <c r="F39" t="str">
        <f>'US e-grid'!K41</f>
        <v>OK</v>
      </c>
      <c r="G39" t="s">
        <v>258</v>
      </c>
    </row>
    <row r="40" spans="1:7">
      <c r="A40" t="s">
        <v>254</v>
      </c>
      <c r="B40" s="67">
        <f>'US e-grid'!O42</f>
        <v>139.32622590399998</v>
      </c>
      <c r="C40" t="s">
        <v>250</v>
      </c>
      <c r="D40" t="s">
        <v>395</v>
      </c>
      <c r="E40" t="s">
        <v>252</v>
      </c>
      <c r="F40" t="str">
        <f>'US e-grid'!K42</f>
        <v>OR</v>
      </c>
      <c r="G40" t="s">
        <v>258</v>
      </c>
    </row>
    <row r="41" spans="1:7">
      <c r="A41" t="s">
        <v>254</v>
      </c>
      <c r="B41" s="67">
        <f>'US e-grid'!O43</f>
        <v>390.10998523199999</v>
      </c>
      <c r="C41" t="s">
        <v>250</v>
      </c>
      <c r="D41" t="s">
        <v>395</v>
      </c>
      <c r="E41" t="s">
        <v>252</v>
      </c>
      <c r="F41" t="str">
        <f>'US e-grid'!K43</f>
        <v>PA</v>
      </c>
      <c r="G41" t="s">
        <v>258</v>
      </c>
    </row>
    <row r="42" spans="1:7">
      <c r="A42" t="s">
        <v>254</v>
      </c>
      <c r="B42" s="67">
        <f>'US e-grid'!O44</f>
        <v>395.39161048000005</v>
      </c>
      <c r="C42" t="s">
        <v>250</v>
      </c>
      <c r="D42" t="s">
        <v>395</v>
      </c>
      <c r="E42" t="s">
        <v>252</v>
      </c>
      <c r="F42" t="str">
        <f>'US e-grid'!K44</f>
        <v>RI</v>
      </c>
      <c r="G42" t="s">
        <v>258</v>
      </c>
    </row>
    <row r="43" spans="1:7">
      <c r="A43" t="s">
        <v>254</v>
      </c>
      <c r="B43" s="67">
        <f>'US e-grid'!O45</f>
        <v>287.03392478399996</v>
      </c>
      <c r="C43" t="s">
        <v>250</v>
      </c>
      <c r="D43" t="s">
        <v>395</v>
      </c>
      <c r="E43" t="s">
        <v>252</v>
      </c>
      <c r="F43" t="str">
        <f>'US e-grid'!K45</f>
        <v>SC</v>
      </c>
      <c r="G43" t="s">
        <v>258</v>
      </c>
    </row>
    <row r="44" spans="1:7">
      <c r="A44" t="s">
        <v>254</v>
      </c>
      <c r="B44" s="67">
        <f>'US e-grid'!O46</f>
        <v>234.308390704</v>
      </c>
      <c r="C44" t="s">
        <v>250</v>
      </c>
      <c r="D44" t="s">
        <v>395</v>
      </c>
      <c r="E44" t="s">
        <v>252</v>
      </c>
      <c r="F44" t="str">
        <f>'US e-grid'!K46</f>
        <v>SD</v>
      </c>
      <c r="G44" t="s">
        <v>258</v>
      </c>
    </row>
    <row r="45" spans="1:7">
      <c r="A45" t="s">
        <v>254</v>
      </c>
      <c r="B45" s="67">
        <f>'US e-grid'!O47</f>
        <v>452.86942794399999</v>
      </c>
      <c r="C45" t="s">
        <v>250</v>
      </c>
      <c r="D45" t="s">
        <v>395</v>
      </c>
      <c r="E45" t="s">
        <v>252</v>
      </c>
      <c r="F45" t="str">
        <f>'US e-grid'!K47</f>
        <v>TN</v>
      </c>
      <c r="G45" t="s">
        <v>258</v>
      </c>
    </row>
    <row r="46" spans="1:7">
      <c r="A46" t="s">
        <v>254</v>
      </c>
      <c r="B46" s="67">
        <f>'US e-grid'!O48</f>
        <v>478.35903038400005</v>
      </c>
      <c r="C46" t="s">
        <v>250</v>
      </c>
      <c r="D46" t="s">
        <v>395</v>
      </c>
      <c r="E46" t="s">
        <v>252</v>
      </c>
      <c r="F46" t="str">
        <f>'US e-grid'!K48</f>
        <v>TX</v>
      </c>
      <c r="G46" t="s">
        <v>258</v>
      </c>
    </row>
    <row r="47" spans="1:7">
      <c r="A47" t="s">
        <v>254</v>
      </c>
      <c r="B47" s="67">
        <f>'US e-grid'!O49</f>
        <v>743.15787532799993</v>
      </c>
      <c r="C47" t="s">
        <v>250</v>
      </c>
      <c r="D47" t="s">
        <v>395</v>
      </c>
      <c r="E47" t="s">
        <v>252</v>
      </c>
      <c r="F47" t="str">
        <f>'US e-grid'!K49</f>
        <v>UT</v>
      </c>
      <c r="G47" t="s">
        <v>258</v>
      </c>
    </row>
    <row r="48" spans="1:7">
      <c r="A48" t="s">
        <v>254</v>
      </c>
      <c r="B48" s="67">
        <f>'US e-grid'!O50</f>
        <v>371.48277616000001</v>
      </c>
      <c r="C48" t="s">
        <v>250</v>
      </c>
      <c r="D48" t="s">
        <v>395</v>
      </c>
      <c r="E48" t="s">
        <v>252</v>
      </c>
      <c r="F48" t="str">
        <f>'US e-grid'!K50</f>
        <v>VA</v>
      </c>
      <c r="G48" t="s">
        <v>258</v>
      </c>
    </row>
    <row r="49" spans="1:7">
      <c r="A49" t="s">
        <v>254</v>
      </c>
      <c r="B49" s="67">
        <f>'US e-grid'!O51</f>
        <v>30.311285399999999</v>
      </c>
      <c r="C49" t="s">
        <v>250</v>
      </c>
      <c r="D49" t="s">
        <v>395</v>
      </c>
      <c r="E49" t="s">
        <v>252</v>
      </c>
      <c r="F49" t="str">
        <f>'US e-grid'!K51</f>
        <v>VT</v>
      </c>
      <c r="G49" t="s">
        <v>258</v>
      </c>
    </row>
    <row r="50" spans="1:7">
      <c r="A50" t="s">
        <v>254</v>
      </c>
      <c r="B50" s="67">
        <f>'US e-grid'!O52</f>
        <v>85.243544559999989</v>
      </c>
      <c r="C50" t="s">
        <v>250</v>
      </c>
      <c r="D50" t="s">
        <v>395</v>
      </c>
      <c r="E50" t="s">
        <v>252</v>
      </c>
      <c r="F50" t="str">
        <f>'US e-grid'!K52</f>
        <v>WA</v>
      </c>
      <c r="G50" t="s">
        <v>258</v>
      </c>
    </row>
    <row r="51" spans="1:7">
      <c r="A51" t="s">
        <v>254</v>
      </c>
      <c r="B51" s="67">
        <f>'US e-grid'!O53</f>
        <v>633.43669207999994</v>
      </c>
      <c r="C51" t="s">
        <v>250</v>
      </c>
      <c r="D51" t="s">
        <v>395</v>
      </c>
      <c r="E51" t="s">
        <v>252</v>
      </c>
      <c r="F51" t="str">
        <f>'US e-grid'!K53</f>
        <v>WI</v>
      </c>
      <c r="G51" t="s">
        <v>258</v>
      </c>
    </row>
    <row r="52" spans="1:7">
      <c r="A52" t="s">
        <v>254</v>
      </c>
      <c r="B52" s="67">
        <f>'US e-grid'!O54</f>
        <v>902.9016379279999</v>
      </c>
      <c r="C52" t="s">
        <v>250</v>
      </c>
      <c r="D52" t="s">
        <v>395</v>
      </c>
      <c r="E52" t="s">
        <v>252</v>
      </c>
      <c r="F52" t="str">
        <f>'US e-grid'!K54</f>
        <v>WV</v>
      </c>
      <c r="G52" t="s">
        <v>258</v>
      </c>
    </row>
    <row r="53" spans="1:7">
      <c r="A53" t="s">
        <v>254</v>
      </c>
      <c r="B53" s="67">
        <f>'US e-grid'!O55</f>
        <v>925.76630346399998</v>
      </c>
      <c r="C53" t="s">
        <v>250</v>
      </c>
      <c r="D53" t="s">
        <v>395</v>
      </c>
      <c r="E53" t="s">
        <v>252</v>
      </c>
      <c r="F53" t="str">
        <f>'US e-grid'!K55</f>
        <v>WY</v>
      </c>
      <c r="G53" t="s">
        <v>258</v>
      </c>
    </row>
    <row r="54" spans="1:7">
      <c r="A54" t="str">
        <f>'GREET inputs'!B2</f>
        <v>Natural Gas as Stationary Fuels</v>
      </c>
      <c r="B54" s="67">
        <f>'GREET inputs'!W2</f>
        <v>13179.670973699405</v>
      </c>
      <c r="C54" t="s">
        <v>253</v>
      </c>
      <c r="D54" t="s">
        <v>396</v>
      </c>
      <c r="E54" t="s">
        <v>252</v>
      </c>
      <c r="F54" t="s">
        <v>251</v>
      </c>
      <c r="G54" t="s">
        <v>258</v>
      </c>
    </row>
    <row r="55" spans="1:7">
      <c r="A55" t="str">
        <f>'GREET inputs'!B3</f>
        <v>Natural Gas for Electricity generation</v>
      </c>
      <c r="B55" s="67">
        <f>'GREET inputs'!W3</f>
        <v>11343.884297655093</v>
      </c>
      <c r="C55" t="s">
        <v>253</v>
      </c>
      <c r="D55" t="s">
        <v>396</v>
      </c>
      <c r="E55" t="s">
        <v>252</v>
      </c>
      <c r="F55" t="s">
        <v>251</v>
      </c>
      <c r="G55" t="s">
        <v>258</v>
      </c>
    </row>
    <row r="56" spans="1:7">
      <c r="A56" t="str">
        <f>'GREET inputs'!B4</f>
        <v>NGL to Oil Sands</v>
      </c>
      <c r="B56" s="67">
        <f>'GREET inputs'!W4</f>
        <v>9959.5020510235954</v>
      </c>
      <c r="C56" t="s">
        <v>253</v>
      </c>
      <c r="D56" t="s">
        <v>396</v>
      </c>
      <c r="E56" t="s">
        <v>252</v>
      </c>
      <c r="F56" t="s">
        <v>251</v>
      </c>
      <c r="G56" t="s">
        <v>258</v>
      </c>
    </row>
    <row r="57" spans="1:7">
      <c r="A57" t="str">
        <f>'GREET inputs'!B5</f>
        <v>NGL (based on Shale Gas) to Steam Crackers</v>
      </c>
      <c r="B57" s="67">
        <f>'GREET inputs'!W5</f>
        <v>9216.7531278376082</v>
      </c>
      <c r="C57" t="s">
        <v>253</v>
      </c>
      <c r="D57" t="s">
        <v>396</v>
      </c>
      <c r="E57" t="s">
        <v>252</v>
      </c>
      <c r="F57" t="s">
        <v>251</v>
      </c>
      <c r="G57" t="s">
        <v>258</v>
      </c>
    </row>
    <row r="58" spans="1:7">
      <c r="A58" t="str">
        <f>'GREET inputs'!B6</f>
        <v>Natural Gas to Liquefied Natural Gas (as an intermediate fuel)</v>
      </c>
      <c r="B58" s="67">
        <f>'GREET inputs'!W6</f>
        <v>9391.9516186197725</v>
      </c>
      <c r="C58" t="s">
        <v>253</v>
      </c>
      <c r="D58" t="s">
        <v>396</v>
      </c>
      <c r="E58" t="s">
        <v>252</v>
      </c>
      <c r="F58" t="s">
        <v>251</v>
      </c>
      <c r="G58" t="s">
        <v>258</v>
      </c>
    </row>
    <row r="59" spans="1:7">
      <c r="A59" t="str">
        <f>'GREET inputs'!B8</f>
        <v>Flare gas to Liquefied Natural Gas (as an intermediate fuel)</v>
      </c>
      <c r="B59" s="67">
        <f>'GREET inputs'!W8</f>
        <v>9392.012728541762</v>
      </c>
      <c r="C59" t="s">
        <v>253</v>
      </c>
      <c r="D59" t="s">
        <v>396</v>
      </c>
      <c r="E59" t="s">
        <v>252</v>
      </c>
      <c r="F59" t="s">
        <v>251</v>
      </c>
      <c r="G59" t="s">
        <v>258</v>
      </c>
    </row>
    <row r="60" spans="1:7">
      <c r="A60" t="str">
        <f>'GREET inputs'!B10</f>
        <v>NG or FG to Compressed Natural Gas</v>
      </c>
      <c r="B60" s="67">
        <f>'GREET inputs'!W10</f>
        <v>14191.659945221811</v>
      </c>
      <c r="C60" t="s">
        <v>253</v>
      </c>
      <c r="D60" t="s">
        <v>396</v>
      </c>
      <c r="E60" t="s">
        <v>252</v>
      </c>
      <c r="F60" t="s">
        <v>251</v>
      </c>
      <c r="G60" t="s">
        <v>258</v>
      </c>
    </row>
    <row r="61" spans="1:7">
      <c r="A61" t="str">
        <f>'GREET inputs'!B12</f>
        <v>Natural Gas to Liquefied Natural Gas (as a transportation fuel)</v>
      </c>
      <c r="B61" s="67">
        <f>'GREET inputs'!W12</f>
        <v>9387.7181055357069</v>
      </c>
      <c r="C61" t="s">
        <v>253</v>
      </c>
      <c r="D61" t="s">
        <v>396</v>
      </c>
      <c r="E61" t="s">
        <v>252</v>
      </c>
      <c r="F61" t="s">
        <v>251</v>
      </c>
      <c r="G61" t="s">
        <v>258</v>
      </c>
    </row>
    <row r="62" spans="1:7">
      <c r="A62" t="str">
        <f>'GREET inputs'!B14</f>
        <v>Flare gas to Liquefied Natural Gas (as a transportation fuel)</v>
      </c>
      <c r="B62" s="67">
        <f>'GREET inputs'!W14</f>
        <v>9392.012728541762</v>
      </c>
      <c r="C62" t="s">
        <v>253</v>
      </c>
      <c r="D62" t="s">
        <v>396</v>
      </c>
      <c r="E62" t="s">
        <v>252</v>
      </c>
      <c r="F62" t="s">
        <v>251</v>
      </c>
      <c r="G62" t="s">
        <v>258</v>
      </c>
    </row>
    <row r="63" spans="1:7">
      <c r="A63" t="str">
        <f>'GREET inputs'!B16</f>
        <v>Landfill Gas to Liquefied Natural Gas (as a transportation fuel)</v>
      </c>
      <c r="B63" s="67">
        <f>'GREET inputs'!W16</f>
        <v>0</v>
      </c>
      <c r="C63" t="s">
        <v>253</v>
      </c>
      <c r="D63" t="s">
        <v>396</v>
      </c>
      <c r="E63" t="s">
        <v>252</v>
      </c>
      <c r="F63" t="s">
        <v>251</v>
      </c>
      <c r="G63" t="s">
        <v>258</v>
      </c>
    </row>
    <row r="64" spans="1:7">
      <c r="A64" t="str">
        <f>'GREET inputs'!B18</f>
        <v>Liquefied Natural Gas: Combined (as a transportation fuel)</v>
      </c>
      <c r="B64" s="67">
        <f>'GREET inputs'!W18</f>
        <v>9387.7181055357069</v>
      </c>
      <c r="C64" t="s">
        <v>253</v>
      </c>
      <c r="D64" t="s">
        <v>396</v>
      </c>
      <c r="E64" t="s">
        <v>252</v>
      </c>
      <c r="F64" t="s">
        <v>251</v>
      </c>
      <c r="G64" t="s">
        <v>258</v>
      </c>
    </row>
    <row r="65" spans="1:7">
      <c r="A65" t="str">
        <f>'GREET inputs'!B20</f>
        <v>Natural Gas/Landfill Gas to Liquefied Petroleum Gas</v>
      </c>
      <c r="B65" s="67">
        <f>'GREET inputs'!W20</f>
        <v>9387.7181055357069</v>
      </c>
      <c r="C65" t="s">
        <v>253</v>
      </c>
      <c r="D65" t="s">
        <v>396</v>
      </c>
      <c r="E65" t="s">
        <v>252</v>
      </c>
      <c r="F65" t="s">
        <v>251</v>
      </c>
      <c r="G65" t="s">
        <v>258</v>
      </c>
    </row>
    <row r="66" spans="1:7">
      <c r="A66" t="str">
        <f>'GREET inputs'!B22</f>
        <v>Crude Oil to Liquefied Petroleum Gas</v>
      </c>
      <c r="B66" s="67">
        <f>'GREET inputs'!W22</f>
        <v>9307.5600168420315</v>
      </c>
      <c r="C66" t="s">
        <v>253</v>
      </c>
      <c r="D66" t="s">
        <v>396</v>
      </c>
      <c r="E66" t="s">
        <v>252</v>
      </c>
      <c r="F66" t="s">
        <v>251</v>
      </c>
      <c r="G66" t="s">
        <v>258</v>
      </c>
    </row>
    <row r="67" spans="1:7">
      <c r="A67" t="str">
        <f>'GREET inputs'!B24</f>
        <v>Liquefied Petroleum Gas: Combined</v>
      </c>
      <c r="B67" s="67">
        <f>'GREET inputs'!W24</f>
        <v>9029.9580165083353</v>
      </c>
      <c r="C67" t="s">
        <v>253</v>
      </c>
      <c r="D67" t="s">
        <v>396</v>
      </c>
      <c r="E67" t="s">
        <v>252</v>
      </c>
      <c r="F67" t="s">
        <v>251</v>
      </c>
      <c r="G67" t="s">
        <v>258</v>
      </c>
    </row>
    <row r="68" spans="1:7">
      <c r="A68" t="str">
        <f>'GREET inputs'!B26</f>
        <v>NG as Stationary Fuels in Chile</v>
      </c>
      <c r="B68" s="67">
        <f>'GREET inputs'!W26</f>
        <v>17147.778556184319</v>
      </c>
      <c r="C68" t="s">
        <v>253</v>
      </c>
      <c r="D68" t="s">
        <v>396</v>
      </c>
      <c r="E68" t="s">
        <v>252</v>
      </c>
      <c r="F68" t="s">
        <v>251</v>
      </c>
      <c r="G68" t="s">
        <v>258</v>
      </c>
    </row>
    <row r="69" spans="1:7">
      <c r="A69" t="str">
        <f>'GREET inputs'!B27</f>
        <v>Natural Gas to Liquefied Petroleum Gas in Chile</v>
      </c>
      <c r="B69" s="67">
        <f>'GREET inputs'!W27</f>
        <v>9387.7181055357069</v>
      </c>
      <c r="C69" t="s">
        <v>253</v>
      </c>
      <c r="D69" t="s">
        <v>396</v>
      </c>
      <c r="E69" t="s">
        <v>252</v>
      </c>
      <c r="F69" t="s">
        <v>251</v>
      </c>
      <c r="G69" t="s">
        <v>258</v>
      </c>
    </row>
    <row r="70" spans="1:7">
      <c r="A70" t="str">
        <f>'GREET inputs'!B29</f>
        <v>Crude Oil to Liquefied Petroleum Gas in Chile</v>
      </c>
      <c r="B70" s="67">
        <f>'GREET inputs'!W29</f>
        <v>7000.3984944077183</v>
      </c>
      <c r="C70" t="s">
        <v>253</v>
      </c>
      <c r="D70" t="s">
        <v>396</v>
      </c>
      <c r="E70" t="s">
        <v>252</v>
      </c>
      <c r="F70" t="s">
        <v>251</v>
      </c>
      <c r="G70" t="s">
        <v>258</v>
      </c>
    </row>
    <row r="71" spans="1:7">
      <c r="A71" t="str">
        <f>'GREET inputs'!B31</f>
        <v>Liquefied Petroleum Gas in Chile: Combined</v>
      </c>
      <c r="B71" s="67">
        <f>'GREET inputs'!W31</f>
        <v>8420.6245182507591</v>
      </c>
      <c r="C71" t="s">
        <v>253</v>
      </c>
      <c r="D71" t="s">
        <v>396</v>
      </c>
      <c r="E71" t="s">
        <v>252</v>
      </c>
      <c r="F71" t="s">
        <v>251</v>
      </c>
      <c r="G71" t="s">
        <v>258</v>
      </c>
    </row>
    <row r="72" spans="1:7">
      <c r="A72" t="str">
        <f>'GREET inputs'!B33</f>
        <v>Canadian NG as Stationary Fuels</v>
      </c>
      <c r="B72" s="67">
        <f>'GREET inputs'!W33</f>
        <v>11817.014323976375</v>
      </c>
      <c r="C72" t="s">
        <v>253</v>
      </c>
      <c r="D72" t="s">
        <v>396</v>
      </c>
      <c r="E72" t="s">
        <v>252</v>
      </c>
      <c r="F72" t="s">
        <v>251</v>
      </c>
      <c r="G72" t="s">
        <v>258</v>
      </c>
    </row>
    <row r="73" spans="1:7">
      <c r="A73" t="str">
        <f>'GREET inputs'!B34</f>
        <v>Canadian NG for Electricity generation</v>
      </c>
      <c r="B73" s="67">
        <f>'GREET inputs'!W34</f>
        <v>10892.946171623189</v>
      </c>
      <c r="C73" t="s">
        <v>253</v>
      </c>
      <c r="D73" t="s">
        <v>396</v>
      </c>
      <c r="E73" t="s">
        <v>252</v>
      </c>
      <c r="F73" t="s">
        <v>251</v>
      </c>
      <c r="G73" t="s">
        <v>258</v>
      </c>
    </row>
    <row r="74" spans="1:7">
      <c r="A74" t="str">
        <f>'GREET inputs'!B35</f>
        <v>Canadian Natural Gas Liquids  to Oil Sands</v>
      </c>
      <c r="B74" s="67">
        <f>'GREET inputs'!W35</f>
        <v>8474.5148624268859</v>
      </c>
      <c r="C74" t="s">
        <v>253</v>
      </c>
      <c r="D74" t="s">
        <v>396</v>
      </c>
      <c r="E74" t="s">
        <v>252</v>
      </c>
      <c r="F74" t="s">
        <v>251</v>
      </c>
      <c r="G74" t="s">
        <v>258</v>
      </c>
    </row>
    <row r="75" spans="1:7">
      <c r="A75" t="str">
        <f>'GREET inputs'!B36</f>
        <v>Natural Gas for Ammonia Production</v>
      </c>
      <c r="B75" s="67">
        <f>'GREET inputs'!W36</f>
        <v>12547.678839323493</v>
      </c>
      <c r="C75" t="s">
        <v>253</v>
      </c>
      <c r="D75" t="s">
        <v>396</v>
      </c>
      <c r="E75" t="s">
        <v>252</v>
      </c>
      <c r="F75" t="s">
        <v>251</v>
      </c>
      <c r="G75" t="s">
        <v>258</v>
      </c>
    </row>
    <row r="76" spans="1:7">
      <c r="A76" t="str">
        <f>'GREET inputs'!B37</f>
        <v>Aluminum (Virgin)</v>
      </c>
      <c r="B76" s="67">
        <f>'GREET inputs'!W37</f>
        <v>8173589.1642277045</v>
      </c>
      <c r="C76" t="s">
        <v>253</v>
      </c>
      <c r="D76" t="s">
        <v>397</v>
      </c>
      <c r="E76" t="s">
        <v>252</v>
      </c>
      <c r="F76" t="s">
        <v>251</v>
      </c>
      <c r="G76" t="s">
        <v>258</v>
      </c>
    </row>
    <row r="77" spans="1:7">
      <c r="A77" t="str">
        <f>'GREET inputs'!B38</f>
        <v>Aluminum (Recycled)</v>
      </c>
      <c r="B77" s="67">
        <f>'GREET inputs'!W38</f>
        <v>1742315.4416051197</v>
      </c>
      <c r="C77" t="s">
        <v>253</v>
      </c>
      <c r="D77" t="s">
        <v>397</v>
      </c>
      <c r="E77" t="s">
        <v>252</v>
      </c>
      <c r="F77" t="s">
        <v>251</v>
      </c>
      <c r="G77" t="s">
        <v>258</v>
      </c>
    </row>
    <row r="78" spans="1:7">
      <c r="A78" t="str">
        <f>'GREET inputs'!B39</f>
        <v>Bentonite</v>
      </c>
      <c r="B78" s="67">
        <f>'GREET inputs'!W39</f>
        <v>0</v>
      </c>
      <c r="C78" t="s">
        <v>253</v>
      </c>
      <c r="D78" t="s">
        <v>397</v>
      </c>
      <c r="E78" t="s">
        <v>252</v>
      </c>
      <c r="F78" t="s">
        <v>251</v>
      </c>
      <c r="G78" t="s">
        <v>258</v>
      </c>
    </row>
    <row r="79" spans="1:7">
      <c r="A79" t="str">
        <f>'GREET inputs'!B40</f>
        <v>Cast Iron</v>
      </c>
      <c r="B79" s="67">
        <f>'GREET inputs'!W40</f>
        <v>944238.30205384095</v>
      </c>
      <c r="C79" t="s">
        <v>253</v>
      </c>
      <c r="D79" t="s">
        <v>397</v>
      </c>
      <c r="E79" t="s">
        <v>252</v>
      </c>
      <c r="F79" t="s">
        <v>251</v>
      </c>
      <c r="G79" t="s">
        <v>258</v>
      </c>
    </row>
    <row r="80" spans="1:7">
      <c r="A80" t="str">
        <f>'GREET inputs'!B41</f>
        <v>Cement</v>
      </c>
      <c r="B80" s="67">
        <f>'GREET inputs'!W41</f>
        <v>1731866.3440531364</v>
      </c>
      <c r="C80" t="s">
        <v>253</v>
      </c>
      <c r="D80" t="s">
        <v>397</v>
      </c>
      <c r="E80" t="s">
        <v>252</v>
      </c>
      <c r="F80" t="s">
        <v>251</v>
      </c>
      <c r="G80" t="s">
        <v>258</v>
      </c>
    </row>
    <row r="81" spans="1:7">
      <c r="A81" t="str">
        <f>'GREET inputs'!B42</f>
        <v>Concrete</v>
      </c>
      <c r="B81" s="67">
        <f>'GREET inputs'!W42</f>
        <v>363691.93225115869</v>
      </c>
      <c r="C81" t="s">
        <v>253</v>
      </c>
      <c r="D81" t="s">
        <v>397</v>
      </c>
      <c r="E81" t="s">
        <v>252</v>
      </c>
      <c r="F81" t="s">
        <v>251</v>
      </c>
      <c r="G81" t="s">
        <v>258</v>
      </c>
    </row>
    <row r="82" spans="1:7">
      <c r="A82" t="str">
        <f>'GREET inputs'!B43</f>
        <v>Copper</v>
      </c>
      <c r="B82" s="67">
        <f>'GREET inputs'!W43</f>
        <v>2796619.3423775146</v>
      </c>
      <c r="C82" t="s">
        <v>253</v>
      </c>
      <c r="D82" t="s">
        <v>397</v>
      </c>
      <c r="E82" t="s">
        <v>252</v>
      </c>
      <c r="F82" t="s">
        <v>251</v>
      </c>
      <c r="G82" t="s">
        <v>258</v>
      </c>
    </row>
    <row r="83" spans="1:7">
      <c r="A83" t="str">
        <f>'GREET inputs'!B44</f>
        <v>Gelex</v>
      </c>
      <c r="B83" s="67">
        <f>'GREET inputs'!W44</f>
        <v>0</v>
      </c>
      <c r="C83" t="s">
        <v>253</v>
      </c>
      <c r="D83" t="s">
        <v>397</v>
      </c>
      <c r="E83" t="s">
        <v>252</v>
      </c>
      <c r="F83" t="s">
        <v>251</v>
      </c>
      <c r="G83" t="s">
        <v>258</v>
      </c>
    </row>
    <row r="84" spans="1:7">
      <c r="A84" t="str">
        <f>'GREET inputs'!B45</f>
        <v xml:space="preserve">Glass </v>
      </c>
      <c r="B84" s="67">
        <f>'GREET inputs'!W45</f>
        <v>1151064.0162391907</v>
      </c>
      <c r="C84" t="s">
        <v>253</v>
      </c>
      <c r="D84" t="s">
        <v>397</v>
      </c>
      <c r="E84" t="s">
        <v>252</v>
      </c>
      <c r="F84" t="s">
        <v>251</v>
      </c>
      <c r="G84" t="s">
        <v>258</v>
      </c>
    </row>
    <row r="85" spans="1:7">
      <c r="A85" t="str">
        <f>'GREET inputs'!B46</f>
        <v>Gilsonite</v>
      </c>
      <c r="B85" s="67">
        <f>'GREET inputs'!W46</f>
        <v>0</v>
      </c>
      <c r="C85" t="s">
        <v>253</v>
      </c>
      <c r="D85" t="s">
        <v>397</v>
      </c>
      <c r="E85" t="s">
        <v>252</v>
      </c>
      <c r="F85" t="s">
        <v>251</v>
      </c>
      <c r="G85" t="s">
        <v>258</v>
      </c>
    </row>
    <row r="86" spans="1:7">
      <c r="A86" t="str">
        <f>'GREET inputs'!B47</f>
        <v>LDPE</v>
      </c>
      <c r="B86" s="67">
        <f>'GREET inputs'!W47</f>
        <v>2933652.0321922218</v>
      </c>
      <c r="C86" t="s">
        <v>253</v>
      </c>
      <c r="D86" t="s">
        <v>397</v>
      </c>
      <c r="E86" t="s">
        <v>252</v>
      </c>
      <c r="F86" t="s">
        <v>251</v>
      </c>
      <c r="G86" t="s">
        <v>258</v>
      </c>
    </row>
    <row r="87" spans="1:7">
      <c r="A87" t="str">
        <f>'GREET inputs'!B48</f>
        <v>HDPE</v>
      </c>
      <c r="B87" s="67">
        <f>'GREET inputs'!W48</f>
        <v>2661374.6293967417</v>
      </c>
      <c r="C87" t="s">
        <v>253</v>
      </c>
      <c r="D87" t="s">
        <v>397</v>
      </c>
      <c r="E87" t="s">
        <v>252</v>
      </c>
      <c r="F87" t="s">
        <v>251</v>
      </c>
      <c r="G87" t="s">
        <v>258</v>
      </c>
    </row>
    <row r="88" spans="1:7">
      <c r="A88" t="str">
        <f>'GREET inputs'!B49</f>
        <v>Lead (Virgin)</v>
      </c>
      <c r="B88" s="67">
        <f>'GREET inputs'!W49</f>
        <v>764055.76974741591</v>
      </c>
      <c r="C88" t="s">
        <v>253</v>
      </c>
      <c r="D88" t="s">
        <v>397</v>
      </c>
      <c r="E88" t="s">
        <v>252</v>
      </c>
      <c r="F88" t="s">
        <v>251</v>
      </c>
      <c r="G88" t="s">
        <v>258</v>
      </c>
    </row>
    <row r="89" spans="1:7">
      <c r="A89" t="str">
        <f>'GREET inputs'!B50</f>
        <v>Lead (Recycled)</v>
      </c>
      <c r="B89" s="67">
        <f>'GREET inputs'!W50</f>
        <v>440601.94370943354</v>
      </c>
      <c r="C89" t="s">
        <v>253</v>
      </c>
      <c r="D89" t="s">
        <v>397</v>
      </c>
      <c r="E89" t="s">
        <v>252</v>
      </c>
      <c r="F89" t="s">
        <v>251</v>
      </c>
      <c r="G89" t="s">
        <v>258</v>
      </c>
    </row>
    <row r="90" spans="1:7">
      <c r="A90" t="str">
        <f>'GREET inputs'!B51</f>
        <v>Oil</v>
      </c>
      <c r="B90" s="67">
        <f>'GREET inputs'!W51</f>
        <v>4111477.2516571968</v>
      </c>
      <c r="C90" t="s">
        <v>253</v>
      </c>
      <c r="D90" t="s">
        <v>397</v>
      </c>
      <c r="E90" t="s">
        <v>252</v>
      </c>
      <c r="F90" t="s">
        <v>251</v>
      </c>
      <c r="G90" t="s">
        <v>258</v>
      </c>
    </row>
    <row r="91" spans="1:7">
      <c r="A91" t="str">
        <f>'GREET inputs'!B52</f>
        <v>Polypropylene</v>
      </c>
      <c r="B91" s="67">
        <f>'GREET inputs'!W52</f>
        <v>2299318.9565688125</v>
      </c>
      <c r="C91" t="s">
        <v>253</v>
      </c>
      <c r="D91" t="s">
        <v>397</v>
      </c>
      <c r="E91" t="s">
        <v>252</v>
      </c>
      <c r="F91" t="s">
        <v>251</v>
      </c>
      <c r="G91" t="s">
        <v>258</v>
      </c>
    </row>
    <row r="92" spans="1:7">
      <c r="A92" t="str">
        <f>'GREET inputs'!B53</f>
        <v>Polypac</v>
      </c>
      <c r="B92" s="67">
        <f>'GREET inputs'!W53</f>
        <v>0</v>
      </c>
      <c r="C92" t="s">
        <v>253</v>
      </c>
      <c r="D92" t="s">
        <v>397</v>
      </c>
      <c r="E92" t="s">
        <v>252</v>
      </c>
      <c r="F92" t="s">
        <v>251</v>
      </c>
      <c r="G92" t="s">
        <v>258</v>
      </c>
    </row>
    <row r="93" spans="1:7">
      <c r="A93" t="str">
        <f>'GREET inputs'!B54</f>
        <v>PVC</v>
      </c>
      <c r="B93" s="67">
        <f>'GREET inputs'!W54</f>
        <v>2483088.3592206999</v>
      </c>
      <c r="C93" t="s">
        <v>253</v>
      </c>
      <c r="D93" t="s">
        <v>397</v>
      </c>
      <c r="E93" t="s">
        <v>252</v>
      </c>
      <c r="F93" t="s">
        <v>251</v>
      </c>
      <c r="G93" t="s">
        <v>258</v>
      </c>
    </row>
    <row r="94" spans="1:7">
      <c r="A94" t="str">
        <f>'GREET inputs'!B55</f>
        <v>Rubber</v>
      </c>
      <c r="B94" s="67">
        <f>'GREET inputs'!W55</f>
        <v>3575223.188181744</v>
      </c>
      <c r="C94" t="s">
        <v>253</v>
      </c>
      <c r="D94" t="s">
        <v>397</v>
      </c>
      <c r="E94" t="s">
        <v>252</v>
      </c>
      <c r="F94" t="s">
        <v>251</v>
      </c>
      <c r="G94" t="s">
        <v>258</v>
      </c>
    </row>
    <row r="95" spans="1:7">
      <c r="A95" t="str">
        <f>'GREET inputs'!B56</f>
        <v>Silicon</v>
      </c>
      <c r="B95" s="67">
        <f>'GREET inputs'!W56</f>
        <v>196978851.08149561</v>
      </c>
      <c r="C95" t="s">
        <v>253</v>
      </c>
      <c r="D95" t="s">
        <v>397</v>
      </c>
      <c r="E95" t="s">
        <v>252</v>
      </c>
      <c r="F95" t="s">
        <v>251</v>
      </c>
      <c r="G95" t="s">
        <v>258</v>
      </c>
    </row>
    <row r="96" spans="1:7">
      <c r="A96" t="str">
        <f>'GREET inputs'!B57</f>
        <v>Soda Ash</v>
      </c>
      <c r="B96" s="67">
        <f>'GREET inputs'!W57</f>
        <v>640732.81087854714</v>
      </c>
      <c r="C96" t="s">
        <v>253</v>
      </c>
      <c r="D96" t="s">
        <v>397</v>
      </c>
      <c r="E96" t="s">
        <v>252</v>
      </c>
      <c r="F96" t="s">
        <v>251</v>
      </c>
      <c r="G96" t="s">
        <v>258</v>
      </c>
    </row>
    <row r="97" spans="1:7">
      <c r="A97" t="str">
        <f>'GREET inputs'!B58</f>
        <v>Virgin Steel</v>
      </c>
      <c r="B97" s="67">
        <f>'GREET inputs'!W58</f>
        <v>2843566.0191643331</v>
      </c>
      <c r="C97" t="s">
        <v>253</v>
      </c>
      <c r="D97" t="s">
        <v>397</v>
      </c>
      <c r="E97" t="s">
        <v>252</v>
      </c>
      <c r="F97" t="s">
        <v>251</v>
      </c>
      <c r="G97" t="s">
        <v>258</v>
      </c>
    </row>
    <row r="98" spans="1:7">
      <c r="A98" t="str">
        <f>'GREET inputs'!B59</f>
        <v>Recycled Steel</v>
      </c>
      <c r="B98" s="67">
        <f>'GREET inputs'!W59</f>
        <v>1287339.8874743874</v>
      </c>
      <c r="C98" t="s">
        <v>253</v>
      </c>
      <c r="D98" t="s">
        <v>397</v>
      </c>
      <c r="E98" t="s">
        <v>252</v>
      </c>
      <c r="F98" t="s">
        <v>251</v>
      </c>
      <c r="G98" t="s">
        <v>258</v>
      </c>
    </row>
    <row r="99" spans="1:7">
      <c r="A99" t="str">
        <f>'GREET inputs'!B60</f>
        <v>Average Steel</v>
      </c>
      <c r="B99" s="67">
        <f>'GREET inputs'!W60</f>
        <v>2432722.3203981877</v>
      </c>
      <c r="C99" t="s">
        <v>253</v>
      </c>
      <c r="D99" t="s">
        <v>397</v>
      </c>
      <c r="E99" t="s">
        <v>252</v>
      </c>
      <c r="F99" t="s">
        <v>251</v>
      </c>
      <c r="G99" t="s">
        <v>258</v>
      </c>
    </row>
    <row r="100" spans="1:7">
      <c r="A100" t="str">
        <f>'GREET inputs'!B61</f>
        <v>Xanthum Gum</v>
      </c>
      <c r="B100" s="67">
        <f>'GREET inputs'!W61</f>
        <v>0</v>
      </c>
      <c r="C100" t="s">
        <v>253</v>
      </c>
      <c r="D100" t="s">
        <v>397</v>
      </c>
      <c r="E100" t="s">
        <v>252</v>
      </c>
      <c r="F100" t="s">
        <v>251</v>
      </c>
      <c r="G100" t="s">
        <v>258</v>
      </c>
    </row>
    <row r="101" spans="1:7">
      <c r="A101" t="str">
        <f>'GREET inputs'!B62</f>
        <v>Sand</v>
      </c>
      <c r="B101" s="67">
        <f>'GREET inputs'!W62</f>
        <v>23679.924096330113</v>
      </c>
      <c r="C101" t="s">
        <v>253</v>
      </c>
      <c r="D101" t="s">
        <v>397</v>
      </c>
      <c r="E101" t="s">
        <v>252</v>
      </c>
      <c r="F101" t="s">
        <v>251</v>
      </c>
      <c r="G101" t="s">
        <v>258</v>
      </c>
    </row>
    <row r="102" spans="1:7">
      <c r="A102" t="str">
        <f>'GREET inputs'!B63</f>
        <v>Al2O3</v>
      </c>
      <c r="B102" s="67">
        <f>'GREET inputs'!W63</f>
        <v>1001955.6560912671</v>
      </c>
      <c r="C102" t="s">
        <v>253</v>
      </c>
      <c r="D102" t="s">
        <v>397</v>
      </c>
      <c r="E102" t="s">
        <v>252</v>
      </c>
      <c r="F102" t="s">
        <v>251</v>
      </c>
      <c r="G102" t="s">
        <v>258</v>
      </c>
    </row>
    <row r="103" spans="1:7">
      <c r="A103" t="str">
        <f>'GREET inputs'!B64</f>
        <v>Nickel</v>
      </c>
      <c r="B103" s="67">
        <f>'GREET inputs'!W64</f>
        <v>5063587.4993127184</v>
      </c>
      <c r="C103" t="s">
        <v>253</v>
      </c>
      <c r="D103" t="s">
        <v>397</v>
      </c>
      <c r="E103" t="s">
        <v>252</v>
      </c>
      <c r="F103" t="s">
        <v>251</v>
      </c>
      <c r="G103" t="s">
        <v>258</v>
      </c>
    </row>
    <row r="104" spans="1:7">
      <c r="A104" t="str">
        <f>'GREET inputs'!B65</f>
        <v>Zinc</v>
      </c>
      <c r="B104" s="67">
        <f>'GREET inputs'!W65</f>
        <v>2664128.6351356925</v>
      </c>
      <c r="C104" t="s">
        <v>253</v>
      </c>
      <c r="D104" t="s">
        <v>397</v>
      </c>
      <c r="E104" t="s">
        <v>252</v>
      </c>
      <c r="F104" t="s">
        <v>251</v>
      </c>
      <c r="G104" t="s">
        <v>258</v>
      </c>
    </row>
    <row r="105" spans="1:7">
      <c r="A105" t="str">
        <f>'GREET inputs'!B66</f>
        <v>Magnesium</v>
      </c>
      <c r="B105" s="67">
        <f>'GREET inputs'!W66</f>
        <v>27889528.375541572</v>
      </c>
      <c r="C105" t="s">
        <v>253</v>
      </c>
      <c r="D105" t="s">
        <v>397</v>
      </c>
      <c r="E105" t="s">
        <v>252</v>
      </c>
      <c r="F105" t="s">
        <v>251</v>
      </c>
      <c r="G105" t="s">
        <v>258</v>
      </c>
    </row>
    <row r="106" spans="1:7">
      <c r="A106" t="str">
        <f>'GREET inputs'!B67</f>
        <v>CoO</v>
      </c>
      <c r="B106" s="67">
        <f>'GREET inputs'!W67</f>
        <v>16625082.18813451</v>
      </c>
      <c r="C106" t="s">
        <v>253</v>
      </c>
      <c r="D106" t="s">
        <v>397</v>
      </c>
      <c r="E106" t="s">
        <v>252</v>
      </c>
      <c r="F106" t="s">
        <v>251</v>
      </c>
      <c r="G106" t="s">
        <v>258</v>
      </c>
    </row>
    <row r="107" spans="1:7">
      <c r="A107" t="str">
        <f>'GREET inputs'!B68</f>
        <v>Copper Mining</v>
      </c>
      <c r="B107" s="67">
        <f>'GREET inputs'!W68</f>
        <v>265018.13977035758</v>
      </c>
      <c r="C107" t="s">
        <v>253</v>
      </c>
      <c r="D107" t="s">
        <v>397</v>
      </c>
      <c r="E107" t="s">
        <v>252</v>
      </c>
      <c r="F107" t="s">
        <v>251</v>
      </c>
      <c r="G107" t="s">
        <v>258</v>
      </c>
    </row>
    <row r="108" spans="1:7">
      <c r="A108" t="str">
        <f>'GREET inputs'!B69</f>
        <v>Vehicle Assembly</v>
      </c>
      <c r="B108" s="67">
        <f>'GREET inputs'!W69</f>
        <v>1756535.1320365027</v>
      </c>
      <c r="C108" t="s">
        <v>253</v>
      </c>
      <c r="D108" t="s">
        <v>397</v>
      </c>
      <c r="E108" t="s">
        <v>252</v>
      </c>
      <c r="F108" t="s">
        <v>251</v>
      </c>
      <c r="G108" t="s">
        <v>258</v>
      </c>
    </row>
    <row r="109" spans="1:7">
      <c r="A109" t="str">
        <f>'GREET inputs'!B70</f>
        <v>NMP</v>
      </c>
      <c r="B109" s="67">
        <f>'GREET inputs'!W70</f>
        <v>4654308.2565574041</v>
      </c>
      <c r="C109" t="s">
        <v>253</v>
      </c>
      <c r="D109" t="s">
        <v>397</v>
      </c>
      <c r="E109" t="s">
        <v>252</v>
      </c>
      <c r="F109" t="s">
        <v>251</v>
      </c>
      <c r="G109" t="s">
        <v>258</v>
      </c>
    </row>
    <row r="110" spans="1:7">
      <c r="A110" t="str">
        <f>'GREET inputs'!B71</f>
        <v>Mining of MoS2</v>
      </c>
      <c r="B110" s="67">
        <f>'GREET inputs'!W71</f>
        <v>13552068.851500642</v>
      </c>
      <c r="C110" t="s">
        <v>253</v>
      </c>
      <c r="D110" t="s">
        <v>397</v>
      </c>
      <c r="E110" t="s">
        <v>252</v>
      </c>
      <c r="F110" t="s">
        <v>251</v>
      </c>
      <c r="G110" t="s">
        <v>258</v>
      </c>
    </row>
    <row r="111" spans="1:7">
      <c r="A111" t="str">
        <f>'GREET inputs'!B72</f>
        <v xml:space="preserve">Platinum </v>
      </c>
      <c r="B111" s="67">
        <f>'GREET inputs'!W72</f>
        <v>98652829.243360028</v>
      </c>
      <c r="C111" t="s">
        <v>253</v>
      </c>
      <c r="D111" t="s">
        <v>397</v>
      </c>
      <c r="E111" t="s">
        <v>252</v>
      </c>
      <c r="F111" t="s">
        <v>251</v>
      </c>
      <c r="G111" t="s">
        <v>258</v>
      </c>
    </row>
    <row r="112" spans="1:7">
      <c r="A112" t="str">
        <f>'GREET inputs'!B73</f>
        <v>NH4OH</v>
      </c>
      <c r="B112" s="67">
        <f>'GREET inputs'!W73</f>
        <v>1166559.6611049711</v>
      </c>
      <c r="C112" t="s">
        <v>253</v>
      </c>
      <c r="D112" t="s">
        <v>397</v>
      </c>
      <c r="E112" t="s">
        <v>252</v>
      </c>
      <c r="F112" t="s">
        <v>251</v>
      </c>
      <c r="G112" t="s">
        <v>258</v>
      </c>
    </row>
    <row r="113" spans="1:8">
      <c r="A113" t="str">
        <f>'GREET inputs'!B74</f>
        <v>Mn2O3 (Ore)</v>
      </c>
      <c r="B113" s="67">
        <f>'GREET inputs'!W74</f>
        <v>514135.54347056814</v>
      </c>
      <c r="C113" t="s">
        <v>253</v>
      </c>
      <c r="D113" t="s">
        <v>397</v>
      </c>
      <c r="E113" t="s">
        <v>252</v>
      </c>
      <c r="F113" t="s">
        <v>251</v>
      </c>
      <c r="G113" t="s">
        <v>258</v>
      </c>
    </row>
    <row r="114" spans="1:8">
      <c r="A114" t="str">
        <f>'GREET inputs'!B75</f>
        <v>ZnO</v>
      </c>
      <c r="B114" s="67">
        <f>'GREET inputs'!W75</f>
        <v>5943513.5118008927</v>
      </c>
      <c r="C114" t="s">
        <v>253</v>
      </c>
      <c r="D114" t="s">
        <v>397</v>
      </c>
      <c r="E114" t="s">
        <v>252</v>
      </c>
      <c r="F114" t="s">
        <v>251</v>
      </c>
      <c r="G114" t="s">
        <v>258</v>
      </c>
    </row>
    <row r="115" spans="1:8">
      <c r="A115" t="str">
        <f>'GREET inputs'!B76</f>
        <v>CoCl2</v>
      </c>
      <c r="B115" s="67">
        <f>'GREET inputs'!W76</f>
        <v>7661452.2959666951</v>
      </c>
      <c r="C115" t="s">
        <v>253</v>
      </c>
      <c r="D115" t="s">
        <v>397</v>
      </c>
      <c r="E115" t="s">
        <v>252</v>
      </c>
      <c r="F115" t="s">
        <v>251</v>
      </c>
      <c r="G115" t="s">
        <v>258</v>
      </c>
    </row>
    <row r="116" spans="1:8">
      <c r="A116" t="str">
        <f>'GREET inputs'!B77</f>
        <v xml:space="preserve">Manganese Sulfate  </v>
      </c>
      <c r="B116" s="67">
        <f>'GREET inputs'!W77</f>
        <v>631255.30317182059</v>
      </c>
      <c r="C116" t="s">
        <v>253</v>
      </c>
      <c r="D116" t="s">
        <v>397</v>
      </c>
      <c r="E116" t="s">
        <v>252</v>
      </c>
      <c r="F116" t="s">
        <v>251</v>
      </c>
      <c r="G116" t="s">
        <v>258</v>
      </c>
    </row>
    <row r="117" spans="1:8">
      <c r="A117" t="str">
        <f>'GREET inputs'!B78</f>
        <v>Polymer</v>
      </c>
      <c r="B117" s="67">
        <f>'GREET inputs'!W78</f>
        <v>1249471.6619801312</v>
      </c>
      <c r="C117" t="s">
        <v>253</v>
      </c>
      <c r="D117" t="s">
        <v>397</v>
      </c>
      <c r="E117" t="s">
        <v>252</v>
      </c>
      <c r="F117" t="s">
        <v>251</v>
      </c>
      <c r="G117" t="s">
        <v>258</v>
      </c>
    </row>
    <row r="118" spans="1:8">
      <c r="A118" t="str">
        <f>'GREET inputs'!B79</f>
        <v>Hydrogen Peroxide</v>
      </c>
      <c r="B118" s="67">
        <f>'GREET inputs'!W79</f>
        <v>1100390.1525732302</v>
      </c>
      <c r="C118" t="s">
        <v>253</v>
      </c>
      <c r="D118" t="s">
        <v>397</v>
      </c>
      <c r="E118" t="s">
        <v>252</v>
      </c>
      <c r="F118" t="s">
        <v>251</v>
      </c>
      <c r="G118" t="s">
        <v>258</v>
      </c>
    </row>
    <row r="119" spans="1:8">
      <c r="A119" t="s">
        <v>393</v>
      </c>
      <c r="B119" s="103">
        <f>0.000144842495570679*1000</f>
        <v>0.14484249557067902</v>
      </c>
      <c r="C119" t="s">
        <v>400</v>
      </c>
      <c r="D119" t="s">
        <v>398</v>
      </c>
      <c r="E119" t="s">
        <v>252</v>
      </c>
      <c r="F119" t="s">
        <v>368</v>
      </c>
    </row>
    <row r="120" spans="1:8" ht="27.6">
      <c r="A120" t="s">
        <v>399</v>
      </c>
      <c r="B120" s="67">
        <f>'cooling tower'!B12</f>
        <v>3.6462425230173935E-7</v>
      </c>
      <c r="C120" t="s">
        <v>369</v>
      </c>
      <c r="D120" t="s">
        <v>398</v>
      </c>
      <c r="F120" t="s">
        <v>368</v>
      </c>
      <c r="G120" t="s">
        <v>258</v>
      </c>
      <c r="H120" s="84" t="s">
        <v>394</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7"/>
  <sheetViews>
    <sheetView workbookViewId="0">
      <selection activeCell="L3" sqref="L3:R3"/>
    </sheetView>
  </sheetViews>
  <sheetFormatPr defaultColWidth="10.21875" defaultRowHeight="13.8"/>
  <cols>
    <col min="1" max="1" width="10.21875" style="2"/>
    <col min="2" max="2" width="10.21875" style="13"/>
    <col min="3" max="4" width="10.21875" style="11"/>
    <col min="5" max="8" width="10.21875" style="13"/>
    <col min="9" max="16384" width="10.21875" style="2"/>
  </cols>
  <sheetData>
    <row r="1" spans="1:18" ht="14.4" thickTop="1">
      <c r="A1" s="87" t="s">
        <v>148</v>
      </c>
      <c r="B1" s="88"/>
      <c r="C1" s="88"/>
      <c r="D1" s="88"/>
      <c r="E1" s="88"/>
      <c r="F1" s="88"/>
      <c r="G1" s="88"/>
      <c r="H1" s="89"/>
      <c r="I1" s="65" t="s">
        <v>87</v>
      </c>
      <c r="J1" s="65"/>
      <c r="K1" s="2" t="s">
        <v>149</v>
      </c>
    </row>
    <row r="2" spans="1:18">
      <c r="A2" s="90" t="s">
        <v>76</v>
      </c>
      <c r="B2" s="85" t="s">
        <v>77</v>
      </c>
      <c r="C2" s="85"/>
      <c r="D2" s="85"/>
      <c r="E2" s="85"/>
      <c r="F2" s="85"/>
      <c r="G2" s="85"/>
      <c r="H2" s="86"/>
      <c r="I2" s="65">
        <v>453.59199999999998</v>
      </c>
      <c r="J2" s="65"/>
      <c r="K2" s="90" t="s">
        <v>76</v>
      </c>
      <c r="L2" s="85" t="s">
        <v>77</v>
      </c>
      <c r="M2" s="85"/>
      <c r="N2" s="85"/>
      <c r="O2" s="85"/>
      <c r="P2" s="85"/>
      <c r="Q2" s="85"/>
      <c r="R2" s="86"/>
    </row>
    <row r="3" spans="1:18">
      <c r="A3" s="90"/>
      <c r="B3" s="85" t="s">
        <v>78</v>
      </c>
      <c r="C3" s="85"/>
      <c r="D3" s="85"/>
      <c r="E3" s="85"/>
      <c r="F3" s="85"/>
      <c r="G3" s="85"/>
      <c r="H3" s="86"/>
      <c r="I3" s="65" t="s">
        <v>88</v>
      </c>
      <c r="J3" s="65"/>
      <c r="K3" s="90"/>
      <c r="L3" s="85" t="s">
        <v>246</v>
      </c>
      <c r="M3" s="85"/>
      <c r="N3" s="85"/>
      <c r="O3" s="85"/>
      <c r="P3" s="85"/>
      <c r="Q3" s="85"/>
      <c r="R3" s="86"/>
    </row>
    <row r="4" spans="1:18" ht="42">
      <c r="A4" s="90"/>
      <c r="B4" s="28" t="s">
        <v>151</v>
      </c>
      <c r="C4" s="29" t="s">
        <v>152</v>
      </c>
      <c r="D4" s="29" t="s">
        <v>153</v>
      </c>
      <c r="E4" s="28" t="s">
        <v>154</v>
      </c>
      <c r="F4" s="28" t="s">
        <v>155</v>
      </c>
      <c r="G4" s="28" t="s">
        <v>156</v>
      </c>
      <c r="H4" s="30" t="s">
        <v>157</v>
      </c>
      <c r="K4" s="90"/>
      <c r="L4" s="28" t="s">
        <v>151</v>
      </c>
      <c r="M4" s="29" t="s">
        <v>152</v>
      </c>
      <c r="N4" s="29" t="s">
        <v>153</v>
      </c>
      <c r="O4" s="28" t="s">
        <v>154</v>
      </c>
      <c r="P4" s="28" t="s">
        <v>155</v>
      </c>
      <c r="Q4" s="28" t="s">
        <v>156</v>
      </c>
      <c r="R4" s="30" t="s">
        <v>157</v>
      </c>
    </row>
    <row r="5" spans="1:18">
      <c r="A5" s="31" t="s">
        <v>79</v>
      </c>
      <c r="B5" s="32">
        <v>925.86199999999997</v>
      </c>
      <c r="C5" s="33">
        <v>6.3E-2</v>
      </c>
      <c r="D5" s="33">
        <v>8.9999999999999993E-3</v>
      </c>
      <c r="E5" s="32">
        <v>930.01300000000003</v>
      </c>
      <c r="F5" s="32">
        <v>6.6319999999999997</v>
      </c>
      <c r="G5" s="32">
        <v>6.4980000000000002</v>
      </c>
      <c r="H5" s="34">
        <v>0.55200000000000005</v>
      </c>
      <c r="K5" s="31" t="s">
        <v>79</v>
      </c>
      <c r="L5" s="2">
        <f>B5*$I$2/1000</f>
        <v>419.96359630399996</v>
      </c>
      <c r="M5" s="2">
        <f t="shared" ref="M5:R20" si="0">C5*$I$2/1000</f>
        <v>2.8576295999999998E-2</v>
      </c>
      <c r="N5" s="2">
        <f t="shared" si="0"/>
        <v>4.0823279999999997E-3</v>
      </c>
      <c r="O5" s="2">
        <f t="shared" si="0"/>
        <v>421.84645669600002</v>
      </c>
      <c r="P5" s="2">
        <f t="shared" si="0"/>
        <v>3.0082221439999999</v>
      </c>
      <c r="Q5" s="2">
        <f t="shared" si="0"/>
        <v>2.9474408159999999</v>
      </c>
      <c r="R5" s="2">
        <f t="shared" si="0"/>
        <v>0.25038278400000002</v>
      </c>
    </row>
    <row r="6" spans="1:18">
      <c r="A6" s="31" t="s">
        <v>80</v>
      </c>
      <c r="B6" s="32">
        <v>912.91700000000003</v>
      </c>
      <c r="C6" s="33">
        <v>6.9000000000000006E-2</v>
      </c>
      <c r="D6" s="33">
        <v>0.01</v>
      </c>
      <c r="E6" s="32">
        <v>917.46799999999996</v>
      </c>
      <c r="F6" s="32">
        <v>0.41799999999999998</v>
      </c>
      <c r="G6" s="32">
        <v>0.38900000000000001</v>
      </c>
      <c r="H6" s="34">
        <v>0.40400000000000003</v>
      </c>
      <c r="K6" s="31" t="s">
        <v>80</v>
      </c>
      <c r="L6" s="2">
        <f t="shared" ref="L6:L30" si="1">B6*$I$2/1000</f>
        <v>414.09184786399999</v>
      </c>
      <c r="M6" s="2">
        <f t="shared" si="0"/>
        <v>3.1297848000000003E-2</v>
      </c>
      <c r="N6" s="2">
        <f t="shared" si="0"/>
        <v>4.5359199999999997E-3</v>
      </c>
      <c r="O6" s="2">
        <f t="shared" si="0"/>
        <v>416.15614505599996</v>
      </c>
      <c r="P6" s="2">
        <f t="shared" si="0"/>
        <v>0.18960145599999997</v>
      </c>
      <c r="Q6" s="2">
        <f t="shared" si="0"/>
        <v>0.17644728799999998</v>
      </c>
      <c r="R6" s="2">
        <f t="shared" si="0"/>
        <v>0.18325116800000002</v>
      </c>
    </row>
    <row r="7" spans="1:18">
      <c r="A7" s="31" t="s">
        <v>81</v>
      </c>
      <c r="B7" s="32">
        <v>1115.6500000000001</v>
      </c>
      <c r="C7" s="33">
        <v>0.105</v>
      </c>
      <c r="D7" s="33">
        <v>1.4999999999999999E-2</v>
      </c>
      <c r="E7" s="32">
        <v>1122.5930000000001</v>
      </c>
      <c r="F7" s="32">
        <v>0.92400000000000004</v>
      </c>
      <c r="G7" s="32">
        <v>0.94799999999999995</v>
      </c>
      <c r="H7" s="34">
        <v>1.611</v>
      </c>
      <c r="K7" s="31" t="s">
        <v>81</v>
      </c>
      <c r="L7" s="2">
        <f t="shared" si="1"/>
        <v>506.04991480000001</v>
      </c>
      <c r="M7" s="2">
        <f t="shared" si="0"/>
        <v>4.7627159999999995E-2</v>
      </c>
      <c r="N7" s="2">
        <f t="shared" si="0"/>
        <v>6.8038799999999991E-3</v>
      </c>
      <c r="O7" s="2">
        <f t="shared" si="0"/>
        <v>509.19920405599999</v>
      </c>
      <c r="P7" s="2">
        <f t="shared" si="0"/>
        <v>0.41911900800000002</v>
      </c>
      <c r="Q7" s="2">
        <f t="shared" si="0"/>
        <v>0.43000521599999997</v>
      </c>
      <c r="R7" s="2">
        <f t="shared" si="0"/>
        <v>0.73073671200000001</v>
      </c>
    </row>
    <row r="8" spans="1:18">
      <c r="A8" s="31" t="s">
        <v>82</v>
      </c>
      <c r="B8" s="32">
        <v>932.22500000000002</v>
      </c>
      <c r="C8" s="33">
        <v>6.7000000000000004E-2</v>
      </c>
      <c r="D8" s="33">
        <v>1.0999999999999999E-2</v>
      </c>
      <c r="E8" s="32">
        <v>937.072</v>
      </c>
      <c r="F8" s="32">
        <v>0.625</v>
      </c>
      <c r="G8" s="32">
        <v>0.60299999999999998</v>
      </c>
      <c r="H8" s="34">
        <v>0.23799999999999999</v>
      </c>
      <c r="K8" s="31" t="s">
        <v>82</v>
      </c>
      <c r="L8" s="2">
        <f t="shared" si="1"/>
        <v>422.8498022</v>
      </c>
      <c r="M8" s="2">
        <f t="shared" si="0"/>
        <v>3.0390664000000001E-2</v>
      </c>
      <c r="N8" s="2">
        <f t="shared" si="0"/>
        <v>4.9895119999999998E-3</v>
      </c>
      <c r="O8" s="2">
        <f t="shared" si="0"/>
        <v>425.04836262399999</v>
      </c>
      <c r="P8" s="2">
        <f t="shared" si="0"/>
        <v>0.283495</v>
      </c>
      <c r="Q8" s="2">
        <f t="shared" si="0"/>
        <v>0.27351597599999999</v>
      </c>
      <c r="R8" s="2">
        <f t="shared" si="0"/>
        <v>0.10795489599999999</v>
      </c>
    </row>
    <row r="9" spans="1:18">
      <c r="A9" s="31" t="s">
        <v>83</v>
      </c>
      <c r="B9" s="32">
        <v>452.541</v>
      </c>
      <c r="C9" s="33">
        <v>2.5999999999999999E-2</v>
      </c>
      <c r="D9" s="33">
        <v>3.0000000000000001E-3</v>
      </c>
      <c r="E9" s="32">
        <v>454.05900000000003</v>
      </c>
      <c r="F9" s="32">
        <v>0.47499999999999998</v>
      </c>
      <c r="G9" s="32">
        <v>0.44600000000000001</v>
      </c>
      <c r="H9" s="34">
        <v>3.6999999999999998E-2</v>
      </c>
      <c r="K9" s="31" t="s">
        <v>83</v>
      </c>
      <c r="L9" s="2">
        <f t="shared" si="1"/>
        <v>205.268977272</v>
      </c>
      <c r="M9" s="2">
        <f t="shared" si="0"/>
        <v>1.1793392E-2</v>
      </c>
      <c r="N9" s="2">
        <f t="shared" si="0"/>
        <v>1.360776E-3</v>
      </c>
      <c r="O9" s="2">
        <f t="shared" si="0"/>
        <v>205.95752992800001</v>
      </c>
      <c r="P9" s="2">
        <f t="shared" si="0"/>
        <v>0.21545619999999999</v>
      </c>
      <c r="Q9" s="2">
        <f t="shared" si="0"/>
        <v>0.20230203199999999</v>
      </c>
      <c r="R9" s="2">
        <f t="shared" si="0"/>
        <v>1.6782903999999998E-2</v>
      </c>
    </row>
    <row r="10" spans="1:18">
      <c r="A10" s="31" t="s">
        <v>84</v>
      </c>
      <c r="B10" s="32">
        <v>1468.373</v>
      </c>
      <c r="C10" s="33">
        <v>0.14599999999999999</v>
      </c>
      <c r="D10" s="33">
        <v>2.1000000000000001E-2</v>
      </c>
      <c r="E10" s="32">
        <v>1477.9449999999999</v>
      </c>
      <c r="F10" s="32">
        <v>1.1200000000000001</v>
      </c>
      <c r="G10" s="32">
        <v>1.127</v>
      </c>
      <c r="H10" s="34">
        <v>0.70499999999999996</v>
      </c>
      <c r="K10" s="31" t="s">
        <v>84</v>
      </c>
      <c r="L10" s="2">
        <f t="shared" si="1"/>
        <v>666.04224581599999</v>
      </c>
      <c r="M10" s="2">
        <f t="shared" si="0"/>
        <v>6.6224432E-2</v>
      </c>
      <c r="N10" s="2">
        <f t="shared" si="0"/>
        <v>9.5254320000000003E-3</v>
      </c>
      <c r="O10" s="2">
        <f t="shared" si="0"/>
        <v>670.38402843999995</v>
      </c>
      <c r="P10" s="2">
        <f t="shared" si="0"/>
        <v>0.50802304000000009</v>
      </c>
      <c r="Q10" s="2">
        <f t="shared" si="0"/>
        <v>0.51119818399999994</v>
      </c>
      <c r="R10" s="2">
        <f t="shared" si="0"/>
        <v>0.31978235999999999</v>
      </c>
    </row>
    <row r="11" spans="1:18">
      <c r="A11" s="31" t="s">
        <v>85</v>
      </c>
      <c r="B11" s="32">
        <v>498.46699999999998</v>
      </c>
      <c r="C11" s="33">
        <v>6.0999999999999999E-2</v>
      </c>
      <c r="D11" s="33">
        <v>8.0000000000000002E-3</v>
      </c>
      <c r="E11" s="32">
        <v>502.13499999999999</v>
      </c>
      <c r="F11" s="32">
        <v>0.32100000000000001</v>
      </c>
      <c r="G11" s="32">
        <v>0.34599999999999997</v>
      </c>
      <c r="H11" s="34">
        <v>3.5000000000000003E-2</v>
      </c>
      <c r="K11" s="31" t="s">
        <v>85</v>
      </c>
      <c r="L11" s="2">
        <f t="shared" si="1"/>
        <v>226.100643464</v>
      </c>
      <c r="M11" s="2">
        <f t="shared" si="0"/>
        <v>2.7669111999999999E-2</v>
      </c>
      <c r="N11" s="2">
        <f t="shared" si="0"/>
        <v>3.628736E-3</v>
      </c>
      <c r="O11" s="2">
        <f t="shared" si="0"/>
        <v>227.76441892</v>
      </c>
      <c r="P11" s="2">
        <f t="shared" si="0"/>
        <v>0.14560303199999999</v>
      </c>
      <c r="Q11" s="2">
        <f t="shared" si="0"/>
        <v>0.15694283199999998</v>
      </c>
      <c r="R11" s="2">
        <f t="shared" si="0"/>
        <v>1.5875720000000003E-2</v>
      </c>
    </row>
    <row r="12" spans="1:18">
      <c r="A12" s="31" t="s">
        <v>86</v>
      </c>
      <c r="B12" s="32">
        <v>481.786</v>
      </c>
      <c r="C12" s="33">
        <v>2.3E-2</v>
      </c>
      <c r="D12" s="33">
        <v>2E-3</v>
      </c>
      <c r="E12" s="32">
        <v>483.04199999999997</v>
      </c>
      <c r="F12" s="32">
        <v>4.5780000000000003</v>
      </c>
      <c r="G12" s="32">
        <v>4.5510000000000002</v>
      </c>
      <c r="H12" s="34">
        <v>9.8000000000000004E-2</v>
      </c>
      <c r="K12" s="31" t="s">
        <v>86</v>
      </c>
      <c r="L12" s="2">
        <f t="shared" si="1"/>
        <v>218.53427531199998</v>
      </c>
      <c r="M12" s="2">
        <f t="shared" si="0"/>
        <v>1.0432615999999999E-2</v>
      </c>
      <c r="N12" s="2">
        <f t="shared" si="0"/>
        <v>9.0718400000000001E-4</v>
      </c>
      <c r="O12" s="2">
        <f t="shared" si="0"/>
        <v>219.10398686399998</v>
      </c>
      <c r="P12" s="2">
        <f t="shared" si="0"/>
        <v>2.0765441760000001</v>
      </c>
      <c r="Q12" s="2">
        <f t="shared" si="0"/>
        <v>2.0642971920000002</v>
      </c>
      <c r="R12" s="2">
        <f t="shared" si="0"/>
        <v>4.4452015999999997E-2</v>
      </c>
    </row>
    <row r="13" spans="1:18">
      <c r="A13" s="31" t="s">
        <v>89</v>
      </c>
      <c r="B13" s="32">
        <v>887.41499999999996</v>
      </c>
      <c r="C13" s="33">
        <v>3.3000000000000002E-2</v>
      </c>
      <c r="D13" s="33">
        <v>4.0000000000000001E-3</v>
      </c>
      <c r="E13" s="32">
        <v>889.33699999999999</v>
      </c>
      <c r="F13" s="32">
        <v>0.39700000000000002</v>
      </c>
      <c r="G13" s="32">
        <v>0.39300000000000002</v>
      </c>
      <c r="H13" s="34">
        <v>0.121</v>
      </c>
      <c r="K13" s="31" t="s">
        <v>89</v>
      </c>
      <c r="L13" s="2">
        <f t="shared" si="1"/>
        <v>402.52434467999996</v>
      </c>
      <c r="M13" s="2">
        <f t="shared" si="0"/>
        <v>1.4968536000000001E-2</v>
      </c>
      <c r="N13" s="2">
        <f t="shared" si="0"/>
        <v>1.814368E-3</v>
      </c>
      <c r="O13" s="2">
        <f t="shared" si="0"/>
        <v>403.396148504</v>
      </c>
      <c r="P13" s="2">
        <f t="shared" si="0"/>
        <v>0.180076024</v>
      </c>
      <c r="Q13" s="2">
        <f t="shared" si="0"/>
        <v>0.17826165599999999</v>
      </c>
      <c r="R13" s="2">
        <f t="shared" si="0"/>
        <v>5.4884631999999996E-2</v>
      </c>
    </row>
    <row r="14" spans="1:18">
      <c r="A14" s="31" t="s">
        <v>90</v>
      </c>
      <c r="B14" s="32">
        <v>1024.2049999999999</v>
      </c>
      <c r="C14" s="33">
        <v>7.6999999999999999E-2</v>
      </c>
      <c r="D14" s="33">
        <v>0.01</v>
      </c>
      <c r="E14" s="32">
        <v>1028.9670000000001</v>
      </c>
      <c r="F14" s="32">
        <v>0.54600000000000004</v>
      </c>
      <c r="G14" s="32">
        <v>0.56000000000000005</v>
      </c>
      <c r="H14" s="34">
        <v>0.374</v>
      </c>
      <c r="K14" s="31" t="s">
        <v>90</v>
      </c>
      <c r="L14" s="2">
        <f t="shared" si="1"/>
        <v>464.57119435999999</v>
      </c>
      <c r="M14" s="2">
        <f t="shared" si="0"/>
        <v>3.4926583999999997E-2</v>
      </c>
      <c r="N14" s="2">
        <f t="shared" si="0"/>
        <v>4.5359199999999997E-3</v>
      </c>
      <c r="O14" s="2">
        <f t="shared" si="0"/>
        <v>466.73119946399999</v>
      </c>
      <c r="P14" s="2">
        <f t="shared" si="0"/>
        <v>0.24766123200000001</v>
      </c>
      <c r="Q14" s="2">
        <f t="shared" si="0"/>
        <v>0.25401152000000005</v>
      </c>
      <c r="R14" s="2">
        <f t="shared" si="0"/>
        <v>0.169643408</v>
      </c>
    </row>
    <row r="15" spans="1:18">
      <c r="A15" s="31" t="s">
        <v>91</v>
      </c>
      <c r="B15" s="32">
        <v>1001.754</v>
      </c>
      <c r="C15" s="33">
        <v>8.5999999999999993E-2</v>
      </c>
      <c r="D15" s="33">
        <v>1.2999999999999999E-2</v>
      </c>
      <c r="E15" s="32">
        <v>1007.448</v>
      </c>
      <c r="F15" s="32">
        <v>0.44600000000000001</v>
      </c>
      <c r="G15" s="32">
        <v>0.33400000000000002</v>
      </c>
      <c r="H15" s="34">
        <v>0.35899999999999999</v>
      </c>
      <c r="K15" s="31" t="s">
        <v>91</v>
      </c>
      <c r="L15" s="2">
        <f t="shared" si="1"/>
        <v>454.38760036799999</v>
      </c>
      <c r="M15" s="2">
        <f t="shared" si="0"/>
        <v>3.9008911999999993E-2</v>
      </c>
      <c r="N15" s="2">
        <f t="shared" si="0"/>
        <v>5.8966959999999999E-3</v>
      </c>
      <c r="O15" s="2">
        <f t="shared" si="0"/>
        <v>456.97035321599998</v>
      </c>
      <c r="P15" s="2">
        <f t="shared" si="0"/>
        <v>0.20230203199999999</v>
      </c>
      <c r="Q15" s="2">
        <f t="shared" si="0"/>
        <v>0.151499728</v>
      </c>
      <c r="R15" s="2">
        <f t="shared" si="0"/>
        <v>0.16283952800000001</v>
      </c>
    </row>
    <row r="16" spans="1:18">
      <c r="A16" s="31" t="s">
        <v>92</v>
      </c>
      <c r="B16" s="32">
        <v>1522.1020000000001</v>
      </c>
      <c r="C16" s="33">
        <v>0.157</v>
      </c>
      <c r="D16" s="33">
        <v>2.4E-2</v>
      </c>
      <c r="E16" s="32">
        <v>1532.8820000000001</v>
      </c>
      <c r="F16" s="32">
        <v>4.492</v>
      </c>
      <c r="G16" s="32">
        <v>4.2290000000000001</v>
      </c>
      <c r="H16" s="34">
        <v>7.5049999999999999</v>
      </c>
      <c r="K16" s="31" t="s">
        <v>92</v>
      </c>
      <c r="L16" s="2">
        <f t="shared" si="1"/>
        <v>690.41329038400011</v>
      </c>
      <c r="M16" s="2">
        <f t="shared" si="0"/>
        <v>7.1213944000000001E-2</v>
      </c>
      <c r="N16" s="2">
        <f t="shared" si="0"/>
        <v>1.0886208E-2</v>
      </c>
      <c r="O16" s="2">
        <f t="shared" si="0"/>
        <v>695.30301214400004</v>
      </c>
      <c r="P16" s="2">
        <f t="shared" si="0"/>
        <v>2.0375352639999997</v>
      </c>
      <c r="Q16" s="2">
        <f t="shared" si="0"/>
        <v>1.9182405679999999</v>
      </c>
      <c r="R16" s="2">
        <f t="shared" si="0"/>
        <v>3.4042079599999999</v>
      </c>
    </row>
    <row r="17" spans="1:18">
      <c r="A17" s="31" t="s">
        <v>93</v>
      </c>
      <c r="B17" s="32">
        <v>997.85799999999995</v>
      </c>
      <c r="C17" s="33">
        <v>5.0999999999999997E-2</v>
      </c>
      <c r="D17" s="33">
        <v>1.6E-2</v>
      </c>
      <c r="E17" s="32">
        <v>1003.87</v>
      </c>
      <c r="F17" s="32">
        <v>0.77200000000000002</v>
      </c>
      <c r="G17" s="32">
        <v>0.90300000000000002</v>
      </c>
      <c r="H17" s="34">
        <v>1.048</v>
      </c>
      <c r="K17" s="31" t="s">
        <v>93</v>
      </c>
      <c r="L17" s="2">
        <f t="shared" si="1"/>
        <v>452.62040593599994</v>
      </c>
      <c r="M17" s="2">
        <f t="shared" si="0"/>
        <v>2.3133191999999997E-2</v>
      </c>
      <c r="N17" s="2">
        <f t="shared" si="0"/>
        <v>7.2574720000000001E-3</v>
      </c>
      <c r="O17" s="2">
        <f t="shared" si="0"/>
        <v>455.34740103999997</v>
      </c>
      <c r="P17" s="2">
        <f t="shared" si="0"/>
        <v>0.350173024</v>
      </c>
      <c r="Q17" s="2">
        <f t="shared" si="0"/>
        <v>0.40959357599999996</v>
      </c>
      <c r="R17" s="2">
        <f t="shared" si="0"/>
        <v>0.47536441600000001</v>
      </c>
    </row>
    <row r="18" spans="1:18">
      <c r="A18" s="31" t="s">
        <v>94</v>
      </c>
      <c r="B18" s="32">
        <v>188.69499999999999</v>
      </c>
      <c r="C18" s="33">
        <v>8.0000000000000002E-3</v>
      </c>
      <c r="D18" s="33">
        <v>1E-3</v>
      </c>
      <c r="E18" s="32">
        <v>189.273</v>
      </c>
      <c r="F18" s="32">
        <v>0.26700000000000002</v>
      </c>
      <c r="G18" s="32">
        <v>0.254</v>
      </c>
      <c r="H18" s="34">
        <v>6.7000000000000004E-2</v>
      </c>
      <c r="K18" s="31" t="s">
        <v>94</v>
      </c>
      <c r="L18" s="2">
        <f t="shared" si="1"/>
        <v>85.590542439999993</v>
      </c>
      <c r="M18" s="2">
        <f t="shared" si="0"/>
        <v>3.628736E-3</v>
      </c>
      <c r="N18" s="2">
        <f t="shared" si="0"/>
        <v>4.53592E-4</v>
      </c>
      <c r="O18" s="2">
        <f t="shared" si="0"/>
        <v>85.852718616000004</v>
      </c>
      <c r="P18" s="2">
        <f t="shared" si="0"/>
        <v>0.121109064</v>
      </c>
      <c r="Q18" s="2">
        <f t="shared" si="0"/>
        <v>0.115212368</v>
      </c>
      <c r="R18" s="2">
        <f t="shared" si="0"/>
        <v>3.0390664000000001E-2</v>
      </c>
    </row>
    <row r="19" spans="1:18">
      <c r="A19" s="31" t="s">
        <v>95</v>
      </c>
      <c r="B19" s="32">
        <v>811.31799999999998</v>
      </c>
      <c r="C19" s="33">
        <v>4.8000000000000001E-2</v>
      </c>
      <c r="D19" s="33">
        <v>1.2E-2</v>
      </c>
      <c r="E19" s="32">
        <v>816.04100000000005</v>
      </c>
      <c r="F19" s="32">
        <v>0.35699999999999998</v>
      </c>
      <c r="G19" s="32">
        <v>0.39500000000000002</v>
      </c>
      <c r="H19" s="34">
        <v>0.95399999999999996</v>
      </c>
      <c r="K19" s="31" t="s">
        <v>95</v>
      </c>
      <c r="L19" s="2">
        <f t="shared" si="1"/>
        <v>368.00735425599999</v>
      </c>
      <c r="M19" s="2">
        <f t="shared" si="0"/>
        <v>2.1772415999999999E-2</v>
      </c>
      <c r="N19" s="2">
        <f t="shared" si="0"/>
        <v>5.4431039999999998E-3</v>
      </c>
      <c r="O19" s="2">
        <f t="shared" si="0"/>
        <v>370.14966927200004</v>
      </c>
      <c r="P19" s="2">
        <f t="shared" si="0"/>
        <v>0.16193234400000001</v>
      </c>
      <c r="Q19" s="2">
        <f t="shared" si="0"/>
        <v>0.17916884</v>
      </c>
      <c r="R19" s="2">
        <f t="shared" si="0"/>
        <v>0.43272676799999998</v>
      </c>
    </row>
    <row r="20" spans="1:18">
      <c r="A20" s="31" t="s">
        <v>96</v>
      </c>
      <c r="B20" s="32">
        <v>1812.703</v>
      </c>
      <c r="C20" s="33">
        <v>0.185</v>
      </c>
      <c r="D20" s="33">
        <v>2.7E-2</v>
      </c>
      <c r="E20" s="32">
        <v>1824.905</v>
      </c>
      <c r="F20" s="32">
        <v>1.708</v>
      </c>
      <c r="G20" s="32">
        <v>1.6719999999999999</v>
      </c>
      <c r="H20" s="34">
        <v>1.7330000000000001</v>
      </c>
      <c r="K20" s="31" t="s">
        <v>96</v>
      </c>
      <c r="L20" s="2">
        <f t="shared" si="1"/>
        <v>822.22757917599995</v>
      </c>
      <c r="M20" s="2">
        <f t="shared" si="0"/>
        <v>8.3914519999999992E-2</v>
      </c>
      <c r="N20" s="2">
        <f t="shared" si="0"/>
        <v>1.2246983999999999E-2</v>
      </c>
      <c r="O20" s="2">
        <f t="shared" si="0"/>
        <v>827.76230875999988</v>
      </c>
      <c r="P20" s="2">
        <f t="shared" si="0"/>
        <v>0.77473513599999999</v>
      </c>
      <c r="Q20" s="2">
        <f t="shared" si="0"/>
        <v>0.7584058239999999</v>
      </c>
      <c r="R20" s="2">
        <f t="shared" si="0"/>
        <v>0.786074936</v>
      </c>
    </row>
    <row r="21" spans="1:18">
      <c r="A21" s="31" t="s">
        <v>97</v>
      </c>
      <c r="B21" s="32">
        <v>1195.5530000000001</v>
      </c>
      <c r="C21" s="33">
        <v>0.129</v>
      </c>
      <c r="D21" s="33">
        <v>1.9E-2</v>
      </c>
      <c r="E21" s="32">
        <v>1204.056</v>
      </c>
      <c r="F21" s="32">
        <v>0.75900000000000001</v>
      </c>
      <c r="G21" s="32">
        <v>0.89</v>
      </c>
      <c r="H21" s="34">
        <v>0.30099999999999999</v>
      </c>
      <c r="K21" s="31" t="s">
        <v>97</v>
      </c>
      <c r="L21" s="2">
        <f t="shared" si="1"/>
        <v>542.29327637599999</v>
      </c>
      <c r="M21" s="2">
        <f t="shared" ref="M21:M46" si="2">C21*$I$2/1000</f>
        <v>5.8513368000000003E-2</v>
      </c>
      <c r="N21" s="2">
        <f t="shared" ref="N21:N46" si="3">D21*$I$2/1000</f>
        <v>8.6182480000000002E-3</v>
      </c>
      <c r="O21" s="2">
        <f t="shared" ref="O21:O46" si="4">E21*$I$2/1000</f>
        <v>546.15016915199999</v>
      </c>
      <c r="P21" s="2">
        <f t="shared" ref="P21:P46" si="5">F21*$I$2/1000</f>
        <v>0.34427632799999996</v>
      </c>
      <c r="Q21" s="2">
        <f t="shared" ref="Q21:Q46" si="6">G21*$I$2/1000</f>
        <v>0.40369687999999998</v>
      </c>
      <c r="R21" s="2">
        <f t="shared" ref="R21:R46" si="7">H21*$I$2/1000</f>
        <v>0.136531192</v>
      </c>
    </row>
    <row r="22" spans="1:18">
      <c r="A22" s="31" t="s">
        <v>98</v>
      </c>
      <c r="B22" s="32">
        <v>1954.3009999999999</v>
      </c>
      <c r="C22" s="33">
        <v>0.189</v>
      </c>
      <c r="D22" s="33">
        <v>3.2000000000000001E-2</v>
      </c>
      <c r="E22" s="32">
        <v>1968.0840000000001</v>
      </c>
      <c r="F22" s="32">
        <v>1.458</v>
      </c>
      <c r="G22" s="32">
        <v>1.4419999999999999</v>
      </c>
      <c r="H22" s="34">
        <v>1.905</v>
      </c>
      <c r="K22" s="31" t="s">
        <v>98</v>
      </c>
      <c r="L22" s="2">
        <f t="shared" si="1"/>
        <v>886.45529919199998</v>
      </c>
      <c r="M22" s="2">
        <f t="shared" si="2"/>
        <v>8.5728888000000003E-2</v>
      </c>
      <c r="N22" s="2">
        <f t="shared" si="3"/>
        <v>1.4514944E-2</v>
      </c>
      <c r="O22" s="2">
        <f t="shared" si="4"/>
        <v>892.70715772799997</v>
      </c>
      <c r="P22" s="2">
        <f t="shared" si="5"/>
        <v>0.66133713599999999</v>
      </c>
      <c r="Q22" s="2">
        <f t="shared" si="6"/>
        <v>0.65407966399999995</v>
      </c>
      <c r="R22" s="2">
        <f t="shared" si="7"/>
        <v>0.86409276000000002</v>
      </c>
    </row>
    <row r="23" spans="1:18">
      <c r="A23" s="31" t="s">
        <v>99</v>
      </c>
      <c r="B23" s="32">
        <v>878.85</v>
      </c>
      <c r="C23" s="33">
        <v>4.9000000000000002E-2</v>
      </c>
      <c r="D23" s="33">
        <v>7.0000000000000001E-3</v>
      </c>
      <c r="E23" s="32">
        <v>882.13400000000001</v>
      </c>
      <c r="F23" s="32">
        <v>0.82</v>
      </c>
      <c r="G23" s="32">
        <v>0.89600000000000002</v>
      </c>
      <c r="H23" s="34">
        <v>0.72299999999999998</v>
      </c>
      <c r="K23" s="31" t="s">
        <v>99</v>
      </c>
      <c r="L23" s="2">
        <f t="shared" si="1"/>
        <v>398.63932919999996</v>
      </c>
      <c r="M23" s="2">
        <f t="shared" si="2"/>
        <v>2.2226007999999998E-2</v>
      </c>
      <c r="N23" s="2">
        <f t="shared" si="3"/>
        <v>3.175144E-3</v>
      </c>
      <c r="O23" s="2">
        <f t="shared" si="4"/>
        <v>400.12892532799998</v>
      </c>
      <c r="P23" s="2">
        <f t="shared" si="5"/>
        <v>0.37194543999999996</v>
      </c>
      <c r="Q23" s="2">
        <f t="shared" si="6"/>
        <v>0.406418432</v>
      </c>
      <c r="R23" s="2">
        <f t="shared" si="7"/>
        <v>0.32794701599999998</v>
      </c>
    </row>
    <row r="24" spans="1:18">
      <c r="A24" s="31" t="s">
        <v>100</v>
      </c>
      <c r="B24" s="32">
        <v>821.327</v>
      </c>
      <c r="C24" s="33">
        <v>0.10100000000000001</v>
      </c>
      <c r="D24" s="33">
        <v>1.2999999999999999E-2</v>
      </c>
      <c r="E24" s="32">
        <v>827.51400000000001</v>
      </c>
      <c r="F24" s="32">
        <v>0.52300000000000002</v>
      </c>
      <c r="G24" s="32">
        <v>0.45</v>
      </c>
      <c r="H24" s="34">
        <v>0.22700000000000001</v>
      </c>
      <c r="K24" s="31" t="s">
        <v>100</v>
      </c>
      <c r="L24" s="2">
        <f t="shared" si="1"/>
        <v>372.547356584</v>
      </c>
      <c r="M24" s="2">
        <f t="shared" si="2"/>
        <v>4.5812792000000005E-2</v>
      </c>
      <c r="N24" s="2">
        <f t="shared" si="3"/>
        <v>5.8966959999999999E-3</v>
      </c>
      <c r="O24" s="2">
        <f t="shared" si="4"/>
        <v>375.35373028800001</v>
      </c>
      <c r="P24" s="2">
        <f t="shared" si="5"/>
        <v>0.23722861599999998</v>
      </c>
      <c r="Q24" s="2">
        <f t="shared" si="6"/>
        <v>0.2041164</v>
      </c>
      <c r="R24" s="2">
        <f t="shared" si="7"/>
        <v>0.10296538400000001</v>
      </c>
    </row>
    <row r="25" spans="1:18">
      <c r="A25" s="31" t="s">
        <v>101</v>
      </c>
      <c r="B25" s="32">
        <v>1012.682</v>
      </c>
      <c r="C25" s="33">
        <v>7.8E-2</v>
      </c>
      <c r="D25" s="33">
        <v>1.7000000000000001E-2</v>
      </c>
      <c r="E25" s="32">
        <v>1019.454</v>
      </c>
      <c r="F25" s="32">
        <v>0.621</v>
      </c>
      <c r="G25" s="32">
        <v>0.67400000000000004</v>
      </c>
      <c r="H25" s="34">
        <v>0.94399999999999995</v>
      </c>
      <c r="K25" s="31" t="s">
        <v>101</v>
      </c>
      <c r="L25" s="2">
        <f t="shared" si="1"/>
        <v>459.34445374400002</v>
      </c>
      <c r="M25" s="2">
        <f t="shared" si="2"/>
        <v>3.5380175999999999E-2</v>
      </c>
      <c r="N25" s="2">
        <f t="shared" si="3"/>
        <v>7.7110640000000001E-3</v>
      </c>
      <c r="O25" s="2">
        <f t="shared" si="4"/>
        <v>462.41617876800001</v>
      </c>
      <c r="P25" s="2">
        <f t="shared" si="5"/>
        <v>0.28168063199999999</v>
      </c>
      <c r="Q25" s="2">
        <f t="shared" si="6"/>
        <v>0.30572100799999996</v>
      </c>
      <c r="R25" s="2">
        <f t="shared" si="7"/>
        <v>0.42819084799999996</v>
      </c>
    </row>
    <row r="26" spans="1:18">
      <c r="A26" s="31" t="s">
        <v>102</v>
      </c>
      <c r="B26" s="32">
        <v>336.964</v>
      </c>
      <c r="C26" s="33">
        <v>0.16400000000000001</v>
      </c>
      <c r="D26" s="33">
        <v>2.3E-2</v>
      </c>
      <c r="E26" s="32">
        <v>347.62</v>
      </c>
      <c r="F26" s="32">
        <v>0.57799999999999996</v>
      </c>
      <c r="G26" s="32">
        <v>0.56599999999999995</v>
      </c>
      <c r="H26" s="34">
        <v>0.28899999999999998</v>
      </c>
      <c r="K26" s="31" t="s">
        <v>102</v>
      </c>
      <c r="L26" s="2">
        <f t="shared" si="1"/>
        <v>152.84417468800001</v>
      </c>
      <c r="M26" s="2">
        <f t="shared" si="2"/>
        <v>7.4389088000000006E-2</v>
      </c>
      <c r="N26" s="2">
        <f t="shared" si="3"/>
        <v>1.0432615999999999E-2</v>
      </c>
      <c r="O26" s="2">
        <f t="shared" si="4"/>
        <v>157.67765104</v>
      </c>
      <c r="P26" s="2">
        <f t="shared" si="5"/>
        <v>0.26217617599999998</v>
      </c>
      <c r="Q26" s="2">
        <f t="shared" si="6"/>
        <v>0.25673307200000001</v>
      </c>
      <c r="R26" s="2">
        <f t="shared" si="7"/>
        <v>0.13108808799999999</v>
      </c>
    </row>
    <row r="27" spans="1:18">
      <c r="A27" s="31" t="s">
        <v>103</v>
      </c>
      <c r="B27" s="32">
        <v>1099.854</v>
      </c>
      <c r="C27" s="33">
        <v>6.3E-2</v>
      </c>
      <c r="D27" s="33">
        <v>1.6E-2</v>
      </c>
      <c r="E27" s="32">
        <v>1106.0150000000001</v>
      </c>
      <c r="F27" s="32">
        <v>0.83199999999999996</v>
      </c>
      <c r="G27" s="32">
        <v>0.82399999999999995</v>
      </c>
      <c r="H27" s="34">
        <v>1.5389999999999999</v>
      </c>
      <c r="K27" s="31" t="s">
        <v>103</v>
      </c>
      <c r="L27" s="2">
        <f t="shared" si="1"/>
        <v>498.88497556800002</v>
      </c>
      <c r="M27" s="2">
        <f t="shared" si="2"/>
        <v>2.8576295999999998E-2</v>
      </c>
      <c r="N27" s="2">
        <f t="shared" si="3"/>
        <v>7.2574720000000001E-3</v>
      </c>
      <c r="O27" s="2">
        <f t="shared" si="4"/>
        <v>501.67955588000001</v>
      </c>
      <c r="P27" s="2">
        <f t="shared" si="5"/>
        <v>0.37738854399999999</v>
      </c>
      <c r="Q27" s="2">
        <f t="shared" si="6"/>
        <v>0.37375980799999997</v>
      </c>
      <c r="R27" s="2">
        <f t="shared" si="7"/>
        <v>0.69807808799999993</v>
      </c>
    </row>
    <row r="28" spans="1:18">
      <c r="A28" s="31" t="s">
        <v>104</v>
      </c>
      <c r="B28" s="32">
        <v>1012.67</v>
      </c>
      <c r="C28" s="33">
        <v>0.123</v>
      </c>
      <c r="D28" s="33">
        <v>1.7999999999999999E-2</v>
      </c>
      <c r="E28" s="32">
        <v>1020.283</v>
      </c>
      <c r="F28" s="32">
        <v>0.67</v>
      </c>
      <c r="G28" s="32">
        <v>0.66100000000000003</v>
      </c>
      <c r="H28" s="34">
        <v>0.58199999999999996</v>
      </c>
      <c r="K28" s="31" t="s">
        <v>104</v>
      </c>
      <c r="L28" s="2">
        <f t="shared" si="1"/>
        <v>459.33901063999997</v>
      </c>
      <c r="M28" s="2">
        <f t="shared" si="2"/>
        <v>5.5791815999999994E-2</v>
      </c>
      <c r="N28" s="2">
        <f t="shared" si="3"/>
        <v>8.1646559999999993E-3</v>
      </c>
      <c r="O28" s="2">
        <f t="shared" si="4"/>
        <v>462.79220653600004</v>
      </c>
      <c r="P28" s="2">
        <f t="shared" si="5"/>
        <v>0.30390664000000001</v>
      </c>
      <c r="Q28" s="2">
        <f t="shared" si="6"/>
        <v>0.29982431200000004</v>
      </c>
      <c r="R28" s="2">
        <f t="shared" si="7"/>
        <v>0.26399054399999999</v>
      </c>
    </row>
    <row r="29" spans="1:18">
      <c r="A29" s="31" t="s">
        <v>105</v>
      </c>
      <c r="B29" s="32">
        <v>1687.742</v>
      </c>
      <c r="C29" s="33">
        <v>0.122</v>
      </c>
      <c r="D29" s="33">
        <v>2.8000000000000001E-2</v>
      </c>
      <c r="E29" s="32">
        <v>1698.9549999999999</v>
      </c>
      <c r="F29" s="32">
        <v>1.4570000000000001</v>
      </c>
      <c r="G29" s="32">
        <v>1.4239999999999999</v>
      </c>
      <c r="H29" s="34">
        <v>2.5449999999999999</v>
      </c>
      <c r="K29" s="31" t="s">
        <v>105</v>
      </c>
      <c r="L29" s="2">
        <f t="shared" si="1"/>
        <v>765.54626926399999</v>
      </c>
      <c r="M29" s="2">
        <f t="shared" si="2"/>
        <v>5.5338223999999998E-2</v>
      </c>
      <c r="N29" s="2">
        <f t="shared" si="3"/>
        <v>1.2700576E-2</v>
      </c>
      <c r="O29" s="2">
        <f t="shared" si="4"/>
        <v>770.63239635999992</v>
      </c>
      <c r="P29" s="2">
        <f t="shared" si="5"/>
        <v>0.66088354400000004</v>
      </c>
      <c r="Q29" s="2">
        <f t="shared" si="6"/>
        <v>0.6459150079999999</v>
      </c>
      <c r="R29" s="2">
        <f t="shared" si="7"/>
        <v>1.1543916399999998</v>
      </c>
    </row>
    <row r="30" spans="1:18">
      <c r="A30" s="31" t="s">
        <v>106</v>
      </c>
      <c r="B30" s="32">
        <v>940.71600000000001</v>
      </c>
      <c r="C30" s="33">
        <v>2.9000000000000001E-2</v>
      </c>
      <c r="D30" s="33">
        <v>6.0000000000000001E-3</v>
      </c>
      <c r="E30" s="32">
        <v>943.029</v>
      </c>
      <c r="F30" s="32">
        <v>0.42799999999999999</v>
      </c>
      <c r="G30" s="32">
        <v>0.49399999999999999</v>
      </c>
      <c r="H30" s="34">
        <v>0.16200000000000001</v>
      </c>
      <c r="K30" s="31" t="s">
        <v>106</v>
      </c>
      <c r="L30" s="2">
        <f t="shared" si="1"/>
        <v>426.701251872</v>
      </c>
      <c r="M30" s="2">
        <f t="shared" si="2"/>
        <v>1.3154168000000001E-2</v>
      </c>
      <c r="N30" s="2">
        <f t="shared" si="3"/>
        <v>2.7215519999999999E-3</v>
      </c>
      <c r="O30" s="2">
        <f t="shared" si="4"/>
        <v>427.75041016799997</v>
      </c>
      <c r="P30" s="2">
        <f t="shared" si="5"/>
        <v>0.194137376</v>
      </c>
      <c r="Q30" s="2">
        <f t="shared" si="6"/>
        <v>0.22407444799999998</v>
      </c>
      <c r="R30" s="2">
        <f t="shared" si="7"/>
        <v>7.3481904000000001E-2</v>
      </c>
    </row>
    <row r="31" spans="1:18">
      <c r="A31" s="31" t="s">
        <v>107</v>
      </c>
      <c r="B31" s="32">
        <v>1251.0219999999999</v>
      </c>
      <c r="C31" s="33">
        <v>0.13500000000000001</v>
      </c>
      <c r="D31" s="33">
        <v>0.02</v>
      </c>
      <c r="E31" s="32">
        <v>1260.078</v>
      </c>
      <c r="F31" s="32">
        <v>1.123</v>
      </c>
      <c r="G31" s="32">
        <v>1.147</v>
      </c>
      <c r="H31" s="34">
        <v>1.022</v>
      </c>
      <c r="K31" s="31" t="s">
        <v>107</v>
      </c>
      <c r="L31" s="2">
        <f>B31*$I$2/1000</f>
        <v>567.45357102399998</v>
      </c>
      <c r="M31" s="2">
        <f t="shared" si="2"/>
        <v>6.1234920000000005E-2</v>
      </c>
      <c r="N31" s="2">
        <f t="shared" si="3"/>
        <v>9.0718399999999994E-3</v>
      </c>
      <c r="O31" s="2">
        <f t="shared" si="4"/>
        <v>571.56130017600003</v>
      </c>
      <c r="P31" s="2">
        <f t="shared" si="5"/>
        <v>0.50938381599999993</v>
      </c>
      <c r="Q31" s="2">
        <f t="shared" si="6"/>
        <v>0.520270024</v>
      </c>
      <c r="R31" s="2">
        <f t="shared" si="7"/>
        <v>0.46357102399999994</v>
      </c>
    </row>
    <row r="32" spans="1:18">
      <c r="A32" s="31" t="s">
        <v>108</v>
      </c>
      <c r="B32" s="32">
        <v>867.44100000000003</v>
      </c>
      <c r="C32" s="33">
        <v>0.08</v>
      </c>
      <c r="D32" s="33">
        <v>1.0999999999999999E-2</v>
      </c>
      <c r="E32" s="32">
        <v>872.65800000000002</v>
      </c>
      <c r="F32" s="32">
        <v>0.55800000000000005</v>
      </c>
      <c r="G32" s="32">
        <v>0.56999999999999995</v>
      </c>
      <c r="H32" s="34">
        <v>0.44500000000000001</v>
      </c>
      <c r="K32" s="31" t="s">
        <v>108</v>
      </c>
      <c r="L32" s="2">
        <f t="shared" ref="L32:L56" si="8">B32*$I$2/1000</f>
        <v>393.46429807199996</v>
      </c>
      <c r="M32" s="2">
        <f t="shared" si="2"/>
        <v>3.6287359999999998E-2</v>
      </c>
      <c r="N32" s="2">
        <f t="shared" si="3"/>
        <v>4.9895119999999998E-3</v>
      </c>
      <c r="O32" s="2">
        <f t="shared" si="4"/>
        <v>395.83068753599997</v>
      </c>
      <c r="P32" s="2">
        <f t="shared" si="5"/>
        <v>0.25310433600000004</v>
      </c>
      <c r="Q32" s="2">
        <f t="shared" si="6"/>
        <v>0.25854744000000002</v>
      </c>
      <c r="R32" s="2">
        <f t="shared" si="7"/>
        <v>0.20184843999999999</v>
      </c>
    </row>
    <row r="33" spans="1:18">
      <c r="A33" s="31" t="s">
        <v>109</v>
      </c>
      <c r="B33" s="32">
        <v>1663.7539999999999</v>
      </c>
      <c r="C33" s="33">
        <v>0.13</v>
      </c>
      <c r="D33" s="33">
        <v>2.7E-2</v>
      </c>
      <c r="E33" s="32">
        <v>1674.8230000000001</v>
      </c>
      <c r="F33" s="32">
        <v>1.98</v>
      </c>
      <c r="G33" s="32">
        <v>1.899</v>
      </c>
      <c r="H33" s="34">
        <v>2.3940000000000001</v>
      </c>
      <c r="K33" s="31" t="s">
        <v>109</v>
      </c>
      <c r="L33" s="2">
        <f t="shared" si="8"/>
        <v>754.66550436799992</v>
      </c>
      <c r="M33" s="2">
        <f t="shared" si="2"/>
        <v>5.8966959999999999E-2</v>
      </c>
      <c r="N33" s="2">
        <f t="shared" si="3"/>
        <v>1.2246983999999999E-2</v>
      </c>
      <c r="O33" s="2">
        <f t="shared" si="4"/>
        <v>759.68631421600003</v>
      </c>
      <c r="P33" s="2">
        <f t="shared" si="5"/>
        <v>0.89811216000000005</v>
      </c>
      <c r="Q33" s="2">
        <f t="shared" si="6"/>
        <v>0.861371208</v>
      </c>
      <c r="R33" s="2">
        <f t="shared" si="7"/>
        <v>1.085899248</v>
      </c>
    </row>
    <row r="34" spans="1:18">
      <c r="A34" s="31" t="s">
        <v>110</v>
      </c>
      <c r="B34" s="32">
        <v>1281.153</v>
      </c>
      <c r="C34" s="33">
        <v>0.13900000000000001</v>
      </c>
      <c r="D34" s="33">
        <v>2.1000000000000001E-2</v>
      </c>
      <c r="E34" s="32">
        <v>1290.7090000000001</v>
      </c>
      <c r="F34" s="32">
        <v>1.129</v>
      </c>
      <c r="G34" s="32">
        <v>1.1240000000000001</v>
      </c>
      <c r="H34" s="34">
        <v>2.7709999999999999</v>
      </c>
      <c r="K34" s="31" t="s">
        <v>110</v>
      </c>
      <c r="L34" s="2">
        <f t="shared" si="8"/>
        <v>581.12075157599998</v>
      </c>
      <c r="M34" s="2">
        <f t="shared" si="2"/>
        <v>6.3049288000000009E-2</v>
      </c>
      <c r="N34" s="2">
        <f t="shared" si="3"/>
        <v>9.5254320000000003E-3</v>
      </c>
      <c r="O34" s="2">
        <f t="shared" si="4"/>
        <v>585.45527672800006</v>
      </c>
      <c r="P34" s="2">
        <f t="shared" si="5"/>
        <v>0.51210536799999995</v>
      </c>
      <c r="Q34" s="2">
        <f t="shared" si="6"/>
        <v>0.50983740799999999</v>
      </c>
      <c r="R34" s="2">
        <f t="shared" si="7"/>
        <v>1.2569034319999999</v>
      </c>
    </row>
    <row r="35" spans="1:18">
      <c r="A35" s="31" t="s">
        <v>111</v>
      </c>
      <c r="B35" s="32">
        <v>310.56400000000002</v>
      </c>
      <c r="C35" s="33">
        <v>0.10100000000000001</v>
      </c>
      <c r="D35" s="33">
        <v>1.2999999999999999E-2</v>
      </c>
      <c r="E35" s="32">
        <v>316.79199999999997</v>
      </c>
      <c r="F35" s="32">
        <v>0.23599999999999999</v>
      </c>
      <c r="G35" s="32">
        <v>0.22700000000000001</v>
      </c>
      <c r="H35" s="34">
        <v>7.9000000000000001E-2</v>
      </c>
      <c r="K35" s="31" t="s">
        <v>111</v>
      </c>
      <c r="L35" s="2">
        <f t="shared" si="8"/>
        <v>140.869345888</v>
      </c>
      <c r="M35" s="2">
        <f t="shared" si="2"/>
        <v>4.5812792000000005E-2</v>
      </c>
      <c r="N35" s="2">
        <f t="shared" si="3"/>
        <v>5.8966959999999999E-3</v>
      </c>
      <c r="O35" s="2">
        <f t="shared" si="4"/>
        <v>143.694316864</v>
      </c>
      <c r="P35" s="2">
        <f t="shared" si="5"/>
        <v>0.10704771199999999</v>
      </c>
      <c r="Q35" s="2">
        <f t="shared" si="6"/>
        <v>0.10296538400000001</v>
      </c>
      <c r="R35" s="2">
        <f t="shared" si="7"/>
        <v>3.5833768000000002E-2</v>
      </c>
    </row>
    <row r="36" spans="1:18">
      <c r="A36" s="31" t="s">
        <v>112</v>
      </c>
      <c r="B36" s="32">
        <v>557.822</v>
      </c>
      <c r="C36" s="33">
        <v>3.4000000000000002E-2</v>
      </c>
      <c r="D36" s="33">
        <v>4.0000000000000001E-3</v>
      </c>
      <c r="E36" s="32">
        <v>559.82399999999996</v>
      </c>
      <c r="F36" s="32">
        <v>0.23499999999999999</v>
      </c>
      <c r="G36" s="32">
        <v>0.26800000000000002</v>
      </c>
      <c r="H36" s="34">
        <v>5.3999999999999999E-2</v>
      </c>
      <c r="K36" s="31" t="s">
        <v>112</v>
      </c>
      <c r="L36" s="2">
        <f t="shared" si="8"/>
        <v>253.02359662399999</v>
      </c>
      <c r="M36" s="2">
        <f t="shared" si="2"/>
        <v>1.5422128E-2</v>
      </c>
      <c r="N36" s="2">
        <f t="shared" si="3"/>
        <v>1.814368E-3</v>
      </c>
      <c r="O36" s="2">
        <f t="shared" si="4"/>
        <v>253.93168780799996</v>
      </c>
      <c r="P36" s="2">
        <f t="shared" si="5"/>
        <v>0.10659411999999999</v>
      </c>
      <c r="Q36" s="2">
        <f t="shared" si="6"/>
        <v>0.12156265600000001</v>
      </c>
      <c r="R36" s="2">
        <f t="shared" si="7"/>
        <v>2.4493967999999998E-2</v>
      </c>
    </row>
    <row r="37" spans="1:18">
      <c r="A37" s="31" t="s">
        <v>72</v>
      </c>
      <c r="B37" s="32">
        <v>1572.7860000000001</v>
      </c>
      <c r="C37" s="33">
        <v>0.15</v>
      </c>
      <c r="D37" s="33">
        <v>2.1999999999999999E-2</v>
      </c>
      <c r="E37" s="32">
        <v>1582.6020000000001</v>
      </c>
      <c r="F37" s="32">
        <v>2.3530000000000002</v>
      </c>
      <c r="G37" s="32">
        <v>2.363</v>
      </c>
      <c r="H37" s="34">
        <v>0.502</v>
      </c>
      <c r="K37" s="31" t="s">
        <v>72</v>
      </c>
      <c r="L37" s="2">
        <f t="shared" si="8"/>
        <v>713.4031473120001</v>
      </c>
      <c r="M37" s="2">
        <f t="shared" si="2"/>
        <v>6.8038799999999997E-2</v>
      </c>
      <c r="N37" s="2">
        <f t="shared" si="3"/>
        <v>9.9790239999999995E-3</v>
      </c>
      <c r="O37" s="2">
        <f t="shared" si="4"/>
        <v>717.855606384</v>
      </c>
      <c r="P37" s="2">
        <f t="shared" si="5"/>
        <v>1.067301976</v>
      </c>
      <c r="Q37" s="2">
        <f t="shared" si="6"/>
        <v>1.0718378959999999</v>
      </c>
      <c r="R37" s="2">
        <f t="shared" si="7"/>
        <v>0.227703184</v>
      </c>
    </row>
    <row r="38" spans="1:18">
      <c r="A38" s="31" t="s">
        <v>113</v>
      </c>
      <c r="B38" s="32">
        <v>769.91200000000003</v>
      </c>
      <c r="C38" s="33">
        <v>2.7E-2</v>
      </c>
      <c r="D38" s="33">
        <v>3.0000000000000001E-3</v>
      </c>
      <c r="E38" s="32">
        <v>771.53899999999999</v>
      </c>
      <c r="F38" s="32">
        <v>0.47699999999999998</v>
      </c>
      <c r="G38" s="32">
        <v>0.52500000000000002</v>
      </c>
      <c r="H38" s="34">
        <v>0.159</v>
      </c>
      <c r="K38" s="31" t="s">
        <v>113</v>
      </c>
      <c r="L38" s="2">
        <f t="shared" si="8"/>
        <v>349.22592390400001</v>
      </c>
      <c r="M38" s="2">
        <f t="shared" si="2"/>
        <v>1.2246983999999999E-2</v>
      </c>
      <c r="N38" s="2">
        <f t="shared" si="3"/>
        <v>1.360776E-3</v>
      </c>
      <c r="O38" s="2">
        <f t="shared" si="4"/>
        <v>349.96391808799996</v>
      </c>
      <c r="P38" s="2">
        <f t="shared" si="5"/>
        <v>0.21636338399999999</v>
      </c>
      <c r="Q38" s="2">
        <f t="shared" si="6"/>
        <v>0.23813579999999998</v>
      </c>
      <c r="R38" s="2">
        <f t="shared" si="7"/>
        <v>7.2121127999999993E-2</v>
      </c>
    </row>
    <row r="39" spans="1:18">
      <c r="A39" s="31" t="s">
        <v>114</v>
      </c>
      <c r="B39" s="32">
        <v>464.02</v>
      </c>
      <c r="C39" s="33">
        <v>3.1E-2</v>
      </c>
      <c r="D39" s="33">
        <v>4.0000000000000001E-3</v>
      </c>
      <c r="E39" s="32">
        <v>465.87599999999998</v>
      </c>
      <c r="F39" s="32">
        <v>0.34100000000000003</v>
      </c>
      <c r="G39" s="32">
        <v>0.38300000000000001</v>
      </c>
      <c r="H39" s="34">
        <v>0.13700000000000001</v>
      </c>
      <c r="K39" s="31" t="s">
        <v>114</v>
      </c>
      <c r="L39" s="2">
        <f t="shared" si="8"/>
        <v>210.47575983999999</v>
      </c>
      <c r="M39" s="2">
        <f t="shared" si="2"/>
        <v>1.4061351999999999E-2</v>
      </c>
      <c r="N39" s="2">
        <f t="shared" si="3"/>
        <v>1.814368E-3</v>
      </c>
      <c r="O39" s="2">
        <f t="shared" si="4"/>
        <v>211.31762659199998</v>
      </c>
      <c r="P39" s="2">
        <f t="shared" si="5"/>
        <v>0.15467487199999999</v>
      </c>
      <c r="Q39" s="2">
        <f t="shared" si="6"/>
        <v>0.17372573599999999</v>
      </c>
      <c r="R39" s="2">
        <f t="shared" si="7"/>
        <v>6.2142104000000004E-2</v>
      </c>
    </row>
    <row r="40" spans="1:18">
      <c r="A40" s="31" t="s">
        <v>115</v>
      </c>
      <c r="B40" s="32">
        <v>1465.96</v>
      </c>
      <c r="C40" s="33">
        <v>0.125</v>
      </c>
      <c r="D40" s="33">
        <v>2.1999999999999999E-2</v>
      </c>
      <c r="E40" s="32">
        <v>1475.3340000000001</v>
      </c>
      <c r="F40" s="32">
        <v>1.0069999999999999</v>
      </c>
      <c r="G40" s="32">
        <v>1.0069999999999999</v>
      </c>
      <c r="H40" s="34">
        <v>1.786</v>
      </c>
      <c r="K40" s="31" t="s">
        <v>115</v>
      </c>
      <c r="L40" s="2">
        <f t="shared" si="8"/>
        <v>664.94772832000001</v>
      </c>
      <c r="M40" s="2">
        <f t="shared" si="2"/>
        <v>5.6698999999999999E-2</v>
      </c>
      <c r="N40" s="2">
        <f t="shared" si="3"/>
        <v>9.9790239999999995E-3</v>
      </c>
      <c r="O40" s="2">
        <f t="shared" si="4"/>
        <v>669.19969972799993</v>
      </c>
      <c r="P40" s="2">
        <f t="shared" si="5"/>
        <v>0.4567671439999999</v>
      </c>
      <c r="Q40" s="2">
        <f t="shared" si="6"/>
        <v>0.4567671439999999</v>
      </c>
      <c r="R40" s="2">
        <f t="shared" si="7"/>
        <v>0.81011531199999998</v>
      </c>
    </row>
    <row r="41" spans="1:18">
      <c r="A41" s="31" t="s">
        <v>116</v>
      </c>
      <c r="B41" s="32">
        <v>1043.7159999999999</v>
      </c>
      <c r="C41" s="33">
        <v>6.3E-2</v>
      </c>
      <c r="D41" s="33">
        <v>1.0999999999999999E-2</v>
      </c>
      <c r="E41" s="32">
        <v>1048.3109999999999</v>
      </c>
      <c r="F41" s="32">
        <v>0.69099999999999995</v>
      </c>
      <c r="G41" s="32">
        <v>0.751</v>
      </c>
      <c r="H41" s="34">
        <v>1.276</v>
      </c>
      <c r="K41" s="31" t="s">
        <v>116</v>
      </c>
      <c r="L41" s="2">
        <f t="shared" si="8"/>
        <v>473.42122787199997</v>
      </c>
      <c r="M41" s="2">
        <f t="shared" si="2"/>
        <v>2.8576295999999998E-2</v>
      </c>
      <c r="N41" s="2">
        <f t="shared" si="3"/>
        <v>4.9895119999999998E-3</v>
      </c>
      <c r="O41" s="2">
        <f t="shared" si="4"/>
        <v>475.50548311199992</v>
      </c>
      <c r="P41" s="2">
        <f t="shared" si="5"/>
        <v>0.31343207199999995</v>
      </c>
      <c r="Q41" s="2">
        <f t="shared" si="6"/>
        <v>0.340647592</v>
      </c>
      <c r="R41" s="2">
        <f t="shared" si="7"/>
        <v>0.57878339199999995</v>
      </c>
    </row>
    <row r="42" spans="1:18">
      <c r="A42" s="31" t="s">
        <v>117</v>
      </c>
      <c r="B42" s="32">
        <v>305.89100000000002</v>
      </c>
      <c r="C42" s="33">
        <v>0.02</v>
      </c>
      <c r="D42" s="33">
        <v>3.0000000000000001E-3</v>
      </c>
      <c r="E42" s="32">
        <v>307.16199999999998</v>
      </c>
      <c r="F42" s="32">
        <v>0.35199999999999998</v>
      </c>
      <c r="G42" s="32">
        <v>0.44800000000000001</v>
      </c>
      <c r="H42" s="34">
        <v>0.13900000000000001</v>
      </c>
      <c r="K42" s="31" t="s">
        <v>117</v>
      </c>
      <c r="L42" s="2">
        <f t="shared" si="8"/>
        <v>138.749710472</v>
      </c>
      <c r="M42" s="2">
        <f t="shared" si="2"/>
        <v>9.0718399999999994E-3</v>
      </c>
      <c r="N42" s="2">
        <f t="shared" si="3"/>
        <v>1.360776E-3</v>
      </c>
      <c r="O42" s="2">
        <f t="shared" si="4"/>
        <v>139.32622590399998</v>
      </c>
      <c r="P42" s="2">
        <f t="shared" si="5"/>
        <v>0.15966438399999999</v>
      </c>
      <c r="Q42" s="2">
        <f t="shared" si="6"/>
        <v>0.203209216</v>
      </c>
      <c r="R42" s="2">
        <f t="shared" si="7"/>
        <v>6.3049288000000009E-2</v>
      </c>
    </row>
    <row r="43" spans="1:18">
      <c r="A43" s="31" t="s">
        <v>118</v>
      </c>
      <c r="B43" s="32">
        <v>855.44399999999996</v>
      </c>
      <c r="C43" s="33">
        <v>5.1999999999999998E-2</v>
      </c>
      <c r="D43" s="33">
        <v>1.0999999999999999E-2</v>
      </c>
      <c r="E43" s="32">
        <v>860.04600000000005</v>
      </c>
      <c r="F43" s="32">
        <v>0.82099999999999995</v>
      </c>
      <c r="G43" s="32">
        <v>0.76200000000000001</v>
      </c>
      <c r="H43" s="34">
        <v>0.95899999999999996</v>
      </c>
      <c r="K43" s="31" t="s">
        <v>118</v>
      </c>
      <c r="L43" s="2">
        <f t="shared" si="8"/>
        <v>388.02255484799991</v>
      </c>
      <c r="M43" s="2">
        <f t="shared" si="2"/>
        <v>2.3586784E-2</v>
      </c>
      <c r="N43" s="2">
        <f t="shared" si="3"/>
        <v>4.9895119999999998E-3</v>
      </c>
      <c r="O43" s="2">
        <f t="shared" si="4"/>
        <v>390.10998523199999</v>
      </c>
      <c r="P43" s="2">
        <f t="shared" si="5"/>
        <v>0.37239903199999996</v>
      </c>
      <c r="Q43" s="2">
        <f t="shared" si="6"/>
        <v>0.34563710399999997</v>
      </c>
      <c r="R43" s="2">
        <f t="shared" si="7"/>
        <v>0.43499472799999994</v>
      </c>
    </row>
    <row r="44" spans="1:18">
      <c r="A44" s="31" t="s">
        <v>119</v>
      </c>
      <c r="B44" s="32">
        <v>870.822</v>
      </c>
      <c r="C44" s="33">
        <v>1.7000000000000001E-2</v>
      </c>
      <c r="D44" s="33">
        <v>2E-3</v>
      </c>
      <c r="E44" s="32">
        <v>871.69</v>
      </c>
      <c r="F44" s="32">
        <v>0.24399999999999999</v>
      </c>
      <c r="G44" s="32">
        <v>0.19500000000000001</v>
      </c>
      <c r="H44" s="34">
        <v>2.3E-2</v>
      </c>
      <c r="K44" s="31" t="s">
        <v>119</v>
      </c>
      <c r="L44" s="2">
        <f t="shared" si="8"/>
        <v>394.99789262399997</v>
      </c>
      <c r="M44" s="2">
        <f t="shared" si="2"/>
        <v>7.7110640000000001E-3</v>
      </c>
      <c r="N44" s="2">
        <f t="shared" si="3"/>
        <v>9.0718400000000001E-4</v>
      </c>
      <c r="O44" s="2">
        <f t="shared" si="4"/>
        <v>395.39161048000005</v>
      </c>
      <c r="P44" s="2">
        <f t="shared" si="5"/>
        <v>0.110676448</v>
      </c>
      <c r="Q44" s="2">
        <f t="shared" si="6"/>
        <v>8.8450440000000005E-2</v>
      </c>
      <c r="R44" s="2">
        <f t="shared" si="7"/>
        <v>1.0432615999999999E-2</v>
      </c>
    </row>
    <row r="45" spans="1:18">
      <c r="A45" s="31" t="s">
        <v>120</v>
      </c>
      <c r="B45" s="32">
        <v>629.428</v>
      </c>
      <c r="C45" s="33">
        <v>2.5000000000000001E-2</v>
      </c>
      <c r="D45" s="33">
        <v>8.9999999999999993E-3</v>
      </c>
      <c r="E45" s="32">
        <v>632.80200000000002</v>
      </c>
      <c r="F45" s="32">
        <v>0.28199999999999997</v>
      </c>
      <c r="G45" s="32">
        <v>0.311</v>
      </c>
      <c r="H45" s="34">
        <v>0.24</v>
      </c>
      <c r="K45" s="31" t="s">
        <v>120</v>
      </c>
      <c r="L45" s="2">
        <f t="shared" si="8"/>
        <v>285.50350537600002</v>
      </c>
      <c r="M45" s="2">
        <f t="shared" si="2"/>
        <v>1.1339800000000001E-2</v>
      </c>
      <c r="N45" s="2">
        <f t="shared" si="3"/>
        <v>4.0823279999999997E-3</v>
      </c>
      <c r="O45" s="2">
        <f t="shared" si="4"/>
        <v>287.03392478399996</v>
      </c>
      <c r="P45" s="2">
        <f t="shared" si="5"/>
        <v>0.12791294399999997</v>
      </c>
      <c r="Q45" s="2">
        <f t="shared" si="6"/>
        <v>0.14106711200000002</v>
      </c>
      <c r="R45" s="2">
        <f t="shared" si="7"/>
        <v>0.10886207999999999</v>
      </c>
    </row>
    <row r="46" spans="1:18">
      <c r="A46" s="31" t="s">
        <v>121</v>
      </c>
      <c r="B46" s="32">
        <v>513.31600000000003</v>
      </c>
      <c r="C46" s="33">
        <v>4.9000000000000002E-2</v>
      </c>
      <c r="D46" s="33">
        <v>7.0000000000000001E-3</v>
      </c>
      <c r="E46" s="32">
        <v>516.56200000000001</v>
      </c>
      <c r="F46" s="32">
        <v>0.20699999999999999</v>
      </c>
      <c r="G46" s="32">
        <v>0.23400000000000001</v>
      </c>
      <c r="H46" s="34">
        <v>0.14199999999999999</v>
      </c>
      <c r="K46" s="31" t="s">
        <v>121</v>
      </c>
      <c r="L46" s="2">
        <f t="shared" si="8"/>
        <v>232.83603107200003</v>
      </c>
      <c r="M46" s="2">
        <f t="shared" si="2"/>
        <v>2.2226007999999998E-2</v>
      </c>
      <c r="N46" s="2">
        <f t="shared" si="3"/>
        <v>3.175144E-3</v>
      </c>
      <c r="O46" s="2">
        <f t="shared" si="4"/>
        <v>234.308390704</v>
      </c>
      <c r="P46" s="2">
        <f t="shared" si="5"/>
        <v>9.3893543999999995E-2</v>
      </c>
      <c r="Q46" s="2">
        <f t="shared" si="6"/>
        <v>0.106140528</v>
      </c>
      <c r="R46" s="2">
        <f t="shared" si="7"/>
        <v>6.4410063999999989E-2</v>
      </c>
    </row>
    <row r="47" spans="1:18">
      <c r="A47" s="31" t="s">
        <v>122</v>
      </c>
      <c r="B47" s="32">
        <v>992.27099999999996</v>
      </c>
      <c r="C47" s="33">
        <v>7.3999999999999996E-2</v>
      </c>
      <c r="D47" s="33">
        <v>1.4999999999999999E-2</v>
      </c>
      <c r="E47" s="32">
        <v>998.40700000000004</v>
      </c>
      <c r="F47" s="32">
        <v>0.51300000000000001</v>
      </c>
      <c r="G47" s="32">
        <v>0.56200000000000006</v>
      </c>
      <c r="H47" s="34">
        <v>0.80300000000000005</v>
      </c>
      <c r="K47" s="31" t="s">
        <v>122</v>
      </c>
      <c r="L47" s="2">
        <f t="shared" si="8"/>
        <v>450.08618743199997</v>
      </c>
      <c r="M47" s="2">
        <f t="shared" ref="M47:M56" si="9">C47*$I$2/1000</f>
        <v>3.3565807999999996E-2</v>
      </c>
      <c r="N47" s="2">
        <f t="shared" ref="N47:N56" si="10">D47*$I$2/1000</f>
        <v>6.8038799999999991E-3</v>
      </c>
      <c r="O47" s="2">
        <f t="shared" ref="O47:O56" si="11">E47*$I$2/1000</f>
        <v>452.86942794399999</v>
      </c>
      <c r="P47" s="2">
        <f t="shared" ref="P47:P56" si="12">F47*$I$2/1000</f>
        <v>0.23269269599999998</v>
      </c>
      <c r="Q47" s="2">
        <f t="shared" ref="Q47:Q56" si="13">G47*$I$2/1000</f>
        <v>0.254918704</v>
      </c>
      <c r="R47" s="2">
        <f t="shared" ref="R47:R56" si="14">H47*$I$2/1000</f>
        <v>0.36423437599999997</v>
      </c>
    </row>
    <row r="48" spans="1:18">
      <c r="A48" s="31" t="s">
        <v>123</v>
      </c>
      <c r="B48" s="32">
        <v>1049.527</v>
      </c>
      <c r="C48" s="33">
        <v>7.9000000000000001E-2</v>
      </c>
      <c r="D48" s="33">
        <v>1.0999999999999999E-2</v>
      </c>
      <c r="E48" s="32">
        <v>1054.6020000000001</v>
      </c>
      <c r="F48" s="32">
        <v>0.60499999999999998</v>
      </c>
      <c r="G48" s="32">
        <v>0.63300000000000001</v>
      </c>
      <c r="H48" s="34">
        <v>1.0900000000000001</v>
      </c>
      <c r="K48" s="31" t="s">
        <v>123</v>
      </c>
      <c r="L48" s="2">
        <f t="shared" si="8"/>
        <v>476.05705098400006</v>
      </c>
      <c r="M48" s="2">
        <f t="shared" si="9"/>
        <v>3.5833768000000002E-2</v>
      </c>
      <c r="N48" s="2">
        <f t="shared" si="10"/>
        <v>4.9895119999999998E-3</v>
      </c>
      <c r="O48" s="2">
        <f t="shared" si="11"/>
        <v>478.35903038400005</v>
      </c>
      <c r="P48" s="2">
        <f t="shared" si="12"/>
        <v>0.27442316</v>
      </c>
      <c r="Q48" s="2">
        <f t="shared" si="13"/>
        <v>0.28712373600000002</v>
      </c>
      <c r="R48" s="2">
        <f t="shared" si="14"/>
        <v>0.49441528000000001</v>
      </c>
    </row>
    <row r="49" spans="1:18">
      <c r="A49" s="31" t="s">
        <v>124</v>
      </c>
      <c r="B49" s="32">
        <v>1627.3720000000001</v>
      </c>
      <c r="C49" s="33">
        <v>0.16600000000000001</v>
      </c>
      <c r="D49" s="33">
        <v>2.4E-2</v>
      </c>
      <c r="E49" s="32">
        <v>1638.384</v>
      </c>
      <c r="F49" s="32">
        <v>1.7769999999999999</v>
      </c>
      <c r="G49" s="32">
        <v>1.6759999999999999</v>
      </c>
      <c r="H49" s="34">
        <v>0.878</v>
      </c>
      <c r="K49" s="31" t="s">
        <v>124</v>
      </c>
      <c r="L49" s="2">
        <f t="shared" si="8"/>
        <v>738.162920224</v>
      </c>
      <c r="M49" s="2">
        <f t="shared" si="9"/>
        <v>7.5296271999999997E-2</v>
      </c>
      <c r="N49" s="2">
        <f t="shared" si="10"/>
        <v>1.0886208E-2</v>
      </c>
      <c r="O49" s="2">
        <f t="shared" si="11"/>
        <v>743.15787532799993</v>
      </c>
      <c r="P49" s="2">
        <f t="shared" si="12"/>
        <v>0.8060329839999999</v>
      </c>
      <c r="Q49" s="2">
        <f t="shared" si="13"/>
        <v>0.76022019200000002</v>
      </c>
      <c r="R49" s="2">
        <f t="shared" si="14"/>
        <v>0.39825377599999995</v>
      </c>
    </row>
    <row r="50" spans="1:18">
      <c r="A50" s="31" t="s">
        <v>125</v>
      </c>
      <c r="B50" s="32">
        <v>813.80200000000002</v>
      </c>
      <c r="C50" s="33">
        <v>8.3000000000000004E-2</v>
      </c>
      <c r="D50" s="33">
        <v>1.2E-2</v>
      </c>
      <c r="E50" s="32">
        <v>818.98</v>
      </c>
      <c r="F50" s="32">
        <v>0.55700000000000005</v>
      </c>
      <c r="G50" s="32">
        <v>0.55000000000000004</v>
      </c>
      <c r="H50" s="34">
        <v>0.255</v>
      </c>
      <c r="K50" s="31" t="s">
        <v>125</v>
      </c>
      <c r="L50" s="2">
        <f t="shared" si="8"/>
        <v>369.134076784</v>
      </c>
      <c r="M50" s="2">
        <f t="shared" si="9"/>
        <v>3.7648135999999999E-2</v>
      </c>
      <c r="N50" s="2">
        <f t="shared" si="10"/>
        <v>5.4431039999999998E-3</v>
      </c>
      <c r="O50" s="2">
        <f t="shared" si="11"/>
        <v>371.48277616000001</v>
      </c>
      <c r="P50" s="2">
        <f t="shared" si="12"/>
        <v>0.25265074399999998</v>
      </c>
      <c r="Q50" s="2">
        <f t="shared" si="13"/>
        <v>0.24947560000000002</v>
      </c>
      <c r="R50" s="2">
        <f t="shared" si="14"/>
        <v>0.11566596</v>
      </c>
    </row>
    <row r="51" spans="1:18">
      <c r="A51" s="31" t="s">
        <v>126</v>
      </c>
      <c r="B51" s="32">
        <v>56.89</v>
      </c>
      <c r="C51" s="33">
        <v>0.161</v>
      </c>
      <c r="D51" s="33">
        <v>2.1000000000000001E-2</v>
      </c>
      <c r="E51" s="32">
        <v>66.825000000000003</v>
      </c>
      <c r="F51" s="32">
        <v>0.35599999999999998</v>
      </c>
      <c r="G51" s="32">
        <v>0.47299999999999998</v>
      </c>
      <c r="H51" s="34">
        <v>1.2999999999999999E-2</v>
      </c>
      <c r="K51" s="31" t="s">
        <v>126</v>
      </c>
      <c r="L51" s="2">
        <f t="shared" si="8"/>
        <v>25.804848879999998</v>
      </c>
      <c r="M51" s="2">
        <f t="shared" si="9"/>
        <v>7.3028311999999998E-2</v>
      </c>
      <c r="N51" s="2">
        <f t="shared" si="10"/>
        <v>9.5254320000000003E-3</v>
      </c>
      <c r="O51" s="2">
        <f t="shared" si="11"/>
        <v>30.311285399999999</v>
      </c>
      <c r="P51" s="2">
        <f t="shared" si="12"/>
        <v>0.16147875199999998</v>
      </c>
      <c r="Q51" s="2">
        <f t="shared" si="13"/>
        <v>0.21454901599999998</v>
      </c>
      <c r="R51" s="2">
        <f t="shared" si="14"/>
        <v>5.8966959999999999E-3</v>
      </c>
    </row>
    <row r="52" spans="1:18">
      <c r="A52" s="31" t="s">
        <v>127</v>
      </c>
      <c r="B52" s="32">
        <v>186.84399999999999</v>
      </c>
      <c r="C52" s="33">
        <v>0.01</v>
      </c>
      <c r="D52" s="33">
        <v>3.0000000000000001E-3</v>
      </c>
      <c r="E52" s="32">
        <v>187.93</v>
      </c>
      <c r="F52" s="32">
        <v>0.14899999999999999</v>
      </c>
      <c r="G52" s="32">
        <v>0.17299999999999999</v>
      </c>
      <c r="H52" s="34">
        <v>0.05</v>
      </c>
      <c r="K52" s="31" t="s">
        <v>127</v>
      </c>
      <c r="L52" s="2">
        <f t="shared" si="8"/>
        <v>84.750943648000003</v>
      </c>
      <c r="M52" s="2">
        <f t="shared" si="9"/>
        <v>4.5359199999999997E-3</v>
      </c>
      <c r="N52" s="2">
        <f t="shared" si="10"/>
        <v>1.360776E-3</v>
      </c>
      <c r="O52" s="2">
        <f t="shared" si="11"/>
        <v>85.243544559999989</v>
      </c>
      <c r="P52" s="2">
        <f t="shared" si="12"/>
        <v>6.7585207999999994E-2</v>
      </c>
      <c r="Q52" s="2">
        <f t="shared" si="13"/>
        <v>7.8471415999999988E-2</v>
      </c>
      <c r="R52" s="2">
        <f t="shared" si="14"/>
        <v>2.2679600000000001E-2</v>
      </c>
    </row>
    <row r="53" spans="1:18">
      <c r="A53" s="31" t="s">
        <v>128</v>
      </c>
      <c r="B53" s="32">
        <v>1388.88</v>
      </c>
      <c r="C53" s="33">
        <v>7.1999999999999995E-2</v>
      </c>
      <c r="D53" s="33">
        <v>0.02</v>
      </c>
      <c r="E53" s="32">
        <v>1396.49</v>
      </c>
      <c r="F53" s="32">
        <v>0.67300000000000004</v>
      </c>
      <c r="G53" s="32">
        <v>0.69</v>
      </c>
      <c r="H53" s="34">
        <v>0.504</v>
      </c>
      <c r="K53" s="31" t="s">
        <v>128</v>
      </c>
      <c r="L53" s="2">
        <f t="shared" si="8"/>
        <v>629.98485696</v>
      </c>
      <c r="M53" s="2">
        <f t="shared" si="9"/>
        <v>3.2658623999999997E-2</v>
      </c>
      <c r="N53" s="2">
        <f t="shared" si="10"/>
        <v>9.0718399999999994E-3</v>
      </c>
      <c r="O53" s="2">
        <f t="shared" si="11"/>
        <v>633.43669207999994</v>
      </c>
      <c r="P53" s="2">
        <f t="shared" si="12"/>
        <v>0.30526741600000001</v>
      </c>
      <c r="Q53" s="2">
        <f t="shared" si="13"/>
        <v>0.31297848</v>
      </c>
      <c r="R53" s="2">
        <f t="shared" si="14"/>
        <v>0.22861036799999998</v>
      </c>
    </row>
    <row r="54" spans="1:18">
      <c r="A54" s="31" t="s">
        <v>129</v>
      </c>
      <c r="B54" s="32">
        <v>1975.7570000000001</v>
      </c>
      <c r="C54" s="33">
        <v>0.21099999999999999</v>
      </c>
      <c r="D54" s="33">
        <v>3.3000000000000002E-2</v>
      </c>
      <c r="E54" s="32">
        <v>1990.559</v>
      </c>
      <c r="F54" s="32">
        <v>1.33</v>
      </c>
      <c r="G54" s="32">
        <v>1.2889999999999999</v>
      </c>
      <c r="H54" s="34">
        <v>1.181</v>
      </c>
      <c r="K54" s="31" t="s">
        <v>129</v>
      </c>
      <c r="L54" s="2">
        <f t="shared" si="8"/>
        <v>896.18756914399989</v>
      </c>
      <c r="M54" s="2">
        <f t="shared" si="9"/>
        <v>9.5707911999999992E-2</v>
      </c>
      <c r="N54" s="2">
        <f t="shared" si="10"/>
        <v>1.4968536000000001E-2</v>
      </c>
      <c r="O54" s="2">
        <f t="shared" si="11"/>
        <v>902.9016379279999</v>
      </c>
      <c r="P54" s="2">
        <f t="shared" si="12"/>
        <v>0.6032773600000001</v>
      </c>
      <c r="Q54" s="2">
        <f t="shared" si="13"/>
        <v>0.58468008799999993</v>
      </c>
      <c r="R54" s="2">
        <f t="shared" si="14"/>
        <v>0.53569215199999998</v>
      </c>
    </row>
    <row r="55" spans="1:18" ht="14.4" thickBot="1">
      <c r="A55" s="35" t="s">
        <v>130</v>
      </c>
      <c r="B55" s="36">
        <v>2026.26</v>
      </c>
      <c r="C55" s="37">
        <v>0.223</v>
      </c>
      <c r="D55" s="37">
        <v>3.2000000000000001E-2</v>
      </c>
      <c r="E55" s="36">
        <v>2040.9670000000001</v>
      </c>
      <c r="F55" s="36">
        <v>1.58</v>
      </c>
      <c r="G55" s="36">
        <v>1.6140000000000001</v>
      </c>
      <c r="H55" s="38">
        <v>1.3939999999999999</v>
      </c>
      <c r="K55" s="35" t="s">
        <v>130</v>
      </c>
      <c r="L55" s="2">
        <f t="shared" si="8"/>
        <v>919.09532591999994</v>
      </c>
      <c r="M55" s="2">
        <f t="shared" si="9"/>
        <v>0.101151016</v>
      </c>
      <c r="N55" s="2">
        <f t="shared" si="10"/>
        <v>1.4514944E-2</v>
      </c>
      <c r="O55" s="2">
        <f t="shared" si="11"/>
        <v>925.76630346399998</v>
      </c>
      <c r="P55" s="2">
        <f t="shared" si="12"/>
        <v>0.71667535999999998</v>
      </c>
      <c r="Q55" s="2">
        <f t="shared" si="13"/>
        <v>0.73209748799999996</v>
      </c>
      <c r="R55" s="2">
        <f t="shared" si="14"/>
        <v>0.63230724799999993</v>
      </c>
    </row>
    <row r="56" spans="1:18" s="14" customFormat="1" ht="15" thickTop="1" thickBot="1">
      <c r="A56" s="39" t="s">
        <v>131</v>
      </c>
      <c r="B56" s="40">
        <v>998.44299999999998</v>
      </c>
      <c r="C56" s="41">
        <v>0.08</v>
      </c>
      <c r="D56" s="41">
        <v>1.2999999999999999E-2</v>
      </c>
      <c r="E56" s="40">
        <v>1004.167</v>
      </c>
      <c r="F56" s="40">
        <v>0.72099999999999997</v>
      </c>
      <c r="G56" s="40">
        <v>0.71899999999999997</v>
      </c>
      <c r="H56" s="42">
        <v>0.79800000000000004</v>
      </c>
      <c r="K56" s="39" t="s">
        <v>131</v>
      </c>
      <c r="L56" s="2">
        <f t="shared" si="8"/>
        <v>452.88575725599998</v>
      </c>
      <c r="M56" s="2">
        <f t="shared" si="9"/>
        <v>3.6287359999999998E-2</v>
      </c>
      <c r="N56" s="2">
        <f t="shared" si="10"/>
        <v>5.8966959999999999E-3</v>
      </c>
      <c r="O56" s="2">
        <f t="shared" si="11"/>
        <v>455.48211786399997</v>
      </c>
      <c r="P56" s="2">
        <f t="shared" si="12"/>
        <v>0.32703983199999997</v>
      </c>
      <c r="Q56" s="2">
        <f t="shared" si="13"/>
        <v>0.32613264799999997</v>
      </c>
      <c r="R56" s="2">
        <f t="shared" si="14"/>
        <v>0.36196641599999996</v>
      </c>
    </row>
    <row r="57" spans="1:18" ht="14.4" thickTop="1">
      <c r="A57" s="43"/>
      <c r="B57" s="44"/>
      <c r="C57" s="45"/>
      <c r="D57" s="45"/>
      <c r="E57" s="44"/>
      <c r="F57" s="44"/>
      <c r="G57" s="46" t="s">
        <v>132</v>
      </c>
      <c r="H57" s="47">
        <v>43146</v>
      </c>
    </row>
  </sheetData>
  <mergeCells count="7">
    <mergeCell ref="L2:R2"/>
    <mergeCell ref="L3:R3"/>
    <mergeCell ref="A1:H1"/>
    <mergeCell ref="A2:A4"/>
    <mergeCell ref="B2:H2"/>
    <mergeCell ref="B3:H3"/>
    <mergeCell ref="K2:K4"/>
  </mergeCells>
  <printOptions horizontalCentered="1" verticalCentered="1"/>
  <pageMargins left="0.5" right="0.5" top="0.5" bottom="0.5" header="0.3" footer="0.3"/>
  <pageSetup scale="92" orientation="portrait"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6"/>
  <sheetViews>
    <sheetView workbookViewId="0">
      <selection activeCell="Q12" sqref="Q12"/>
    </sheetView>
  </sheetViews>
  <sheetFormatPr defaultColWidth="9.21875" defaultRowHeight="13.8"/>
  <cols>
    <col min="1" max="1" width="1.77734375" style="2" customWidth="1"/>
    <col min="2" max="2" width="5.77734375" style="2" customWidth="1"/>
    <col min="3" max="3" width="9.21875" style="27" customWidth="1"/>
    <col min="4" max="4" width="11" style="27" customWidth="1"/>
    <col min="5" max="5" width="6.5546875" style="13" customWidth="1"/>
    <col min="6" max="6" width="6.21875" style="13" customWidth="1"/>
    <col min="7" max="10" width="6.5546875" style="13" customWidth="1"/>
    <col min="11" max="11" width="7.5546875" style="13" customWidth="1"/>
    <col min="12" max="13" width="6.21875" style="13" customWidth="1"/>
    <col min="14" max="14" width="7" style="13" customWidth="1"/>
    <col min="15" max="15" width="9.21875" style="13" customWidth="1"/>
    <col min="16" max="16384" width="9.21875" style="2"/>
  </cols>
  <sheetData>
    <row r="1" spans="2:17" ht="21.75" customHeight="1" thickTop="1">
      <c r="B1" s="91" t="s">
        <v>133</v>
      </c>
      <c r="C1" s="92"/>
      <c r="D1" s="92"/>
      <c r="E1" s="92"/>
      <c r="F1" s="92"/>
      <c r="G1" s="92"/>
      <c r="H1" s="92"/>
      <c r="I1" s="92"/>
      <c r="J1" s="92"/>
      <c r="K1" s="92"/>
      <c r="L1" s="92"/>
      <c r="M1" s="92"/>
      <c r="N1" s="92"/>
      <c r="O1" s="93"/>
      <c r="P1" s="14"/>
      <c r="Q1" s="2" t="s">
        <v>149</v>
      </c>
    </row>
    <row r="2" spans="2:17">
      <c r="B2" s="94" t="s">
        <v>76</v>
      </c>
      <c r="C2" s="95" t="s">
        <v>134</v>
      </c>
      <c r="D2" s="96" t="s">
        <v>135</v>
      </c>
      <c r="E2" s="97" t="s">
        <v>136</v>
      </c>
      <c r="F2" s="97"/>
      <c r="G2" s="97"/>
      <c r="H2" s="97"/>
      <c r="I2" s="97"/>
      <c r="J2" s="97"/>
      <c r="K2" s="97"/>
      <c r="L2" s="97"/>
      <c r="M2" s="97"/>
      <c r="N2" s="97"/>
      <c r="O2" s="98"/>
      <c r="P2" s="14"/>
    </row>
    <row r="3" spans="2:17" ht="43.2">
      <c r="B3" s="94"/>
      <c r="C3" s="95"/>
      <c r="D3" s="96"/>
      <c r="E3" s="12" t="s">
        <v>137</v>
      </c>
      <c r="F3" s="12" t="s">
        <v>138</v>
      </c>
      <c r="G3" s="12" t="s">
        <v>139</v>
      </c>
      <c r="H3" s="12" t="s">
        <v>140</v>
      </c>
      <c r="I3" s="12" t="s">
        <v>141</v>
      </c>
      <c r="J3" s="12" t="s">
        <v>142</v>
      </c>
      <c r="K3" s="12" t="s">
        <v>143</v>
      </c>
      <c r="L3" s="12" t="s">
        <v>144</v>
      </c>
      <c r="M3" s="12" t="s">
        <v>145</v>
      </c>
      <c r="N3" s="12" t="s">
        <v>146</v>
      </c>
      <c r="O3" s="10" t="s">
        <v>147</v>
      </c>
      <c r="P3" s="14"/>
    </row>
    <row r="4" spans="2:17" ht="13.5" customHeight="1">
      <c r="B4" s="4" t="s">
        <v>79</v>
      </c>
      <c r="C4" s="8">
        <v>3439.3</v>
      </c>
      <c r="D4" s="8">
        <v>6335033.5109999999</v>
      </c>
      <c r="E4" s="3">
        <v>9.3750834965435494</v>
      </c>
      <c r="F4" s="3">
        <v>13.1177817525334</v>
      </c>
      <c r="G4" s="3">
        <v>47.976694932068199</v>
      </c>
      <c r="H4" s="3">
        <v>0</v>
      </c>
      <c r="I4" s="3">
        <v>0</v>
      </c>
      <c r="J4" s="3">
        <v>26.180220937410301</v>
      </c>
      <c r="K4" s="3">
        <v>0.67877130766918803</v>
      </c>
      <c r="L4" s="3">
        <v>2.6714475737753398</v>
      </c>
      <c r="M4" s="3">
        <v>0</v>
      </c>
      <c r="N4" s="3">
        <v>0</v>
      </c>
      <c r="O4" s="1">
        <v>0</v>
      </c>
    </row>
    <row r="5" spans="2:17" ht="13.5" customHeight="1">
      <c r="B5" s="4" t="s">
        <v>80</v>
      </c>
      <c r="C5" s="8">
        <v>38353.5</v>
      </c>
      <c r="D5" s="8">
        <v>142863240.20899999</v>
      </c>
      <c r="E5" s="3">
        <v>23.979860343231799</v>
      </c>
      <c r="F5" s="3">
        <v>3.2081287652677502E-2</v>
      </c>
      <c r="G5" s="3">
        <v>40.460806009041498</v>
      </c>
      <c r="H5" s="3">
        <v>1.6836412212498399E-2</v>
      </c>
      <c r="I5" s="3">
        <v>27.930123226699799</v>
      </c>
      <c r="J5" s="3">
        <v>5.2238385436456101</v>
      </c>
      <c r="K5" s="3">
        <v>2.33457241144212</v>
      </c>
      <c r="L5" s="3">
        <v>0</v>
      </c>
      <c r="M5" s="3">
        <v>2.1881766073970198E-2</v>
      </c>
      <c r="N5" s="3">
        <v>0</v>
      </c>
      <c r="O5" s="1">
        <v>0</v>
      </c>
    </row>
    <row r="6" spans="2:17" ht="13.5" customHeight="1">
      <c r="B6" s="4" t="s">
        <v>81</v>
      </c>
      <c r="C6" s="8">
        <v>19535.8</v>
      </c>
      <c r="D6" s="8">
        <v>60445059.071999997</v>
      </c>
      <c r="E6" s="3">
        <v>39.374716017908703</v>
      </c>
      <c r="F6" s="3">
        <v>7.0085539529305393E-2</v>
      </c>
      <c r="G6" s="3">
        <v>30.062319708299199</v>
      </c>
      <c r="H6" s="3">
        <v>9.3254486898671895E-3</v>
      </c>
      <c r="I6" s="3">
        <v>22.203670792948198</v>
      </c>
      <c r="J6" s="3">
        <v>5.9703969782852004</v>
      </c>
      <c r="K6" s="3">
        <v>2.2662363220001001</v>
      </c>
      <c r="L6" s="3">
        <v>0</v>
      </c>
      <c r="M6" s="3">
        <v>4.32491923393949E-2</v>
      </c>
      <c r="N6" s="3">
        <v>0</v>
      </c>
      <c r="O6" s="1">
        <v>0</v>
      </c>
    </row>
    <row r="7" spans="2:17" ht="13.5" customHeight="1">
      <c r="B7" s="4" t="s">
        <v>82</v>
      </c>
      <c r="C7" s="8">
        <v>40134.699999999997</v>
      </c>
      <c r="D7" s="8">
        <v>108734630.779</v>
      </c>
      <c r="E7" s="3">
        <v>27.960925757986299</v>
      </c>
      <c r="F7" s="3">
        <v>4.7449776490180402E-2</v>
      </c>
      <c r="G7" s="3">
        <v>31.436721237037801</v>
      </c>
      <c r="H7" s="3">
        <v>0</v>
      </c>
      <c r="I7" s="3">
        <v>29.776422104663599</v>
      </c>
      <c r="J7" s="3">
        <v>6.6458584238106697</v>
      </c>
      <c r="K7" s="3">
        <v>0.197155599400995</v>
      </c>
      <c r="L7" s="3">
        <v>0.49807383806613198</v>
      </c>
      <c r="M7" s="3">
        <v>3.4373932625443802</v>
      </c>
      <c r="N7" s="3">
        <v>0</v>
      </c>
      <c r="O7" s="1">
        <v>0</v>
      </c>
    </row>
    <row r="8" spans="2:17" ht="13.5" customHeight="1">
      <c r="B8" s="4" t="s">
        <v>83</v>
      </c>
      <c r="C8" s="8">
        <v>106792.9</v>
      </c>
      <c r="D8" s="8">
        <v>197323836.96399999</v>
      </c>
      <c r="E8" s="3">
        <v>0.16160025120690599</v>
      </c>
      <c r="F8" s="3">
        <v>8.8592606631415396E-2</v>
      </c>
      <c r="G8" s="3">
        <v>49.1612356206819</v>
      </c>
      <c r="H8" s="3">
        <v>0.72308327946272499</v>
      </c>
      <c r="I8" s="3">
        <v>9.5820040617196796</v>
      </c>
      <c r="J8" s="3">
        <v>14.5358883353839</v>
      </c>
      <c r="K8" s="3">
        <v>3.1025378432277999</v>
      </c>
      <c r="L8" s="3">
        <v>6.8125900998428097</v>
      </c>
      <c r="M8" s="3">
        <v>9.7814341445552699</v>
      </c>
      <c r="N8" s="3">
        <v>5.8063431262500602</v>
      </c>
      <c r="O8" s="1">
        <v>0.244690631037569</v>
      </c>
    </row>
    <row r="9" spans="2:17" ht="13.5" customHeight="1">
      <c r="B9" s="4" t="s">
        <v>84</v>
      </c>
      <c r="C9" s="8">
        <v>19872.599999999999</v>
      </c>
      <c r="D9" s="8">
        <v>54418479.931000002</v>
      </c>
      <c r="E9" s="3">
        <v>55.034016082528098</v>
      </c>
      <c r="F9" s="3">
        <v>1.2816427446221201E-2</v>
      </c>
      <c r="G9" s="3">
        <v>23.299877888693199</v>
      </c>
      <c r="H9" s="3">
        <v>0</v>
      </c>
      <c r="I9" s="3">
        <v>0</v>
      </c>
      <c r="J9" s="3">
        <v>2.9555860463345298</v>
      </c>
      <c r="K9" s="3">
        <v>0.29825346123616298</v>
      </c>
      <c r="L9" s="3">
        <v>17.312508561116299</v>
      </c>
      <c r="M9" s="3">
        <v>0.98883515398501798</v>
      </c>
      <c r="N9" s="3">
        <v>0</v>
      </c>
      <c r="O9" s="1">
        <v>9.8106378660400395E-2</v>
      </c>
    </row>
    <row r="10" spans="2:17" ht="13.5" customHeight="1">
      <c r="B10" s="4" t="s">
        <v>85</v>
      </c>
      <c r="C10" s="8">
        <v>11788.5</v>
      </c>
      <c r="D10" s="8">
        <v>36496559.656000003</v>
      </c>
      <c r="E10" s="3">
        <v>0.48599232463216901</v>
      </c>
      <c r="F10" s="3">
        <v>0.25135119908146503</v>
      </c>
      <c r="G10" s="3">
        <v>49.186836961912</v>
      </c>
      <c r="H10" s="3">
        <v>0</v>
      </c>
      <c r="I10" s="3">
        <v>45.416587297964803</v>
      </c>
      <c r="J10" s="3">
        <v>0.62946179163051796</v>
      </c>
      <c r="K10" s="3">
        <v>3.9276785287906701</v>
      </c>
      <c r="L10" s="3">
        <v>3.4912879530252697E-2</v>
      </c>
      <c r="M10" s="3">
        <v>6.7179016458100899E-2</v>
      </c>
      <c r="N10" s="3">
        <v>0</v>
      </c>
      <c r="O10" s="1">
        <v>0</v>
      </c>
    </row>
    <row r="11" spans="2:17" ht="13.5" customHeight="1">
      <c r="B11" s="4" t="s">
        <v>86</v>
      </c>
      <c r="C11" s="8">
        <v>24.9</v>
      </c>
      <c r="D11" s="8">
        <v>76473.998999999996</v>
      </c>
      <c r="E11" s="3">
        <v>0</v>
      </c>
      <c r="F11" s="3">
        <v>1.3084146245782899</v>
      </c>
      <c r="G11" s="3">
        <v>29.685940319585701</v>
      </c>
      <c r="H11" s="3">
        <v>0</v>
      </c>
      <c r="I11" s="3">
        <v>0</v>
      </c>
      <c r="J11" s="3">
        <v>0</v>
      </c>
      <c r="K11" s="3">
        <v>69.005645055835998</v>
      </c>
      <c r="L11" s="3">
        <v>0</v>
      </c>
      <c r="M11" s="3">
        <v>0</v>
      </c>
      <c r="N11" s="3">
        <v>0</v>
      </c>
      <c r="O11" s="1">
        <v>0</v>
      </c>
    </row>
    <row r="12" spans="2:17" ht="13.5" customHeight="1">
      <c r="B12" s="4" t="s">
        <v>89</v>
      </c>
      <c r="C12" s="8">
        <v>4010.7</v>
      </c>
      <c r="D12" s="8">
        <v>8731261.0030000005</v>
      </c>
      <c r="E12" s="3">
        <v>5.4900415021847397</v>
      </c>
      <c r="F12" s="3">
        <v>0.71663604999752195</v>
      </c>
      <c r="G12" s="3">
        <v>89.190655331155398</v>
      </c>
      <c r="H12" s="3">
        <v>3.1779753584445398</v>
      </c>
      <c r="I12" s="3">
        <v>0</v>
      </c>
      <c r="J12" s="3">
        <v>0</v>
      </c>
      <c r="K12" s="3">
        <v>0.77866190462409102</v>
      </c>
      <c r="L12" s="3">
        <v>6.0941944702734098E-2</v>
      </c>
      <c r="M12" s="3">
        <v>0.58508790889095297</v>
      </c>
      <c r="N12" s="3">
        <v>0</v>
      </c>
      <c r="O12" s="1">
        <v>0</v>
      </c>
    </row>
    <row r="13" spans="2:17" ht="13.5" customHeight="1">
      <c r="B13" s="4" t="s">
        <v>90</v>
      </c>
      <c r="C13" s="8">
        <v>100751.4</v>
      </c>
      <c r="D13" s="8">
        <v>238226428.16</v>
      </c>
      <c r="E13" s="3">
        <v>16.551256785785199</v>
      </c>
      <c r="F13" s="3">
        <v>1.1838750530122999</v>
      </c>
      <c r="G13" s="3">
        <v>66.516433290075199</v>
      </c>
      <c r="H13" s="3">
        <v>9.9862379589664499E-3</v>
      </c>
      <c r="I13" s="3">
        <v>12.307627756926101</v>
      </c>
      <c r="J13" s="3">
        <v>7.3271047770674003E-2</v>
      </c>
      <c r="K13" s="3">
        <v>2.56014508230251</v>
      </c>
      <c r="L13" s="3">
        <v>0</v>
      </c>
      <c r="M13" s="3">
        <v>9.4021054550354297E-2</v>
      </c>
      <c r="N13" s="3">
        <v>0</v>
      </c>
      <c r="O13" s="1">
        <v>0.703383691618647</v>
      </c>
    </row>
    <row r="14" spans="2:17" ht="13.5" customHeight="1">
      <c r="B14" s="4" t="s">
        <v>91</v>
      </c>
      <c r="C14" s="8">
        <v>51336.4</v>
      </c>
      <c r="D14" s="8">
        <v>132902274.317</v>
      </c>
      <c r="E14" s="3">
        <v>28.510027372015699</v>
      </c>
      <c r="F14" s="3">
        <v>0.15939941667936799</v>
      </c>
      <c r="G14" s="3">
        <v>39.775440030544303</v>
      </c>
      <c r="H14" s="3">
        <v>7.3399368105406496E-2</v>
      </c>
      <c r="I14" s="3">
        <v>25.944373049192599</v>
      </c>
      <c r="J14" s="3">
        <v>1.4307588044899899</v>
      </c>
      <c r="K14" s="3">
        <v>3.4411870393014499</v>
      </c>
      <c r="L14" s="3">
        <v>0</v>
      </c>
      <c r="M14" s="3">
        <v>0.66283515495189405</v>
      </c>
      <c r="N14" s="3">
        <v>0</v>
      </c>
      <c r="O14" s="1">
        <v>2.5797647193600299E-3</v>
      </c>
    </row>
    <row r="15" spans="2:17" ht="13.5" customHeight="1">
      <c r="B15" s="4" t="s">
        <v>92</v>
      </c>
      <c r="C15" s="8">
        <v>3501.8</v>
      </c>
      <c r="D15" s="8">
        <v>9948844.6669999994</v>
      </c>
      <c r="E15" s="3">
        <v>15.050787367524601</v>
      </c>
      <c r="F15" s="3">
        <v>66.744592589669494</v>
      </c>
      <c r="G15" s="3">
        <v>0</v>
      </c>
      <c r="H15" s="3">
        <v>0.63705935393978197</v>
      </c>
      <c r="I15" s="3">
        <v>0</v>
      </c>
      <c r="J15" s="3">
        <v>0.91316127192070395</v>
      </c>
      <c r="K15" s="3">
        <v>5.5918934228451</v>
      </c>
      <c r="L15" s="3">
        <v>6.4241326182881897</v>
      </c>
      <c r="M15" s="3">
        <v>0.88966025257374004</v>
      </c>
      <c r="N15" s="3">
        <v>2.6143939190207801</v>
      </c>
      <c r="O15" s="1">
        <v>1.13431920421758</v>
      </c>
    </row>
    <row r="16" spans="2:17" ht="13.5" customHeight="1">
      <c r="B16" s="4" t="s">
        <v>93</v>
      </c>
      <c r="C16" s="8">
        <v>22303.9</v>
      </c>
      <c r="D16" s="8">
        <v>54396530.723999999</v>
      </c>
      <c r="E16" s="3">
        <v>46.3234452100955</v>
      </c>
      <c r="F16" s="3">
        <v>0.51064415857151702</v>
      </c>
      <c r="G16" s="3">
        <v>5.4432643664370701</v>
      </c>
      <c r="H16" s="3">
        <v>2.2283274071317E-2</v>
      </c>
      <c r="I16" s="3">
        <v>8.6451561298060806</v>
      </c>
      <c r="J16" s="3">
        <v>1.6853813833408899</v>
      </c>
      <c r="K16" s="3">
        <v>0.46274008691440899</v>
      </c>
      <c r="L16" s="3">
        <v>36.906807799530199</v>
      </c>
      <c r="M16" s="3">
        <v>2.7759123297124499E-4</v>
      </c>
      <c r="N16" s="3">
        <v>0</v>
      </c>
      <c r="O16" s="1">
        <v>0</v>
      </c>
    </row>
    <row r="17" spans="2:15" ht="13.5" customHeight="1">
      <c r="B17" s="4" t="s">
        <v>94</v>
      </c>
      <c r="C17" s="8">
        <v>6212.4</v>
      </c>
      <c r="D17" s="8">
        <v>15660938.441</v>
      </c>
      <c r="E17" s="3">
        <v>0.1863762010766</v>
      </c>
      <c r="F17" s="3">
        <v>1.1707152891251001E-3</v>
      </c>
      <c r="G17" s="3">
        <v>21.208578241249999</v>
      </c>
      <c r="H17" s="3">
        <v>0</v>
      </c>
      <c r="I17" s="3">
        <v>0</v>
      </c>
      <c r="J17" s="3">
        <v>57.680273573302998</v>
      </c>
      <c r="K17" s="3">
        <v>3.3942621329809999</v>
      </c>
      <c r="L17" s="3">
        <v>16.4639879037307</v>
      </c>
      <c r="M17" s="3">
        <v>0.19028872525139601</v>
      </c>
      <c r="N17" s="3">
        <v>0.45971063972599102</v>
      </c>
      <c r="O17" s="1">
        <v>0.41535186739212898</v>
      </c>
    </row>
    <row r="18" spans="2:15" ht="13.5" customHeight="1">
      <c r="B18" s="4" t="s">
        <v>95</v>
      </c>
      <c r="C18" s="8">
        <v>62747.6</v>
      </c>
      <c r="D18" s="8">
        <v>187437381.035</v>
      </c>
      <c r="E18" s="3">
        <v>31.6573998349036</v>
      </c>
      <c r="F18" s="3">
        <v>3.7080633113892203E-2</v>
      </c>
      <c r="G18" s="3">
        <v>9.32601520615151</v>
      </c>
      <c r="H18" s="3">
        <v>0.110479676254971</v>
      </c>
      <c r="I18" s="3">
        <v>52.6079893239325</v>
      </c>
      <c r="J18" s="3">
        <v>7.0868467358843598E-2</v>
      </c>
      <c r="K18" s="3">
        <v>0.249156281206178</v>
      </c>
      <c r="L18" s="3">
        <v>5.6890647301307098</v>
      </c>
      <c r="M18" s="3">
        <v>2.6040696597144999E-2</v>
      </c>
      <c r="N18" s="3">
        <v>0</v>
      </c>
      <c r="O18" s="1">
        <v>0.22590515035068101</v>
      </c>
    </row>
    <row r="19" spans="2:15" ht="13.5" customHeight="1">
      <c r="B19" s="4" t="s">
        <v>96</v>
      </c>
      <c r="C19" s="8">
        <v>40933.199999999997</v>
      </c>
      <c r="D19" s="8">
        <v>101397209.392</v>
      </c>
      <c r="E19" s="3">
        <v>71.2792363847568</v>
      </c>
      <c r="F19" s="3">
        <v>0.59985543282569698</v>
      </c>
      <c r="G19" s="3">
        <v>19.6500043434276</v>
      </c>
      <c r="H19" s="3">
        <v>2.2332087632537001</v>
      </c>
      <c r="I19" s="3">
        <v>0</v>
      </c>
      <c r="J19" s="3">
        <v>0.418896366328742</v>
      </c>
      <c r="K19" s="3">
        <v>0.44439506324000999</v>
      </c>
      <c r="L19" s="3">
        <v>4.8147791996109204</v>
      </c>
      <c r="M19" s="3">
        <v>0.221936575000556</v>
      </c>
      <c r="N19" s="3">
        <v>0</v>
      </c>
      <c r="O19" s="1">
        <v>0.33768787155598801</v>
      </c>
    </row>
    <row r="20" spans="2:15" ht="13.5" customHeight="1">
      <c r="B20" s="4" t="s">
        <v>97</v>
      </c>
      <c r="C20" s="8">
        <v>19888.2</v>
      </c>
      <c r="D20" s="8">
        <v>47599990.321999997</v>
      </c>
      <c r="E20" s="3">
        <v>48.521152186639497</v>
      </c>
      <c r="F20" s="3">
        <v>5.95035411749648E-2</v>
      </c>
      <c r="G20" s="3">
        <v>4.2588391507495</v>
      </c>
      <c r="H20" s="3">
        <v>0</v>
      </c>
      <c r="I20" s="3">
        <v>17.3236210717495</v>
      </c>
      <c r="J20" s="3">
        <v>6.4155474867710505E-2</v>
      </c>
      <c r="K20" s="3">
        <v>0.123596663089172</v>
      </c>
      <c r="L20" s="3">
        <v>29.6447138436294</v>
      </c>
      <c r="M20" s="3">
        <v>4.4159672595431099E-3</v>
      </c>
      <c r="N20" s="3">
        <v>0</v>
      </c>
      <c r="O20" s="1">
        <v>2.10084075144772E-6</v>
      </c>
    </row>
    <row r="21" spans="2:15" ht="13.5" customHeight="1">
      <c r="B21" s="4" t="s">
        <v>98</v>
      </c>
      <c r="C21" s="8">
        <v>31178.5</v>
      </c>
      <c r="D21" s="8">
        <v>80273501.004999995</v>
      </c>
      <c r="E21" s="3">
        <v>83.242984811819198</v>
      </c>
      <c r="F21" s="3">
        <v>1.5178279113495801</v>
      </c>
      <c r="G21" s="3">
        <v>10.250607234046701</v>
      </c>
      <c r="H21" s="3">
        <v>6.2226290723768202E-2</v>
      </c>
      <c r="I21" s="3">
        <v>0</v>
      </c>
      <c r="J21" s="3">
        <v>4.33260037756264</v>
      </c>
      <c r="K21" s="3">
        <v>0.57913833979948903</v>
      </c>
      <c r="L21" s="3">
        <v>0</v>
      </c>
      <c r="M21" s="3">
        <v>1.4615034698675601E-2</v>
      </c>
      <c r="N21" s="3">
        <v>0</v>
      </c>
      <c r="O21" s="1">
        <v>0</v>
      </c>
    </row>
    <row r="22" spans="2:15" ht="13.5" customHeight="1">
      <c r="B22" s="4" t="s">
        <v>99</v>
      </c>
      <c r="C22" s="8">
        <v>36571.699999999997</v>
      </c>
      <c r="D22" s="8">
        <v>106842115.053</v>
      </c>
      <c r="E22" s="3">
        <v>11.244300796525399</v>
      </c>
      <c r="F22" s="3">
        <v>4.5106038587893904</v>
      </c>
      <c r="G22" s="3">
        <v>61.8224879113802</v>
      </c>
      <c r="H22" s="3">
        <v>1.995293152188</v>
      </c>
      <c r="I22" s="3">
        <v>16.053431522457299</v>
      </c>
      <c r="J22" s="3">
        <v>1.0323859511048801</v>
      </c>
      <c r="K22" s="3">
        <v>2.69207760273855</v>
      </c>
      <c r="L22" s="3">
        <v>0</v>
      </c>
      <c r="M22" s="3">
        <v>0</v>
      </c>
      <c r="N22" s="3">
        <v>0</v>
      </c>
      <c r="O22" s="1">
        <v>0.64941920481625504</v>
      </c>
    </row>
    <row r="23" spans="2:15" ht="13.5" customHeight="1">
      <c r="B23" s="4" t="s">
        <v>100</v>
      </c>
      <c r="C23" s="8">
        <v>19517.400000000001</v>
      </c>
      <c r="D23" s="8">
        <v>31951671.136999998</v>
      </c>
      <c r="E23" s="3">
        <v>5.8680237988044901</v>
      </c>
      <c r="F23" s="3">
        <v>1.3216243921317401</v>
      </c>
      <c r="G23" s="3">
        <v>66.174742065355801</v>
      </c>
      <c r="H23" s="3">
        <v>1.65159746509087E-3</v>
      </c>
      <c r="I23" s="3">
        <v>16.9453355971823</v>
      </c>
      <c r="J23" s="3">
        <v>0.66370868457648302</v>
      </c>
      <c r="K23" s="3">
        <v>6.4521198727117302</v>
      </c>
      <c r="L23" s="3">
        <v>0.676406392655579</v>
      </c>
      <c r="M23" s="3">
        <v>1.89638759911684</v>
      </c>
      <c r="N23" s="3">
        <v>0</v>
      </c>
      <c r="O23" s="1">
        <v>0</v>
      </c>
    </row>
    <row r="24" spans="2:15" ht="13.5" customHeight="1">
      <c r="B24" s="4" t="s">
        <v>101</v>
      </c>
      <c r="C24" s="8">
        <v>18265.2</v>
      </c>
      <c r="D24" s="8">
        <v>37166746.523999996</v>
      </c>
      <c r="E24" s="3">
        <v>37.199161001634799</v>
      </c>
      <c r="F24" s="3">
        <v>0.43211509451135499</v>
      </c>
      <c r="G24" s="3">
        <v>14.5906019191779</v>
      </c>
      <c r="H24" s="3">
        <v>0</v>
      </c>
      <c r="I24" s="3">
        <v>39.7119725771528</v>
      </c>
      <c r="J24" s="3">
        <v>3.74565237031159</v>
      </c>
      <c r="K24" s="3">
        <v>2.3409193007749201</v>
      </c>
      <c r="L24" s="3">
        <v>1.4181900876279001</v>
      </c>
      <c r="M24" s="3">
        <v>0.56138764880874903</v>
      </c>
      <c r="N24" s="3">
        <v>0</v>
      </c>
      <c r="O24" s="1">
        <v>0</v>
      </c>
    </row>
    <row r="25" spans="2:15" ht="13.5" customHeight="1">
      <c r="B25" s="4" t="s">
        <v>102</v>
      </c>
      <c r="C25" s="8">
        <v>5717.6</v>
      </c>
      <c r="D25" s="8">
        <v>11514427.426000001</v>
      </c>
      <c r="E25" s="3">
        <v>0.60639662367388703</v>
      </c>
      <c r="F25" s="3">
        <v>0.95342558786063403</v>
      </c>
      <c r="G25" s="3">
        <v>30.383464189089999</v>
      </c>
      <c r="H25" s="3">
        <v>1.29038174518737</v>
      </c>
      <c r="I25" s="3">
        <v>0</v>
      </c>
      <c r="J25" s="3">
        <v>26.0515580257956</v>
      </c>
      <c r="K25" s="3">
        <v>25.345741666094799</v>
      </c>
      <c r="L25" s="3">
        <v>14.478384287603401</v>
      </c>
      <c r="M25" s="3">
        <v>0</v>
      </c>
      <c r="N25" s="3">
        <v>0</v>
      </c>
      <c r="O25" s="1">
        <v>0.89064787469436002</v>
      </c>
    </row>
    <row r="26" spans="2:15" ht="13.5" customHeight="1">
      <c r="B26" s="4" t="s">
        <v>103</v>
      </c>
      <c r="C26" s="8">
        <v>36977.199999999997</v>
      </c>
      <c r="D26" s="8">
        <v>112121789.925</v>
      </c>
      <c r="E26" s="3">
        <v>36.1454028370175</v>
      </c>
      <c r="F26" s="3">
        <v>0.73043686589299095</v>
      </c>
      <c r="G26" s="3">
        <v>26.127975475284199</v>
      </c>
      <c r="H26" s="3">
        <v>1.58249105030814</v>
      </c>
      <c r="I26" s="3">
        <v>28.140569178386801</v>
      </c>
      <c r="J26" s="3">
        <v>0.72484126134909399</v>
      </c>
      <c r="K26" s="3">
        <v>2.35007655237637</v>
      </c>
      <c r="L26" s="3">
        <v>4.1881091819807104</v>
      </c>
      <c r="M26" s="3">
        <v>8.2365791382591307E-3</v>
      </c>
      <c r="N26" s="3">
        <v>0</v>
      </c>
      <c r="O26" s="1">
        <v>1.86101826593887E-3</v>
      </c>
    </row>
    <row r="27" spans="2:15" ht="13.5" customHeight="1">
      <c r="B27" s="4" t="s">
        <v>104</v>
      </c>
      <c r="C27" s="8">
        <v>21832.400000000001</v>
      </c>
      <c r="D27" s="8">
        <v>60036475.895999998</v>
      </c>
      <c r="E27" s="3">
        <v>38.653650050164501</v>
      </c>
      <c r="F27" s="3">
        <v>5.1144540608054699E-2</v>
      </c>
      <c r="G27" s="3">
        <v>14.8732883646442</v>
      </c>
      <c r="H27" s="3">
        <v>0</v>
      </c>
      <c r="I27" s="3">
        <v>23.087325083099401</v>
      </c>
      <c r="J27" s="3">
        <v>2.0129456854771299</v>
      </c>
      <c r="K27" s="3">
        <v>3.6351662866333201</v>
      </c>
      <c r="L27" s="3">
        <v>17.474725347897198</v>
      </c>
      <c r="M27" s="3">
        <v>1.68347660494798E-2</v>
      </c>
      <c r="N27" s="3">
        <v>0</v>
      </c>
      <c r="O27" s="1">
        <v>0.19491987542677</v>
      </c>
    </row>
    <row r="28" spans="2:15" ht="13.5" customHeight="1">
      <c r="B28" s="4" t="s">
        <v>105</v>
      </c>
      <c r="C28" s="8">
        <v>24747.7</v>
      </c>
      <c r="D28" s="8">
        <v>78611512.544</v>
      </c>
      <c r="E28" s="3">
        <v>76.734167641140104</v>
      </c>
      <c r="F28" s="3">
        <v>9.3866371482243402E-2</v>
      </c>
      <c r="G28" s="3">
        <v>7.6780031330852898</v>
      </c>
      <c r="H28" s="3">
        <v>1.14222354425749E-2</v>
      </c>
      <c r="I28" s="3">
        <v>11.9959262262824</v>
      </c>
      <c r="J28" s="3">
        <v>1.8415547047099701</v>
      </c>
      <c r="K28" s="3">
        <v>0.17636004225155499</v>
      </c>
      <c r="L28" s="3">
        <v>1.4271230379105599</v>
      </c>
      <c r="M28" s="3">
        <v>4.15766076953379E-2</v>
      </c>
      <c r="N28" s="3">
        <v>0</v>
      </c>
      <c r="O28" s="1">
        <v>0</v>
      </c>
    </row>
    <row r="29" spans="2:15" ht="13.5" customHeight="1">
      <c r="B29" s="4" t="s">
        <v>106</v>
      </c>
      <c r="C29" s="8">
        <v>19599.7</v>
      </c>
      <c r="D29" s="8">
        <v>62881294.963</v>
      </c>
      <c r="E29" s="3">
        <v>8.4954134811451105</v>
      </c>
      <c r="F29" s="3">
        <v>2.82839006551713E-2</v>
      </c>
      <c r="G29" s="3">
        <v>79.665564602159805</v>
      </c>
      <c r="H29" s="3">
        <v>8.3846142203581903E-3</v>
      </c>
      <c r="I29" s="3">
        <v>9.3784200894932699</v>
      </c>
      <c r="J29" s="3">
        <v>0</v>
      </c>
      <c r="K29" s="3">
        <v>2.42393331232631</v>
      </c>
      <c r="L29" s="3">
        <v>0</v>
      </c>
      <c r="M29" s="3">
        <v>0</v>
      </c>
      <c r="N29" s="3">
        <v>0</v>
      </c>
      <c r="O29" s="1">
        <v>0</v>
      </c>
    </row>
    <row r="30" spans="2:15" ht="13.5" customHeight="1">
      <c r="B30" s="4" t="s">
        <v>107</v>
      </c>
      <c r="C30" s="8">
        <v>7258.5</v>
      </c>
      <c r="D30" s="8">
        <v>27783529.991999999</v>
      </c>
      <c r="E30" s="3">
        <v>51.358564320246401</v>
      </c>
      <c r="F30" s="3">
        <v>1.65537902584312</v>
      </c>
      <c r="G30" s="3">
        <v>1.7134636487858199</v>
      </c>
      <c r="H30" s="3">
        <v>3.09021940007306E-2</v>
      </c>
      <c r="I30" s="3">
        <v>0</v>
      </c>
      <c r="J30" s="3">
        <v>36.289590992484399</v>
      </c>
      <c r="K30" s="3">
        <v>7.2524984406051304E-2</v>
      </c>
      <c r="L30" s="3">
        <v>7.7030936132490098</v>
      </c>
      <c r="M30" s="3">
        <v>0</v>
      </c>
      <c r="N30" s="3">
        <v>0</v>
      </c>
      <c r="O30" s="1">
        <v>1.1764812209844699</v>
      </c>
    </row>
    <row r="31" spans="2:15" ht="13.5" customHeight="1">
      <c r="B31" s="4" t="s">
        <v>108</v>
      </c>
      <c r="C31" s="8">
        <v>48223.6</v>
      </c>
      <c r="D31" s="8">
        <v>130768152.699</v>
      </c>
      <c r="E31" s="3">
        <v>28.627597216891498</v>
      </c>
      <c r="F31" s="3">
        <v>0.192090640609279</v>
      </c>
      <c r="G31" s="3">
        <v>30.015795849519002</v>
      </c>
      <c r="H31" s="3">
        <v>0.27754422070275497</v>
      </c>
      <c r="I31" s="3">
        <v>32.719042179997999</v>
      </c>
      <c r="J31" s="3">
        <v>3.3778759682066002</v>
      </c>
      <c r="K31" s="3">
        <v>1.95453554524712</v>
      </c>
      <c r="L31" s="3">
        <v>4.7664510640556502E-3</v>
      </c>
      <c r="M31" s="3">
        <v>2.60776261862837</v>
      </c>
      <c r="N31" s="3">
        <v>0</v>
      </c>
      <c r="O31" s="1">
        <v>0.22298930913325299</v>
      </c>
    </row>
    <row r="32" spans="2:15" ht="13.5" customHeight="1">
      <c r="B32" s="4" t="s">
        <v>109</v>
      </c>
      <c r="C32" s="8">
        <v>9442.2999999999993</v>
      </c>
      <c r="D32" s="8">
        <v>37856451.758000001</v>
      </c>
      <c r="E32" s="3">
        <v>70.213525934765698</v>
      </c>
      <c r="F32" s="3">
        <v>7.9516430182723793E-2</v>
      </c>
      <c r="G32" s="3">
        <v>2.8294086671908198</v>
      </c>
      <c r="H32" s="3">
        <v>0.121430683315052</v>
      </c>
      <c r="I32" s="3">
        <v>0</v>
      </c>
      <c r="J32" s="3">
        <v>5.0506714528949903</v>
      </c>
      <c r="K32" s="3">
        <v>1.48085722395754E-2</v>
      </c>
      <c r="L32" s="3">
        <v>21.586603152546399</v>
      </c>
      <c r="M32" s="3">
        <v>0</v>
      </c>
      <c r="N32" s="3">
        <v>0</v>
      </c>
      <c r="O32" s="1">
        <v>0.104035106864687</v>
      </c>
    </row>
    <row r="33" spans="2:15" ht="13.5" customHeight="1">
      <c r="B33" s="4" t="s">
        <v>110</v>
      </c>
      <c r="C33" s="8">
        <v>10004.200000000001</v>
      </c>
      <c r="D33" s="8">
        <v>37197843.200000003</v>
      </c>
      <c r="E33" s="3">
        <v>58.839861157809501</v>
      </c>
      <c r="F33" s="3">
        <v>0</v>
      </c>
      <c r="G33" s="3">
        <v>1.4452515623893301</v>
      </c>
      <c r="H33" s="3">
        <v>0</v>
      </c>
      <c r="I33" s="3">
        <v>25.1253372451846</v>
      </c>
      <c r="J33" s="3">
        <v>4.1096273532766698</v>
      </c>
      <c r="K33" s="3">
        <v>0.26283818579324902</v>
      </c>
      <c r="L33" s="3">
        <v>10.2063874211507</v>
      </c>
      <c r="M33" s="3">
        <v>1.06970743959478E-2</v>
      </c>
      <c r="N33" s="3">
        <v>0</v>
      </c>
      <c r="O33" s="1">
        <v>0</v>
      </c>
    </row>
    <row r="34" spans="2:15" ht="13.5" customHeight="1">
      <c r="B34" s="4" t="s">
        <v>111</v>
      </c>
      <c r="C34" s="8">
        <v>4650.3</v>
      </c>
      <c r="D34" s="8">
        <v>19282493.050000001</v>
      </c>
      <c r="E34" s="3">
        <v>2.1886020590453898</v>
      </c>
      <c r="F34" s="3">
        <v>0.201210252226213</v>
      </c>
      <c r="G34" s="3">
        <v>24.604889039198198</v>
      </c>
      <c r="H34" s="3">
        <v>0</v>
      </c>
      <c r="I34" s="3">
        <v>55.807944256741798</v>
      </c>
      <c r="J34" s="3">
        <v>5.9400308047272201</v>
      </c>
      <c r="K34" s="3">
        <v>9.0152691100413396</v>
      </c>
      <c r="L34" s="3">
        <v>2.2420544780198601</v>
      </c>
      <c r="M34" s="3">
        <v>0</v>
      </c>
      <c r="N34" s="3">
        <v>0</v>
      </c>
      <c r="O34" s="1">
        <v>0</v>
      </c>
    </row>
    <row r="35" spans="2:15" ht="13.5" customHeight="1">
      <c r="B35" s="4" t="s">
        <v>112</v>
      </c>
      <c r="C35" s="8">
        <v>28577</v>
      </c>
      <c r="D35" s="8">
        <v>77598196.669</v>
      </c>
      <c r="E35" s="3">
        <v>1.6897993198771499</v>
      </c>
      <c r="F35" s="3">
        <v>0.187840466788286</v>
      </c>
      <c r="G35" s="3">
        <v>56.313040787761203</v>
      </c>
      <c r="H35" s="3">
        <v>0.266307331208533</v>
      </c>
      <c r="I35" s="3">
        <v>38.416425300935799</v>
      </c>
      <c r="J35" s="3">
        <v>0</v>
      </c>
      <c r="K35" s="3">
        <v>1.95655985151755</v>
      </c>
      <c r="L35" s="3">
        <v>2.67904202739907E-2</v>
      </c>
      <c r="M35" s="3">
        <v>1.0562335359369199</v>
      </c>
      <c r="N35" s="3">
        <v>0</v>
      </c>
      <c r="O35" s="1">
        <v>8.70029857005057E-2</v>
      </c>
    </row>
    <row r="36" spans="2:15" ht="13.5" customHeight="1">
      <c r="B36" s="4" t="s">
        <v>72</v>
      </c>
      <c r="C36" s="8">
        <v>13285.9</v>
      </c>
      <c r="D36" s="8">
        <v>32922552.000999998</v>
      </c>
      <c r="E36" s="3">
        <v>55.783250920968698</v>
      </c>
      <c r="F36" s="3">
        <v>0.156982687189679</v>
      </c>
      <c r="G36" s="3">
        <v>30.2453863150808</v>
      </c>
      <c r="H36" s="3">
        <v>0</v>
      </c>
      <c r="I36" s="3">
        <v>0</v>
      </c>
      <c r="J36" s="3">
        <v>0.44945483676553599</v>
      </c>
      <c r="K36" s="3">
        <v>5.4106960733115099E-2</v>
      </c>
      <c r="L36" s="3">
        <v>10.951219872854599</v>
      </c>
      <c r="M36" s="3">
        <v>2.3155647597136602</v>
      </c>
      <c r="N36" s="3">
        <v>4.3186203262322601E-2</v>
      </c>
      <c r="O36" s="1">
        <v>8.47443431578843E-4</v>
      </c>
    </row>
    <row r="37" spans="2:15" ht="13.5" customHeight="1">
      <c r="B37" s="4" t="s">
        <v>113</v>
      </c>
      <c r="C37" s="8">
        <v>19953.8</v>
      </c>
      <c r="D37" s="8">
        <v>39228694.002999999</v>
      </c>
      <c r="E37" s="3">
        <v>5.5235862302998697</v>
      </c>
      <c r="F37" s="3">
        <v>2.80029332624738E-2</v>
      </c>
      <c r="G37" s="3">
        <v>73.725655048507406</v>
      </c>
      <c r="H37" s="3">
        <v>1.89263501873871E-3</v>
      </c>
      <c r="I37" s="3">
        <v>0</v>
      </c>
      <c r="J37" s="3">
        <v>4.5609955816811496</v>
      </c>
      <c r="K37" s="3">
        <v>0.14087647170414999</v>
      </c>
      <c r="L37" s="3">
        <v>0.87656499606520499</v>
      </c>
      <c r="M37" s="3">
        <v>6.5404904892597502</v>
      </c>
      <c r="N37" s="3">
        <v>8.5483319943584295</v>
      </c>
      <c r="O37" s="1">
        <v>5.3603619842842801E-2</v>
      </c>
    </row>
    <row r="38" spans="2:15" ht="13.5" customHeight="1">
      <c r="B38" s="4" t="s">
        <v>114</v>
      </c>
      <c r="C38" s="8">
        <v>51335.7</v>
      </c>
      <c r="D38" s="8">
        <v>134090832.639</v>
      </c>
      <c r="E38" s="3">
        <v>1.32017813965061</v>
      </c>
      <c r="F38" s="3">
        <v>0.47690809306894499</v>
      </c>
      <c r="G38" s="3">
        <v>42.113634981946099</v>
      </c>
      <c r="H38" s="3">
        <v>0</v>
      </c>
      <c r="I38" s="3">
        <v>31.002111909206601</v>
      </c>
      <c r="J38" s="3">
        <v>19.7010500097137</v>
      </c>
      <c r="K38" s="3">
        <v>2.32282244229962</v>
      </c>
      <c r="L38" s="3">
        <v>2.9384409970130001</v>
      </c>
      <c r="M38" s="3">
        <v>0.10411673731504199</v>
      </c>
      <c r="N38" s="3">
        <v>0</v>
      </c>
      <c r="O38" s="1">
        <v>2.0736689786492901E-2</v>
      </c>
    </row>
    <row r="39" spans="2:15" ht="13.5" customHeight="1">
      <c r="B39" s="4" t="s">
        <v>115</v>
      </c>
      <c r="C39" s="8">
        <v>46930.8</v>
      </c>
      <c r="D39" s="8">
        <v>118922077.758</v>
      </c>
      <c r="E39" s="3">
        <v>57.8029332194481</v>
      </c>
      <c r="F39" s="3">
        <v>0.99339573931488401</v>
      </c>
      <c r="G39" s="3">
        <v>24.324397094140998</v>
      </c>
      <c r="H39" s="3">
        <v>0.615739256244761</v>
      </c>
      <c r="I39" s="3">
        <v>14.134379160718201</v>
      </c>
      <c r="J39" s="3">
        <v>0.42050010517036102</v>
      </c>
      <c r="K39" s="3">
        <v>0.60689780617407596</v>
      </c>
      <c r="L39" s="3">
        <v>1.0466588173020099</v>
      </c>
      <c r="M39" s="3">
        <v>5.5098801486508898E-2</v>
      </c>
      <c r="N39" s="3">
        <v>0</v>
      </c>
      <c r="O39" s="1">
        <v>0</v>
      </c>
    </row>
    <row r="40" spans="2:15" ht="13.5" customHeight="1">
      <c r="B40" s="4" t="s">
        <v>116</v>
      </c>
      <c r="C40" s="8">
        <v>33525.199999999997</v>
      </c>
      <c r="D40" s="8">
        <v>78655008.003000006</v>
      </c>
      <c r="E40" s="3">
        <v>24.357056177721599</v>
      </c>
      <c r="F40" s="3">
        <v>2.1945571697136401E-2</v>
      </c>
      <c r="G40" s="3">
        <v>46.442161781086298</v>
      </c>
      <c r="H40" s="3">
        <v>2.83195295391412E-2</v>
      </c>
      <c r="I40" s="3">
        <v>0</v>
      </c>
      <c r="J40" s="3">
        <v>3.1606315837687098</v>
      </c>
      <c r="K40" s="3">
        <v>0.46763856880972399</v>
      </c>
      <c r="L40" s="3">
        <v>25.5153355935538</v>
      </c>
      <c r="M40" s="3">
        <v>6.9111938235462004E-3</v>
      </c>
      <c r="N40" s="3">
        <v>0</v>
      </c>
      <c r="O40" s="1">
        <v>0</v>
      </c>
    </row>
    <row r="41" spans="2:15" ht="13.5" customHeight="1">
      <c r="B41" s="4" t="s">
        <v>117</v>
      </c>
      <c r="C41" s="8">
        <v>19278.2</v>
      </c>
      <c r="D41" s="8">
        <v>60181811.825999998</v>
      </c>
      <c r="E41" s="3">
        <v>3.1540878795756302</v>
      </c>
      <c r="F41" s="3">
        <v>8.0586507229110493E-3</v>
      </c>
      <c r="G41" s="3">
        <v>25.4338325843189</v>
      </c>
      <c r="H41" s="3">
        <v>0</v>
      </c>
      <c r="I41" s="3">
        <v>0</v>
      </c>
      <c r="J41" s="3">
        <v>57.4078691171161</v>
      </c>
      <c r="K41" s="3">
        <v>1.73047554638906</v>
      </c>
      <c r="L41" s="3">
        <v>11.892416870348701</v>
      </c>
      <c r="M41" s="3">
        <v>6.8020018225829607E-2</v>
      </c>
      <c r="N41" s="3">
        <v>0.30523933330283598</v>
      </c>
      <c r="O41" s="1">
        <v>0</v>
      </c>
    </row>
    <row r="42" spans="2:15" ht="13.5" customHeight="1">
      <c r="B42" s="4" t="s">
        <v>118</v>
      </c>
      <c r="C42" s="8">
        <v>68558.5</v>
      </c>
      <c r="D42" s="8">
        <v>215066508.48800001</v>
      </c>
      <c r="E42" s="3">
        <v>25.4209872038413</v>
      </c>
      <c r="F42" s="3">
        <v>0.16865229228036499</v>
      </c>
      <c r="G42" s="3">
        <v>31.640982003275301</v>
      </c>
      <c r="H42" s="3">
        <v>0.24987353913260099</v>
      </c>
      <c r="I42" s="3">
        <v>38.557379978375003</v>
      </c>
      <c r="J42" s="3">
        <v>0.84284764290213499</v>
      </c>
      <c r="K42" s="3">
        <v>1.4652018730129599</v>
      </c>
      <c r="L42" s="3">
        <v>1.61635859510349</v>
      </c>
      <c r="M42" s="3">
        <v>3.4782430989006699E-2</v>
      </c>
      <c r="N42" s="3">
        <v>0</v>
      </c>
      <c r="O42" s="1">
        <v>2.9344410877993402E-3</v>
      </c>
    </row>
    <row r="43" spans="2:15" ht="13.5" customHeight="1">
      <c r="B43" s="4" t="s">
        <v>119</v>
      </c>
      <c r="C43" s="8">
        <v>2398</v>
      </c>
      <c r="D43" s="8">
        <v>6564885.0999999996</v>
      </c>
      <c r="E43" s="3">
        <v>0</v>
      </c>
      <c r="F43" s="3">
        <v>0.40035446993505502</v>
      </c>
      <c r="G43" s="3">
        <v>95.820461344938593</v>
      </c>
      <c r="H43" s="3">
        <v>0</v>
      </c>
      <c r="I43" s="3">
        <v>0</v>
      </c>
      <c r="J43" s="3">
        <v>3.2414885608004297E-2</v>
      </c>
      <c r="K43" s="3">
        <v>3.1192640304291599</v>
      </c>
      <c r="L43" s="3">
        <v>0.40415025608626398</v>
      </c>
      <c r="M43" s="3">
        <v>0.22335501300289801</v>
      </c>
      <c r="N43" s="3">
        <v>0</v>
      </c>
      <c r="O43" s="1">
        <v>0</v>
      </c>
    </row>
    <row r="44" spans="2:15" ht="13.5" customHeight="1">
      <c r="B44" s="4" t="s">
        <v>120</v>
      </c>
      <c r="C44" s="8">
        <v>31484.7</v>
      </c>
      <c r="D44" s="8">
        <v>96985763.859999999</v>
      </c>
      <c r="E44" s="3">
        <v>21.655666376040099</v>
      </c>
      <c r="F44" s="3">
        <v>0.117400600775043</v>
      </c>
      <c r="G44" s="3">
        <v>16.875522430870799</v>
      </c>
      <c r="H44" s="3">
        <v>4.68312083825458E-2</v>
      </c>
      <c r="I44" s="3">
        <v>57.560938835608503</v>
      </c>
      <c r="J44" s="3">
        <v>1.2883066081832499</v>
      </c>
      <c r="K44" s="3">
        <v>2.4502084456122502</v>
      </c>
      <c r="L44" s="3">
        <v>0</v>
      </c>
      <c r="M44" s="3">
        <v>5.1254945275203403E-3</v>
      </c>
      <c r="N44" s="3">
        <v>0</v>
      </c>
      <c r="O44" s="1">
        <v>0</v>
      </c>
    </row>
    <row r="45" spans="2:15" ht="13.5" customHeight="1">
      <c r="B45" s="4" t="s">
        <v>121</v>
      </c>
      <c r="C45" s="8">
        <v>5438</v>
      </c>
      <c r="D45" s="8">
        <v>10289415.719000001</v>
      </c>
      <c r="E45" s="3">
        <v>20.2409986596975</v>
      </c>
      <c r="F45" s="3">
        <v>2.7142892009476598E-2</v>
      </c>
      <c r="G45" s="3">
        <v>8.9272453276606001</v>
      </c>
      <c r="H45" s="3">
        <v>0</v>
      </c>
      <c r="I45" s="3">
        <v>0</v>
      </c>
      <c r="J45" s="3">
        <v>40.162669178107002</v>
      </c>
      <c r="K45" s="3">
        <v>0</v>
      </c>
      <c r="L45" s="3">
        <v>30.638406326692401</v>
      </c>
      <c r="M45" s="3">
        <v>3.5376158331198101E-3</v>
      </c>
      <c r="N45" s="3">
        <v>0</v>
      </c>
      <c r="O45" s="1">
        <v>0</v>
      </c>
    </row>
    <row r="46" spans="2:15" ht="13.5" customHeight="1">
      <c r="B46" s="4" t="s">
        <v>122</v>
      </c>
      <c r="C46" s="8">
        <v>27972.7</v>
      </c>
      <c r="D46" s="8">
        <v>79340633.310000002</v>
      </c>
      <c r="E46" s="3">
        <v>39.283318319611297</v>
      </c>
      <c r="F46" s="3">
        <v>0.153239840698565</v>
      </c>
      <c r="G46" s="3">
        <v>14.2657227280735</v>
      </c>
      <c r="H46" s="3">
        <v>4.32340184282968E-2</v>
      </c>
      <c r="I46" s="3">
        <v>37.279871345585498</v>
      </c>
      <c r="J46" s="3">
        <v>7.6507014771986404</v>
      </c>
      <c r="K46" s="3">
        <v>1.17640505095384</v>
      </c>
      <c r="L46" s="3">
        <v>4.7575874371378002E-2</v>
      </c>
      <c r="M46" s="3">
        <v>9.9087941172931002E-2</v>
      </c>
      <c r="N46" s="3">
        <v>0</v>
      </c>
      <c r="O46" s="1">
        <v>8.4340390616737904E-4</v>
      </c>
    </row>
    <row r="47" spans="2:15" ht="13.5" customHeight="1">
      <c r="B47" s="4" t="s">
        <v>123</v>
      </c>
      <c r="C47" s="8">
        <v>182433.5</v>
      </c>
      <c r="D47" s="8">
        <v>453941342.05599999</v>
      </c>
      <c r="E47" s="3">
        <v>26.706299110657799</v>
      </c>
      <c r="F47" s="3">
        <v>4.3270334691426597E-2</v>
      </c>
      <c r="G47" s="3">
        <v>49.780938530174701</v>
      </c>
      <c r="H47" s="3">
        <v>0.55428265703603397</v>
      </c>
      <c r="I47" s="3">
        <v>9.2697979020015406</v>
      </c>
      <c r="J47" s="3">
        <v>0.29563401165285302</v>
      </c>
      <c r="K47" s="3">
        <v>0.37068563186328601</v>
      </c>
      <c r="L47" s="3">
        <v>12.6736163184591</v>
      </c>
      <c r="M47" s="3">
        <v>0.16099216624082699</v>
      </c>
      <c r="N47" s="3">
        <v>0</v>
      </c>
      <c r="O47" s="1">
        <v>0.144483337222404</v>
      </c>
    </row>
    <row r="48" spans="2:15" ht="13.5" customHeight="1">
      <c r="B48" s="4" t="s">
        <v>124</v>
      </c>
      <c r="C48" s="8">
        <v>11043.7</v>
      </c>
      <c r="D48" s="8">
        <v>38133928.002999999</v>
      </c>
      <c r="E48" s="3">
        <v>68.021954394508001</v>
      </c>
      <c r="F48" s="3">
        <v>8.2740020853123195E-2</v>
      </c>
      <c r="G48" s="3">
        <v>22.791567916376501</v>
      </c>
      <c r="H48" s="3">
        <v>0.141865959794474</v>
      </c>
      <c r="I48" s="3">
        <v>0</v>
      </c>
      <c r="J48" s="3">
        <v>1.9917748822047801</v>
      </c>
      <c r="K48" s="3">
        <v>0.23300685662842899</v>
      </c>
      <c r="L48" s="3">
        <v>2.1563002884489801</v>
      </c>
      <c r="M48" s="3">
        <v>2.7630539379768</v>
      </c>
      <c r="N48" s="3">
        <v>1.2720798121871399</v>
      </c>
      <c r="O48" s="1">
        <v>0.54565593102180798</v>
      </c>
    </row>
    <row r="49" spans="2:15" ht="13.5" customHeight="1">
      <c r="B49" s="4" t="s">
        <v>125</v>
      </c>
      <c r="C49" s="8">
        <v>34581.199999999997</v>
      </c>
      <c r="D49" s="8">
        <v>92554816.451000005</v>
      </c>
      <c r="E49" s="3">
        <v>17.8266381936999</v>
      </c>
      <c r="F49" s="3">
        <v>0.57842569515369902</v>
      </c>
      <c r="G49" s="3">
        <v>44.195261287343698</v>
      </c>
      <c r="H49" s="3">
        <v>0</v>
      </c>
      <c r="I49" s="3">
        <v>32.123552289033903</v>
      </c>
      <c r="J49" s="3">
        <v>0.33366820914755702</v>
      </c>
      <c r="K49" s="3">
        <v>4.9198644694664102</v>
      </c>
      <c r="L49" s="3">
        <v>0</v>
      </c>
      <c r="M49" s="3">
        <v>2.2589856154783299E-2</v>
      </c>
      <c r="N49" s="3">
        <v>0</v>
      </c>
      <c r="O49" s="1">
        <v>0</v>
      </c>
    </row>
    <row r="50" spans="2:15" ht="13.5" customHeight="1">
      <c r="B50" s="4" t="s">
        <v>126</v>
      </c>
      <c r="C50" s="8">
        <v>796.3</v>
      </c>
      <c r="D50" s="8">
        <v>1911207.085</v>
      </c>
      <c r="E50" s="3">
        <v>0</v>
      </c>
      <c r="F50" s="3">
        <v>0.21016764811150301</v>
      </c>
      <c r="G50" s="3">
        <v>0.102837207237784</v>
      </c>
      <c r="H50" s="3">
        <v>0</v>
      </c>
      <c r="I50" s="3">
        <v>0</v>
      </c>
      <c r="J50" s="3">
        <v>56.3788719381972</v>
      </c>
      <c r="K50" s="3">
        <v>24.9839446755423</v>
      </c>
      <c r="L50" s="3">
        <v>15.235502260018301</v>
      </c>
      <c r="M50" s="3">
        <v>3.0886762708929099</v>
      </c>
      <c r="N50" s="3">
        <v>0</v>
      </c>
      <c r="O50" s="1">
        <v>0</v>
      </c>
    </row>
    <row r="51" spans="2:15" ht="13.5" customHeight="1">
      <c r="B51" s="4" t="s">
        <v>127</v>
      </c>
      <c r="C51" s="8">
        <v>34016.1</v>
      </c>
      <c r="D51" s="8">
        <v>114086582.682</v>
      </c>
      <c r="E51" s="3">
        <v>4.0335291074316304</v>
      </c>
      <c r="F51" s="3">
        <v>1.9253089335332398E-2</v>
      </c>
      <c r="G51" s="3">
        <v>9.6262174844697306</v>
      </c>
      <c r="H51" s="3">
        <v>0.35204960321851902</v>
      </c>
      <c r="I51" s="3">
        <v>8.4371003896538106</v>
      </c>
      <c r="J51" s="3">
        <v>68.670045264912702</v>
      </c>
      <c r="K51" s="3">
        <v>1.8122861593198101</v>
      </c>
      <c r="L51" s="3">
        <v>7.0488816678274198</v>
      </c>
      <c r="M51" s="3">
        <v>6.3723383104783403E-4</v>
      </c>
      <c r="N51" s="3">
        <v>0</v>
      </c>
      <c r="O51" s="1">
        <v>0</v>
      </c>
    </row>
    <row r="52" spans="2:15" ht="13.5" customHeight="1">
      <c r="B52" s="4" t="s">
        <v>128</v>
      </c>
      <c r="C52" s="8">
        <v>23413.599999999999</v>
      </c>
      <c r="D52" s="8">
        <v>64966610.542000003</v>
      </c>
      <c r="E52" s="3">
        <v>51.353826249796597</v>
      </c>
      <c r="F52" s="3">
        <v>0.22644131724712099</v>
      </c>
      <c r="G52" s="3">
        <v>23.816478967122901</v>
      </c>
      <c r="H52" s="3">
        <v>1.1032648734469901E-2</v>
      </c>
      <c r="I52" s="3">
        <v>15.6255556883278</v>
      </c>
      <c r="J52" s="3">
        <v>4.3026066184439999</v>
      </c>
      <c r="K52" s="3">
        <v>2.2819793111423698</v>
      </c>
      <c r="L52" s="3">
        <v>2.3323688488350802</v>
      </c>
      <c r="M52" s="3">
        <v>4.1115427660243604E-3</v>
      </c>
      <c r="N52" s="3">
        <v>0</v>
      </c>
      <c r="O52" s="1">
        <v>4.5598807583571599E-2</v>
      </c>
    </row>
    <row r="53" spans="2:15" ht="13.5" customHeight="1">
      <c r="B53" s="4" t="s">
        <v>129</v>
      </c>
      <c r="C53" s="8">
        <v>20625.5</v>
      </c>
      <c r="D53" s="8">
        <v>75942967.562000006</v>
      </c>
      <c r="E53" s="3">
        <v>94.151440951046496</v>
      </c>
      <c r="F53" s="3">
        <v>0.16150136142445801</v>
      </c>
      <c r="G53" s="3">
        <v>1.61222125291139</v>
      </c>
      <c r="H53" s="3">
        <v>3.2454840667913203E-2</v>
      </c>
      <c r="I53" s="3">
        <v>0</v>
      </c>
      <c r="J53" s="3">
        <v>2.1568581820886998</v>
      </c>
      <c r="K53" s="3">
        <v>0</v>
      </c>
      <c r="L53" s="3">
        <v>1.88552341186101</v>
      </c>
      <c r="M53" s="3">
        <v>0</v>
      </c>
      <c r="N53" s="3">
        <v>0</v>
      </c>
      <c r="O53" s="1">
        <v>0</v>
      </c>
    </row>
    <row r="54" spans="2:15" ht="13.5" customHeight="1" thickBot="1">
      <c r="B54" s="18" t="s">
        <v>130</v>
      </c>
      <c r="C54" s="6">
        <v>13744.3</v>
      </c>
      <c r="D54" s="6">
        <v>46656629.978</v>
      </c>
      <c r="E54" s="15">
        <v>85.790323558519503</v>
      </c>
      <c r="F54" s="15">
        <v>0.119244714935337</v>
      </c>
      <c r="G54" s="15">
        <v>1.6892403289615101</v>
      </c>
      <c r="H54" s="15">
        <v>0.76760433063342104</v>
      </c>
      <c r="I54" s="15">
        <v>0</v>
      </c>
      <c r="J54" s="15">
        <v>2.08649484593123</v>
      </c>
      <c r="K54" s="15">
        <v>0</v>
      </c>
      <c r="L54" s="15">
        <v>9.4077475290687307</v>
      </c>
      <c r="M54" s="15">
        <v>0</v>
      </c>
      <c r="N54" s="15">
        <v>0</v>
      </c>
      <c r="O54" s="9">
        <v>0.13934469195024801</v>
      </c>
    </row>
    <row r="55" spans="2:15" s="14" customFormat="1" ht="13.5" customHeight="1" thickTop="1" thickBot="1">
      <c r="B55" s="7" t="s">
        <v>131</v>
      </c>
      <c r="C55" s="26">
        <v>1515006.8</v>
      </c>
      <c r="D55" s="26">
        <v>4075322641.0890002</v>
      </c>
      <c r="E55" s="5">
        <v>30.403444097075202</v>
      </c>
      <c r="F55" s="5">
        <v>0.59363860415521597</v>
      </c>
      <c r="G55" s="5">
        <v>33.796926758549603</v>
      </c>
      <c r="H55" s="5">
        <v>0.34077875011999098</v>
      </c>
      <c r="I55" s="5">
        <v>19.7683069304823</v>
      </c>
      <c r="J55" s="5">
        <v>6.4069234278107698</v>
      </c>
      <c r="K55" s="5">
        <v>1.71112161020832</v>
      </c>
      <c r="L55" s="5">
        <v>5.56780957737731</v>
      </c>
      <c r="M55" s="5">
        <v>0.88193707278841305</v>
      </c>
      <c r="N55" s="5">
        <v>0.38829807642861303</v>
      </c>
      <c r="O55" s="17">
        <v>0.140815095004277</v>
      </c>
    </row>
    <row r="56" spans="2:15" ht="14.4" thickTop="1">
      <c r="N56" s="19" t="s">
        <v>132</v>
      </c>
      <c r="O56" s="16">
        <v>43146</v>
      </c>
    </row>
  </sheetData>
  <mergeCells count="5">
    <mergeCell ref="B1:O1"/>
    <mergeCell ref="B2:B3"/>
    <mergeCell ref="C2:C3"/>
    <mergeCell ref="D2:D3"/>
    <mergeCell ref="E2:O2"/>
  </mergeCells>
  <printOptions horizontalCentered="1" verticalCentered="1"/>
  <pageMargins left="0.5" right="0.5" top="0.5" bottom="0.5" header="0.3" footer="0.3"/>
  <pageSetup scale="9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9"/>
  <sheetViews>
    <sheetView topLeftCell="A73" workbookViewId="0">
      <selection activeCell="B5" sqref="B5"/>
    </sheetView>
  </sheetViews>
  <sheetFormatPr defaultColWidth="8.77734375" defaultRowHeight="14.4"/>
  <cols>
    <col min="1" max="1" width="10.44140625" style="49"/>
    <col min="2" max="2" width="34.33203125" style="62" customWidth="1"/>
    <col min="3" max="3" width="15.21875" style="63" customWidth="1"/>
    <col min="4" max="4" width="8.77734375" style="63"/>
    <col min="5" max="5" width="15.88671875" style="63" customWidth="1"/>
    <col min="6" max="16384" width="8.77734375" style="63"/>
  </cols>
  <sheetData>
    <row r="1" spans="1:33" s="64" customFormat="1" ht="46.05" customHeight="1">
      <c r="A1" s="48" t="s">
        <v>158</v>
      </c>
      <c r="B1" s="62" t="s">
        <v>245</v>
      </c>
      <c r="D1" s="64" t="s">
        <v>204</v>
      </c>
      <c r="E1" s="64" t="s">
        <v>205</v>
      </c>
      <c r="F1" s="64" t="s">
        <v>202</v>
      </c>
      <c r="G1" s="64" t="s">
        <v>137</v>
      </c>
      <c r="H1" s="64" t="s">
        <v>206</v>
      </c>
      <c r="I1" s="64" t="s">
        <v>207</v>
      </c>
      <c r="J1" s="64" t="s">
        <v>160</v>
      </c>
      <c r="K1" s="64" t="s">
        <v>208</v>
      </c>
      <c r="L1" s="64" t="s">
        <v>84</v>
      </c>
      <c r="M1" s="64" t="s">
        <v>209</v>
      </c>
      <c r="N1" s="64" t="s">
        <v>210</v>
      </c>
      <c r="O1" s="64" t="s">
        <v>211</v>
      </c>
      <c r="P1" s="64" t="s">
        <v>212</v>
      </c>
      <c r="Q1" s="64" t="s">
        <v>213</v>
      </c>
      <c r="R1" s="64" t="s">
        <v>214</v>
      </c>
      <c r="S1" s="64" t="s">
        <v>215</v>
      </c>
      <c r="T1" s="64" t="s">
        <v>216</v>
      </c>
      <c r="U1" s="64" t="s">
        <v>217</v>
      </c>
      <c r="V1" s="64" t="s">
        <v>218</v>
      </c>
      <c r="W1" s="64" t="s">
        <v>219</v>
      </c>
      <c r="X1" s="64" t="s">
        <v>220</v>
      </c>
      <c r="Y1" s="64" t="s">
        <v>204</v>
      </c>
      <c r="Z1" s="64" t="s">
        <v>208</v>
      </c>
      <c r="AA1" s="64" t="s">
        <v>84</v>
      </c>
      <c r="AB1" s="64" t="s">
        <v>209</v>
      </c>
      <c r="AC1" s="64" t="s">
        <v>210</v>
      </c>
      <c r="AD1" s="64" t="s">
        <v>211</v>
      </c>
      <c r="AE1" s="64" t="s">
        <v>212</v>
      </c>
      <c r="AF1" s="64" t="s">
        <v>213</v>
      </c>
      <c r="AG1" s="64" t="s">
        <v>214</v>
      </c>
    </row>
    <row r="2" spans="1:33" ht="14.55" customHeight="1">
      <c r="A2" s="49" t="s">
        <v>203</v>
      </c>
      <c r="B2" s="62" t="s">
        <v>221</v>
      </c>
      <c r="E2" s="63">
        <v>102095.43737132993</v>
      </c>
      <c r="F2" s="63">
        <v>101389.30887609599</v>
      </c>
      <c r="G2" s="63">
        <v>1703.6952283660562</v>
      </c>
      <c r="H2" s="63">
        <v>95626.814946775747</v>
      </c>
      <c r="I2" s="63">
        <v>4058.7987009541926</v>
      </c>
      <c r="J2" s="63">
        <v>3.207411452950359</v>
      </c>
      <c r="K2" s="63">
        <v>10.321632704647827</v>
      </c>
      <c r="L2" s="63">
        <v>31.988295590658325</v>
      </c>
      <c r="M2" s="63">
        <v>40.015365010637225</v>
      </c>
      <c r="N2" s="63">
        <v>0.47391618311278572</v>
      </c>
      <c r="O2" s="63">
        <v>0.42196065936400162</v>
      </c>
      <c r="P2" s="63">
        <v>11.616797235141696</v>
      </c>
      <c r="Q2" s="63">
        <v>0.13171013973789886</v>
      </c>
      <c r="R2" s="63">
        <v>0.15117620486568584</v>
      </c>
      <c r="S2" s="63">
        <v>221.05458501618125</v>
      </c>
      <c r="T2" s="63">
        <v>1.416537362767613</v>
      </c>
      <c r="U2" s="63">
        <v>6090.2146118419341</v>
      </c>
      <c r="V2" s="63">
        <v>6172.6510220805494</v>
      </c>
      <c r="W2" s="63">
        <v>13179.670973699405</v>
      </c>
      <c r="Z2" s="63">
        <v>0.5996383758896251</v>
      </c>
      <c r="AA2" s="63">
        <v>2.8861889335461948</v>
      </c>
      <c r="AB2" s="63">
        <v>3.4528647642687553</v>
      </c>
      <c r="AC2" s="63">
        <v>1.5724473828132003E-2</v>
      </c>
      <c r="AD2" s="63">
        <v>1.3640123205003626E-2</v>
      </c>
      <c r="AE2" s="63">
        <v>0.28640006096121112</v>
      </c>
      <c r="AF2" s="63">
        <v>2.5951296844916728E-3</v>
      </c>
      <c r="AG2" s="63">
        <v>4.1678265347296342E-3</v>
      </c>
    </row>
    <row r="3" spans="1:33" ht="14.55" customHeight="1">
      <c r="A3" s="49" t="s">
        <v>203</v>
      </c>
      <c r="B3" s="62" t="s">
        <v>222</v>
      </c>
      <c r="E3" s="63">
        <v>87234.882073116823</v>
      </c>
      <c r="F3" s="63">
        <v>86635.897120492766</v>
      </c>
      <c r="G3" s="63">
        <v>1444.9939602962145</v>
      </c>
      <c r="H3" s="63">
        <v>81192.989365453599</v>
      </c>
      <c r="I3" s="63">
        <v>3997.9137947429599</v>
      </c>
      <c r="J3" s="63">
        <v>3.1165219998138443</v>
      </c>
      <c r="K3" s="63">
        <v>8.5739151822303246</v>
      </c>
      <c r="L3" s="63">
        <v>23.037498482471769</v>
      </c>
      <c r="M3" s="63">
        <v>29.414282582796147</v>
      </c>
      <c r="N3" s="63">
        <v>0.44905521708138718</v>
      </c>
      <c r="O3" s="63">
        <v>0.40014935118916356</v>
      </c>
      <c r="P3" s="63">
        <v>11.399116888513021</v>
      </c>
      <c r="Q3" s="63">
        <v>0.1269620665295621</v>
      </c>
      <c r="R3" s="63">
        <v>0.14268877546339029</v>
      </c>
      <c r="S3" s="63">
        <v>192.54386322883855</v>
      </c>
      <c r="T3" s="63">
        <v>0.79387867590167649</v>
      </c>
      <c r="U3" s="63">
        <v>5294.2667326951096</v>
      </c>
      <c r="V3" s="63">
        <v>5357.1905516759925</v>
      </c>
      <c r="W3" s="63">
        <v>11343.884297655093</v>
      </c>
      <c r="Z3" s="63">
        <v>0.36622057986205503</v>
      </c>
      <c r="AA3" s="63">
        <v>1.6531914197838768</v>
      </c>
      <c r="AB3" s="63">
        <v>1.9945414724235495</v>
      </c>
      <c r="AC3" s="63">
        <v>1.2824176592889012E-2</v>
      </c>
      <c r="AD3" s="63">
        <v>1.0943048997074952E-2</v>
      </c>
      <c r="AE3" s="63">
        <v>0.25983603995864424</v>
      </c>
      <c r="AF3" s="63">
        <v>2.1264064636236715E-3</v>
      </c>
      <c r="AG3" s="63">
        <v>3.1701352573397261E-3</v>
      </c>
    </row>
    <row r="4" spans="1:33" ht="14.55" customHeight="1">
      <c r="A4" s="49" t="s">
        <v>203</v>
      </c>
      <c r="B4" s="62" t="s">
        <v>223</v>
      </c>
      <c r="E4" s="63">
        <v>79137.683488587369</v>
      </c>
      <c r="F4" s="63">
        <v>78618.627303493486</v>
      </c>
      <c r="G4" s="63">
        <v>1248.7251309038591</v>
      </c>
      <c r="H4" s="63">
        <v>64002.992907516513</v>
      </c>
      <c r="I4" s="63">
        <v>13366.909265073118</v>
      </c>
      <c r="J4" s="63">
        <v>3.9855791126348912</v>
      </c>
      <c r="K4" s="63">
        <v>6.8251102401154995</v>
      </c>
      <c r="L4" s="63">
        <v>13.164168810015248</v>
      </c>
      <c r="M4" s="63">
        <v>25.283034733647767</v>
      </c>
      <c r="N4" s="63">
        <v>0.69307871920255537</v>
      </c>
      <c r="O4" s="63">
        <v>0.63716758306140053</v>
      </c>
      <c r="P4" s="63">
        <v>11.258388789986384</v>
      </c>
      <c r="Q4" s="63">
        <v>0.14236724124149336</v>
      </c>
      <c r="R4" s="63">
        <v>0.36092100516378778</v>
      </c>
      <c r="S4" s="63">
        <v>160.14058476158709</v>
      </c>
      <c r="T4" s="63">
        <v>4.9499580873553981E-2</v>
      </c>
      <c r="U4" s="63">
        <v>5100.2089746756301</v>
      </c>
      <c r="V4" s="63">
        <v>5142.1671192444901</v>
      </c>
      <c r="W4" s="63">
        <v>9959.5020510235954</v>
      </c>
      <c r="Z4" s="63">
        <v>0.10598768459364472</v>
      </c>
      <c r="AA4" s="63">
        <v>0.15518846535904585</v>
      </c>
      <c r="AB4" s="63">
        <v>0.2349269580584655</v>
      </c>
      <c r="AC4" s="63">
        <v>1.4646867300560938E-2</v>
      </c>
      <c r="AD4" s="63">
        <v>1.1812194537494894E-2</v>
      </c>
      <c r="AE4" s="63">
        <v>0.26924725875681954</v>
      </c>
      <c r="AF4" s="63">
        <v>2.0526179127422235E-3</v>
      </c>
      <c r="AG4" s="63">
        <v>2.6678391810178244E-3</v>
      </c>
    </row>
    <row r="5" spans="1:33" ht="14.55" customHeight="1">
      <c r="A5" s="49" t="s">
        <v>203</v>
      </c>
      <c r="B5" s="62" t="s">
        <v>224</v>
      </c>
      <c r="E5" s="63">
        <v>69711.48285051572</v>
      </c>
      <c r="F5" s="63">
        <v>69246.521762161618</v>
      </c>
      <c r="G5" s="63">
        <v>1121.4177072851046</v>
      </c>
      <c r="H5" s="63">
        <v>64284.809152808863</v>
      </c>
      <c r="I5" s="63">
        <v>3840.2949020676519</v>
      </c>
      <c r="J5" s="63">
        <v>3.7826126155385214</v>
      </c>
      <c r="K5" s="63">
        <v>6.573416430237268</v>
      </c>
      <c r="L5" s="63">
        <v>12.785127054085578</v>
      </c>
      <c r="M5" s="63">
        <v>17.223224569903724</v>
      </c>
      <c r="N5" s="63">
        <v>0.4138229839566156</v>
      </c>
      <c r="O5" s="63">
        <v>0.36920252631951062</v>
      </c>
      <c r="P5" s="63">
        <v>11.134127965179783</v>
      </c>
      <c r="Q5" s="63">
        <v>0.11893466325233494</v>
      </c>
      <c r="R5" s="63">
        <v>0.13125813171326145</v>
      </c>
      <c r="S5" s="63">
        <v>160.01887381422856</v>
      </c>
      <c r="T5" s="63">
        <v>9.7210487882349095E-2</v>
      </c>
      <c r="U5" s="63">
        <v>4349.8480723055545</v>
      </c>
      <c r="V5" s="63">
        <v>4390.426134121929</v>
      </c>
      <c r="W5" s="63">
        <v>9216.7531278376082</v>
      </c>
      <c r="Z5" s="63">
        <v>7.9259619555007141E-2</v>
      </c>
      <c r="AA5" s="63">
        <v>0.1384478639959604</v>
      </c>
      <c r="AB5" s="63">
        <v>0.20237556655978187</v>
      </c>
      <c r="AC5" s="63">
        <v>9.142072201141516E-3</v>
      </c>
      <c r="AD5" s="63">
        <v>7.5293613671843767E-3</v>
      </c>
      <c r="AE5" s="63">
        <v>0.22643360806947835</v>
      </c>
      <c r="AF5" s="63">
        <v>1.5211093739139086E-3</v>
      </c>
      <c r="AG5" s="63">
        <v>1.9215037434039675E-3</v>
      </c>
    </row>
    <row r="6" spans="1:33" ht="14.55" customHeight="1">
      <c r="A6" s="49" t="s">
        <v>203</v>
      </c>
      <c r="B6" s="62" t="s">
        <v>225</v>
      </c>
      <c r="C6" s="63" t="s">
        <v>226</v>
      </c>
      <c r="E6" s="63">
        <v>72183.785689986704</v>
      </c>
      <c r="F6" s="63">
        <v>71695.523151304267</v>
      </c>
      <c r="G6" s="63">
        <v>1177.6194290590402</v>
      </c>
      <c r="H6" s="63">
        <v>66491.044578678775</v>
      </c>
      <c r="I6" s="63">
        <v>4026.8591435664521</v>
      </c>
      <c r="J6" s="63">
        <v>2.227878090878145</v>
      </c>
      <c r="K6" s="63">
        <v>6.7596617750239361</v>
      </c>
      <c r="L6" s="63">
        <v>13.756731282075499</v>
      </c>
      <c r="M6" s="63">
        <v>18.472344439640786</v>
      </c>
      <c r="N6" s="63">
        <v>0.42992369304287031</v>
      </c>
      <c r="O6" s="63">
        <v>0.38362322069049226</v>
      </c>
      <c r="P6" s="63">
        <v>11.181373096286048</v>
      </c>
      <c r="Q6" s="63">
        <v>0.12476366124205995</v>
      </c>
      <c r="R6" s="63">
        <v>0.13565567530111938</v>
      </c>
      <c r="S6" s="63">
        <v>160.5072074109446</v>
      </c>
      <c r="T6" s="63">
        <v>0.13079695289220511</v>
      </c>
      <c r="U6" s="63">
        <v>4499.388870656725</v>
      </c>
      <c r="V6" s="63">
        <v>4542.0742037750015</v>
      </c>
      <c r="W6" s="63">
        <v>9391.9516186197725</v>
      </c>
      <c r="Z6" s="63">
        <v>5.4104700391547592E-2</v>
      </c>
      <c r="AA6" s="63">
        <v>0.22023863173272637</v>
      </c>
      <c r="AB6" s="63">
        <v>0.27943635560806879</v>
      </c>
      <c r="AC6" s="63">
        <v>5.8911307807274832E-3</v>
      </c>
      <c r="AD6" s="63">
        <v>4.5388469557170437E-3</v>
      </c>
      <c r="AE6" s="63">
        <v>0.12471405135850078</v>
      </c>
      <c r="AF6" s="63">
        <v>4.3822978821782949E-4</v>
      </c>
      <c r="AG6" s="63">
        <v>8.2699639367991157E-4</v>
      </c>
    </row>
    <row r="7" spans="1:33">
      <c r="A7" s="49" t="s">
        <v>203</v>
      </c>
      <c r="C7" s="63" t="s">
        <v>227</v>
      </c>
      <c r="D7" s="63">
        <v>1.0166250453537191</v>
      </c>
      <c r="E7" s="63">
        <v>128000.53937880541</v>
      </c>
      <c r="F7" s="63">
        <v>127116.55953875033</v>
      </c>
      <c r="G7" s="63">
        <v>2132.3829516745968</v>
      </c>
      <c r="H7" s="63">
        <v>118702.2972121893</v>
      </c>
      <c r="I7" s="63">
        <v>6281.8793748864446</v>
      </c>
      <c r="J7" s="63">
        <v>0.75515166746673423</v>
      </c>
      <c r="K7" s="63">
        <v>1.84926855535817</v>
      </c>
      <c r="L7" s="63">
        <v>7.2981323258689077</v>
      </c>
      <c r="M7" s="63">
        <v>30.721342377318656</v>
      </c>
      <c r="N7" s="63">
        <v>1.5682668566904667</v>
      </c>
      <c r="O7" s="63">
        <v>1.4525333752426732</v>
      </c>
      <c r="P7" s="63">
        <v>9.8055823913069133</v>
      </c>
      <c r="Q7" s="63">
        <v>0.18113150087613286</v>
      </c>
      <c r="R7" s="63">
        <v>0.66384670815689739</v>
      </c>
      <c r="S7" s="63">
        <v>109.26032041039974</v>
      </c>
      <c r="T7" s="63">
        <v>5.3538505001255086E-2</v>
      </c>
      <c r="U7" s="63">
        <v>7552.1066826497399</v>
      </c>
      <c r="V7" s="63">
        <v>7569.3387299688757</v>
      </c>
      <c r="W7" s="63">
        <v>10861.3360461062</v>
      </c>
      <c r="Y7" s="63">
        <v>1.0166250453537191</v>
      </c>
      <c r="Z7" s="63">
        <v>6.521343522954802E-2</v>
      </c>
      <c r="AA7" s="63">
        <v>0.12866452811283022</v>
      </c>
      <c r="AB7" s="63">
        <v>1.3527099189838065</v>
      </c>
      <c r="AC7" s="63">
        <v>6.4758705736941466E-2</v>
      </c>
      <c r="AD7" s="63">
        <v>5.8212358723596862E-2</v>
      </c>
      <c r="AE7" s="63">
        <v>0.61537453243341933</v>
      </c>
      <c r="AF7" s="63">
        <v>8.2711310580942839E-3</v>
      </c>
      <c r="AG7" s="63">
        <v>2.1207700795454275E-2</v>
      </c>
    </row>
    <row r="8" spans="1:33" ht="14.55" customHeight="1">
      <c r="A8" s="49" t="s">
        <v>203</v>
      </c>
      <c r="B8" s="62" t="s">
        <v>228</v>
      </c>
      <c r="C8" s="63" t="s">
        <v>226</v>
      </c>
      <c r="E8" s="63">
        <v>72183.785689986704</v>
      </c>
      <c r="F8" s="63">
        <v>71695.523151304267</v>
      </c>
      <c r="G8" s="63">
        <v>1177.6194290590402</v>
      </c>
      <c r="H8" s="63">
        <v>66491.044578678775</v>
      </c>
      <c r="I8" s="63">
        <v>4026.8591435664521</v>
      </c>
      <c r="J8" s="63">
        <v>0.32604331464980457</v>
      </c>
      <c r="K8" s="63">
        <v>6.7596617750239361</v>
      </c>
      <c r="L8" s="63">
        <v>13.756731282075499</v>
      </c>
      <c r="M8" s="63">
        <v>18.472344439640782</v>
      </c>
      <c r="N8" s="63">
        <v>0.42992369304287026</v>
      </c>
      <c r="O8" s="63">
        <v>0.38362322069049226</v>
      </c>
      <c r="P8" s="63">
        <v>11.181373096286048</v>
      </c>
      <c r="Q8" s="63">
        <v>0.12476366124205995</v>
      </c>
      <c r="R8" s="63">
        <v>0.13565567530111938</v>
      </c>
      <c r="S8" s="63">
        <v>160.5072074109446</v>
      </c>
      <c r="T8" s="63">
        <v>0.13079695289220511</v>
      </c>
      <c r="U8" s="63">
        <v>4499.4499805787136</v>
      </c>
      <c r="V8" s="63">
        <v>4542.1353136969901</v>
      </c>
      <c r="W8" s="63">
        <v>9392.012728541762</v>
      </c>
      <c r="Z8" s="63">
        <v>5.4104700391547592E-2</v>
      </c>
      <c r="AA8" s="63">
        <v>0.22023863173272637</v>
      </c>
      <c r="AB8" s="63">
        <v>0.27943635560806879</v>
      </c>
      <c r="AC8" s="63">
        <v>5.8911307807274832E-3</v>
      </c>
      <c r="AD8" s="63">
        <v>4.5388469557170437E-3</v>
      </c>
      <c r="AE8" s="63">
        <v>0.12471405135850078</v>
      </c>
      <c r="AF8" s="63">
        <v>4.3822978821782949E-4</v>
      </c>
      <c r="AG8" s="63">
        <v>8.2699639367991157E-4</v>
      </c>
    </row>
    <row r="9" spans="1:33">
      <c r="A9" s="49" t="s">
        <v>203</v>
      </c>
      <c r="C9" s="63" t="s">
        <v>227</v>
      </c>
      <c r="D9" s="63">
        <v>1.0185549389222033</v>
      </c>
      <c r="E9" s="63">
        <v>131169.60642310843</v>
      </c>
      <c r="F9" s="63">
        <v>29859.039229692538</v>
      </c>
      <c r="G9" s="63">
        <v>2152.3021652574625</v>
      </c>
      <c r="H9" s="63">
        <v>20368.190967079994</v>
      </c>
      <c r="I9" s="63">
        <v>7338.5460973550807</v>
      </c>
      <c r="J9" s="63">
        <v>0.5768678014418297</v>
      </c>
      <c r="K9" s="63">
        <v>-0.77330567573548881</v>
      </c>
      <c r="L9" s="63">
        <v>-21.637425966320286</v>
      </c>
      <c r="M9" s="63">
        <v>-19.684715217025779</v>
      </c>
      <c r="N9" s="63">
        <v>-2.3897839640740903</v>
      </c>
      <c r="O9" s="63">
        <v>-2.5222211055994137</v>
      </c>
      <c r="P9" s="63">
        <v>10.987340727203904</v>
      </c>
      <c r="Q9" s="63">
        <v>-3.7475923905830029</v>
      </c>
      <c r="R9" s="63">
        <v>0.5301749801689144</v>
      </c>
      <c r="S9" s="63">
        <v>63.566813104402463</v>
      </c>
      <c r="T9" s="63">
        <v>-1.1800677124301364</v>
      </c>
      <c r="U9" s="63">
        <v>-58939.090362464194</v>
      </c>
      <c r="V9" s="63">
        <v>-58975.502167862549</v>
      </c>
      <c r="W9" s="63">
        <v>-57381.215718524458</v>
      </c>
      <c r="Y9" s="63">
        <v>1.0185549389222033</v>
      </c>
      <c r="Z9" s="63">
        <v>7.5701353304742078E-2</v>
      </c>
      <c r="AA9" s="63">
        <v>0.14509125806520495</v>
      </c>
      <c r="AB9" s="63">
        <v>1.5852322659112479</v>
      </c>
      <c r="AC9" s="63">
        <v>7.542543700253794E-2</v>
      </c>
      <c r="AD9" s="63">
        <v>6.7973140983471889E-2</v>
      </c>
      <c r="AE9" s="63">
        <v>0.69204955461215767</v>
      </c>
      <c r="AF9" s="63">
        <v>9.7209379114864373E-3</v>
      </c>
      <c r="AG9" s="63">
        <v>2.4929953441264575E-2</v>
      </c>
    </row>
    <row r="10" spans="1:33" ht="14.55" customHeight="1">
      <c r="A10" s="49" t="s">
        <v>203</v>
      </c>
      <c r="B10" s="62" t="s">
        <v>229</v>
      </c>
      <c r="C10" s="63" t="s">
        <v>226</v>
      </c>
      <c r="E10" s="63">
        <v>106511.65405772216</v>
      </c>
      <c r="F10" s="63">
        <v>105780.49573284859</v>
      </c>
      <c r="G10" s="63">
        <v>1764.1292988486218</v>
      </c>
      <c r="H10" s="63">
        <v>99939.904959576379</v>
      </c>
      <c r="I10" s="63">
        <v>4076.4614744235928</v>
      </c>
      <c r="J10" s="63">
        <v>3.2460661327329308</v>
      </c>
      <c r="K10" s="63">
        <v>10.728791789342978</v>
      </c>
      <c r="L10" s="63">
        <v>34.053892465492432</v>
      </c>
      <c r="M10" s="63">
        <v>42.46380455011959</v>
      </c>
      <c r="N10" s="63">
        <v>0.48001555781242305</v>
      </c>
      <c r="O10" s="63">
        <v>0.42731764192342619</v>
      </c>
      <c r="P10" s="63">
        <v>11.677228194435557</v>
      </c>
      <c r="Q10" s="63">
        <v>0.13291376561065468</v>
      </c>
      <c r="R10" s="63">
        <v>0.15324852547096496</v>
      </c>
      <c r="S10" s="63">
        <v>247.14996649396937</v>
      </c>
      <c r="T10" s="63">
        <v>1.5594692658478648</v>
      </c>
      <c r="U10" s="63">
        <v>6276.9502676209622</v>
      </c>
      <c r="V10" s="63">
        <v>6363.9015949530449</v>
      </c>
      <c r="W10" s="63">
        <v>14191.659945221811</v>
      </c>
      <c r="Z10" s="63">
        <v>0.65328419697196904</v>
      </c>
      <c r="AA10" s="63">
        <v>3.1693010074220687</v>
      </c>
      <c r="AB10" s="63">
        <v>3.7877514321764219</v>
      </c>
      <c r="AC10" s="63">
        <v>1.6398823228136801E-2</v>
      </c>
      <c r="AD10" s="63">
        <v>1.4266297000816396E-2</v>
      </c>
      <c r="AE10" s="63">
        <v>0.29271041539490023</v>
      </c>
      <c r="AF10" s="63">
        <v>2.7041632422418567E-3</v>
      </c>
      <c r="AG10" s="63">
        <v>4.3986327176928249E-3</v>
      </c>
    </row>
    <row r="11" spans="1:33">
      <c r="A11" s="49" t="s">
        <v>203</v>
      </c>
      <c r="C11" s="63" t="s">
        <v>227</v>
      </c>
      <c r="D11" s="63">
        <v>1.0005158030845158</v>
      </c>
      <c r="E11" s="63">
        <v>45738.414361726915</v>
      </c>
      <c r="F11" s="63">
        <v>36548.831960336189</v>
      </c>
      <c r="G11" s="63">
        <v>20944.565758401866</v>
      </c>
      <c r="H11" s="63">
        <v>14892.545523191104</v>
      </c>
      <c r="I11" s="63">
        <v>711.7206787432184</v>
      </c>
      <c r="J11" s="63">
        <v>4.3503982029263994</v>
      </c>
      <c r="K11" s="63">
        <v>0.32849973242409258</v>
      </c>
      <c r="L11" s="63">
        <v>0.91731313407394632</v>
      </c>
      <c r="M11" s="63">
        <v>2.0602083145628289</v>
      </c>
      <c r="N11" s="63">
        <v>0.37209439030297919</v>
      </c>
      <c r="O11" s="63">
        <v>0.16194148983854195</v>
      </c>
      <c r="P11" s="63">
        <v>5.5948959239049998</v>
      </c>
      <c r="Q11" s="63">
        <v>1.1994882198617197E-2</v>
      </c>
      <c r="R11" s="63">
        <v>2.8159364216139085E-2</v>
      </c>
      <c r="S11" s="63">
        <v>16.992840352854685</v>
      </c>
      <c r="T11" s="63">
        <v>4.6987991310738442E-2</v>
      </c>
      <c r="U11" s="63">
        <v>3040.3142268357906</v>
      </c>
      <c r="V11" s="63">
        <v>3042.779543069676</v>
      </c>
      <c r="W11" s="63">
        <v>3565.0165713526621</v>
      </c>
      <c r="Y11" s="63">
        <v>1.0005158030845158</v>
      </c>
      <c r="Z11" s="63">
        <v>2.3389102441545476E-2</v>
      </c>
      <c r="AA11" s="63">
        <v>0.18304908072902643</v>
      </c>
      <c r="AB11" s="63">
        <v>0.47940547611028306</v>
      </c>
      <c r="AC11" s="63">
        <v>5.9081074232078583E-2</v>
      </c>
      <c r="AD11" s="63">
        <v>4.3488214147432244E-2</v>
      </c>
      <c r="AE11" s="63">
        <v>1.9819184276756119</v>
      </c>
      <c r="AF11" s="63">
        <v>2.5908682316343359E-3</v>
      </c>
      <c r="AG11" s="63">
        <v>6.6661507377029422E-3</v>
      </c>
    </row>
    <row r="12" spans="1:33" ht="14.55" customHeight="1">
      <c r="A12" s="49" t="s">
        <v>203</v>
      </c>
      <c r="B12" s="62" t="s">
        <v>230</v>
      </c>
      <c r="C12" s="63" t="s">
        <v>226</v>
      </c>
      <c r="E12" s="63">
        <v>71399.852831778873</v>
      </c>
      <c r="F12" s="63">
        <v>70915.037277526775</v>
      </c>
      <c r="G12" s="63">
        <v>1169.3285551326767</v>
      </c>
      <c r="H12" s="63">
        <v>65812.673639229659</v>
      </c>
      <c r="I12" s="63">
        <v>3933.0350831644496</v>
      </c>
      <c r="J12" s="63">
        <v>3.0345941759335631</v>
      </c>
      <c r="K12" s="63">
        <v>6.7115925391813729</v>
      </c>
      <c r="L12" s="63">
        <v>13.499760154681162</v>
      </c>
      <c r="M12" s="63">
        <v>18.118042101496439</v>
      </c>
      <c r="N12" s="63">
        <v>0.4225639176759507</v>
      </c>
      <c r="O12" s="63">
        <v>0.37690769649171901</v>
      </c>
      <c r="P12" s="63">
        <v>11.167162215939985</v>
      </c>
      <c r="Q12" s="63">
        <v>0.12190260301540176</v>
      </c>
      <c r="R12" s="63">
        <v>0.13364476432553984</v>
      </c>
      <c r="S12" s="63">
        <v>162.16360979197628</v>
      </c>
      <c r="T12" s="63">
        <v>0.13038990534075701</v>
      </c>
      <c r="U12" s="63">
        <v>4446.1247812995043</v>
      </c>
      <c r="V12" s="63">
        <v>4488.256486861118</v>
      </c>
      <c r="W12" s="63">
        <v>9387.7181055357069</v>
      </c>
      <c r="Z12" s="63">
        <v>0.11749668689492176</v>
      </c>
      <c r="AA12" s="63">
        <v>0.33934156938585069</v>
      </c>
      <c r="AB12" s="63">
        <v>0.44059036551729619</v>
      </c>
      <c r="AC12" s="63">
        <v>9.7336938268559534E-3</v>
      </c>
      <c r="AD12" s="63">
        <v>8.069115685956741E-3</v>
      </c>
      <c r="AE12" s="63">
        <v>0.23153009865339105</v>
      </c>
      <c r="AF12" s="63">
        <v>1.6269467957217339E-3</v>
      </c>
      <c r="AG12" s="63">
        <v>2.1070211783560293E-3</v>
      </c>
    </row>
    <row r="13" spans="1:33">
      <c r="A13" s="49" t="s">
        <v>203</v>
      </c>
      <c r="C13" s="63" t="s">
        <v>227</v>
      </c>
      <c r="D13" s="63">
        <v>1.0143506386738088</v>
      </c>
      <c r="E13" s="63">
        <v>123407.89796135607</v>
      </c>
      <c r="F13" s="63">
        <v>122531.62417273094</v>
      </c>
      <c r="G13" s="63">
        <v>2113.960761926628</v>
      </c>
      <c r="H13" s="63">
        <v>114669.40958624348</v>
      </c>
      <c r="I13" s="63">
        <v>5748.253824560833</v>
      </c>
      <c r="J13" s="63">
        <v>0.81754467902339933</v>
      </c>
      <c r="K13" s="63">
        <v>1.0523181311216376</v>
      </c>
      <c r="L13" s="63">
        <v>6.4584983555746778</v>
      </c>
      <c r="M13" s="63">
        <v>10.766184928442078</v>
      </c>
      <c r="N13" s="63">
        <v>0.55829807537265053</v>
      </c>
      <c r="O13" s="63">
        <v>0.52346259284243979</v>
      </c>
      <c r="P13" s="63">
        <v>2.1144730930500888</v>
      </c>
      <c r="Q13" s="63">
        <v>3.7115302335961317E-2</v>
      </c>
      <c r="R13" s="63">
        <v>0.32967613331235179</v>
      </c>
      <c r="S13" s="63">
        <v>142.57254497856673</v>
      </c>
      <c r="T13" s="63">
        <v>4.0034051468678944E-2</v>
      </c>
      <c r="U13" s="63">
        <v>7148.4983899321915</v>
      </c>
      <c r="V13" s="63">
        <v>7161.9271836186617</v>
      </c>
      <c r="W13" s="63">
        <v>11449.712556614864</v>
      </c>
      <c r="Z13" s="63">
        <v>5.9321156966937669E-2</v>
      </c>
      <c r="AA13" s="63">
        <v>0.56442942866256052</v>
      </c>
      <c r="AB13" s="63">
        <v>1.018044270138545</v>
      </c>
      <c r="AC13" s="63">
        <v>5.7299583956854735E-2</v>
      </c>
      <c r="AD13" s="63">
        <v>5.4153722990973013E-2</v>
      </c>
      <c r="AE13" s="63">
        <v>0.27516732069738709</v>
      </c>
      <c r="AF13" s="63">
        <v>3.0430366836470425E-3</v>
      </c>
      <c r="AG13" s="63">
        <v>3.2667303084612E-2</v>
      </c>
    </row>
    <row r="14" spans="1:33" ht="14.55" customHeight="1">
      <c r="A14" s="49" t="s">
        <v>203</v>
      </c>
      <c r="B14" s="62" t="s">
        <v>231</v>
      </c>
      <c r="C14" s="63" t="s">
        <v>226</v>
      </c>
      <c r="E14" s="63">
        <v>72183.785689986704</v>
      </c>
      <c r="F14" s="63">
        <v>71695.523151304267</v>
      </c>
      <c r="G14" s="63">
        <v>1177.6194290590402</v>
      </c>
      <c r="H14" s="63">
        <v>66491.044578678775</v>
      </c>
      <c r="I14" s="63">
        <v>4026.8591435664521</v>
      </c>
      <c r="J14" s="63">
        <v>0.32604331464980457</v>
      </c>
      <c r="K14" s="63">
        <v>6.7596617750239361</v>
      </c>
      <c r="L14" s="63">
        <v>13.756731282075499</v>
      </c>
      <c r="M14" s="63">
        <v>18.472344439640782</v>
      </c>
      <c r="N14" s="63">
        <v>0.42992369304287026</v>
      </c>
      <c r="O14" s="63">
        <v>0.38362322069049226</v>
      </c>
      <c r="P14" s="63">
        <v>11.181373096286048</v>
      </c>
      <c r="Q14" s="63">
        <v>0.12476366124205995</v>
      </c>
      <c r="R14" s="63">
        <v>0.13565567530111938</v>
      </c>
      <c r="S14" s="63">
        <v>160.5072074109446</v>
      </c>
      <c r="T14" s="63">
        <v>0.13079695289220511</v>
      </c>
      <c r="U14" s="63">
        <v>4499.4499805787136</v>
      </c>
      <c r="V14" s="63">
        <v>4542.1353136969901</v>
      </c>
      <c r="W14" s="63">
        <v>9392.012728541762</v>
      </c>
      <c r="Z14" s="63">
        <v>5.4104700391547592E-2</v>
      </c>
      <c r="AA14" s="63">
        <v>0.22023863173272637</v>
      </c>
      <c r="AB14" s="63">
        <v>0.27943635560806879</v>
      </c>
      <c r="AC14" s="63">
        <v>5.8911307807274832E-3</v>
      </c>
      <c r="AD14" s="63">
        <v>4.5388469557170437E-3</v>
      </c>
      <c r="AE14" s="63">
        <v>0.12471405135850078</v>
      </c>
      <c r="AF14" s="63">
        <v>4.3822978821782949E-4</v>
      </c>
      <c r="AG14" s="63">
        <v>8.2699639367991157E-4</v>
      </c>
    </row>
    <row r="15" spans="1:33">
      <c r="A15" s="49" t="s">
        <v>203</v>
      </c>
      <c r="C15" s="63" t="s">
        <v>227</v>
      </c>
      <c r="D15" s="63">
        <v>1.0117616240091467</v>
      </c>
      <c r="E15" s="63">
        <v>120600.91969740251</v>
      </c>
      <c r="F15" s="63">
        <v>20746.127057417631</v>
      </c>
      <c r="G15" s="63">
        <v>2109.3773295461042</v>
      </c>
      <c r="H15" s="63">
        <v>12893.976231695719</v>
      </c>
      <c r="I15" s="63">
        <v>5742.7734961758088</v>
      </c>
      <c r="J15" s="63">
        <v>0.55011590689516154</v>
      </c>
      <c r="K15" s="63">
        <v>-1.7199742502420357</v>
      </c>
      <c r="L15" s="63">
        <v>-22.385693793157813</v>
      </c>
      <c r="M15" s="63">
        <v>-43.492199147040594</v>
      </c>
      <c r="N15" s="63">
        <v>-3.5483929748213043</v>
      </c>
      <c r="O15" s="63">
        <v>-3.5832026575468268</v>
      </c>
      <c r="P15" s="63">
        <v>1.812433999599234</v>
      </c>
      <c r="Q15" s="63">
        <v>-3.863386850323931</v>
      </c>
      <c r="R15" s="63">
        <v>0.12373231778222911</v>
      </c>
      <c r="S15" s="63">
        <v>31.941596797089499</v>
      </c>
      <c r="T15" s="63">
        <v>-1.1807271196337052</v>
      </c>
      <c r="U15" s="63">
        <v>-58592.812013521558</v>
      </c>
      <c r="V15" s="63">
        <v>-58633.350118752634</v>
      </c>
      <c r="W15" s="63">
        <v>-57987.994901542879</v>
      </c>
      <c r="Y15" s="63">
        <v>1.0117616240091467</v>
      </c>
      <c r="Z15" s="63">
        <v>4.2713512091816418E-2</v>
      </c>
      <c r="AA15" s="63">
        <v>0.147240223494012</v>
      </c>
      <c r="AB15" s="63">
        <v>0.68746097114188776</v>
      </c>
      <c r="AC15" s="63">
        <v>2.1782738413529724E-2</v>
      </c>
      <c r="AD15" s="63">
        <v>1.8670949812770534E-2</v>
      </c>
      <c r="AE15" s="63">
        <v>0.2617638886783587</v>
      </c>
      <c r="AF15" s="63">
        <v>1.9055556962567183E-3</v>
      </c>
      <c r="AG15" s="63">
        <v>8.652973753845751E-3</v>
      </c>
    </row>
    <row r="16" spans="1:33" ht="14.55" customHeight="1">
      <c r="A16" s="49" t="s">
        <v>203</v>
      </c>
      <c r="B16" s="62" t="s">
        <v>232</v>
      </c>
      <c r="C16" s="63" t="s">
        <v>226</v>
      </c>
      <c r="E16" s="63">
        <v>0</v>
      </c>
      <c r="F16" s="63">
        <v>0</v>
      </c>
      <c r="G16" s="63">
        <v>0</v>
      </c>
      <c r="H16" s="63">
        <v>0</v>
      </c>
      <c r="I16" s="63">
        <v>0</v>
      </c>
      <c r="J16" s="63">
        <v>0</v>
      </c>
      <c r="K16" s="63">
        <v>0</v>
      </c>
      <c r="L16" s="63">
        <v>0</v>
      </c>
      <c r="M16" s="63">
        <v>0</v>
      </c>
      <c r="N16" s="63">
        <v>0</v>
      </c>
      <c r="O16" s="63">
        <v>0</v>
      </c>
      <c r="P16" s="63">
        <v>0</v>
      </c>
      <c r="Q16" s="63">
        <v>0</v>
      </c>
      <c r="R16" s="63">
        <v>0</v>
      </c>
      <c r="S16" s="63">
        <v>0</v>
      </c>
      <c r="T16" s="63">
        <v>0</v>
      </c>
      <c r="U16" s="63">
        <v>0</v>
      </c>
      <c r="V16" s="63">
        <v>0</v>
      </c>
      <c r="W16" s="63">
        <v>0</v>
      </c>
      <c r="Z16" s="63">
        <v>0</v>
      </c>
      <c r="AA16" s="63">
        <v>0</v>
      </c>
      <c r="AB16" s="63">
        <v>0</v>
      </c>
      <c r="AC16" s="63">
        <v>0</v>
      </c>
      <c r="AD16" s="63">
        <v>0</v>
      </c>
      <c r="AE16" s="63">
        <v>0</v>
      </c>
      <c r="AF16" s="63">
        <v>0</v>
      </c>
      <c r="AG16" s="63">
        <v>0</v>
      </c>
    </row>
    <row r="17" spans="1:33">
      <c r="A17" s="49" t="s">
        <v>203</v>
      </c>
      <c r="C17" s="63" t="s">
        <v>227</v>
      </c>
      <c r="D17" s="63">
        <v>1</v>
      </c>
      <c r="E17" s="63">
        <v>14358.434712933769</v>
      </c>
      <c r="F17" s="63">
        <v>8208.0409092300779</v>
      </c>
      <c r="G17" s="63">
        <v>74.777863547992553</v>
      </c>
      <c r="H17" s="63">
        <v>2860.7581911079092</v>
      </c>
      <c r="I17" s="63">
        <v>5272.5048545741756</v>
      </c>
      <c r="J17" s="63">
        <v>0.1193227921316265</v>
      </c>
      <c r="K17" s="63">
        <v>-30.809599673212855</v>
      </c>
      <c r="L17" s="63">
        <v>-41.623153860973211</v>
      </c>
      <c r="M17" s="63">
        <v>-6.2694594089137068</v>
      </c>
      <c r="N17" s="63">
        <v>-5.4820312371993793</v>
      </c>
      <c r="O17" s="63">
        <v>-5.4930274277754876</v>
      </c>
      <c r="P17" s="63">
        <v>0.19957168177204099</v>
      </c>
      <c r="Q17" s="63">
        <v>-6.3059164394900566</v>
      </c>
      <c r="R17" s="63">
        <v>0.46965418841139756</v>
      </c>
      <c r="S17" s="63">
        <v>410.87483227049103</v>
      </c>
      <c r="T17" s="63">
        <v>-1.4153264273709414</v>
      </c>
      <c r="U17" s="63">
        <v>-60092.08704916753</v>
      </c>
      <c r="V17" s="63">
        <v>-60253.518114692473</v>
      </c>
      <c r="W17" s="63">
        <v>-48302.334649831042</v>
      </c>
      <c r="Y17" s="63">
        <v>1</v>
      </c>
      <c r="Z17" s="63">
        <v>-15.49873237784305</v>
      </c>
      <c r="AA17" s="63">
        <v>-21.197735840337607</v>
      </c>
      <c r="AB17" s="63">
        <v>-5.3367318469582266</v>
      </c>
      <c r="AC17" s="63">
        <v>-2.7907317265671039</v>
      </c>
      <c r="AD17" s="63">
        <v>-2.7922746715766391</v>
      </c>
      <c r="AE17" s="63">
        <v>-7.0386341297752009E-2</v>
      </c>
      <c r="AF17" s="63">
        <v>-3.1582362461108855</v>
      </c>
      <c r="AG17" s="63">
        <v>0.20533265205952167</v>
      </c>
    </row>
    <row r="18" spans="1:33" ht="14.55" customHeight="1">
      <c r="A18" s="49" t="s">
        <v>203</v>
      </c>
      <c r="B18" s="62" t="s">
        <v>233</v>
      </c>
      <c r="C18" s="63" t="s">
        <v>226</v>
      </c>
      <c r="E18" s="63">
        <v>71399.852831778873</v>
      </c>
      <c r="F18" s="63">
        <v>70915.037277526775</v>
      </c>
      <c r="G18" s="63">
        <v>1169.3285551326767</v>
      </c>
      <c r="H18" s="63">
        <v>65812.673639229659</v>
      </c>
      <c r="I18" s="63">
        <v>3933.0350831644496</v>
      </c>
      <c r="J18" s="63">
        <v>3.0345941759335631</v>
      </c>
      <c r="K18" s="63">
        <v>6.7115925391813729</v>
      </c>
      <c r="L18" s="63">
        <v>13.499760154681162</v>
      </c>
      <c r="M18" s="63">
        <v>18.118042101496439</v>
      </c>
      <c r="N18" s="63">
        <v>0.4225639176759507</v>
      </c>
      <c r="O18" s="63">
        <v>0.37690769649171901</v>
      </c>
      <c r="P18" s="63">
        <v>11.167162215939985</v>
      </c>
      <c r="Q18" s="63">
        <v>0.12190260301540176</v>
      </c>
      <c r="R18" s="63">
        <v>0.13364476432553984</v>
      </c>
      <c r="S18" s="63">
        <v>162.16360979197628</v>
      </c>
      <c r="T18" s="63">
        <v>0.13038990534075701</v>
      </c>
      <c r="U18" s="63">
        <v>4446.1247812995043</v>
      </c>
      <c r="V18" s="63">
        <v>4488.256486861118</v>
      </c>
      <c r="W18" s="63">
        <v>9387.7181055357069</v>
      </c>
      <c r="Z18" s="63">
        <v>0.11749668689492176</v>
      </c>
      <c r="AA18" s="63">
        <v>0.33934156938585069</v>
      </c>
      <c r="AB18" s="63">
        <v>0.44059036551729619</v>
      </c>
      <c r="AC18" s="63">
        <v>9.7336938268559534E-3</v>
      </c>
      <c r="AD18" s="63">
        <v>8.069115685956741E-3</v>
      </c>
      <c r="AE18" s="63">
        <v>0.23153009865339105</v>
      </c>
      <c r="AF18" s="63">
        <v>1.6269467957217339E-3</v>
      </c>
      <c r="AG18" s="63">
        <v>2.1070211783560293E-3</v>
      </c>
    </row>
    <row r="19" spans="1:33">
      <c r="A19" s="49" t="s">
        <v>203</v>
      </c>
      <c r="C19" s="63" t="s">
        <v>227</v>
      </c>
      <c r="D19" s="63">
        <v>1.0143506386738088</v>
      </c>
      <c r="E19" s="63">
        <v>123407.89796135607</v>
      </c>
      <c r="F19" s="63">
        <v>122531.62417273094</v>
      </c>
      <c r="G19" s="63">
        <v>2113.960761926628</v>
      </c>
      <c r="H19" s="63">
        <v>114669.40958624348</v>
      </c>
      <c r="I19" s="63">
        <v>5748.253824560833</v>
      </c>
      <c r="J19" s="63">
        <v>0.81754467902339933</v>
      </c>
      <c r="K19" s="63">
        <v>1.0523181311216376</v>
      </c>
      <c r="L19" s="63">
        <v>6.4584983555746778</v>
      </c>
      <c r="M19" s="63">
        <v>10.766184928442078</v>
      </c>
      <c r="N19" s="63">
        <v>0.55829807537265053</v>
      </c>
      <c r="O19" s="63">
        <v>0.52346259284243979</v>
      </c>
      <c r="P19" s="63">
        <v>2.1144730930500888</v>
      </c>
      <c r="Q19" s="63">
        <v>3.7115302335961317E-2</v>
      </c>
      <c r="R19" s="63">
        <v>0.32967613331235179</v>
      </c>
      <c r="S19" s="63">
        <v>142.57254497856673</v>
      </c>
      <c r="T19" s="63">
        <v>4.0034051468678944E-2</v>
      </c>
      <c r="U19" s="63">
        <v>7148.4983899321915</v>
      </c>
      <c r="V19" s="63">
        <v>7161.9271836186617</v>
      </c>
      <c r="W19" s="63">
        <v>11449.712556614864</v>
      </c>
      <c r="Y19" s="63">
        <v>0</v>
      </c>
      <c r="Z19" s="63">
        <v>5.9321156966937669E-2</v>
      </c>
      <c r="AA19" s="63">
        <v>0.56442942866256052</v>
      </c>
      <c r="AB19" s="63">
        <v>1.018044270138545</v>
      </c>
      <c r="AC19" s="63">
        <v>5.7299583956854735E-2</v>
      </c>
      <c r="AD19" s="63">
        <v>5.4153722990973013E-2</v>
      </c>
      <c r="AE19" s="63">
        <v>0.27516732069738709</v>
      </c>
      <c r="AF19" s="63">
        <v>3.0430366836470425E-3</v>
      </c>
      <c r="AG19" s="63">
        <v>3.2667303084612E-2</v>
      </c>
    </row>
    <row r="20" spans="1:33" ht="14.55" customHeight="1">
      <c r="A20" s="49" t="s">
        <v>203</v>
      </c>
      <c r="B20" s="62" t="s">
        <v>234</v>
      </c>
      <c r="C20" s="63" t="s">
        <v>226</v>
      </c>
      <c r="E20" s="63">
        <v>71399.852831778888</v>
      </c>
      <c r="F20" s="63">
        <v>70915.037277526775</v>
      </c>
      <c r="G20" s="63">
        <v>1169.3285551326767</v>
      </c>
      <c r="H20" s="63">
        <v>65812.673639229659</v>
      </c>
      <c r="I20" s="63">
        <v>3933.0350831644496</v>
      </c>
      <c r="J20" s="63">
        <v>3.0345941759335626</v>
      </c>
      <c r="K20" s="63">
        <v>6.7115925391813738</v>
      </c>
      <c r="L20" s="63">
        <v>13.499760154681162</v>
      </c>
      <c r="M20" s="63">
        <v>18.118042101496439</v>
      </c>
      <c r="N20" s="63">
        <v>0.42256391767595064</v>
      </c>
      <c r="O20" s="63">
        <v>0.37690769649171901</v>
      </c>
      <c r="P20" s="63">
        <v>11.167162215939985</v>
      </c>
      <c r="Q20" s="63">
        <v>0.12190260301540176</v>
      </c>
      <c r="R20" s="63">
        <v>0.13364476432553987</v>
      </c>
      <c r="S20" s="63">
        <v>162.16360979197628</v>
      </c>
      <c r="T20" s="63">
        <v>0.13038990534075701</v>
      </c>
      <c r="U20" s="63">
        <v>4446.1247812995052</v>
      </c>
      <c r="V20" s="63">
        <v>4488.2564868611189</v>
      </c>
      <c r="W20" s="63">
        <v>9387.7181055357069</v>
      </c>
      <c r="Z20" s="63">
        <v>0.11749668689492176</v>
      </c>
      <c r="AA20" s="63">
        <v>0.33934156938585069</v>
      </c>
      <c r="AB20" s="63">
        <v>0.44059036551729619</v>
      </c>
      <c r="AC20" s="63">
        <v>9.7336938268559534E-3</v>
      </c>
      <c r="AD20" s="63">
        <v>8.069115685956741E-3</v>
      </c>
      <c r="AE20" s="63">
        <v>0.23153009865339108</v>
      </c>
      <c r="AF20" s="63">
        <v>1.6269467957217337E-3</v>
      </c>
      <c r="AG20" s="63">
        <v>2.1070211783560289E-3</v>
      </c>
    </row>
    <row r="21" spans="1:33">
      <c r="A21" s="49" t="s">
        <v>203</v>
      </c>
      <c r="C21" s="63" t="s">
        <v>227</v>
      </c>
      <c r="D21" s="63">
        <v>1.0000577907384296</v>
      </c>
      <c r="E21" s="63">
        <v>49368.463739193568</v>
      </c>
      <c r="F21" s="63">
        <v>47933.503655272099</v>
      </c>
      <c r="G21" s="63">
        <v>3463.506757301875</v>
      </c>
      <c r="H21" s="63">
        <v>40073.906355260158</v>
      </c>
      <c r="I21" s="63">
        <v>4396.0905427100624</v>
      </c>
      <c r="J21" s="63">
        <v>0.89477607772980783</v>
      </c>
      <c r="K21" s="63">
        <v>6.2588026897391522</v>
      </c>
      <c r="L21" s="63">
        <v>3.5379911300190514</v>
      </c>
      <c r="M21" s="63">
        <v>6.9488918197671925</v>
      </c>
      <c r="N21" s="63">
        <v>0.34709695873547064</v>
      </c>
      <c r="O21" s="63">
        <v>0.28814788254972562</v>
      </c>
      <c r="P21" s="63">
        <v>11.83770500610337</v>
      </c>
      <c r="Q21" s="63">
        <v>3.5975340120952846E-2</v>
      </c>
      <c r="R21" s="63">
        <v>0.14524617124191297</v>
      </c>
      <c r="S21" s="63">
        <v>13.043941202598818</v>
      </c>
      <c r="T21" s="63">
        <v>3.3340498647394079E-2</v>
      </c>
      <c r="U21" s="63">
        <v>3621.383706724379</v>
      </c>
      <c r="V21" s="63">
        <v>3646.4500087879055</v>
      </c>
      <c r="W21" s="63">
        <v>4046.6034770074293</v>
      </c>
      <c r="Y21" s="63">
        <v>1.0000577907384296</v>
      </c>
      <c r="Z21" s="63">
        <v>0.97194581528826496</v>
      </c>
      <c r="AA21" s="63">
        <v>0.18450711829537947</v>
      </c>
      <c r="AB21" s="63">
        <v>0.58081204628266325</v>
      </c>
      <c r="AC21" s="63">
        <v>3.0074614374150301E-2</v>
      </c>
      <c r="AD21" s="63">
        <v>2.3294212331672105E-2</v>
      </c>
      <c r="AE21" s="63">
        <v>0.47716924539745681</v>
      </c>
      <c r="AF21" s="63">
        <v>2.2387476730328024E-3</v>
      </c>
      <c r="AG21" s="63">
        <v>9.0064510817030371E-3</v>
      </c>
    </row>
    <row r="22" spans="1:33" ht="14.55" customHeight="1">
      <c r="A22" s="49" t="s">
        <v>203</v>
      </c>
      <c r="B22" s="62" t="s">
        <v>235</v>
      </c>
      <c r="C22" s="63" t="s">
        <v>226</v>
      </c>
      <c r="E22" s="63">
        <v>78601.196693310587</v>
      </c>
      <c r="F22" s="63">
        <v>74375.039361977542</v>
      </c>
      <c r="G22" s="63">
        <v>9851.7666268191697</v>
      </c>
      <c r="H22" s="63">
        <v>50124.388845316462</v>
      </c>
      <c r="I22" s="63">
        <v>14398.883889841913</v>
      </c>
      <c r="J22" s="63">
        <v>18.264926052591751</v>
      </c>
      <c r="K22" s="63">
        <v>3.969948696674785</v>
      </c>
      <c r="L22" s="63">
        <v>8.6113507066946724</v>
      </c>
      <c r="M22" s="63">
        <v>20.57253541238174</v>
      </c>
      <c r="N22" s="63">
        <v>1.1369628815216746</v>
      </c>
      <c r="O22" s="63">
        <v>0.96409780917108345</v>
      </c>
      <c r="P22" s="63">
        <v>8.5283896233849834</v>
      </c>
      <c r="Q22" s="63">
        <v>0.18366852283243348</v>
      </c>
      <c r="R22" s="63">
        <v>0.35746808375447098</v>
      </c>
      <c r="S22" s="63">
        <v>94.334482271415681</v>
      </c>
      <c r="T22" s="63">
        <v>0.10360397773314678</v>
      </c>
      <c r="U22" s="63">
        <v>6424.1653652898813</v>
      </c>
      <c r="V22" s="63">
        <v>6450.0704946002761</v>
      </c>
      <c r="W22" s="63">
        <v>9307.5600168420315</v>
      </c>
      <c r="Z22" s="63">
        <v>0.68016271271756767</v>
      </c>
      <c r="AA22" s="63">
        <v>0.32280513069072631</v>
      </c>
      <c r="AB22" s="63">
        <v>0.97466996660437211</v>
      </c>
      <c r="AC22" s="63">
        <v>7.2927823169159189E-2</v>
      </c>
      <c r="AD22" s="63">
        <v>6.1180678988955906E-2</v>
      </c>
      <c r="AE22" s="63">
        <v>1.2155193187139828</v>
      </c>
      <c r="AF22" s="63">
        <v>8.0548172870563532E-3</v>
      </c>
      <c r="AG22" s="63">
        <v>1.8264130543359236E-2</v>
      </c>
    </row>
    <row r="23" spans="1:33">
      <c r="A23" s="49" t="s">
        <v>203</v>
      </c>
      <c r="C23" s="63" t="s">
        <v>227</v>
      </c>
      <c r="D23" s="63">
        <v>0.88035087318703953</v>
      </c>
      <c r="E23" s="63">
        <v>144470.1186775676</v>
      </c>
      <c r="F23" s="63">
        <v>141415.30070703299</v>
      </c>
      <c r="G23" s="63">
        <v>7316.9296366418985</v>
      </c>
      <c r="H23" s="63">
        <v>76819.228777500393</v>
      </c>
      <c r="I23" s="63">
        <v>57279.142292890698</v>
      </c>
      <c r="J23" s="63">
        <v>9.2408605452961758</v>
      </c>
      <c r="K23" s="63">
        <v>5.0160622987297208</v>
      </c>
      <c r="L23" s="63">
        <v>6.56863625806304</v>
      </c>
      <c r="M23" s="63">
        <v>12.932737505058986</v>
      </c>
      <c r="N23" s="63">
        <v>1.4376573494974227</v>
      </c>
      <c r="O23" s="63">
        <v>1.1454793863499779</v>
      </c>
      <c r="P23" s="63">
        <v>8.6043567548015183</v>
      </c>
      <c r="Q23" s="63">
        <v>0.12638578849659549</v>
      </c>
      <c r="R23" s="63">
        <v>0.22973771080711808</v>
      </c>
      <c r="S23" s="63">
        <v>30.280080277029317</v>
      </c>
      <c r="T23" s="63">
        <v>0.17140399848116283</v>
      </c>
      <c r="U23" s="63">
        <v>10659.753725586341</v>
      </c>
      <c r="V23" s="63">
        <v>10685.709262441958</v>
      </c>
      <c r="W23" s="63">
        <v>11639.533730350346</v>
      </c>
      <c r="Y23" s="63">
        <v>0.88035087318703953</v>
      </c>
      <c r="Z23" s="63">
        <v>1.9839750121636377</v>
      </c>
      <c r="AA23" s="63">
        <v>2.3923851528592852</v>
      </c>
      <c r="AB23" s="63">
        <v>3.8692067975051518</v>
      </c>
      <c r="AC23" s="63">
        <v>0.80873963616177935</v>
      </c>
      <c r="AD23" s="63">
        <v>0.65026922107183704</v>
      </c>
      <c r="AE23" s="63">
        <v>4.3639445899804565</v>
      </c>
      <c r="AF23" s="63">
        <v>5.8903291185533536E-2</v>
      </c>
      <c r="AG23" s="63">
        <v>7.8664605397950726E-2</v>
      </c>
    </row>
    <row r="24" spans="1:33" ht="14.55" customHeight="1">
      <c r="A24" s="49" t="s">
        <v>203</v>
      </c>
      <c r="B24" s="62" t="s">
        <v>236</v>
      </c>
      <c r="C24" s="63" t="s">
        <v>226</v>
      </c>
      <c r="E24" s="63">
        <v>70741.775000149122</v>
      </c>
      <c r="F24" s="63">
        <v>69286.234110618971</v>
      </c>
      <c r="G24" s="63">
        <v>3420.4806977518992</v>
      </c>
      <c r="H24" s="63">
        <v>59309.648747948406</v>
      </c>
      <c r="I24" s="63">
        <v>6556.1046649186601</v>
      </c>
      <c r="J24" s="63">
        <v>6.9482017628890338</v>
      </c>
      <c r="K24" s="63">
        <v>5.7468706254367943</v>
      </c>
      <c r="L24" s="63">
        <v>11.724681255239931</v>
      </c>
      <c r="M24" s="63">
        <v>18.116677263758337</v>
      </c>
      <c r="N24" s="63">
        <v>0.59608971622840845</v>
      </c>
      <c r="O24" s="63">
        <v>0.51847393922851581</v>
      </c>
      <c r="P24" s="63">
        <v>10.069857877691302</v>
      </c>
      <c r="Q24" s="63">
        <v>0.13384457683554452</v>
      </c>
      <c r="R24" s="63">
        <v>0.18796594332953415</v>
      </c>
      <c r="S24" s="63">
        <v>138.43532009449922</v>
      </c>
      <c r="T24" s="63">
        <v>0.11864056414767721</v>
      </c>
      <c r="U24" s="63">
        <v>4809.1230849429012</v>
      </c>
      <c r="V24" s="63">
        <v>4845.4586641742235</v>
      </c>
      <c r="W24" s="63">
        <v>9029.9580165083353</v>
      </c>
      <c r="Z24" s="63">
        <v>0.26188698539570721</v>
      </c>
      <c r="AA24" s="63">
        <v>0.32280735973185892</v>
      </c>
      <c r="AB24" s="63">
        <v>0.56584654614270757</v>
      </c>
      <c r="AC24" s="63">
        <v>2.6074601282926695E-2</v>
      </c>
      <c r="AD24" s="63">
        <v>2.1806846655308486E-2</v>
      </c>
      <c r="AE24" s="63">
        <v>0.48310548334580372</v>
      </c>
      <c r="AF24" s="63">
        <v>3.2662482023315476E-3</v>
      </c>
      <c r="AG24" s="63">
        <v>6.2986530428205834E-3</v>
      </c>
    </row>
    <row r="25" spans="1:33">
      <c r="A25" s="49" t="s">
        <v>203</v>
      </c>
      <c r="C25" s="63" t="s">
        <v>227</v>
      </c>
      <c r="D25" s="63">
        <v>1</v>
      </c>
      <c r="E25" s="63">
        <v>77898.960220705776</v>
      </c>
      <c r="F25" s="63">
        <v>75978.042770800384</v>
      </c>
      <c r="G25" s="63">
        <v>4619.533621103883</v>
      </c>
      <c r="H25" s="63">
        <v>51097.503081932249</v>
      </c>
      <c r="I25" s="63">
        <v>20261.006067764254</v>
      </c>
      <c r="J25" s="63">
        <v>3.3986014179997186</v>
      </c>
      <c r="K25" s="63">
        <v>5.8859805724363223</v>
      </c>
      <c r="L25" s="63">
        <v>4.4471846684322482</v>
      </c>
      <c r="M25" s="63">
        <v>8.7440455253547302</v>
      </c>
      <c r="N25" s="63">
        <v>0.67426507596405627</v>
      </c>
      <c r="O25" s="63">
        <v>0.54534733368980137</v>
      </c>
      <c r="P25" s="63">
        <v>10.867700530712815</v>
      </c>
      <c r="Q25" s="63">
        <v>6.3098474633645651E-2</v>
      </c>
      <c r="R25" s="63">
        <v>0.17059363311147452</v>
      </c>
      <c r="S25" s="63">
        <v>18.214782924927967</v>
      </c>
      <c r="T25" s="63">
        <v>7.4759548597524705E-2</v>
      </c>
      <c r="U25" s="63">
        <v>5732.8947123829676</v>
      </c>
      <c r="V25" s="63">
        <v>5758.2277848841213</v>
      </c>
      <c r="W25" s="63">
        <v>6324.4825530103044</v>
      </c>
      <c r="Y25" s="63">
        <v>1</v>
      </c>
      <c r="Z25" s="63">
        <v>1.2755545743508767</v>
      </c>
      <c r="AA25" s="63">
        <v>0.84687052866455126</v>
      </c>
      <c r="AB25" s="63">
        <v>1.5673304716494099</v>
      </c>
      <c r="AC25" s="63">
        <v>0.26367412091043907</v>
      </c>
      <c r="AD25" s="63">
        <v>0.21138671495372161</v>
      </c>
      <c r="AE25" s="63">
        <v>1.643201848772357</v>
      </c>
      <c r="AF25" s="63">
        <v>1.9238110726783025E-2</v>
      </c>
      <c r="AG25" s="63">
        <v>2.9903897376577348E-2</v>
      </c>
    </row>
    <row r="26" spans="1:33" ht="14.55" customHeight="1">
      <c r="A26" s="49" t="s">
        <v>203</v>
      </c>
      <c r="B26" s="62" t="s">
        <v>237</v>
      </c>
      <c r="D26" s="63">
        <v>1.0069999999999999</v>
      </c>
      <c r="E26" s="63">
        <v>117625.77466710116</v>
      </c>
      <c r="F26" s="63">
        <v>116525.549204162</v>
      </c>
      <c r="G26" s="63">
        <v>1757.9878722667459</v>
      </c>
      <c r="H26" s="63">
        <v>110163.83038777782</v>
      </c>
      <c r="I26" s="63">
        <v>4603.7309441174357</v>
      </c>
      <c r="J26" s="63">
        <v>3.639311764935961</v>
      </c>
      <c r="K26" s="63">
        <v>11.610091922238309</v>
      </c>
      <c r="L26" s="63">
        <v>38.565906114510234</v>
      </c>
      <c r="M26" s="63">
        <v>47.918163382865444</v>
      </c>
      <c r="N26" s="63">
        <v>0.53355363456287508</v>
      </c>
      <c r="O26" s="63">
        <v>0.45395449041411096</v>
      </c>
      <c r="P26" s="63">
        <v>11.931001343687619</v>
      </c>
      <c r="Q26" s="63">
        <v>0.13739573922592399</v>
      </c>
      <c r="R26" s="63">
        <v>0.16120993252243632</v>
      </c>
      <c r="S26" s="63">
        <v>328.88182041189555</v>
      </c>
      <c r="T26" s="63">
        <v>1.8667030671809715</v>
      </c>
      <c r="U26" s="63">
        <v>6689.8592777821459</v>
      </c>
      <c r="V26" s="63">
        <v>6786.6476310244952</v>
      </c>
      <c r="W26" s="63">
        <v>17147.778556184319</v>
      </c>
      <c r="Z26" s="63">
        <v>0.10235661503366865</v>
      </c>
      <c r="AA26" s="63">
        <v>0.24537249817187345</v>
      </c>
      <c r="AB26" s="63">
        <v>0.33944743413008416</v>
      </c>
      <c r="AC26" s="63">
        <v>1.2065307209409338E-2</v>
      </c>
      <c r="AD26" s="63">
        <v>9.5543235227976073E-3</v>
      </c>
      <c r="AE26" s="63">
        <v>0.29448198696350369</v>
      </c>
      <c r="AF26" s="63">
        <v>1.7457386034420614E-3</v>
      </c>
      <c r="AG26" s="63">
        <v>2.2954120345773494E-3</v>
      </c>
    </row>
    <row r="27" spans="1:33" ht="14.55" customHeight="1">
      <c r="A27" s="49" t="s">
        <v>203</v>
      </c>
      <c r="B27" s="62" t="s">
        <v>238</v>
      </c>
      <c r="C27" s="63" t="s">
        <v>226</v>
      </c>
      <c r="E27" s="63">
        <v>71399.852831778888</v>
      </c>
      <c r="F27" s="63">
        <v>70915.037277526775</v>
      </c>
      <c r="G27" s="63">
        <v>1169.3285551326767</v>
      </c>
      <c r="H27" s="63">
        <v>65812.673639229659</v>
      </c>
      <c r="I27" s="63">
        <v>3933.0350831644496</v>
      </c>
      <c r="J27" s="63">
        <v>3.0345941759335626</v>
      </c>
      <c r="K27" s="63">
        <v>6.7115925391813738</v>
      </c>
      <c r="L27" s="63">
        <v>13.499760154681162</v>
      </c>
      <c r="M27" s="63">
        <v>18.118042101496439</v>
      </c>
      <c r="N27" s="63">
        <v>0.42256391767595064</v>
      </c>
      <c r="O27" s="63">
        <v>0.37690769649171901</v>
      </c>
      <c r="P27" s="63">
        <v>11.167162215939985</v>
      </c>
      <c r="Q27" s="63">
        <v>0.12190260301540176</v>
      </c>
      <c r="R27" s="63">
        <v>0.13364476432553987</v>
      </c>
      <c r="S27" s="63">
        <v>162.16360979197628</v>
      </c>
      <c r="T27" s="63">
        <v>0.13038990534075701</v>
      </c>
      <c r="U27" s="63">
        <v>4446.1247812995052</v>
      </c>
      <c r="V27" s="63">
        <v>4488.2564868611189</v>
      </c>
      <c r="W27" s="63">
        <v>9387.7181055357069</v>
      </c>
      <c r="Z27" s="63">
        <v>0.11749668689492176</v>
      </c>
      <c r="AA27" s="63">
        <v>0.33934156938585069</v>
      </c>
      <c r="AB27" s="63">
        <v>0.44059036551729619</v>
      </c>
      <c r="AC27" s="63">
        <v>9.7336938268559534E-3</v>
      </c>
      <c r="AD27" s="63">
        <v>8.069115685956741E-3</v>
      </c>
      <c r="AE27" s="63">
        <v>0.23153009865339108</v>
      </c>
      <c r="AF27" s="63">
        <v>1.6269467957217337E-3</v>
      </c>
      <c r="AG27" s="63">
        <v>2.1070211783560289E-3</v>
      </c>
    </row>
    <row r="28" spans="1:33">
      <c r="A28" s="49" t="s">
        <v>203</v>
      </c>
      <c r="C28" s="63" t="s">
        <v>227</v>
      </c>
      <c r="D28" s="63">
        <v>1.0000577907384296</v>
      </c>
      <c r="E28" s="63">
        <v>46820.830412998868</v>
      </c>
      <c r="F28" s="63">
        <v>46338.046183682382</v>
      </c>
      <c r="G28" s="63">
        <v>1163.4479083097012</v>
      </c>
      <c r="H28" s="63">
        <v>38442.132186702998</v>
      </c>
      <c r="I28" s="63">
        <v>6732.4660886696793</v>
      </c>
      <c r="J28" s="63">
        <v>0.45645957195722875</v>
      </c>
      <c r="K28" s="63">
        <v>6.5288541292054862</v>
      </c>
      <c r="L28" s="63">
        <v>3.9906705148871104</v>
      </c>
      <c r="M28" s="63">
        <v>14.805977300887813</v>
      </c>
      <c r="N28" s="63">
        <v>1.1338751789873975</v>
      </c>
      <c r="O28" s="63">
        <v>1.0300489473659999</v>
      </c>
      <c r="P28" s="63">
        <v>18.337988557677974</v>
      </c>
      <c r="Q28" s="63">
        <v>0.15220636828226247</v>
      </c>
      <c r="R28" s="63">
        <v>0.41288063581524104</v>
      </c>
      <c r="S28" s="63">
        <v>12.618782079584873</v>
      </c>
      <c r="T28" s="63">
        <v>3.3549770343058338E-2</v>
      </c>
      <c r="U28" s="63">
        <v>3515.0752156577009</v>
      </c>
      <c r="V28" s="63">
        <v>3541.6945313599758</v>
      </c>
      <c r="W28" s="63">
        <v>3929.1486828884326</v>
      </c>
      <c r="Y28" s="63">
        <v>1.0000577907384296</v>
      </c>
      <c r="Z28" s="63">
        <v>6.1527782324127714E-2</v>
      </c>
      <c r="AA28" s="63">
        <v>5.4925946584173838E-2</v>
      </c>
      <c r="AB28" s="63">
        <v>8.9104463653537497E-2</v>
      </c>
      <c r="AC28" s="63">
        <v>7.8015167045167692E-3</v>
      </c>
      <c r="AD28" s="63">
        <v>6.2597536739836881E-3</v>
      </c>
      <c r="AE28" s="63">
        <v>0.23095624505324033</v>
      </c>
      <c r="AF28" s="63">
        <v>6.386232849318464E-4</v>
      </c>
      <c r="AG28" s="63">
        <v>1.5229722749485583E-3</v>
      </c>
    </row>
    <row r="29" spans="1:33" ht="14.55" customHeight="1">
      <c r="A29" s="49" t="s">
        <v>203</v>
      </c>
      <c r="B29" s="62" t="s">
        <v>239</v>
      </c>
      <c r="C29" s="63" t="s">
        <v>226</v>
      </c>
      <c r="E29" s="63">
        <v>51082.28325844428</v>
      </c>
      <c r="F29" s="63">
        <v>47073.198554768009</v>
      </c>
      <c r="G29" s="63">
        <v>9676.8375913754135</v>
      </c>
      <c r="H29" s="63">
        <v>25584.856461032268</v>
      </c>
      <c r="I29" s="63">
        <v>11811.504502360327</v>
      </c>
      <c r="J29" s="63">
        <v>21.798752891849354</v>
      </c>
      <c r="K29" s="63">
        <v>4.126265119726078</v>
      </c>
      <c r="L29" s="63">
        <v>8.5244832208722645</v>
      </c>
      <c r="M29" s="63">
        <v>22.507964503353023</v>
      </c>
      <c r="N29" s="63">
        <v>1.307995485844347</v>
      </c>
      <c r="O29" s="63">
        <v>1.1174526270662546</v>
      </c>
      <c r="P29" s="63">
        <v>9.6737774208240772</v>
      </c>
      <c r="Q29" s="63">
        <v>0.21773124017875048</v>
      </c>
      <c r="R29" s="63">
        <v>0.40140968540881289</v>
      </c>
      <c r="S29" s="63">
        <v>89.136430225483437</v>
      </c>
      <c r="T29" s="63">
        <v>6.1519101556029597E-2</v>
      </c>
      <c r="U29" s="63">
        <v>4283.7472162844469</v>
      </c>
      <c r="V29" s="63">
        <v>4310.0030257308681</v>
      </c>
      <c r="W29" s="63">
        <v>7000.3984944077183</v>
      </c>
      <c r="Z29" s="63">
        <v>0.69281098784810347</v>
      </c>
      <c r="AA29" s="63">
        <v>0.33925842301643411</v>
      </c>
      <c r="AB29" s="63">
        <v>1.1042801737670527</v>
      </c>
      <c r="AC29" s="63">
        <v>8.3373349906607983E-2</v>
      </c>
      <c r="AD29" s="63">
        <v>7.1140078763482537E-2</v>
      </c>
      <c r="AE29" s="63">
        <v>1.283145404687303</v>
      </c>
      <c r="AF29" s="63">
        <v>9.8313174437116291E-3</v>
      </c>
      <c r="AG29" s="63">
        <v>2.1809590121340011E-2</v>
      </c>
    </row>
    <row r="30" spans="1:33">
      <c r="A30" s="49" t="s">
        <v>203</v>
      </c>
      <c r="C30" s="63" t="s">
        <v>227</v>
      </c>
      <c r="D30" s="63">
        <v>0.88035087318703953</v>
      </c>
      <c r="E30" s="63">
        <v>141922.48535137289</v>
      </c>
      <c r="F30" s="63">
        <v>139819.84323544329</v>
      </c>
      <c r="G30" s="63">
        <v>5016.8707876497247</v>
      </c>
      <c r="H30" s="63">
        <v>75245.245347372838</v>
      </c>
      <c r="I30" s="63">
        <v>59557.727100420714</v>
      </c>
      <c r="J30" s="63">
        <v>8.8025440395235961</v>
      </c>
      <c r="K30" s="63">
        <v>5.2861137381960557</v>
      </c>
      <c r="L30" s="63">
        <v>7.021315642931099</v>
      </c>
      <c r="M30" s="63">
        <v>20.789822986179608</v>
      </c>
      <c r="N30" s="63">
        <v>2.2244355697493496</v>
      </c>
      <c r="O30" s="63">
        <v>1.8873804511662522</v>
      </c>
      <c r="P30" s="63">
        <v>15.104640306376123</v>
      </c>
      <c r="Q30" s="63">
        <v>0.24261681665790513</v>
      </c>
      <c r="R30" s="63">
        <v>0.49737217538044609</v>
      </c>
      <c r="S30" s="63">
        <v>29.854921154015372</v>
      </c>
      <c r="T30" s="63">
        <v>0.17161327017682709</v>
      </c>
      <c r="U30" s="63">
        <v>10553.445234519664</v>
      </c>
      <c r="V30" s="63">
        <v>10580.95378501403</v>
      </c>
      <c r="W30" s="63">
        <v>11522.07893623135</v>
      </c>
      <c r="Y30" s="63">
        <v>0.88035087318703953</v>
      </c>
      <c r="Z30" s="63">
        <v>1.9500509791995007</v>
      </c>
      <c r="AA30" s="63">
        <v>2.2628039811480796</v>
      </c>
      <c r="AB30" s="63">
        <v>3.3774992148760261</v>
      </c>
      <c r="AC30" s="63">
        <v>0.78646653849214587</v>
      </c>
      <c r="AD30" s="63">
        <v>0.63323476241414867</v>
      </c>
      <c r="AE30" s="63">
        <v>4.1177315896362403</v>
      </c>
      <c r="AF30" s="63">
        <v>5.7303166797432574E-2</v>
      </c>
      <c r="AG30" s="63">
        <v>7.1181126591196242E-2</v>
      </c>
    </row>
    <row r="31" spans="1:33" ht="14.55" customHeight="1">
      <c r="A31" s="49" t="s">
        <v>203</v>
      </c>
      <c r="B31" s="62" t="s">
        <v>240</v>
      </c>
      <c r="C31" s="63" t="s">
        <v>226</v>
      </c>
      <c r="E31" s="63">
        <v>63473.8851586862</v>
      </c>
      <c r="F31" s="63">
        <v>62075.674292346826</v>
      </c>
      <c r="G31" s="63">
        <v>3374.2810190222954</v>
      </c>
      <c r="H31" s="63">
        <v>52828.629119316538</v>
      </c>
      <c r="I31" s="63">
        <v>5872.7641540079912</v>
      </c>
      <c r="J31" s="63">
        <v>7.8815040259787015</v>
      </c>
      <c r="K31" s="63">
        <v>5.7881546152947987</v>
      </c>
      <c r="L31" s="63">
        <v>11.701739095141335</v>
      </c>
      <c r="M31" s="63">
        <v>18.627834270826789</v>
      </c>
      <c r="N31" s="63">
        <v>0.64126032699608393</v>
      </c>
      <c r="O31" s="63">
        <v>0.55897575358095186</v>
      </c>
      <c r="P31" s="63">
        <v>10.372360821975288</v>
      </c>
      <c r="Q31" s="63">
        <v>0.14284071972323056</v>
      </c>
      <c r="R31" s="63">
        <v>0.19957115154522523</v>
      </c>
      <c r="S31" s="63">
        <v>137.06248719724678</v>
      </c>
      <c r="T31" s="63">
        <v>0.10752572690052914</v>
      </c>
      <c r="U31" s="63">
        <v>4243.8273890042055</v>
      </c>
      <c r="V31" s="63">
        <v>4280.2555847047151</v>
      </c>
      <c r="W31" s="63">
        <v>8420.6245182507591</v>
      </c>
      <c r="Z31" s="63">
        <v>0.26522746141235032</v>
      </c>
      <c r="AA31" s="63">
        <v>0.32715276081158051</v>
      </c>
      <c r="AB31" s="63">
        <v>0.60007728385759329</v>
      </c>
      <c r="AC31" s="63">
        <v>2.8833319858190178E-2</v>
      </c>
      <c r="AD31" s="63">
        <v>2.4437176541685486E-2</v>
      </c>
      <c r="AE31" s="63">
        <v>0.50096588849685397</v>
      </c>
      <c r="AF31" s="63">
        <v>3.735431241570063E-3</v>
      </c>
      <c r="AG31" s="63">
        <v>7.2350275734180021E-3</v>
      </c>
    </row>
    <row r="32" spans="1:33">
      <c r="A32" s="49" t="s">
        <v>203</v>
      </c>
      <c r="C32" s="63" t="s">
        <v>227</v>
      </c>
      <c r="D32" s="63">
        <v>1</v>
      </c>
      <c r="E32" s="63">
        <v>75351.32689451109</v>
      </c>
      <c r="F32" s="63">
        <v>74382.585299210652</v>
      </c>
      <c r="G32" s="63">
        <v>2319.4747721117083</v>
      </c>
      <c r="H32" s="63">
        <v>49483.066134903958</v>
      </c>
      <c r="I32" s="63">
        <v>22580.044392194992</v>
      </c>
      <c r="J32" s="63">
        <v>2.9602849122271393</v>
      </c>
      <c r="K32" s="63">
        <v>6.1560320119026564</v>
      </c>
      <c r="L32" s="63">
        <v>4.8998640533003073</v>
      </c>
      <c r="M32" s="63">
        <v>16.601131006475352</v>
      </c>
      <c r="N32" s="63">
        <v>1.4610432962159834</v>
      </c>
      <c r="O32" s="63">
        <v>1.2872483985060756</v>
      </c>
      <c r="P32" s="63">
        <v>17.367984082287418</v>
      </c>
      <c r="Q32" s="63">
        <v>0.1793295027949553</v>
      </c>
      <c r="R32" s="63">
        <v>0.43822809768480253</v>
      </c>
      <c r="S32" s="63">
        <v>17.789623801914026</v>
      </c>
      <c r="T32" s="63">
        <v>7.4968820293188965E-2</v>
      </c>
      <c r="U32" s="63">
        <v>5626.5862213162909</v>
      </c>
      <c r="V32" s="63">
        <v>5653.4723074561934</v>
      </c>
      <c r="W32" s="63">
        <v>6207.0277588913095</v>
      </c>
      <c r="Y32" s="63">
        <v>0.96414571547301264</v>
      </c>
      <c r="Z32" s="63">
        <v>0.62808474138673964</v>
      </c>
      <c r="AA32" s="63">
        <v>0.71728935695334572</v>
      </c>
      <c r="AB32" s="63">
        <v>1.0756228890202844</v>
      </c>
      <c r="AC32" s="63">
        <v>0.24140102324080553</v>
      </c>
      <c r="AD32" s="63">
        <v>0.19435225629603323</v>
      </c>
      <c r="AE32" s="63">
        <v>1.3969888484281405</v>
      </c>
      <c r="AF32" s="63">
        <v>1.763798633868207E-2</v>
      </c>
      <c r="AG32" s="63">
        <v>2.2420418569822867E-2</v>
      </c>
    </row>
    <row r="33" spans="1:33" ht="14.55" customHeight="1">
      <c r="A33" s="49" t="s">
        <v>203</v>
      </c>
      <c r="B33" s="62" t="s">
        <v>241</v>
      </c>
      <c r="E33" s="63">
        <v>116780.69887829937</v>
      </c>
      <c r="F33" s="63">
        <v>116766.68173058415</v>
      </c>
      <c r="G33" s="63">
        <v>33.002334731528052</v>
      </c>
      <c r="H33" s="63">
        <v>114306.41266683508</v>
      </c>
      <c r="I33" s="63">
        <v>2427.2667290175423</v>
      </c>
      <c r="J33" s="63">
        <v>2.0691032817657407</v>
      </c>
      <c r="K33" s="63">
        <v>7.3340899032401206</v>
      </c>
      <c r="L33" s="63">
        <v>40.416684293517747</v>
      </c>
      <c r="M33" s="63">
        <v>49.172237234417182</v>
      </c>
      <c r="N33" s="63">
        <v>0.46936558477097995</v>
      </c>
      <c r="O33" s="63">
        <v>0.4532380686303108</v>
      </c>
      <c r="P33" s="63">
        <v>6.5790685250109754E-2</v>
      </c>
      <c r="Q33" s="63">
        <v>0.10198742212461141</v>
      </c>
      <c r="R33" s="63">
        <v>0.19699503240256372</v>
      </c>
      <c r="S33" s="63">
        <v>112.26232515485253</v>
      </c>
      <c r="T33" s="63">
        <v>1.7009669630782056</v>
      </c>
      <c r="U33" s="63">
        <v>7912.0184781220669</v>
      </c>
      <c r="V33" s="63">
        <v>7998.3883241150743</v>
      </c>
      <c r="W33" s="63">
        <v>11817.014323976375</v>
      </c>
      <c r="Z33" s="63">
        <v>3.5550253608718094E-2</v>
      </c>
      <c r="AA33" s="63">
        <v>0.17282954447028054</v>
      </c>
      <c r="AB33" s="63">
        <v>0.22175633911034737</v>
      </c>
      <c r="AC33" s="63">
        <v>5.65225332132634E-3</v>
      </c>
      <c r="AD33" s="63">
        <v>5.1879324303580904E-3</v>
      </c>
      <c r="AE33" s="63">
        <v>1.1223766187883347E-2</v>
      </c>
      <c r="AF33" s="63">
        <v>1.0694269631700277E-3</v>
      </c>
      <c r="AG33" s="63">
        <v>1.9781699483810119E-3</v>
      </c>
    </row>
    <row r="34" spans="1:33" ht="14.55" customHeight="1">
      <c r="A34" s="49" t="s">
        <v>203</v>
      </c>
      <c r="B34" s="62" t="s">
        <v>242</v>
      </c>
      <c r="E34" s="63">
        <v>116661.96896758355</v>
      </c>
      <c r="F34" s="63">
        <v>116647.97179565675</v>
      </c>
      <c r="G34" s="63">
        <v>32.955303219216489</v>
      </c>
      <c r="H34" s="63">
        <v>114191.20885278375</v>
      </c>
      <c r="I34" s="63">
        <v>2423.8076396537781</v>
      </c>
      <c r="J34" s="63">
        <v>2.0661546098835273</v>
      </c>
      <c r="K34" s="63">
        <v>7.3299964714461119</v>
      </c>
      <c r="L34" s="63">
        <v>40.392758146382107</v>
      </c>
      <c r="M34" s="63">
        <v>49.141888743615546</v>
      </c>
      <c r="N34" s="63">
        <v>0.46875392613840622</v>
      </c>
      <c r="O34" s="63">
        <v>0.45264939326483306</v>
      </c>
      <c r="P34" s="63">
        <v>6.5709736103601576E-2</v>
      </c>
      <c r="Q34" s="63">
        <v>0.10185352673005237</v>
      </c>
      <c r="R34" s="63">
        <v>0.19673879103258715</v>
      </c>
      <c r="S34" s="63">
        <v>81.748082143370667</v>
      </c>
      <c r="T34" s="63">
        <v>1.7009276138131255</v>
      </c>
      <c r="U34" s="63">
        <v>7903.4383997622208</v>
      </c>
      <c r="V34" s="63">
        <v>7989.7578896615905</v>
      </c>
      <c r="W34" s="63">
        <v>10892.946171623189</v>
      </c>
      <c r="Z34" s="63">
        <v>3.5499591066086522E-2</v>
      </c>
      <c r="AA34" s="63">
        <v>0.17258324568824954</v>
      </c>
      <c r="AB34" s="63">
        <v>0.22144031492363822</v>
      </c>
      <c r="AC34" s="63">
        <v>5.6441983147993008E-3</v>
      </c>
      <c r="AD34" s="63">
        <v>5.1805391259160021E-3</v>
      </c>
      <c r="AE34" s="63">
        <v>1.120777123777022E-2</v>
      </c>
      <c r="AF34" s="63">
        <v>1.0679029265285656E-3</v>
      </c>
      <c r="AG34" s="63">
        <v>1.9753508652755746E-3</v>
      </c>
    </row>
    <row r="35" spans="1:33" ht="14.55" customHeight="1">
      <c r="A35" s="49" t="s">
        <v>203</v>
      </c>
      <c r="B35" s="62" t="s">
        <v>243</v>
      </c>
      <c r="E35" s="63">
        <v>92496.464275711653</v>
      </c>
      <c r="F35" s="63">
        <v>92482.776395030669</v>
      </c>
      <c r="G35" s="63">
        <v>32.227099919132506</v>
      </c>
      <c r="H35" s="63">
        <v>90080.299794802544</v>
      </c>
      <c r="I35" s="63">
        <v>2370.2495003089866</v>
      </c>
      <c r="J35" s="63">
        <v>2.0204994206293865</v>
      </c>
      <c r="K35" s="63">
        <v>4.2900471991652624</v>
      </c>
      <c r="L35" s="63">
        <v>24.259474337370193</v>
      </c>
      <c r="M35" s="63">
        <v>30.074530246677035</v>
      </c>
      <c r="N35" s="63">
        <v>0.43249082054610449</v>
      </c>
      <c r="O35" s="63">
        <v>0.41674214463148074</v>
      </c>
      <c r="P35" s="63">
        <v>5.8460064694955446E-2</v>
      </c>
      <c r="Q35" s="63">
        <v>9.4421861799963133E-2</v>
      </c>
      <c r="R35" s="63">
        <v>0.18130409134625861</v>
      </c>
      <c r="S35" s="63">
        <v>58.648423043538514</v>
      </c>
      <c r="T35" s="63">
        <v>0.58395969987216523</v>
      </c>
      <c r="U35" s="63">
        <v>6508.8201724489609</v>
      </c>
      <c r="V35" s="63">
        <v>6560.3128506546072</v>
      </c>
      <c r="W35" s="63">
        <v>8474.5148624268859</v>
      </c>
      <c r="Z35" s="63">
        <v>3.4715167412206066E-2</v>
      </c>
      <c r="AA35" s="63">
        <v>0.16876972626124251</v>
      </c>
      <c r="AB35" s="63">
        <v>0.21654721571510166</v>
      </c>
      <c r="AC35" s="63">
        <v>5.519480183340305E-3</v>
      </c>
      <c r="AD35" s="63">
        <v>5.0660663303658615E-3</v>
      </c>
      <c r="AE35" s="63">
        <v>1.0960116529584389E-2</v>
      </c>
      <c r="AF35" s="63">
        <v>1.0443058007459695E-3</v>
      </c>
      <c r="AG35" s="63">
        <v>1.9317021387155759E-3</v>
      </c>
    </row>
    <row r="36" spans="1:33" ht="14.55" customHeight="1">
      <c r="A36" s="49" t="s">
        <v>203</v>
      </c>
      <c r="B36" s="62" t="s">
        <v>244</v>
      </c>
      <c r="E36" s="63">
        <v>96979.508498174473</v>
      </c>
      <c r="F36" s="63">
        <v>96310.265484822623</v>
      </c>
      <c r="G36" s="63">
        <v>1614.6341360797173</v>
      </c>
      <c r="H36" s="63">
        <v>90657.793025336839</v>
      </c>
      <c r="I36" s="63">
        <v>4037.8383234060634</v>
      </c>
      <c r="J36" s="63">
        <v>3.1761216412148374</v>
      </c>
      <c r="K36" s="63">
        <v>9.7199594592254073</v>
      </c>
      <c r="L36" s="63">
        <v>28.90687363538099</v>
      </c>
      <c r="M36" s="63">
        <v>36.365812043675547</v>
      </c>
      <c r="N36" s="63">
        <v>0.46535748988886161</v>
      </c>
      <c r="O36" s="63">
        <v>0.41445184835299176</v>
      </c>
      <c r="P36" s="63">
        <v>11.54185809941707</v>
      </c>
      <c r="Q36" s="63">
        <v>0.13007555715797964</v>
      </c>
      <c r="R36" s="63">
        <v>0.14825430294030539</v>
      </c>
      <c r="S36" s="63">
        <v>211.23941849922721</v>
      </c>
      <c r="T36" s="63">
        <v>1.202179454174422</v>
      </c>
      <c r="U36" s="63">
        <v>5816.1997682012234</v>
      </c>
      <c r="V36" s="63">
        <v>5891.9187289904557</v>
      </c>
      <c r="W36" s="63">
        <v>12547.678839323493</v>
      </c>
      <c r="Z36" s="63">
        <v>0.51928142971619939</v>
      </c>
      <c r="AA36" s="63">
        <v>2.4617143796280203</v>
      </c>
      <c r="AB36" s="63">
        <v>2.9508190408466355</v>
      </c>
      <c r="AC36" s="63">
        <v>1.4726010845507367E-2</v>
      </c>
      <c r="AD36" s="63">
        <v>1.2711622248175722E-2</v>
      </c>
      <c r="AE36" s="63">
        <v>0.27725507012426187</v>
      </c>
      <c r="AF36" s="63">
        <v>2.4337659527174428E-3</v>
      </c>
      <c r="AG36" s="63">
        <v>3.8243590457921247E-3</v>
      </c>
    </row>
    <row r="37" spans="1:33" s="55" customFormat="1">
      <c r="A37" s="49" t="s">
        <v>203</v>
      </c>
      <c r="B37" s="50" t="s">
        <v>162</v>
      </c>
      <c r="C37" s="51"/>
      <c r="D37" s="52">
        <v>127.37058321899207</v>
      </c>
      <c r="E37" s="52">
        <v>80.752202418810882</v>
      </c>
      <c r="F37" s="52">
        <v>29.435909495418421</v>
      </c>
      <c r="G37" s="52">
        <v>36.329166265853203</v>
      </c>
      <c r="H37" s="52">
        <v>14.987126657539259</v>
      </c>
      <c r="I37" s="53">
        <v>66865.352758671826</v>
      </c>
      <c r="J37" s="53"/>
      <c r="K37" s="52">
        <v>961.40895764375125</v>
      </c>
      <c r="L37" s="52">
        <v>2706.0459794923063</v>
      </c>
      <c r="M37" s="52">
        <v>5894.3888121730533</v>
      </c>
      <c r="N37" s="52">
        <v>4793.1872479694512</v>
      </c>
      <c r="O37" s="52">
        <v>2383.2968894995652</v>
      </c>
      <c r="P37" s="52">
        <v>29441.484601766129</v>
      </c>
      <c r="Q37" s="52">
        <v>48.938099959530028</v>
      </c>
      <c r="R37" s="52">
        <v>79.966428831248166</v>
      </c>
      <c r="S37" s="52">
        <v>12709.153770282825</v>
      </c>
      <c r="T37" s="52">
        <v>113.97856378148363</v>
      </c>
      <c r="U37" s="53">
        <v>7112071.0424873736</v>
      </c>
      <c r="V37" s="53">
        <v>7119319.7917064698</v>
      </c>
      <c r="W37" s="53">
        <v>8173589.1642277045</v>
      </c>
      <c r="X37" s="53"/>
      <c r="Y37" s="52">
        <v>58.657391472240036</v>
      </c>
      <c r="Z37" s="52">
        <v>220.15355480639164</v>
      </c>
      <c r="AA37" s="52">
        <v>590.98015676371028</v>
      </c>
      <c r="AB37" s="52">
        <v>72.333956600838476</v>
      </c>
      <c r="AC37" s="52">
        <v>52.555062723767293</v>
      </c>
      <c r="AD37" s="52">
        <v>2411.0305625297115</v>
      </c>
      <c r="AE37" s="52">
        <v>3.1652702306656613</v>
      </c>
      <c r="AF37" s="52">
        <v>6.691935487984221</v>
      </c>
      <c r="AG37" s="54" t="e">
        <f>W37-(V37+SUMPRODUCT(S37:T37,[1]Fuel_Specs!$B$98:$B$99)+SUMPRODUCT(K37:M37,[1]Fuel_Specs!$B$104:$B$106)+SUMPRODUCT(Q37:R37,[1]Fuel_Specs!$B$107:$B$108))</f>
        <v>#VALUE!</v>
      </c>
    </row>
    <row r="38" spans="1:33" s="55" customFormat="1">
      <c r="A38" s="49" t="s">
        <v>203</v>
      </c>
      <c r="B38" s="50" t="s">
        <v>163</v>
      </c>
      <c r="C38" s="51"/>
      <c r="D38" s="52">
        <v>26.374641259670774</v>
      </c>
      <c r="E38" s="52">
        <v>22.143249742238481</v>
      </c>
      <c r="F38" s="52">
        <v>3.5929927967762807</v>
      </c>
      <c r="G38" s="52">
        <v>17.260352613624807</v>
      </c>
      <c r="H38" s="52">
        <v>1.2899043318373906</v>
      </c>
      <c r="I38" s="53">
        <v>5920.6146079006512</v>
      </c>
      <c r="J38" s="53"/>
      <c r="K38" s="52">
        <v>331.92876238564736</v>
      </c>
      <c r="L38" s="52">
        <v>941.17917205029983</v>
      </c>
      <c r="M38" s="52">
        <v>1580.4466135249281</v>
      </c>
      <c r="N38" s="52">
        <v>722.41358843942407</v>
      </c>
      <c r="O38" s="52">
        <v>374.83663438913368</v>
      </c>
      <c r="P38" s="52">
        <v>2844.3044336510679</v>
      </c>
      <c r="Q38" s="52">
        <v>13.406931930699784</v>
      </c>
      <c r="R38" s="52">
        <v>28.450738036310344</v>
      </c>
      <c r="S38" s="52">
        <v>4089.1439016664262</v>
      </c>
      <c r="T38" s="52">
        <v>38.876344389683908</v>
      </c>
      <c r="U38" s="53">
        <v>1555451.4529665287</v>
      </c>
      <c r="V38" s="53">
        <v>1557964.9601177571</v>
      </c>
      <c r="W38" s="53">
        <v>1742315.4416051197</v>
      </c>
      <c r="X38" s="53"/>
      <c r="Y38" s="52">
        <v>13.422532894742373</v>
      </c>
      <c r="Z38" s="52">
        <v>63.6564164752293</v>
      </c>
      <c r="AA38" s="52">
        <v>117.26576741254344</v>
      </c>
      <c r="AB38" s="52">
        <v>9.3599203559803197</v>
      </c>
      <c r="AC38" s="52">
        <v>6.8601976963083446</v>
      </c>
      <c r="AD38" s="52">
        <v>309.74625693951407</v>
      </c>
      <c r="AE38" s="52">
        <v>0.4334535777418414</v>
      </c>
      <c r="AF38" s="52">
        <v>0.96844157876888903</v>
      </c>
      <c r="AG38" s="54" t="e">
        <f>W38-(V38+SUMPRODUCT(S38:T38,[1]Fuel_Specs!$B$98:$B$99)+SUMPRODUCT(K38:M38,[1]Fuel_Specs!$B$104:$B$106)+SUMPRODUCT(Q38:R38,[1]Fuel_Specs!$B$107:$B$108))</f>
        <v>#VALUE!</v>
      </c>
    </row>
    <row r="39" spans="1:33" s="55" customFormat="1">
      <c r="A39" s="49" t="s">
        <v>203</v>
      </c>
      <c r="B39" s="50" t="s">
        <v>164</v>
      </c>
      <c r="C39" s="51"/>
      <c r="D39" s="52">
        <v>0</v>
      </c>
      <c r="E39" s="52">
        <v>0</v>
      </c>
      <c r="F39" s="52">
        <v>0</v>
      </c>
      <c r="G39" s="52">
        <v>0</v>
      </c>
      <c r="H39" s="52">
        <v>0</v>
      </c>
      <c r="I39" s="53">
        <v>0</v>
      </c>
      <c r="J39" s="53"/>
      <c r="K39" s="52">
        <v>0</v>
      </c>
      <c r="L39" s="52">
        <v>0</v>
      </c>
      <c r="M39" s="52">
        <v>0</v>
      </c>
      <c r="N39" s="52">
        <v>0</v>
      </c>
      <c r="O39" s="52">
        <v>0</v>
      </c>
      <c r="P39" s="52">
        <v>0</v>
      </c>
      <c r="Q39" s="52">
        <v>0</v>
      </c>
      <c r="R39" s="52">
        <v>0</v>
      </c>
      <c r="S39" s="52">
        <v>0</v>
      </c>
      <c r="T39" s="52">
        <v>0</v>
      </c>
      <c r="U39" s="53">
        <v>0</v>
      </c>
      <c r="V39" s="53">
        <v>0</v>
      </c>
      <c r="W39" s="53">
        <v>0</v>
      </c>
      <c r="X39" s="53"/>
      <c r="Y39" s="52">
        <v>0</v>
      </c>
      <c r="Z39" s="52">
        <v>0</v>
      </c>
      <c r="AA39" s="52">
        <v>0</v>
      </c>
      <c r="AB39" s="52">
        <v>0</v>
      </c>
      <c r="AC39" s="52">
        <v>0</v>
      </c>
      <c r="AD39" s="52">
        <v>0</v>
      </c>
      <c r="AE39" s="52">
        <v>0</v>
      </c>
      <c r="AF39" s="52">
        <v>0</v>
      </c>
      <c r="AG39" s="54" t="e">
        <f>W39-(V39+SUMPRODUCT(S39:T39,[1]Fuel_Specs!$B$98:$B$99)+SUMPRODUCT(K39:M39,[1]Fuel_Specs!$B$104:$B$106)+SUMPRODUCT(Q39:R39,[1]Fuel_Specs!$B$107:$B$108))</f>
        <v>#VALUE!</v>
      </c>
    </row>
    <row r="40" spans="1:33" s="55" customFormat="1">
      <c r="A40" s="49" t="s">
        <v>203</v>
      </c>
      <c r="B40" s="50" t="s">
        <v>165</v>
      </c>
      <c r="C40" s="51"/>
      <c r="D40" s="52">
        <v>29.801082560676321</v>
      </c>
      <c r="E40" s="52">
        <v>29.373077080930052</v>
      </c>
      <c r="F40" s="52">
        <v>21.45364849147693</v>
      </c>
      <c r="G40" s="52">
        <v>6.2741779330803507</v>
      </c>
      <c r="H40" s="52">
        <v>1.6452506563727718</v>
      </c>
      <c r="I40" s="53">
        <v>318.28108977178039</v>
      </c>
      <c r="J40" s="53"/>
      <c r="K40" s="52">
        <v>2019.8608365084187</v>
      </c>
      <c r="L40" s="52">
        <v>900.85829690749244</v>
      </c>
      <c r="M40" s="52">
        <v>1490.5494887775617</v>
      </c>
      <c r="N40" s="52">
        <v>1004.7428156968316</v>
      </c>
      <c r="O40" s="52">
        <v>459.46821906568141</v>
      </c>
      <c r="P40" s="52">
        <v>2988.1614689304688</v>
      </c>
      <c r="Q40" s="52">
        <v>7.1129692607084483</v>
      </c>
      <c r="R40" s="52">
        <v>17.5930274774671</v>
      </c>
      <c r="S40" s="52">
        <v>4251.9708388851768</v>
      </c>
      <c r="T40" s="52">
        <v>14.781662843406737</v>
      </c>
      <c r="U40" s="53">
        <v>805051.16882676305</v>
      </c>
      <c r="V40" s="53">
        <v>812762.03623378323</v>
      </c>
      <c r="W40" s="53">
        <v>944238.30205384095</v>
      </c>
      <c r="X40" s="53"/>
      <c r="Y40" s="52">
        <v>9.2080973462607858</v>
      </c>
      <c r="Z40" s="52">
        <v>28.084400524464321</v>
      </c>
      <c r="AA40" s="52">
        <v>58.445997761970766</v>
      </c>
      <c r="AB40" s="52">
        <v>4.1925791809448514</v>
      </c>
      <c r="AC40" s="52">
        <v>3.2192991102616135</v>
      </c>
      <c r="AD40" s="52">
        <v>103.52280344807964</v>
      </c>
      <c r="AE40" s="52">
        <v>0.25579023909835685</v>
      </c>
      <c r="AF40" s="52">
        <v>0.77438783944042699</v>
      </c>
      <c r="AG40" s="54" t="e">
        <f>W40-(V40+SUMPRODUCT(S40:T40,[1]Fuel_Specs!$B$98:$B$99)+SUMPRODUCT(K40:M40,[1]Fuel_Specs!$B$104:$B$106)+SUMPRODUCT(Q40:R40,[1]Fuel_Specs!$B$107:$B$108))</f>
        <v>#VALUE!</v>
      </c>
    </row>
    <row r="41" spans="1:33" s="55" customFormat="1">
      <c r="A41" s="49" t="s">
        <v>203</v>
      </c>
      <c r="B41" s="50" t="s">
        <v>161</v>
      </c>
      <c r="C41" s="51"/>
      <c r="D41" s="52">
        <v>4.796056215080819</v>
      </c>
      <c r="E41" s="52">
        <v>4.2587468410202156</v>
      </c>
      <c r="F41" s="52">
        <v>2.8698666891826123</v>
      </c>
      <c r="G41" s="52">
        <v>0.58142745774668914</v>
      </c>
      <c r="H41" s="52">
        <v>0.80745269409091414</v>
      </c>
      <c r="I41" s="53">
        <v>114.61304058321595</v>
      </c>
      <c r="J41" s="53"/>
      <c r="K41" s="52">
        <v>76.863268918758962</v>
      </c>
      <c r="L41" s="52">
        <v>1042.3868248211261</v>
      </c>
      <c r="M41" s="52">
        <v>2372.2266397012227</v>
      </c>
      <c r="N41" s="52">
        <v>299.11248675347161</v>
      </c>
      <c r="O41" s="52">
        <v>18.58204183117342</v>
      </c>
      <c r="P41" s="52">
        <v>1830.8444194181657</v>
      </c>
      <c r="Q41" s="52">
        <v>2.6936098445431735</v>
      </c>
      <c r="R41" s="52">
        <v>2.9114304066863235</v>
      </c>
      <c r="S41" s="52">
        <v>630.57296148781461</v>
      </c>
      <c r="T41" s="52">
        <v>4.2683046017134867</v>
      </c>
      <c r="U41" s="53">
        <v>1709940.4608619132</v>
      </c>
      <c r="V41" s="53">
        <v>1711818.054489048</v>
      </c>
      <c r="W41" s="53">
        <v>1731866.3440531364</v>
      </c>
      <c r="X41" s="53"/>
      <c r="Y41" s="52">
        <v>2.2745081872085136</v>
      </c>
      <c r="Z41" s="52">
        <v>6.0024675790182531</v>
      </c>
      <c r="AA41" s="52">
        <v>14.810203164484333</v>
      </c>
      <c r="AB41" s="52">
        <v>1.659940088079584</v>
      </c>
      <c r="AC41" s="52">
        <v>1.2539610258404126</v>
      </c>
      <c r="AD41" s="52">
        <v>44.07408774118344</v>
      </c>
      <c r="AE41" s="52">
        <v>0.10166990588743643</v>
      </c>
      <c r="AF41" s="52">
        <v>0.23907248431215677</v>
      </c>
      <c r="AG41" s="54" t="e">
        <f>W41-(V41+SUMPRODUCT(S41:T41,[1]Fuel_Specs!$B$98:$B$99)+SUMPRODUCT(K41:M41,[1]Fuel_Specs!$B$104:$B$106)+SUMPRODUCT(Q41:R41,[1]Fuel_Specs!$B$107:$B$108))</f>
        <v>#VALUE!</v>
      </c>
    </row>
    <row r="42" spans="1:33" s="55" customFormat="1">
      <c r="A42" s="49" t="s">
        <v>203</v>
      </c>
      <c r="B42" s="50" t="s">
        <v>159</v>
      </c>
      <c r="C42" s="51"/>
      <c r="D42" s="52">
        <v>1.007171805166972</v>
      </c>
      <c r="E42" s="52">
        <v>0.89433683661424523</v>
      </c>
      <c r="F42" s="52">
        <v>0.60267200472834859</v>
      </c>
      <c r="G42" s="52">
        <v>0.12209976612680472</v>
      </c>
      <c r="H42" s="52">
        <v>0.16956506575909197</v>
      </c>
      <c r="I42" s="53">
        <v>45.641125866674798</v>
      </c>
      <c r="J42" s="53"/>
      <c r="K42" s="52">
        <v>16.141286472939381</v>
      </c>
      <c r="L42" s="52">
        <v>218.90123321243647</v>
      </c>
      <c r="M42" s="52">
        <v>498.16759433725673</v>
      </c>
      <c r="N42" s="52">
        <v>62.813622218229035</v>
      </c>
      <c r="O42" s="52">
        <v>3.9022287845464181</v>
      </c>
      <c r="P42" s="52">
        <v>384.47732807781478</v>
      </c>
      <c r="Q42" s="52">
        <v>0.56565806735406643</v>
      </c>
      <c r="R42" s="52">
        <v>0.61140038540412789</v>
      </c>
      <c r="S42" s="52">
        <v>132.42032191244107</v>
      </c>
      <c r="T42" s="52">
        <v>0.89634396635983216</v>
      </c>
      <c r="U42" s="53">
        <v>359087.49678100174</v>
      </c>
      <c r="V42" s="53">
        <v>359481.79144270008</v>
      </c>
      <c r="W42" s="53">
        <v>363691.93225115869</v>
      </c>
      <c r="X42" s="53"/>
      <c r="Y42" s="52">
        <v>0.47764671931378783</v>
      </c>
      <c r="Z42" s="52">
        <v>1.260518191593833</v>
      </c>
      <c r="AA42" s="52">
        <v>3.1101426645417098</v>
      </c>
      <c r="AB42" s="52">
        <v>0.34858741849671265</v>
      </c>
      <c r="AC42" s="52">
        <v>0.26333181542648665</v>
      </c>
      <c r="AD42" s="52">
        <v>9.2555584256485215</v>
      </c>
      <c r="AE42" s="52">
        <v>2.1350680236361649E-2</v>
      </c>
      <c r="AF42" s="52">
        <v>5.0205221705552923E-2</v>
      </c>
      <c r="AG42" s="54" t="e">
        <f>W42-(V42+SUMPRODUCT(S42:T42,[1]Fuel_Specs!$B$98:$B$99)+SUMPRODUCT(K42:M42,[1]Fuel_Specs!$B$104:$B$106)+SUMPRODUCT(Q42:R42,[1]Fuel_Specs!$B$107:$B$108))</f>
        <v>#VALUE!</v>
      </c>
    </row>
    <row r="43" spans="1:33" s="55" customFormat="1">
      <c r="A43" s="49" t="s">
        <v>203</v>
      </c>
      <c r="B43" s="50" t="s">
        <v>166</v>
      </c>
      <c r="C43" s="51"/>
      <c r="D43" s="52">
        <v>38.242223608985356</v>
      </c>
      <c r="E43" s="52">
        <v>33.230985662519302</v>
      </c>
      <c r="F43" s="52">
        <v>12.232063513358909</v>
      </c>
      <c r="G43" s="52">
        <v>14.400015913240265</v>
      </c>
      <c r="H43" s="52">
        <v>6.5989062359201238</v>
      </c>
      <c r="I43" s="53">
        <v>3211.1295318338471</v>
      </c>
      <c r="J43" s="53"/>
      <c r="K43" s="52">
        <v>329.37726634958699</v>
      </c>
      <c r="L43" s="52">
        <v>2271.7686363017656</v>
      </c>
      <c r="M43" s="52">
        <v>6094.9700135559851</v>
      </c>
      <c r="N43" s="52">
        <v>580.94110109730741</v>
      </c>
      <c r="O43" s="52">
        <v>312.1557469906337</v>
      </c>
      <c r="P43" s="52">
        <v>132077.57544411914</v>
      </c>
      <c r="Q43" s="52">
        <v>84.482566283561226</v>
      </c>
      <c r="R43" s="52">
        <v>55.437355175764424</v>
      </c>
      <c r="S43" s="52">
        <v>5171.5973803042534</v>
      </c>
      <c r="T43" s="52">
        <v>48.600538508885435</v>
      </c>
      <c r="U43" s="53">
        <v>2623995.7969739828</v>
      </c>
      <c r="V43" s="53">
        <v>2628592.2782635326</v>
      </c>
      <c r="W43" s="53">
        <v>2796619.3423775146</v>
      </c>
      <c r="X43" s="53"/>
      <c r="Y43" s="52">
        <v>27.280728320840453</v>
      </c>
      <c r="Z43" s="52">
        <v>109.76023864912632</v>
      </c>
      <c r="AA43" s="52">
        <v>259.1163337803053</v>
      </c>
      <c r="AB43" s="52">
        <v>30.863876000260255</v>
      </c>
      <c r="AC43" s="52">
        <v>22.241126038741967</v>
      </c>
      <c r="AD43" s="52">
        <v>916.65224275701883</v>
      </c>
      <c r="AE43" s="52">
        <v>1.4855048305242369</v>
      </c>
      <c r="AF43" s="52">
        <v>3.4331503214849155</v>
      </c>
      <c r="AG43" s="54" t="e">
        <f>W43-(V43+SUMPRODUCT(S43:T43,[1]Fuel_Specs!$B$98:$B$99)+SUMPRODUCT(K43:M43,[1]Fuel_Specs!$B$104:$B$106)+SUMPRODUCT(Q43:R43,[1]Fuel_Specs!$B$107:$B$108))</f>
        <v>#VALUE!</v>
      </c>
    </row>
    <row r="44" spans="1:33" s="55" customFormat="1">
      <c r="A44" s="49" t="s">
        <v>203</v>
      </c>
      <c r="B44" s="50" t="s">
        <v>167</v>
      </c>
      <c r="C44" s="51"/>
      <c r="D44" s="52">
        <v>0</v>
      </c>
      <c r="E44" s="52">
        <v>0</v>
      </c>
      <c r="F44" s="52">
        <v>0</v>
      </c>
      <c r="G44" s="52">
        <v>0</v>
      </c>
      <c r="H44" s="52">
        <v>0</v>
      </c>
      <c r="I44" s="53">
        <v>0</v>
      </c>
      <c r="J44" s="53"/>
      <c r="K44" s="52">
        <v>0</v>
      </c>
      <c r="L44" s="52">
        <v>0</v>
      </c>
      <c r="M44" s="52">
        <v>0</v>
      </c>
      <c r="N44" s="52">
        <v>0</v>
      </c>
      <c r="O44" s="52">
        <v>0</v>
      </c>
      <c r="P44" s="52">
        <v>0</v>
      </c>
      <c r="Q44" s="52">
        <v>0</v>
      </c>
      <c r="R44" s="52">
        <v>0</v>
      </c>
      <c r="S44" s="52">
        <v>0</v>
      </c>
      <c r="T44" s="52">
        <v>0</v>
      </c>
      <c r="U44" s="53">
        <v>0</v>
      </c>
      <c r="V44" s="53">
        <v>0</v>
      </c>
      <c r="W44" s="53">
        <v>0</v>
      </c>
      <c r="X44" s="53"/>
      <c r="Y44" s="52">
        <v>0</v>
      </c>
      <c r="Z44" s="52">
        <v>0</v>
      </c>
      <c r="AA44" s="52">
        <v>0</v>
      </c>
      <c r="AB44" s="52">
        <v>0</v>
      </c>
      <c r="AC44" s="52">
        <v>0</v>
      </c>
      <c r="AD44" s="52">
        <v>0</v>
      </c>
      <c r="AE44" s="52">
        <v>0</v>
      </c>
      <c r="AF44" s="52">
        <v>0</v>
      </c>
      <c r="AG44" s="54" t="e">
        <f>W44-(V44+SUMPRODUCT(S44:T44,[1]Fuel_Specs!$B$98:$B$99)+SUMPRODUCT(K44:M44,[1]Fuel_Specs!$B$104:$B$106)+SUMPRODUCT(Q44:R44,[1]Fuel_Specs!$B$107:$B$108))</f>
        <v>#VALUE!</v>
      </c>
    </row>
    <row r="45" spans="1:33" s="55" customFormat="1">
      <c r="A45" s="49" t="s">
        <v>203</v>
      </c>
      <c r="B45" s="50" t="s">
        <v>168</v>
      </c>
      <c r="C45" s="51"/>
      <c r="D45" s="52">
        <v>12.885545590923302</v>
      </c>
      <c r="E45" s="52">
        <v>12.073213000750874</v>
      </c>
      <c r="F45" s="52">
        <v>2.9430513028024468</v>
      </c>
      <c r="G45" s="52">
        <v>8.824464040081855</v>
      </c>
      <c r="H45" s="52">
        <v>0.30569765786657105</v>
      </c>
      <c r="I45" s="53">
        <v>2771.6680854023143</v>
      </c>
      <c r="J45" s="53"/>
      <c r="K45" s="52">
        <v>138.19706763503285</v>
      </c>
      <c r="L45" s="52">
        <v>583.23620636800263</v>
      </c>
      <c r="M45" s="52">
        <v>1616.1406025365889</v>
      </c>
      <c r="N45" s="52">
        <v>99.760321117083095</v>
      </c>
      <c r="O45" s="52">
        <v>66.285106347286231</v>
      </c>
      <c r="P45" s="52">
        <v>1145.8146590110596</v>
      </c>
      <c r="Q45" s="52">
        <v>8.2285219556799269</v>
      </c>
      <c r="R45" s="52">
        <v>16.136288673712318</v>
      </c>
      <c r="S45" s="52">
        <v>2210.0969836258428</v>
      </c>
      <c r="T45" s="52">
        <v>19.296827016732191</v>
      </c>
      <c r="U45" s="53">
        <v>1078300.2193382739</v>
      </c>
      <c r="V45" s="53">
        <v>1079647.4475709812</v>
      </c>
      <c r="W45" s="53">
        <v>1151064.0162391907</v>
      </c>
      <c r="X45" s="53"/>
      <c r="Y45" s="52">
        <v>6.7517831541047677</v>
      </c>
      <c r="Z45" s="52">
        <v>37.039081927625716</v>
      </c>
      <c r="AA45" s="52">
        <v>69.329385453956519</v>
      </c>
      <c r="AB45" s="52">
        <v>5.7275839732853804</v>
      </c>
      <c r="AC45" s="52">
        <v>4.2403850347033103</v>
      </c>
      <c r="AD45" s="52">
        <v>187.03255169579552</v>
      </c>
      <c r="AE45" s="52">
        <v>0.27042909284214928</v>
      </c>
      <c r="AF45" s="52">
        <v>0.67944612870177179</v>
      </c>
      <c r="AG45" s="54" t="e">
        <f>W45-(V45+SUMPRODUCT(S45:T45,[1]Fuel_Specs!$B$98:$B$99)+SUMPRODUCT(K45:M45,[1]Fuel_Specs!$B$104:$B$106)+SUMPRODUCT(Q45:R45,[1]Fuel_Specs!$B$107:$B$108))</f>
        <v>#VALUE!</v>
      </c>
    </row>
    <row r="46" spans="1:33" s="55" customFormat="1">
      <c r="A46" s="49" t="s">
        <v>203</v>
      </c>
      <c r="B46" s="50" t="s">
        <v>169</v>
      </c>
      <c r="C46" s="51"/>
      <c r="D46" s="52">
        <v>0</v>
      </c>
      <c r="E46" s="52">
        <v>0</v>
      </c>
      <c r="F46" s="52">
        <v>0</v>
      </c>
      <c r="G46" s="52">
        <v>0</v>
      </c>
      <c r="H46" s="52">
        <v>0</v>
      </c>
      <c r="I46" s="53">
        <v>0</v>
      </c>
      <c r="J46" s="53"/>
      <c r="K46" s="52">
        <v>0</v>
      </c>
      <c r="L46" s="52">
        <v>0</v>
      </c>
      <c r="M46" s="52">
        <v>0</v>
      </c>
      <c r="N46" s="52">
        <v>0</v>
      </c>
      <c r="O46" s="52">
        <v>0</v>
      </c>
      <c r="P46" s="52">
        <v>0</v>
      </c>
      <c r="Q46" s="52">
        <v>0</v>
      </c>
      <c r="R46" s="52">
        <v>0</v>
      </c>
      <c r="S46" s="52">
        <v>0</v>
      </c>
      <c r="T46" s="52">
        <v>0</v>
      </c>
      <c r="U46" s="53">
        <v>0</v>
      </c>
      <c r="V46" s="53">
        <v>0</v>
      </c>
      <c r="W46" s="53">
        <v>0</v>
      </c>
      <c r="X46" s="53"/>
      <c r="Y46" s="52">
        <v>0</v>
      </c>
      <c r="Z46" s="52">
        <v>0</v>
      </c>
      <c r="AA46" s="52">
        <v>0</v>
      </c>
      <c r="AB46" s="52">
        <v>0</v>
      </c>
      <c r="AC46" s="52">
        <v>0</v>
      </c>
      <c r="AD46" s="52">
        <v>0</v>
      </c>
      <c r="AE46" s="52">
        <v>0</v>
      </c>
      <c r="AF46" s="52">
        <v>0</v>
      </c>
      <c r="AG46" s="54" t="e">
        <f>W46-(V46+SUMPRODUCT(S46:T46,[1]Fuel_Specs!$B$98:$B$99)+SUMPRODUCT(K46:M46,[1]Fuel_Specs!$B$104:$B$106)+SUMPRODUCT(Q46:R46,[1]Fuel_Specs!$B$107:$B$108))</f>
        <v>#VALUE!</v>
      </c>
    </row>
    <row r="47" spans="1:33" s="55" customFormat="1">
      <c r="A47" s="49" t="s">
        <v>203</v>
      </c>
      <c r="B47" s="50" t="s">
        <v>170</v>
      </c>
      <c r="C47" s="51"/>
      <c r="D47" s="52">
        <v>74.230191408463156</v>
      </c>
      <c r="E47" s="52">
        <v>71.81973640436766</v>
      </c>
      <c r="F47" s="52">
        <v>5.8178110496410183</v>
      </c>
      <c r="G47" s="52">
        <v>58.015717879904628</v>
      </c>
      <c r="H47" s="52">
        <v>7.9862074748220131</v>
      </c>
      <c r="I47" s="53">
        <v>1470.3056076503353</v>
      </c>
      <c r="J47" s="53"/>
      <c r="K47" s="52">
        <v>1357.8108648708196</v>
      </c>
      <c r="L47" s="52">
        <v>4965.0522285279694</v>
      </c>
      <c r="M47" s="52">
        <v>3410.0059346675839</v>
      </c>
      <c r="N47" s="52">
        <v>314.14312696468215</v>
      </c>
      <c r="O47" s="52">
        <v>135.33329209128507</v>
      </c>
      <c r="P47" s="52">
        <v>23902.065576626333</v>
      </c>
      <c r="Q47" s="52">
        <v>22.222972651090494</v>
      </c>
      <c r="R47" s="52">
        <v>40.10926433110604</v>
      </c>
      <c r="S47" s="52">
        <v>26064.339261095745</v>
      </c>
      <c r="T47" s="52">
        <v>94.7865628342864</v>
      </c>
      <c r="U47" s="53">
        <v>2114569.3464155383</v>
      </c>
      <c r="V47" s="53">
        <v>2126603.4152082633</v>
      </c>
      <c r="W47" s="53">
        <v>2933652.0321922218</v>
      </c>
      <c r="X47" s="53"/>
      <c r="Y47" s="52">
        <v>41.586429774492558</v>
      </c>
      <c r="Z47" s="52">
        <v>193.59916241985226</v>
      </c>
      <c r="AA47" s="52">
        <v>306.62130406088738</v>
      </c>
      <c r="AB47" s="52">
        <v>17.443107475772312</v>
      </c>
      <c r="AC47" s="52">
        <v>13.006604018074443</v>
      </c>
      <c r="AD47" s="52">
        <v>559.61071954510396</v>
      </c>
      <c r="AE47" s="52">
        <v>0.90224287779924861</v>
      </c>
      <c r="AF47" s="52">
        <v>2.1612710574344098</v>
      </c>
      <c r="AG47" s="54" t="e">
        <f>W47-(V47+SUMPRODUCT(S47:T47,[1]Fuel_Specs!$B$98:$B$99)+SUMPRODUCT(K47:M47,[1]Fuel_Specs!$B$104:$B$106)+SUMPRODUCT(Q47:R47,[1]Fuel_Specs!$B$107:$B$108))</f>
        <v>#VALUE!</v>
      </c>
    </row>
    <row r="48" spans="1:33" s="55" customFormat="1">
      <c r="A48" s="49" t="s">
        <v>203</v>
      </c>
      <c r="B48" s="50" t="s">
        <v>171</v>
      </c>
      <c r="C48" s="51"/>
      <c r="D48" s="52">
        <v>69.620581404653379</v>
      </c>
      <c r="E48" s="52">
        <v>67.229515143731632</v>
      </c>
      <c r="F48" s="52">
        <v>5.7709906704621847</v>
      </c>
      <c r="G48" s="52">
        <v>53.46705355872772</v>
      </c>
      <c r="H48" s="52">
        <v>7.991470914541722</v>
      </c>
      <c r="I48" s="53">
        <v>1449.3663894834312</v>
      </c>
      <c r="J48" s="53"/>
      <c r="K48" s="52">
        <v>1283.8442753600805</v>
      </c>
      <c r="L48" s="52">
        <v>4740.3366073364323</v>
      </c>
      <c r="M48" s="52">
        <v>3130.9875256725054</v>
      </c>
      <c r="N48" s="52">
        <v>312.57755860726104</v>
      </c>
      <c r="O48" s="52">
        <v>128.37946537378281</v>
      </c>
      <c r="P48" s="52">
        <v>23490.935891476747</v>
      </c>
      <c r="Q48" s="52">
        <v>19.179004992813219</v>
      </c>
      <c r="R48" s="52">
        <v>34.102928514834105</v>
      </c>
      <c r="S48" s="52">
        <v>24958.734898945648</v>
      </c>
      <c r="T48" s="52">
        <v>85.627718921605691</v>
      </c>
      <c r="U48" s="53">
        <v>1878470.8218729841</v>
      </c>
      <c r="V48" s="53">
        <v>1889921.2369141469</v>
      </c>
      <c r="W48" s="53">
        <v>2661374.6293967417</v>
      </c>
      <c r="X48" s="53"/>
      <c r="Y48" s="52">
        <v>39.092346588742359</v>
      </c>
      <c r="Z48" s="52">
        <v>181.46891338736478</v>
      </c>
      <c r="AA48" s="52">
        <v>291.69343377714108</v>
      </c>
      <c r="AB48" s="52">
        <v>17.311639501556879</v>
      </c>
      <c r="AC48" s="52">
        <v>12.90485042595313</v>
      </c>
      <c r="AD48" s="52">
        <v>554.8936341209876</v>
      </c>
      <c r="AE48" s="52">
        <v>0.89071931226238465</v>
      </c>
      <c r="AF48" s="52">
        <v>2.1370747610719203</v>
      </c>
      <c r="AG48" s="54" t="e">
        <f>W48-(V48+SUMPRODUCT(S48:T48,[1]Fuel_Specs!$B$98:$B$99)+SUMPRODUCT(K48:M48,[1]Fuel_Specs!$B$104:$B$106)+SUMPRODUCT(Q48:R48,[1]Fuel_Specs!$B$107:$B$108))</f>
        <v>#VALUE!</v>
      </c>
    </row>
    <row r="49" spans="1:33" s="55" customFormat="1">
      <c r="A49" s="49" t="s">
        <v>203</v>
      </c>
      <c r="B49" s="50" t="s">
        <v>172</v>
      </c>
      <c r="C49" s="51"/>
      <c r="D49" s="52">
        <v>23.077434749684308</v>
      </c>
      <c r="E49" s="52">
        <v>22.159730641254164</v>
      </c>
      <c r="F49" s="52">
        <v>19.661975472188573</v>
      </c>
      <c r="G49" s="52">
        <v>1.6641078769812827</v>
      </c>
      <c r="H49" s="52">
        <v>0.83364729208430888</v>
      </c>
      <c r="I49" s="53">
        <v>525.5491120837263</v>
      </c>
      <c r="J49" s="53"/>
      <c r="K49" s="52">
        <v>1683.2030690493639</v>
      </c>
      <c r="L49" s="52">
        <v>605.94197695478829</v>
      </c>
      <c r="M49" s="52">
        <v>1099.9304104092303</v>
      </c>
      <c r="N49" s="52">
        <v>4646.2762482099351</v>
      </c>
      <c r="O49" s="52">
        <v>2281.9244239086929</v>
      </c>
      <c r="P49" s="52">
        <v>27785.487536625737</v>
      </c>
      <c r="Q49" s="52">
        <v>11.996363483785972</v>
      </c>
      <c r="R49" s="52">
        <v>11.492321071758592</v>
      </c>
      <c r="S49" s="52">
        <v>6625.2603872980862</v>
      </c>
      <c r="T49" s="52">
        <v>7.3269646565264992</v>
      </c>
      <c r="U49" s="53">
        <v>557158.13506074203</v>
      </c>
      <c r="V49" s="53">
        <v>563356.31249449379</v>
      </c>
      <c r="W49" s="53">
        <v>764055.76974741591</v>
      </c>
      <c r="X49" s="53"/>
      <c r="Y49" s="52">
        <v>5.1305842319605084</v>
      </c>
      <c r="Z49" s="52">
        <v>22.414420901344862</v>
      </c>
      <c r="AA49" s="52">
        <v>64.020578745016849</v>
      </c>
      <c r="AB49" s="52">
        <v>6.9717721603040843</v>
      </c>
      <c r="AC49" s="52">
        <v>5.2222283937797407</v>
      </c>
      <c r="AD49" s="52">
        <v>212.12982074113836</v>
      </c>
      <c r="AE49" s="52">
        <v>0.34077328005974816</v>
      </c>
      <c r="AF49" s="52">
        <v>1.0259673958505617</v>
      </c>
      <c r="AG49" s="54" t="e">
        <f>W49-(V49+SUMPRODUCT(S49:T49,[1]Fuel_Specs!$B$98:$B$99)+SUMPRODUCT(K49:M49,[1]Fuel_Specs!$B$104:$B$106)+SUMPRODUCT(Q49:R49,[1]Fuel_Specs!$B$107:$B$108))</f>
        <v>#VALUE!</v>
      </c>
    </row>
    <row r="50" spans="1:33" s="55" customFormat="1">
      <c r="A50" s="49" t="s">
        <v>203</v>
      </c>
      <c r="B50" s="50" t="s">
        <v>173</v>
      </c>
      <c r="C50" s="51"/>
      <c r="D50" s="52">
        <v>4.2300542347162491</v>
      </c>
      <c r="E50" s="52">
        <v>4.2269027757671651</v>
      </c>
      <c r="F50" s="52">
        <v>4.1502159830738981</v>
      </c>
      <c r="G50" s="52">
        <v>1.2972440568138344E-2</v>
      </c>
      <c r="H50" s="52">
        <v>6.3714352125128715E-2</v>
      </c>
      <c r="I50" s="53">
        <v>16.168774078703624</v>
      </c>
      <c r="J50" s="53"/>
      <c r="K50" s="52">
        <v>32.990016236306801</v>
      </c>
      <c r="L50" s="52">
        <v>111.14235016103919</v>
      </c>
      <c r="M50" s="52">
        <v>559.58982612512091</v>
      </c>
      <c r="N50" s="52">
        <v>47.44607826559406</v>
      </c>
      <c r="O50" s="52">
        <v>16.45639917321256</v>
      </c>
      <c r="P50" s="52">
        <v>5914.3639062918337</v>
      </c>
      <c r="Q50" s="52">
        <v>0.81680027247608766</v>
      </c>
      <c r="R50" s="52">
        <v>1.965556347905222</v>
      </c>
      <c r="S50" s="52">
        <v>617.31036085532435</v>
      </c>
      <c r="T50" s="52">
        <v>3.6813885433411766</v>
      </c>
      <c r="U50" s="53">
        <v>420829.59377131308</v>
      </c>
      <c r="V50" s="53">
        <v>421107.06491978839</v>
      </c>
      <c r="W50" s="53">
        <v>440601.94370943354</v>
      </c>
      <c r="X50" s="53"/>
      <c r="Y50" s="52">
        <v>0.31597711218225438</v>
      </c>
      <c r="Z50" s="52">
        <v>0.58969137109998504</v>
      </c>
      <c r="AA50" s="52">
        <v>3.1812762270768271</v>
      </c>
      <c r="AB50" s="52">
        <v>0.13744899136628255</v>
      </c>
      <c r="AC50" s="52">
        <v>0.12161295301502539</v>
      </c>
      <c r="AD50" s="52">
        <v>0.92438695694747786</v>
      </c>
      <c r="AE50" s="52">
        <v>1.1062832600708644E-2</v>
      </c>
      <c r="AF50" s="52">
        <v>7.6562979299440073E-2</v>
      </c>
      <c r="AG50" s="54" t="e">
        <f>W50-(V50+SUMPRODUCT(S50:T50,[1]Fuel_Specs!$B$98:$B$99)+SUMPRODUCT(K50:M50,[1]Fuel_Specs!$B$104:$B$106)+SUMPRODUCT(Q50:R50,[1]Fuel_Specs!$B$107:$B$108))</f>
        <v>#VALUE!</v>
      </c>
    </row>
    <row r="51" spans="1:33" s="55" customFormat="1">
      <c r="A51" s="49" t="s">
        <v>203</v>
      </c>
      <c r="B51" s="50" t="s">
        <v>138</v>
      </c>
      <c r="C51" s="51"/>
      <c r="D51" s="52">
        <v>46.526590339617179</v>
      </c>
      <c r="E51" s="52">
        <v>46.278113994728322</v>
      </c>
      <c r="F51" s="52">
        <v>0.58606559989853368</v>
      </c>
      <c r="G51" s="52">
        <v>5.3785020008134259</v>
      </c>
      <c r="H51" s="52">
        <v>40.31354639401637</v>
      </c>
      <c r="I51" s="53">
        <v>995.63986508597532</v>
      </c>
      <c r="J51" s="53"/>
      <c r="K51" s="52">
        <v>1178.733658110802</v>
      </c>
      <c r="L51" s="52">
        <v>1205.6351125166148</v>
      </c>
      <c r="M51" s="52">
        <v>8076.4101992628812</v>
      </c>
      <c r="N51" s="52">
        <v>1463.3861481079248</v>
      </c>
      <c r="O51" s="52">
        <v>704.07139229181837</v>
      </c>
      <c r="P51" s="52">
        <v>26477.917201439861</v>
      </c>
      <c r="Q51" s="52">
        <v>51.840217505839753</v>
      </c>
      <c r="R51" s="52">
        <v>48.246832909018735</v>
      </c>
      <c r="S51" s="52">
        <v>4486.4358319061021</v>
      </c>
      <c r="T51" s="52">
        <v>77.663896889409727</v>
      </c>
      <c r="U51" s="53">
        <v>3950734.954660682</v>
      </c>
      <c r="V51" s="53">
        <v>3956303.2440243205</v>
      </c>
      <c r="W51" s="53">
        <v>4111477.2516571968</v>
      </c>
      <c r="X51" s="53"/>
      <c r="Y51" s="52">
        <v>676.67154039066281</v>
      </c>
      <c r="Z51" s="52">
        <v>436.75093772710949</v>
      </c>
      <c r="AA51" s="52">
        <v>3649.8035947484473</v>
      </c>
      <c r="AB51" s="52">
        <v>720.63251399254352</v>
      </c>
      <c r="AC51" s="52">
        <v>342.56646438750369</v>
      </c>
      <c r="AD51" s="52">
        <v>13148.757161895574</v>
      </c>
      <c r="AE51" s="52">
        <v>23.307488052860656</v>
      </c>
      <c r="AF51" s="52">
        <v>18.390080923918557</v>
      </c>
      <c r="AG51" s="54" t="e">
        <f>W51-(V51+SUMPRODUCT(S51:T51,[1]Fuel_Specs!$B$98:$B$99)+SUMPRODUCT(K51:M51,[1]Fuel_Specs!$B$104:$B$106)+SUMPRODUCT(Q51:R51,[1]Fuel_Specs!$B$107:$B$108))</f>
        <v>#VALUE!</v>
      </c>
    </row>
    <row r="52" spans="1:33" s="55" customFormat="1">
      <c r="A52" s="49" t="s">
        <v>203</v>
      </c>
      <c r="B52" s="50" t="s">
        <v>174</v>
      </c>
      <c r="C52" s="51"/>
      <c r="D52" s="52">
        <v>67.580445737797021</v>
      </c>
      <c r="E52" s="52">
        <v>65.897769026321271</v>
      </c>
      <c r="F52" s="52">
        <v>4.0575140313744713</v>
      </c>
      <c r="G52" s="52">
        <v>45.495521316735449</v>
      </c>
      <c r="H52" s="52">
        <v>16.344733678211355</v>
      </c>
      <c r="I52" s="53">
        <v>1210.2837264139077</v>
      </c>
      <c r="J52" s="53"/>
      <c r="K52" s="52">
        <v>1152.0184251084038</v>
      </c>
      <c r="L52" s="52">
        <v>7623.0362907090985</v>
      </c>
      <c r="M52" s="52">
        <v>2911.2295433720074</v>
      </c>
      <c r="N52" s="52">
        <v>262.67863071235934</v>
      </c>
      <c r="O52" s="52">
        <v>107.31291735064545</v>
      </c>
      <c r="P52" s="52">
        <v>21443.131176687501</v>
      </c>
      <c r="Q52" s="52">
        <v>18.437343972486719</v>
      </c>
      <c r="R52" s="52">
        <v>31.536339385749638</v>
      </c>
      <c r="S52" s="52">
        <v>23339.333672293335</v>
      </c>
      <c r="T52" s="52">
        <v>76.873571274807162</v>
      </c>
      <c r="U52" s="53">
        <v>1563197.9355590099</v>
      </c>
      <c r="V52" s="53">
        <v>1578767.4500121884</v>
      </c>
      <c r="W52" s="53">
        <v>2299318.9565688125</v>
      </c>
      <c r="X52" s="53"/>
      <c r="Y52" s="52">
        <v>39.194285311357234</v>
      </c>
      <c r="Z52" s="52">
        <v>150.05706919062874</v>
      </c>
      <c r="AA52" s="52">
        <v>236.94930284557964</v>
      </c>
      <c r="AB52" s="52">
        <v>12.870690893067369</v>
      </c>
      <c r="AC52" s="52">
        <v>9.6908754714296546</v>
      </c>
      <c r="AD52" s="52">
        <v>394.74985745635627</v>
      </c>
      <c r="AE52" s="52">
        <v>0.72814763140862104</v>
      </c>
      <c r="AF52" s="52">
        <v>1.7044555306106681</v>
      </c>
      <c r="AG52" s="54" t="e">
        <f>W52-(V52+SUMPRODUCT(S52:T52,[1]Fuel_Specs!$B$98:$B$99)+SUMPRODUCT(K52:M52,[1]Fuel_Specs!$B$104:$B$106)+SUMPRODUCT(Q52:R52,[1]Fuel_Specs!$B$107:$B$108))</f>
        <v>#VALUE!</v>
      </c>
    </row>
    <row r="53" spans="1:33" s="55" customFormat="1">
      <c r="A53" s="49" t="s">
        <v>203</v>
      </c>
      <c r="B53" s="50" t="s">
        <v>175</v>
      </c>
      <c r="C53" s="51"/>
      <c r="D53" s="52">
        <v>0</v>
      </c>
      <c r="E53" s="52">
        <v>0</v>
      </c>
      <c r="F53" s="52">
        <v>0</v>
      </c>
      <c r="G53" s="52">
        <v>0</v>
      </c>
      <c r="H53" s="52">
        <v>0</v>
      </c>
      <c r="I53" s="53">
        <v>0</v>
      </c>
      <c r="J53" s="53"/>
      <c r="K53" s="52">
        <v>0</v>
      </c>
      <c r="L53" s="52">
        <v>0</v>
      </c>
      <c r="M53" s="52">
        <v>0</v>
      </c>
      <c r="N53" s="52">
        <v>0</v>
      </c>
      <c r="O53" s="52">
        <v>0</v>
      </c>
      <c r="P53" s="52">
        <v>0</v>
      </c>
      <c r="Q53" s="52">
        <v>0</v>
      </c>
      <c r="R53" s="52">
        <v>0</v>
      </c>
      <c r="S53" s="52">
        <v>0</v>
      </c>
      <c r="T53" s="52">
        <v>0</v>
      </c>
      <c r="U53" s="53">
        <v>0</v>
      </c>
      <c r="V53" s="53">
        <v>0</v>
      </c>
      <c r="W53" s="53">
        <v>0</v>
      </c>
      <c r="X53" s="53"/>
      <c r="Y53" s="52">
        <v>0</v>
      </c>
      <c r="Z53" s="52">
        <v>0</v>
      </c>
      <c r="AA53" s="52">
        <v>0</v>
      </c>
      <c r="AB53" s="52">
        <v>0</v>
      </c>
      <c r="AC53" s="52">
        <v>0</v>
      </c>
      <c r="AD53" s="52">
        <v>0</v>
      </c>
      <c r="AE53" s="52">
        <v>0</v>
      </c>
      <c r="AF53" s="52">
        <v>0</v>
      </c>
      <c r="AG53" s="54" t="e">
        <f>W53-(V53+SUMPRODUCT(S53:T53,[1]Fuel_Specs!$B$98:$B$99)+SUMPRODUCT(K53:M53,[1]Fuel_Specs!$B$104:$B$106)+SUMPRODUCT(Q53:R53,[1]Fuel_Specs!$B$107:$B$108))</f>
        <v>#VALUE!</v>
      </c>
    </row>
    <row r="54" spans="1:33" s="55" customFormat="1">
      <c r="A54" s="49" t="s">
        <v>203</v>
      </c>
      <c r="B54" s="50" t="s">
        <v>176</v>
      </c>
      <c r="C54" s="51"/>
      <c r="D54" s="52">
        <v>50.32070917461963</v>
      </c>
      <c r="E54" s="52">
        <v>48.290125092893561</v>
      </c>
      <c r="F54" s="52">
        <v>5.3594391427608317</v>
      </c>
      <c r="G54" s="52">
        <v>38.917662907729586</v>
      </c>
      <c r="H54" s="52">
        <v>4.0130230424031375</v>
      </c>
      <c r="I54" s="53">
        <v>1171.9617001199567</v>
      </c>
      <c r="J54" s="53"/>
      <c r="K54" s="52">
        <v>799.32115469146834</v>
      </c>
      <c r="L54" s="52">
        <v>3025.531891679856</v>
      </c>
      <c r="M54" s="52">
        <v>2946.0542275457128</v>
      </c>
      <c r="N54" s="52">
        <v>236.22240802344578</v>
      </c>
      <c r="O54" s="52">
        <v>125.3409863008886</v>
      </c>
      <c r="P54" s="52">
        <v>12199.825260088273</v>
      </c>
      <c r="Q54" s="52">
        <v>25.420322438532665</v>
      </c>
      <c r="R54" s="52">
        <v>38.632428527820636</v>
      </c>
      <c r="S54" s="52">
        <v>15039.481965828994</v>
      </c>
      <c r="T54" s="52">
        <v>69.286534134571099</v>
      </c>
      <c r="U54" s="53">
        <v>2006297.3438430263</v>
      </c>
      <c r="V54" s="53">
        <v>2013542.9687001689</v>
      </c>
      <c r="W54" s="53">
        <v>2483088.3592206999</v>
      </c>
      <c r="X54" s="53"/>
      <c r="Y54" s="52">
        <v>28.053439799257085</v>
      </c>
      <c r="Z54" s="52">
        <v>136.80615774813376</v>
      </c>
      <c r="AA54" s="52">
        <v>226.11992250483218</v>
      </c>
      <c r="AB54" s="52">
        <v>14.516590056613602</v>
      </c>
      <c r="AC54" s="52">
        <v>10.789079837064003</v>
      </c>
      <c r="AD54" s="52">
        <v>469.84413373226846</v>
      </c>
      <c r="AE54" s="52">
        <v>0.72434550277443521</v>
      </c>
      <c r="AF54" s="52">
        <v>1.7594964109632287</v>
      </c>
      <c r="AG54" s="54" t="e">
        <f>W54-(V54+SUMPRODUCT(S54:T54,[1]Fuel_Specs!$B$98:$B$99)+SUMPRODUCT(K54:M54,[1]Fuel_Specs!$B$104:$B$106)+SUMPRODUCT(Q54:R54,[1]Fuel_Specs!$B$107:$B$108))</f>
        <v>#VALUE!</v>
      </c>
    </row>
    <row r="55" spans="1:33" s="55" customFormat="1">
      <c r="A55" s="49" t="s">
        <v>203</v>
      </c>
      <c r="B55" s="50" t="s">
        <v>177</v>
      </c>
      <c r="C55" s="51"/>
      <c r="D55" s="52">
        <v>47.335627321997379</v>
      </c>
      <c r="E55" s="52">
        <v>46.2088834139997</v>
      </c>
      <c r="F55" s="52">
        <v>2.7146004757216042</v>
      </c>
      <c r="G55" s="52">
        <v>25.750354978169682</v>
      </c>
      <c r="H55" s="52">
        <v>17.743927960108419</v>
      </c>
      <c r="I55" s="53">
        <v>933.70447171489957</v>
      </c>
      <c r="J55" s="53"/>
      <c r="K55" s="52">
        <v>5699.7119941782603</v>
      </c>
      <c r="L55" s="52">
        <v>2028.1214100306586</v>
      </c>
      <c r="M55" s="52">
        <v>4616.4131575546771</v>
      </c>
      <c r="N55" s="52">
        <v>754.56026310357777</v>
      </c>
      <c r="O55" s="52">
        <v>400.92251763858383</v>
      </c>
      <c r="P55" s="52">
        <v>12638.960252969791</v>
      </c>
      <c r="Q55" s="52">
        <v>38.057546008950908</v>
      </c>
      <c r="R55" s="52">
        <v>58.638010802451433</v>
      </c>
      <c r="S55" s="52">
        <v>7064.9025378938131</v>
      </c>
      <c r="T55" s="52">
        <v>82.078670267643119</v>
      </c>
      <c r="U55" s="53">
        <v>3320574.1141121001</v>
      </c>
      <c r="V55" s="53">
        <v>3341525.2644240041</v>
      </c>
      <c r="W55" s="53">
        <v>3575223.188181744</v>
      </c>
      <c r="X55" s="53"/>
      <c r="Y55" s="52">
        <v>42.283069197806391</v>
      </c>
      <c r="Z55" s="52">
        <v>106.25244519496408</v>
      </c>
      <c r="AA55" s="52">
        <v>177.59800117990866</v>
      </c>
      <c r="AB55" s="52">
        <v>14.960057474162811</v>
      </c>
      <c r="AC55" s="52">
        <v>11.621542272359671</v>
      </c>
      <c r="AD55" s="52">
        <v>296.75761484414687</v>
      </c>
      <c r="AE55" s="52">
        <v>1.0751106077644044</v>
      </c>
      <c r="AF55" s="52">
        <v>1.9516041957938577</v>
      </c>
      <c r="AG55" s="54" t="e">
        <f>W55-(V55+SUMPRODUCT(S55:T55,[1]Fuel_Specs!$B$98:$B$99)+SUMPRODUCT(K55:M55,[1]Fuel_Specs!$B$104:$B$106)+SUMPRODUCT(Q55:R55,[1]Fuel_Specs!$B$107:$B$108))</f>
        <v>#VALUE!</v>
      </c>
    </row>
    <row r="56" spans="1:33" s="55" customFormat="1">
      <c r="A56" s="49" t="s">
        <v>203</v>
      </c>
      <c r="B56" s="50" t="s">
        <v>178</v>
      </c>
      <c r="C56" s="51"/>
      <c r="D56" s="52">
        <v>3193.6681090939046</v>
      </c>
      <c r="E56" s="52">
        <v>2334.4259376744217</v>
      </c>
      <c r="F56" s="52">
        <v>1067.5353026538444</v>
      </c>
      <c r="G56" s="52">
        <v>1181.4947988922463</v>
      </c>
      <c r="H56" s="52">
        <v>85.395836128331013</v>
      </c>
      <c r="I56" s="53">
        <v>700517.10480505088</v>
      </c>
      <c r="J56" s="53"/>
      <c r="K56" s="52">
        <v>22226.812975444202</v>
      </c>
      <c r="L56" s="52">
        <v>71711.777579307643</v>
      </c>
      <c r="M56" s="52">
        <v>155516.46014943268</v>
      </c>
      <c r="N56" s="52">
        <v>22185.941758572626</v>
      </c>
      <c r="O56" s="52">
        <v>10849.416833655516</v>
      </c>
      <c r="P56" s="52">
        <v>344338.97241884115</v>
      </c>
      <c r="Q56" s="52">
        <v>1037.1000023762574</v>
      </c>
      <c r="R56" s="52">
        <v>2157.2141535910055</v>
      </c>
      <c r="S56" s="52">
        <v>386069.89658287202</v>
      </c>
      <c r="T56" s="52">
        <v>3746.7331089155045</v>
      </c>
      <c r="U56" s="53">
        <v>184221906.40684396</v>
      </c>
      <c r="V56" s="53">
        <v>184403869.91014683</v>
      </c>
      <c r="W56" s="53">
        <v>196978851.08149561</v>
      </c>
      <c r="X56" s="53"/>
      <c r="Y56" s="52">
        <v>1477.7545141151097</v>
      </c>
      <c r="Z56" s="52">
        <v>10132.021235865779</v>
      </c>
      <c r="AA56" s="52">
        <v>24861.007636051683</v>
      </c>
      <c r="AB56" s="52">
        <v>2906.3829328693337</v>
      </c>
      <c r="AC56" s="52">
        <v>2139.3812290737824</v>
      </c>
      <c r="AD56" s="52">
        <v>100843.06890656421</v>
      </c>
      <c r="AE56" s="52">
        <v>132.62685499094795</v>
      </c>
      <c r="AF56" s="52">
        <v>339.29878013391175</v>
      </c>
      <c r="AG56" s="54" t="e">
        <f>W56-(V56+SUMPRODUCT(S56:T56,[1]Fuel_Specs!$B$98:$B$99)+SUMPRODUCT(K56:M56,[1]Fuel_Specs!$B$104:$B$106)+SUMPRODUCT(Q56:R56,[1]Fuel_Specs!$B$107:$B$108))</f>
        <v>#VALUE!</v>
      </c>
    </row>
    <row r="57" spans="1:33" s="55" customFormat="1">
      <c r="A57" s="49" t="s">
        <v>203</v>
      </c>
      <c r="B57" s="50" t="s">
        <v>179</v>
      </c>
      <c r="C57" s="51"/>
      <c r="D57" s="52">
        <v>5.086651539339357</v>
      </c>
      <c r="E57" s="52">
        <v>5.079818522350001</v>
      </c>
      <c r="F57" s="52">
        <v>4.2457710041804537</v>
      </c>
      <c r="G57" s="52">
        <v>8.0917894292196799E-2</v>
      </c>
      <c r="H57" s="52">
        <v>0.75312962387734994</v>
      </c>
      <c r="I57" s="53">
        <v>30.778925082405937</v>
      </c>
      <c r="J57" s="53"/>
      <c r="K57" s="52">
        <v>85.703671068629561</v>
      </c>
      <c r="L57" s="52">
        <v>481.29215440850237</v>
      </c>
      <c r="M57" s="52">
        <v>353.81433393795339</v>
      </c>
      <c r="N57" s="52">
        <v>156.81059623600947</v>
      </c>
      <c r="O57" s="52">
        <v>99.354048315351747</v>
      </c>
      <c r="P57" s="52">
        <v>399.86417409645389</v>
      </c>
      <c r="Q57" s="52">
        <v>4.6940380692794301</v>
      </c>
      <c r="R57" s="52">
        <v>8.7970316699540092</v>
      </c>
      <c r="S57" s="52">
        <v>702.26708711452375</v>
      </c>
      <c r="T57" s="52">
        <v>1.0131879361881477</v>
      </c>
      <c r="U57" s="53">
        <v>618372.87744454911</v>
      </c>
      <c r="V57" s="53">
        <v>619396.30346202152</v>
      </c>
      <c r="W57" s="53">
        <v>640732.81087854714</v>
      </c>
      <c r="X57" s="53"/>
      <c r="Y57" s="52">
        <v>1.7607199564484048</v>
      </c>
      <c r="Z57" s="52">
        <v>1.7832994663231778</v>
      </c>
      <c r="AA57" s="52">
        <v>5.4838343975804715</v>
      </c>
      <c r="AB57" s="52">
        <v>0.47865663862836388</v>
      </c>
      <c r="AC57" s="52">
        <v>0.39340132929714189</v>
      </c>
      <c r="AD57" s="52">
        <v>3.5073300027670156</v>
      </c>
      <c r="AE57" s="52">
        <v>4.3435835192261026E-2</v>
      </c>
      <c r="AF57" s="52">
        <v>0.12506995095743934</v>
      </c>
      <c r="AG57" s="54" t="e">
        <f>W57-(V57+SUMPRODUCT(S57:T57,[1]Fuel_Specs!$B$98:$B$99)+SUMPRODUCT(K57:M57,[1]Fuel_Specs!$B$104:$B$106)+SUMPRODUCT(Q57:R57,[1]Fuel_Specs!$B$107:$B$108))</f>
        <v>#VALUE!</v>
      </c>
    </row>
    <row r="58" spans="1:33" s="55" customFormat="1">
      <c r="A58" s="49" t="s">
        <v>203</v>
      </c>
      <c r="B58" s="50" t="s">
        <v>180</v>
      </c>
      <c r="C58" s="51"/>
      <c r="D58" s="52">
        <v>29.690330219303515</v>
      </c>
      <c r="E58" s="52">
        <v>27.23987700587735</v>
      </c>
      <c r="F58" s="52">
        <v>21.821715265685349</v>
      </c>
      <c r="G58" s="52">
        <v>5.5800247394240952</v>
      </c>
      <c r="H58" s="52">
        <v>-0.16186299923209943</v>
      </c>
      <c r="I58" s="53">
        <v>4992.409418058518</v>
      </c>
      <c r="J58" s="53"/>
      <c r="K58" s="52">
        <v>3114.6399067569346</v>
      </c>
      <c r="L58" s="52">
        <v>21943.686217443927</v>
      </c>
      <c r="M58" s="52">
        <v>2597.3558932375886</v>
      </c>
      <c r="N58" s="52">
        <v>1597.2183389212732</v>
      </c>
      <c r="O58" s="52">
        <v>755.38631169371433</v>
      </c>
      <c r="P58" s="52">
        <v>10883.8254934591</v>
      </c>
      <c r="Q58" s="52">
        <v>11.489576240553024</v>
      </c>
      <c r="R58" s="52">
        <v>24.988579532178349</v>
      </c>
      <c r="S58" s="52">
        <v>4366.7995971696901</v>
      </c>
      <c r="T58" s="52">
        <v>22.885252150602199</v>
      </c>
      <c r="U58" s="53">
        <v>2662307.2095687194</v>
      </c>
      <c r="V58" s="53">
        <v>2706497.439429333</v>
      </c>
      <c r="W58" s="53">
        <v>2843566.0191643331</v>
      </c>
      <c r="X58" s="53"/>
      <c r="Y58" s="52">
        <v>7.1766337635942383</v>
      </c>
      <c r="Z58" s="52">
        <v>56.02732476547915</v>
      </c>
      <c r="AA58" s="52">
        <v>149.70173604571602</v>
      </c>
      <c r="AB58" s="52">
        <v>16.856113205477087</v>
      </c>
      <c r="AC58" s="52">
        <v>12.48450458508335</v>
      </c>
      <c r="AD58" s="52">
        <v>558.6920605662549</v>
      </c>
      <c r="AE58" s="52">
        <v>0.72567661990201804</v>
      </c>
      <c r="AF58" s="52">
        <v>2.1290213045801041</v>
      </c>
      <c r="AG58" s="54" t="e">
        <f>W58-(V58+SUMPRODUCT(S58:T58,[1]Fuel_Specs!$B$98:$B$99)+SUMPRODUCT(K58:M58,[1]Fuel_Specs!$B$104:$B$106)+SUMPRODUCT(Q58:R58,[1]Fuel_Specs!$B$107:$B$108))</f>
        <v>#VALUE!</v>
      </c>
    </row>
    <row r="59" spans="1:33" s="55" customFormat="1">
      <c r="A59" s="49" t="s">
        <v>203</v>
      </c>
      <c r="B59" s="50" t="s">
        <v>181</v>
      </c>
      <c r="C59" s="51"/>
      <c r="D59" s="52">
        <v>18.066970568335911</v>
      </c>
      <c r="E59" s="52">
        <v>15.351524514756651</v>
      </c>
      <c r="F59" s="52">
        <v>6.7344985874539969</v>
      </c>
      <c r="G59" s="52">
        <v>8.3806189460060327</v>
      </c>
      <c r="H59" s="52">
        <v>0.2364069812966195</v>
      </c>
      <c r="I59" s="53">
        <v>1371.6460479030964</v>
      </c>
      <c r="J59" s="53"/>
      <c r="K59" s="52">
        <v>328.46739347748007</v>
      </c>
      <c r="L59" s="52">
        <v>3609.9985329938622</v>
      </c>
      <c r="M59" s="52">
        <v>972.19318867554</v>
      </c>
      <c r="N59" s="52">
        <v>737.18690169881927</v>
      </c>
      <c r="O59" s="52">
        <v>367.6396100308524</v>
      </c>
      <c r="P59" s="52">
        <v>2153.9103860592181</v>
      </c>
      <c r="Q59" s="52">
        <v>6.1653300799916684</v>
      </c>
      <c r="R59" s="52">
        <v>14.421187706367229</v>
      </c>
      <c r="S59" s="52">
        <v>2569.8362030608278</v>
      </c>
      <c r="T59" s="52">
        <v>22.05811035071601</v>
      </c>
      <c r="U59" s="53">
        <v>1197702.8239257231</v>
      </c>
      <c r="V59" s="53">
        <v>1204399.402139623</v>
      </c>
      <c r="W59" s="53">
        <v>1287339.8874743874</v>
      </c>
      <c r="X59" s="53"/>
      <c r="Y59" s="52">
        <v>9.3530989199179864</v>
      </c>
      <c r="Z59" s="52">
        <v>67.06131028434973</v>
      </c>
      <c r="AA59" s="52">
        <v>161.68308756048086</v>
      </c>
      <c r="AB59" s="52">
        <v>18.533226859589011</v>
      </c>
      <c r="AC59" s="52">
        <v>13.64889850519627</v>
      </c>
      <c r="AD59" s="52">
        <v>620.89172574351164</v>
      </c>
      <c r="AE59" s="52">
        <v>0.81920738816508121</v>
      </c>
      <c r="AF59" s="52">
        <v>2.099246786435911</v>
      </c>
      <c r="AG59" s="54" t="e">
        <f>W59-(V59+SUMPRODUCT(S59:T59,[1]Fuel_Specs!$B$98:$B$99)+SUMPRODUCT(K59:M59,[1]Fuel_Specs!$B$104:$B$106)+SUMPRODUCT(Q59:R59,[1]Fuel_Specs!$B$107:$B$108))</f>
        <v>#VALUE!</v>
      </c>
    </row>
    <row r="60" spans="1:33" s="55" customFormat="1">
      <c r="A60" s="49" t="s">
        <v>203</v>
      </c>
      <c r="B60" s="50" t="s">
        <v>182</v>
      </c>
      <c r="C60" s="51"/>
      <c r="D60" s="52">
        <v>26.621763271448064</v>
      </c>
      <c r="E60" s="52">
        <v>24.101351948221485</v>
      </c>
      <c r="F60" s="52">
        <v>17.838690062632271</v>
      </c>
      <c r="G60" s="52">
        <v>6.3193816099617299</v>
      </c>
      <c r="H60" s="52">
        <v>-5.6719724372517627E-2</v>
      </c>
      <c r="I60" s="53">
        <v>4036.5278883374867</v>
      </c>
      <c r="J60" s="53"/>
      <c r="K60" s="52">
        <v>2379.0903632511586</v>
      </c>
      <c r="L60" s="52">
        <v>17103.592668749108</v>
      </c>
      <c r="M60" s="52">
        <v>2168.312939233208</v>
      </c>
      <c r="N60" s="52">
        <v>1370.1700394945453</v>
      </c>
      <c r="O60" s="52">
        <v>653.02118245471877</v>
      </c>
      <c r="P60" s="52">
        <v>8579.1279051055317</v>
      </c>
      <c r="Q60" s="52">
        <v>10.083975254164827</v>
      </c>
      <c r="R60" s="52">
        <v>22.198788090164214</v>
      </c>
      <c r="S60" s="52">
        <v>3892.4012611249505</v>
      </c>
      <c r="T60" s="52">
        <v>22.666886715432245</v>
      </c>
      <c r="U60" s="53">
        <v>2275651.6517589684</v>
      </c>
      <c r="V60" s="53">
        <v>2309943.5575848497</v>
      </c>
      <c r="W60" s="53">
        <v>2432722.3203981877</v>
      </c>
      <c r="X60" s="53"/>
      <c r="Y60" s="52">
        <v>7.7512205648637078</v>
      </c>
      <c r="Z60" s="52">
        <v>58.940296942460975</v>
      </c>
      <c r="AA60" s="52">
        <v>152.86481284561393</v>
      </c>
      <c r="AB60" s="52">
        <v>17.298871210162634</v>
      </c>
      <c r="AC60" s="52">
        <v>12.791904579993162</v>
      </c>
      <c r="AD60" s="52">
        <v>575.11277217305064</v>
      </c>
      <c r="AE60" s="52">
        <v>0.75036874272346676</v>
      </c>
      <c r="AF60" s="52">
        <v>2.121160831790037</v>
      </c>
      <c r="AG60" s="54" t="e">
        <f>W60-(V60+SUMPRODUCT(S60:T60,[1]Fuel_Specs!$B$98:$B$99)+SUMPRODUCT(K60:M60,[1]Fuel_Specs!$B$104:$B$106)+SUMPRODUCT(Q60:R60,[1]Fuel_Specs!$B$107:$B$108))</f>
        <v>#VALUE!</v>
      </c>
    </row>
    <row r="61" spans="1:33" s="55" customFormat="1">
      <c r="A61" s="49" t="s">
        <v>203</v>
      </c>
      <c r="B61" s="50" t="s">
        <v>183</v>
      </c>
      <c r="C61" s="51"/>
      <c r="D61" s="52">
        <v>0</v>
      </c>
      <c r="E61" s="52">
        <v>0</v>
      </c>
      <c r="F61" s="52">
        <v>0</v>
      </c>
      <c r="G61" s="52">
        <v>0</v>
      </c>
      <c r="H61" s="52">
        <v>0</v>
      </c>
      <c r="I61" s="53">
        <v>0</v>
      </c>
      <c r="J61" s="53"/>
      <c r="K61" s="52">
        <v>0</v>
      </c>
      <c r="L61" s="52">
        <v>0</v>
      </c>
      <c r="M61" s="52">
        <v>0</v>
      </c>
      <c r="N61" s="52">
        <v>0</v>
      </c>
      <c r="O61" s="52">
        <v>0</v>
      </c>
      <c r="P61" s="52">
        <v>0</v>
      </c>
      <c r="Q61" s="52">
        <v>0</v>
      </c>
      <c r="R61" s="52">
        <v>0</v>
      </c>
      <c r="S61" s="52">
        <v>0</v>
      </c>
      <c r="T61" s="52">
        <v>0</v>
      </c>
      <c r="U61" s="53">
        <v>0</v>
      </c>
      <c r="V61" s="53">
        <v>0</v>
      </c>
      <c r="W61" s="53">
        <v>0</v>
      </c>
      <c r="X61" s="53"/>
      <c r="Y61" s="52">
        <v>0</v>
      </c>
      <c r="Z61" s="52">
        <v>0</v>
      </c>
      <c r="AA61" s="52">
        <v>0</v>
      </c>
      <c r="AB61" s="52">
        <v>0</v>
      </c>
      <c r="AC61" s="52">
        <v>0</v>
      </c>
      <c r="AD61" s="52">
        <v>0</v>
      </c>
      <c r="AE61" s="52">
        <v>0</v>
      </c>
      <c r="AF61" s="52">
        <v>0</v>
      </c>
      <c r="AG61" s="54" t="e">
        <f>W61-(V61+SUMPRODUCT(S61:T61,[1]Fuel_Specs!$B$98:$B$99)+SUMPRODUCT(K61:M61,[1]Fuel_Specs!$B$104:$B$106)+SUMPRODUCT(Q61:R61,[1]Fuel_Specs!$B$107:$B$108))</f>
        <v>#VALUE!</v>
      </c>
    </row>
    <row r="62" spans="1:33" s="55" customFormat="1">
      <c r="A62" s="49" t="s">
        <v>203</v>
      </c>
      <c r="B62" s="50" t="s">
        <v>184</v>
      </c>
      <c r="C62" s="51"/>
      <c r="D62" s="52">
        <v>0.33160824552844909</v>
      </c>
      <c r="E62" s="52">
        <v>0.26800517927165152</v>
      </c>
      <c r="F62" s="52">
        <v>0.15358225693611885</v>
      </c>
      <c r="G62" s="52">
        <v>0.10920401880655206</v>
      </c>
      <c r="H62" s="52">
        <v>5.2189035289806063E-3</v>
      </c>
      <c r="I62" s="53">
        <v>31.900588548046045</v>
      </c>
      <c r="J62" s="53"/>
      <c r="K62" s="52">
        <v>2.4088219775272579</v>
      </c>
      <c r="L62" s="52">
        <v>6.7264713469510022</v>
      </c>
      <c r="M62" s="52">
        <v>15.107090133018824</v>
      </c>
      <c r="N62" s="52">
        <v>2.728492770640337</v>
      </c>
      <c r="O62" s="52">
        <v>1.1874841325379948</v>
      </c>
      <c r="P62" s="52">
        <v>41.026238176903945</v>
      </c>
      <c r="Q62" s="52">
        <v>8.7956040769549465E-2</v>
      </c>
      <c r="R62" s="52">
        <v>0.20648691217032983</v>
      </c>
      <c r="S62" s="52">
        <v>42.551052540867232</v>
      </c>
      <c r="T62" s="52">
        <v>0.3445534196144916</v>
      </c>
      <c r="U62" s="53">
        <v>22294.008199483469</v>
      </c>
      <c r="V62" s="53">
        <v>22312.085863906257</v>
      </c>
      <c r="W62" s="53">
        <v>23679.924096330113</v>
      </c>
      <c r="X62" s="53"/>
      <c r="Y62" s="52">
        <v>0.17150754912365074</v>
      </c>
      <c r="Z62" s="52">
        <v>1.3422618197356608</v>
      </c>
      <c r="AA62" s="52">
        <v>3.5153832195836334</v>
      </c>
      <c r="AB62" s="52">
        <v>0.43322954638642081</v>
      </c>
      <c r="AC62" s="52">
        <v>0.31889026279786314</v>
      </c>
      <c r="AD62" s="52">
        <v>14.533006255505684</v>
      </c>
      <c r="AE62" s="52">
        <v>1.8998311783039533E-2</v>
      </c>
      <c r="AF62" s="52">
        <v>4.888153266973775E-2</v>
      </c>
      <c r="AG62" s="54" t="e">
        <f>W62-(V62+SUMPRODUCT(S62:T62,[1]Fuel_Specs!$B$98:$B$99)+SUMPRODUCT(K62:M62,[1]Fuel_Specs!$B$104:$B$106)+SUMPRODUCT(Q62:R62,[1]Fuel_Specs!$B$107:$B$108))</f>
        <v>#VALUE!</v>
      </c>
    </row>
    <row r="63" spans="1:33" s="55" customFormat="1">
      <c r="A63" s="49" t="s">
        <v>203</v>
      </c>
      <c r="B63" s="50" t="s">
        <v>185</v>
      </c>
      <c r="C63" s="51"/>
      <c r="D63" s="52">
        <v>13.366083094035139</v>
      </c>
      <c r="E63" s="52">
        <v>12.988367119257862</v>
      </c>
      <c r="F63" s="52">
        <v>1.7937172718633922</v>
      </c>
      <c r="G63" s="52">
        <v>9.1389774077219297</v>
      </c>
      <c r="H63" s="52">
        <v>2.0556724396725414</v>
      </c>
      <c r="I63" s="53">
        <v>3175.6594086145456</v>
      </c>
      <c r="J63" s="53"/>
      <c r="K63" s="52">
        <v>140.80910536385747</v>
      </c>
      <c r="L63" s="52">
        <v>602.71867268419851</v>
      </c>
      <c r="M63" s="52">
        <v>1167.238896445039</v>
      </c>
      <c r="N63" s="52">
        <v>984.70041221426322</v>
      </c>
      <c r="O63" s="52">
        <v>493.01746470467981</v>
      </c>
      <c r="P63" s="52">
        <v>2694.1008106529985</v>
      </c>
      <c r="Q63" s="52">
        <v>11.273868854627334</v>
      </c>
      <c r="R63" s="52">
        <v>17.675675949240716</v>
      </c>
      <c r="S63" s="52">
        <v>2270.3941169056698</v>
      </c>
      <c r="T63" s="52">
        <v>22.597700452812216</v>
      </c>
      <c r="U63" s="53">
        <v>926469.45757626172</v>
      </c>
      <c r="V63" s="53">
        <v>927855.44196410174</v>
      </c>
      <c r="W63" s="53">
        <v>1001955.6560912671</v>
      </c>
      <c r="X63" s="53"/>
      <c r="Y63" s="52">
        <v>8.946754158229604</v>
      </c>
      <c r="Z63" s="52">
        <v>32.729408013845557</v>
      </c>
      <c r="AA63" s="52">
        <v>52.802584459295737</v>
      </c>
      <c r="AB63" s="52">
        <v>3.5047074284939672</v>
      </c>
      <c r="AC63" s="52">
        <v>2.6622136465752204</v>
      </c>
      <c r="AD63" s="52">
        <v>91.669876157280854</v>
      </c>
      <c r="AE63" s="52">
        <v>0.21393907603366197</v>
      </c>
      <c r="AF63" s="52">
        <v>0.45110014535936427</v>
      </c>
      <c r="AG63" s="54" t="e">
        <f>W63-(V63+SUMPRODUCT(S63:T63,[1]Fuel_Specs!$B$98:$B$99)+SUMPRODUCT(K63:M63,[1]Fuel_Specs!$B$104:$B$106)+SUMPRODUCT(Q63:R63,[1]Fuel_Specs!$B$107:$B$108))</f>
        <v>#VALUE!</v>
      </c>
    </row>
    <row r="64" spans="1:33" s="55" customFormat="1">
      <c r="A64" s="49" t="s">
        <v>203</v>
      </c>
      <c r="B64" s="50" t="s">
        <v>186</v>
      </c>
      <c r="C64" s="51"/>
      <c r="D64" s="52">
        <v>71.184805038568186</v>
      </c>
      <c r="E64" s="52">
        <v>65.54036585943561</v>
      </c>
      <c r="F64" s="52">
        <v>13.74521701885053</v>
      </c>
      <c r="G64" s="52">
        <v>39.460584680985065</v>
      </c>
      <c r="H64" s="52">
        <v>12.33456415960001</v>
      </c>
      <c r="I64" s="53">
        <v>18346.129067674683</v>
      </c>
      <c r="J64" s="53"/>
      <c r="K64" s="52">
        <v>749.67184202599981</v>
      </c>
      <c r="L64" s="52">
        <v>7765.2890646985179</v>
      </c>
      <c r="M64" s="52">
        <v>21289.681904775236</v>
      </c>
      <c r="N64" s="52">
        <v>7213.1270993022554</v>
      </c>
      <c r="O64" s="52">
        <v>3647.2649672452617</v>
      </c>
      <c r="P64" s="52">
        <v>595187.06924998714</v>
      </c>
      <c r="Q64" s="52">
        <v>393.89140530615833</v>
      </c>
      <c r="R64" s="52">
        <v>159.20070766941919</v>
      </c>
      <c r="S64" s="52">
        <v>10930.246825269331</v>
      </c>
      <c r="T64" s="52">
        <v>101.84708665503605</v>
      </c>
      <c r="U64" s="53">
        <v>4694151.5422484037</v>
      </c>
      <c r="V64" s="53">
        <v>4708690.6165910531</v>
      </c>
      <c r="W64" s="53">
        <v>5063587.4993127184</v>
      </c>
      <c r="X64" s="53"/>
      <c r="Y64" s="52">
        <v>58.825161473800939</v>
      </c>
      <c r="Z64" s="52">
        <v>181.317177781471</v>
      </c>
      <c r="AA64" s="52">
        <v>327.66688188024449</v>
      </c>
      <c r="AB64" s="52">
        <v>29.085881337043009</v>
      </c>
      <c r="AC64" s="52">
        <v>21.326960287901699</v>
      </c>
      <c r="AD64" s="52">
        <v>736.93763689681646</v>
      </c>
      <c r="AE64" s="52">
        <v>1.7139068396145056</v>
      </c>
      <c r="AF64" s="52">
        <v>3.6748700303377828</v>
      </c>
      <c r="AG64" s="54" t="e">
        <f>W64-(V64+SUMPRODUCT(S64:T64,[1]Fuel_Specs!$B$98:$B$99)+SUMPRODUCT(K64:M64,[1]Fuel_Specs!$B$104:$B$106)+SUMPRODUCT(Q64:R64,[1]Fuel_Specs!$B$107:$B$108))</f>
        <v>#VALUE!</v>
      </c>
    </row>
    <row r="65" spans="1:33" s="55" customFormat="1">
      <c r="A65" s="49" t="s">
        <v>203</v>
      </c>
      <c r="B65" s="50" t="s">
        <v>187</v>
      </c>
      <c r="C65" s="51"/>
      <c r="D65" s="52">
        <v>37.103971169434942</v>
      </c>
      <c r="E65" s="52">
        <v>30.396800042868168</v>
      </c>
      <c r="F65" s="52">
        <v>16.24975745230617</v>
      </c>
      <c r="G65" s="52">
        <v>12.848512778228342</v>
      </c>
      <c r="H65" s="52">
        <v>1.2985298123336548</v>
      </c>
      <c r="I65" s="53">
        <v>7170.0124299599865</v>
      </c>
      <c r="J65" s="53"/>
      <c r="K65" s="52">
        <v>292.14080365574785</v>
      </c>
      <c r="L65" s="52">
        <v>843.90118366836919</v>
      </c>
      <c r="M65" s="52">
        <v>1845.2788416843973</v>
      </c>
      <c r="N65" s="52">
        <v>1934.5996801721722</v>
      </c>
      <c r="O65" s="52">
        <v>951.80545451472472</v>
      </c>
      <c r="P65" s="52">
        <v>4349.5008008618915</v>
      </c>
      <c r="Q65" s="52">
        <v>10.609650680067356</v>
      </c>
      <c r="R65" s="52">
        <v>24.562182087588372</v>
      </c>
      <c r="S65" s="52">
        <v>4839.0518120246052</v>
      </c>
      <c r="T65" s="52">
        <v>39.032360943182347</v>
      </c>
      <c r="U65" s="53">
        <v>2506376.8691888056</v>
      </c>
      <c r="V65" s="53">
        <v>2508613.5051250113</v>
      </c>
      <c r="W65" s="53">
        <v>2664128.6351356925</v>
      </c>
      <c r="X65" s="53"/>
      <c r="Y65" s="52">
        <v>20.906498467288266</v>
      </c>
      <c r="Z65" s="52">
        <v>146.34174941409628</v>
      </c>
      <c r="AA65" s="52">
        <v>377.30183064385227</v>
      </c>
      <c r="AB65" s="52">
        <v>46.101129845317843</v>
      </c>
      <c r="AC65" s="52">
        <v>33.954822451619428</v>
      </c>
      <c r="AD65" s="52">
        <v>1535.0895364162154</v>
      </c>
      <c r="AE65" s="52">
        <v>2.0467139883187144</v>
      </c>
      <c r="AF65" s="52">
        <v>5.2151608593172476</v>
      </c>
      <c r="AG65" s="54" t="e">
        <f>W65-(V65+SUMPRODUCT(S65:T65,[1]Fuel_Specs!$B$98:$B$99)+SUMPRODUCT(K65:M65,[1]Fuel_Specs!$B$104:$B$106)+SUMPRODUCT(Q65:R65,[1]Fuel_Specs!$B$107:$B$108))</f>
        <v>#VALUE!</v>
      </c>
    </row>
    <row r="66" spans="1:33" s="55" customFormat="1">
      <c r="A66" s="49" t="s">
        <v>203</v>
      </c>
      <c r="B66" s="50" t="s">
        <v>188</v>
      </c>
      <c r="C66" s="51"/>
      <c r="D66" s="52">
        <v>113.41073767587453</v>
      </c>
      <c r="E66" s="52">
        <v>102.39446362436378</v>
      </c>
      <c r="F66" s="52">
        <v>26.600791855031002</v>
      </c>
      <c r="G66" s="52">
        <v>74.334070778396622</v>
      </c>
      <c r="H66" s="52">
        <v>1.4596009909361498</v>
      </c>
      <c r="I66" s="53">
        <v>5676.3330881399843</v>
      </c>
      <c r="J66" s="53"/>
      <c r="K66" s="52">
        <v>1069.9828284405751</v>
      </c>
      <c r="L66" s="52">
        <v>4129.1040164469387</v>
      </c>
      <c r="M66" s="52">
        <v>7182.6916806314503</v>
      </c>
      <c r="N66" s="52">
        <v>691.45258473358888</v>
      </c>
      <c r="O66" s="52">
        <v>422.51202067303291</v>
      </c>
      <c r="P66" s="52">
        <v>7688.1392437539453</v>
      </c>
      <c r="Q66" s="52">
        <v>65.996736209747866</v>
      </c>
      <c r="R66" s="52">
        <v>122.6989888028339</v>
      </c>
      <c r="S66" s="52">
        <v>18623.660151989301</v>
      </c>
      <c r="T66" s="52">
        <v>169.38711784395247</v>
      </c>
      <c r="U66" s="53">
        <v>8016720.6129120924</v>
      </c>
      <c r="V66" s="53">
        <v>8026543.9847532446</v>
      </c>
      <c r="W66" s="53">
        <v>27889528.375541572</v>
      </c>
      <c r="X66" s="53"/>
      <c r="Y66" s="52">
        <v>60.96718345279799</v>
      </c>
      <c r="Z66" s="52">
        <v>378.49699700433297</v>
      </c>
      <c r="AA66" s="52">
        <v>782.88768867809404</v>
      </c>
      <c r="AB66" s="52">
        <v>75.780141367105571</v>
      </c>
      <c r="AC66" s="52">
        <v>55.893201636342233</v>
      </c>
      <c r="AD66" s="52">
        <v>2524.6307249200981</v>
      </c>
      <c r="AE66" s="52">
        <v>3.4304431284808965</v>
      </c>
      <c r="AF66" s="52">
        <v>8.6761985048914756</v>
      </c>
      <c r="AG66" s="54" t="e">
        <f>W66-(V66+SUMPRODUCT(S66:T66,[1]Fuel_Specs!$B$98:$B$99)+SUMPRODUCT(K66:M66,[1]Fuel_Specs!$B$104:$B$106)+SUMPRODUCT(Q66:R66,[1]Fuel_Specs!$B$107:$B$108))</f>
        <v>#VALUE!</v>
      </c>
    </row>
    <row r="67" spans="1:33" s="55" customFormat="1">
      <c r="A67" s="49" t="s">
        <v>203</v>
      </c>
      <c r="B67" s="50" t="s">
        <v>189</v>
      </c>
      <c r="C67" s="51"/>
      <c r="D67" s="52">
        <v>227.45103383235957</v>
      </c>
      <c r="E67" s="52">
        <v>207.39677887642182</v>
      </c>
      <c r="F67" s="52">
        <v>46.215391702154811</v>
      </c>
      <c r="G67" s="52">
        <v>130.60990088264816</v>
      </c>
      <c r="H67" s="52">
        <v>30.571486291618882</v>
      </c>
      <c r="I67" s="53">
        <v>71602.268915465873</v>
      </c>
      <c r="J67" s="53"/>
      <c r="K67" s="52">
        <v>4522.6583147019301</v>
      </c>
      <c r="L67" s="52">
        <v>11948.963680129558</v>
      </c>
      <c r="M67" s="52">
        <v>22961.909254150942</v>
      </c>
      <c r="N67" s="52">
        <v>45882.878647213307</v>
      </c>
      <c r="O67" s="52">
        <v>5913.2024760310042</v>
      </c>
      <c r="P67" s="52">
        <v>90636.530529495692</v>
      </c>
      <c r="Q67" s="52">
        <v>403.3933666137878</v>
      </c>
      <c r="R67" s="52">
        <v>390.2908626309889</v>
      </c>
      <c r="S67" s="52">
        <v>35067.71587519224</v>
      </c>
      <c r="T67" s="52">
        <v>324.79745056829648</v>
      </c>
      <c r="U67" s="53">
        <v>15454106.826138074</v>
      </c>
      <c r="V67" s="53">
        <v>15486979.387478147</v>
      </c>
      <c r="W67" s="53">
        <v>16625082.18813451</v>
      </c>
      <c r="X67" s="53"/>
      <c r="Y67" s="52">
        <v>172.61290494799729</v>
      </c>
      <c r="Z67" s="52">
        <v>608.26918475385628</v>
      </c>
      <c r="AA67" s="52">
        <v>1337.607077025129</v>
      </c>
      <c r="AB67" s="52">
        <v>136.04952310145535</v>
      </c>
      <c r="AC67" s="52">
        <v>100.47468837181894</v>
      </c>
      <c r="AD67" s="52">
        <v>4155.521279864296</v>
      </c>
      <c r="AE67" s="52">
        <v>6.747580910022192</v>
      </c>
      <c r="AF67" s="52">
        <v>15.234584532197811</v>
      </c>
      <c r="AG67" s="54" t="e">
        <f>W67-(V67+SUMPRODUCT(S67:T67,[1]Fuel_Specs!$B$98:$B$99)+SUMPRODUCT(K67:M67,[1]Fuel_Specs!$B$104:$B$106)+SUMPRODUCT(Q67:R67,[1]Fuel_Specs!$B$107:$B$108))</f>
        <v>#VALUE!</v>
      </c>
    </row>
    <row r="68" spans="1:33" s="55" customFormat="1">
      <c r="A68" s="49" t="s">
        <v>203</v>
      </c>
      <c r="B68" s="50" t="s">
        <v>190</v>
      </c>
      <c r="C68" s="51"/>
      <c r="D68" s="52">
        <v>3.5584031964596159</v>
      </c>
      <c r="E68" s="52">
        <v>3.1077135516646881</v>
      </c>
      <c r="F68" s="52">
        <v>1.0879023639262815</v>
      </c>
      <c r="G68" s="52">
        <v>0.89894647053992172</v>
      </c>
      <c r="H68" s="52">
        <v>1.1208647171984851</v>
      </c>
      <c r="I68" s="53">
        <v>246.48755065280119</v>
      </c>
      <c r="J68" s="53"/>
      <c r="K68" s="52">
        <v>49.475196516112888</v>
      </c>
      <c r="L68" s="52">
        <v>144.7085788514928</v>
      </c>
      <c r="M68" s="52">
        <v>340.52386915754062</v>
      </c>
      <c r="N68" s="52">
        <v>82.497571041837801</v>
      </c>
      <c r="O68" s="52">
        <v>40.582374646453658</v>
      </c>
      <c r="P68" s="52">
        <v>302.63262754490734</v>
      </c>
      <c r="Q68" s="52">
        <v>1.1652529911289233</v>
      </c>
      <c r="R68" s="52">
        <v>2.4352953508171358</v>
      </c>
      <c r="S68" s="52">
        <v>434.95936566116688</v>
      </c>
      <c r="T68" s="52">
        <v>2.7815618833819813</v>
      </c>
      <c r="U68" s="53">
        <v>250850.64801027975</v>
      </c>
      <c r="V68" s="53">
        <v>251232.24490142634</v>
      </c>
      <c r="W68" s="53">
        <v>265018.13977035758</v>
      </c>
      <c r="X68" s="53"/>
      <c r="Y68" s="52">
        <v>4.3310890039545482</v>
      </c>
      <c r="Z68" s="52">
        <v>11.726360192006391</v>
      </c>
      <c r="AA68" s="52">
        <v>28.797609708018943</v>
      </c>
      <c r="AB68" s="52">
        <v>3.6559017726080643</v>
      </c>
      <c r="AC68" s="52">
        <v>2.7176078954126974</v>
      </c>
      <c r="AD68" s="52">
        <v>106.46417996447823</v>
      </c>
      <c r="AE68" s="52">
        <v>0.19361965349825408</v>
      </c>
      <c r="AF68" s="52">
        <v>0.42711819947561686</v>
      </c>
      <c r="AG68" s="54" t="e">
        <f>W68-(V68+SUMPRODUCT(S68:T68,[1]Fuel_Specs!$B$98:$B$99)+SUMPRODUCT(K68:M68,[1]Fuel_Specs!$B$104:$B$106)+SUMPRODUCT(Q68:R68,[1]Fuel_Specs!$B$107:$B$108))</f>
        <v>#VALUE!</v>
      </c>
    </row>
    <row r="69" spans="1:33" s="55" customFormat="1">
      <c r="A69" s="49" t="s">
        <v>203</v>
      </c>
      <c r="B69" s="50" t="s">
        <v>191</v>
      </c>
      <c r="C69" s="51"/>
      <c r="D69" s="52">
        <v>26.640510924379051</v>
      </c>
      <c r="E69" s="52">
        <v>25.130311465120499</v>
      </c>
      <c r="F69" s="52">
        <v>9.5621651640339458</v>
      </c>
      <c r="G69" s="52">
        <v>15.181577463772307</v>
      </c>
      <c r="H69" s="52">
        <v>0.38656883731424152</v>
      </c>
      <c r="I69" s="53">
        <v>2.3965720015985716E-3</v>
      </c>
      <c r="J69" s="53"/>
      <c r="K69" s="52">
        <v>2129.8744592488383</v>
      </c>
      <c r="L69" s="52">
        <v>970.96946852858889</v>
      </c>
      <c r="M69" s="52">
        <v>2085.5837637245572</v>
      </c>
      <c r="N69" s="52">
        <v>530.17546642274533</v>
      </c>
      <c r="O69" s="52">
        <v>304.08229783211664</v>
      </c>
      <c r="P69" s="52">
        <v>2836.2258989418742</v>
      </c>
      <c r="Q69" s="52">
        <v>87.822590532570331</v>
      </c>
      <c r="R69" s="52">
        <v>33.999358523313902</v>
      </c>
      <c r="S69" s="52">
        <v>4317.4042246656072</v>
      </c>
      <c r="T69" s="52">
        <v>20.285528803548623</v>
      </c>
      <c r="U69" s="53">
        <v>1613473.4222674379</v>
      </c>
      <c r="V69" s="53">
        <v>1621637.3401635941</v>
      </c>
      <c r="W69" s="53">
        <v>1756535.1320365027</v>
      </c>
      <c r="X69" s="53"/>
      <c r="Y69" s="52">
        <v>14.19227265607933</v>
      </c>
      <c r="Z69" s="52">
        <v>93.325444838655727</v>
      </c>
      <c r="AA69" s="52">
        <v>360.0266010781238</v>
      </c>
      <c r="AB69" s="52">
        <v>75.198334932956428</v>
      </c>
      <c r="AC69" s="52">
        <v>53.165582141739428</v>
      </c>
      <c r="AD69" s="52">
        <v>796.67648018233626</v>
      </c>
      <c r="AE69" s="52">
        <v>4.6475816040411928</v>
      </c>
      <c r="AF69" s="52">
        <v>4.3811871302053049</v>
      </c>
      <c r="AG69" s="54" t="e">
        <f>W69-(V69+SUMPRODUCT(S69:T69,[1]Fuel_Specs!$B$98:$B$99)+SUMPRODUCT(K69:M69,[1]Fuel_Specs!$B$104:$B$106)+SUMPRODUCT(Q69:R69,[1]Fuel_Specs!$B$107:$B$108))</f>
        <v>#VALUE!</v>
      </c>
    </row>
    <row r="70" spans="1:33" s="55" customFormat="1">
      <c r="A70" s="49" t="s">
        <v>203</v>
      </c>
      <c r="B70" s="50" t="s">
        <v>192</v>
      </c>
      <c r="C70" s="51"/>
      <c r="D70" s="52">
        <v>86.177091338264717</v>
      </c>
      <c r="E70" s="52">
        <v>85.047338056956022</v>
      </c>
      <c r="F70" s="52">
        <v>2.7278084260124702</v>
      </c>
      <c r="G70" s="52">
        <v>81.636183657770374</v>
      </c>
      <c r="H70" s="52">
        <v>0.68334597317316859</v>
      </c>
      <c r="I70" s="53">
        <v>929.76909760218018</v>
      </c>
      <c r="J70" s="53"/>
      <c r="K70" s="52">
        <v>1833.0668497730376</v>
      </c>
      <c r="L70" s="52">
        <v>3736.338498117078</v>
      </c>
      <c r="M70" s="52">
        <v>4491.9865042654528</v>
      </c>
      <c r="N70" s="52">
        <v>256.60537200761769</v>
      </c>
      <c r="O70" s="52">
        <v>224.91512086175319</v>
      </c>
      <c r="P70" s="52">
        <v>1611.920616905561</v>
      </c>
      <c r="Q70" s="52">
        <v>36.225164664422188</v>
      </c>
      <c r="R70" s="52">
        <v>81.161152440932341</v>
      </c>
      <c r="S70" s="52">
        <v>15649.899204196799</v>
      </c>
      <c r="T70" s="52">
        <v>104.91924838190181</v>
      </c>
      <c r="U70" s="53">
        <v>4145423.2321933666</v>
      </c>
      <c r="V70" s="53">
        <v>4157007.6796102957</v>
      </c>
      <c r="W70" s="53">
        <v>4654308.2565574041</v>
      </c>
      <c r="X70" s="53"/>
      <c r="Y70" s="52">
        <v>158.57817005574182</v>
      </c>
      <c r="Z70" s="52">
        <v>185.64317132317419</v>
      </c>
      <c r="AA70" s="52">
        <v>270.26510746831855</v>
      </c>
      <c r="AB70" s="52">
        <v>12.473170218329784</v>
      </c>
      <c r="AC70" s="52">
        <v>10.11275083714261</v>
      </c>
      <c r="AD70" s="52">
        <v>270.99670290714795</v>
      </c>
      <c r="AE70" s="52">
        <v>0.64531783904784468</v>
      </c>
      <c r="AF70" s="52">
        <v>1.5735118423463812</v>
      </c>
      <c r="AG70" s="54" t="e">
        <f>W70-(V70+SUMPRODUCT(S70:T70,[1]Fuel_Specs!$B$98:$B$99)+SUMPRODUCT(K70:M70,[1]Fuel_Specs!$B$104:$B$106)+SUMPRODUCT(Q70:R70,[1]Fuel_Specs!$B$107:$B$108))</f>
        <v>#VALUE!</v>
      </c>
    </row>
    <row r="71" spans="1:33" s="55" customFormat="1">
      <c r="A71" s="49" t="s">
        <v>203</v>
      </c>
      <c r="B71" s="50" t="s">
        <v>193</v>
      </c>
      <c r="C71" s="51"/>
      <c r="D71" s="52">
        <v>171.77936524806566</v>
      </c>
      <c r="E71" s="52">
        <v>166.08594721746488</v>
      </c>
      <c r="F71" s="52">
        <v>13.703515431868999</v>
      </c>
      <c r="G71" s="52">
        <v>24.486481085588061</v>
      </c>
      <c r="H71" s="52">
        <v>127.89595070000782</v>
      </c>
      <c r="I71" s="53">
        <v>5258.7390368273545</v>
      </c>
      <c r="J71" s="53"/>
      <c r="K71" s="52">
        <v>4748.0165086331535</v>
      </c>
      <c r="L71" s="52">
        <v>12183.593206616544</v>
      </c>
      <c r="M71" s="52">
        <v>29362.919955676756</v>
      </c>
      <c r="N71" s="52">
        <v>2933.988321553998</v>
      </c>
      <c r="O71" s="52">
        <v>1188.5789790882834</v>
      </c>
      <c r="P71" s="52">
        <v>5074.0631657753847</v>
      </c>
      <c r="Q71" s="52">
        <v>84.653585240069745</v>
      </c>
      <c r="R71" s="52">
        <v>135.55865461300803</v>
      </c>
      <c r="S71" s="52">
        <v>19492.888209435812</v>
      </c>
      <c r="T71" s="52">
        <v>70.96746238045219</v>
      </c>
      <c r="U71" s="53">
        <v>12914532.196433967</v>
      </c>
      <c r="V71" s="53">
        <v>12948475.827686746</v>
      </c>
      <c r="W71" s="53">
        <v>13552068.851500642</v>
      </c>
      <c r="X71" s="53"/>
      <c r="Y71" s="52">
        <v>381.66614677849708</v>
      </c>
      <c r="Z71" s="52">
        <v>380.57787532630311</v>
      </c>
      <c r="AA71" s="52">
        <v>771.74281845340727</v>
      </c>
      <c r="AB71" s="52">
        <v>107.68034632850261</v>
      </c>
      <c r="AC71" s="52">
        <v>82.38629972459556</v>
      </c>
      <c r="AD71" s="52">
        <v>1710.4851443947205</v>
      </c>
      <c r="AE71" s="52">
        <v>8.6368516951403205</v>
      </c>
      <c r="AF71" s="52">
        <v>13.868547255121072</v>
      </c>
      <c r="AG71" s="54" t="e">
        <f>W71-(V71+SUMPRODUCT(S71:T71,[1]Fuel_Specs!$B$98:$B$99)+SUMPRODUCT(K71:M71,[1]Fuel_Specs!$B$104:$B$106)+SUMPRODUCT(Q71:R71,[1]Fuel_Specs!$B$107:$B$108))</f>
        <v>#VALUE!</v>
      </c>
    </row>
    <row r="72" spans="1:33" s="55" customFormat="1">
      <c r="A72" s="49" t="s">
        <v>203</v>
      </c>
      <c r="B72" s="50" t="s">
        <v>194</v>
      </c>
      <c r="C72" s="51"/>
      <c r="D72" s="52">
        <v>983.86837758003844</v>
      </c>
      <c r="E72" s="52">
        <v>958.59944756929951</v>
      </c>
      <c r="F72" s="52">
        <v>885.11343313168015</v>
      </c>
      <c r="G72" s="52">
        <v>13.063562151120067</v>
      </c>
      <c r="H72" s="52">
        <v>60.422452286499293</v>
      </c>
      <c r="I72" s="53">
        <v>49249.569109936601</v>
      </c>
      <c r="J72" s="53"/>
      <c r="K72" s="52">
        <v>8815.8042603812391</v>
      </c>
      <c r="L72" s="52">
        <v>14751.02257810548</v>
      </c>
      <c r="M72" s="52">
        <v>64661.817503028491</v>
      </c>
      <c r="N72" s="52">
        <v>13918.749214180922</v>
      </c>
      <c r="O72" s="52">
        <v>5534.5143727645336</v>
      </c>
      <c r="P72" s="52">
        <v>244156.04438173492</v>
      </c>
      <c r="Q72" s="52">
        <v>351.79311539053884</v>
      </c>
      <c r="R72" s="52">
        <v>637.67074878594053</v>
      </c>
      <c r="S72" s="52">
        <v>138269.10253253975</v>
      </c>
      <c r="T72" s="52">
        <v>1410.9036816907203</v>
      </c>
      <c r="U72" s="53">
        <v>94080210.590120584</v>
      </c>
      <c r="V72" s="53">
        <v>94130866.691735789</v>
      </c>
      <c r="W72" s="53">
        <v>98652829.243360028</v>
      </c>
      <c r="X72" s="53"/>
      <c r="Y72" s="52">
        <v>484.31407773911576</v>
      </c>
      <c r="Z72" s="52">
        <v>2070.9138207530868</v>
      </c>
      <c r="AA72" s="52">
        <v>12719.670621085243</v>
      </c>
      <c r="AB72" s="52">
        <v>2064.5096388200081</v>
      </c>
      <c r="AC72" s="52">
        <v>1454.8948776865695</v>
      </c>
      <c r="AD72" s="52">
        <v>77256.451081732783</v>
      </c>
      <c r="AE72" s="52">
        <v>65.610460096545921</v>
      </c>
      <c r="AF72" s="52">
        <v>134.27802915578724</v>
      </c>
      <c r="AG72" s="54" t="e">
        <f>W72-(V72+SUMPRODUCT(S72:T72,[1]Fuel_Specs!$B$98:$B$99)+SUMPRODUCT(K72:M72,[1]Fuel_Specs!$B$104:$B$106)+SUMPRODUCT(Q72:R72,[1]Fuel_Specs!$B$107:$B$108))</f>
        <v>#VALUE!</v>
      </c>
    </row>
    <row r="73" spans="1:33" s="55" customFormat="1">
      <c r="A73" s="49" t="s">
        <v>203</v>
      </c>
      <c r="B73" s="50" t="s">
        <v>195</v>
      </c>
      <c r="C73" s="51"/>
      <c r="D73" s="52">
        <v>17.618125229982979</v>
      </c>
      <c r="E73" s="52">
        <v>17.527481686520794</v>
      </c>
      <c r="F73" s="52">
        <v>0.21870819913685263</v>
      </c>
      <c r="G73" s="52">
        <v>16.816947591665343</v>
      </c>
      <c r="H73" s="52">
        <v>0.49182589571860069</v>
      </c>
      <c r="I73" s="53">
        <v>347.95859680902686</v>
      </c>
      <c r="J73" s="53"/>
      <c r="K73" s="52">
        <v>2263.5460090595379</v>
      </c>
      <c r="L73" s="52">
        <v>2353.8999567280903</v>
      </c>
      <c r="M73" s="52">
        <v>1072.9264132285871</v>
      </c>
      <c r="N73" s="52">
        <v>46.978573374873726</v>
      </c>
      <c r="O73" s="52">
        <v>41.890130701212712</v>
      </c>
      <c r="P73" s="52">
        <v>372.87977868281649</v>
      </c>
      <c r="Q73" s="52">
        <v>7.1956051444792717</v>
      </c>
      <c r="R73" s="52">
        <v>17.412629552609864</v>
      </c>
      <c r="S73" s="52">
        <v>3328.3610364407159</v>
      </c>
      <c r="T73" s="52">
        <v>21.64682033209175</v>
      </c>
      <c r="U73" s="53">
        <v>1050218.7185825559</v>
      </c>
      <c r="V73" s="53">
        <v>1060972.4226237452</v>
      </c>
      <c r="W73" s="53">
        <v>1166559.6611049711</v>
      </c>
      <c r="X73" s="53"/>
      <c r="Y73" s="52">
        <v>10.010041221327143</v>
      </c>
      <c r="Z73" s="52">
        <v>42.447261837227998</v>
      </c>
      <c r="AA73" s="52">
        <v>66.915200476186669</v>
      </c>
      <c r="AB73" s="52">
        <v>2.017560227615943</v>
      </c>
      <c r="AC73" s="52">
        <v>1.6826445014007578</v>
      </c>
      <c r="AD73" s="52">
        <v>30.194648029217774</v>
      </c>
      <c r="AE73" s="52">
        <v>0.20753242134301753</v>
      </c>
      <c r="AF73" s="52">
        <v>0.56092307293519583</v>
      </c>
      <c r="AG73" s="54" t="e">
        <f>W73-(V73+SUMPRODUCT(S73:T73,[1]Fuel_Specs!$B$98:$B$99)+SUMPRODUCT(K73:M73,[1]Fuel_Specs!$B$104:$B$106)+SUMPRODUCT(Q73:R73,[1]Fuel_Specs!$B$107:$B$108))</f>
        <v>#VALUE!</v>
      </c>
    </row>
    <row r="74" spans="1:33" s="55" customFormat="1">
      <c r="A74" s="49" t="s">
        <v>203</v>
      </c>
      <c r="B74" s="50" t="s">
        <v>196</v>
      </c>
      <c r="C74" s="51"/>
      <c r="D74" s="52">
        <v>7.0951519956687292</v>
      </c>
      <c r="E74" s="52">
        <v>5.8930576734309001</v>
      </c>
      <c r="F74" s="52">
        <v>2.9024373844141729</v>
      </c>
      <c r="G74" s="52">
        <v>2.1496490053337665</v>
      </c>
      <c r="H74" s="52">
        <v>0.84097128368296092</v>
      </c>
      <c r="I74" s="53">
        <v>616.91889061490394</v>
      </c>
      <c r="J74" s="53"/>
      <c r="K74" s="52">
        <v>67.72117789928808</v>
      </c>
      <c r="L74" s="52">
        <v>193.59445213603874</v>
      </c>
      <c r="M74" s="52">
        <v>445.42666128642492</v>
      </c>
      <c r="N74" s="52">
        <v>1691.9381763569399</v>
      </c>
      <c r="O74" s="52">
        <v>843.02971694954829</v>
      </c>
      <c r="P74" s="52">
        <v>783.55859941904703</v>
      </c>
      <c r="Q74" s="52">
        <v>2.0335703145742254</v>
      </c>
      <c r="R74" s="52">
        <v>4.5683899858243384</v>
      </c>
      <c r="S74" s="52">
        <v>895.60590496746806</v>
      </c>
      <c r="T74" s="52">
        <v>6.7449452688356688</v>
      </c>
      <c r="U74" s="53">
        <v>484964.67163415987</v>
      </c>
      <c r="V74" s="53">
        <v>485479.95582530263</v>
      </c>
      <c r="W74" s="53">
        <v>514135.54347056814</v>
      </c>
      <c r="X74" s="53"/>
      <c r="Y74" s="52">
        <v>5.3754374568046872</v>
      </c>
      <c r="Z74" s="52">
        <v>26.885777200368853</v>
      </c>
      <c r="AA74" s="52">
        <v>69.103162753313455</v>
      </c>
      <c r="AB74" s="52">
        <v>8.5893888937759986</v>
      </c>
      <c r="AC74" s="52">
        <v>6.3406570676783618</v>
      </c>
      <c r="AD74" s="52">
        <v>277.05890596516417</v>
      </c>
      <c r="AE74" s="52">
        <v>0.39947385956049009</v>
      </c>
      <c r="AF74" s="52">
        <v>0.97915908095410431</v>
      </c>
      <c r="AG74" s="54" t="e">
        <f>W74-(V74+SUMPRODUCT(S74:T74,[1]Fuel_Specs!$B$98:$B$99)+SUMPRODUCT(K74:M74,[1]Fuel_Specs!$B$104:$B$106)+SUMPRODUCT(Q74:R74,[1]Fuel_Specs!$B$107:$B$108))</f>
        <v>#VALUE!</v>
      </c>
    </row>
    <row r="75" spans="1:33" s="55" customFormat="1">
      <c r="A75" s="49" t="s">
        <v>203</v>
      </c>
      <c r="B75" s="50" t="s">
        <v>197</v>
      </c>
      <c r="C75" s="51"/>
      <c r="D75" s="52">
        <v>72.261478263956803</v>
      </c>
      <c r="E75" s="52">
        <v>66.720823729588261</v>
      </c>
      <c r="F75" s="52">
        <v>29.271388847968417</v>
      </c>
      <c r="G75" s="52">
        <v>12.345741709429619</v>
      </c>
      <c r="H75" s="52">
        <v>25.103693172190226</v>
      </c>
      <c r="I75" s="53">
        <v>6299.430065607251</v>
      </c>
      <c r="J75" s="53"/>
      <c r="K75" s="52">
        <v>505.83941276455016</v>
      </c>
      <c r="L75" s="52">
        <v>1814.8872331547466</v>
      </c>
      <c r="M75" s="52">
        <v>5495.0380584117138</v>
      </c>
      <c r="N75" s="52">
        <v>2540.8459569542892</v>
      </c>
      <c r="O75" s="52">
        <v>1193.0508194676365</v>
      </c>
      <c r="P75" s="52">
        <v>19517.008838402282</v>
      </c>
      <c r="Q75" s="52">
        <v>39.789023499967691</v>
      </c>
      <c r="R75" s="52">
        <v>52.936325206707032</v>
      </c>
      <c r="S75" s="52">
        <v>8691.5932393004332</v>
      </c>
      <c r="T75" s="52">
        <v>75.230295564792016</v>
      </c>
      <c r="U75" s="53">
        <v>5658401.1878086599</v>
      </c>
      <c r="V75" s="53">
        <v>5662829.6862972099</v>
      </c>
      <c r="W75" s="53">
        <v>5943513.5118008927</v>
      </c>
      <c r="X75" s="53"/>
      <c r="Y75" s="52">
        <v>54.876754796622976</v>
      </c>
      <c r="Z75" s="52">
        <v>154.41627721804718</v>
      </c>
      <c r="AA75" s="52">
        <v>384.04354894922557</v>
      </c>
      <c r="AB75" s="52">
        <v>48.083977366299059</v>
      </c>
      <c r="AC75" s="52">
        <v>36.257105881091505</v>
      </c>
      <c r="AD75" s="52">
        <v>1318.5897970724734</v>
      </c>
      <c r="AE75" s="52">
        <v>2.6626416078520565</v>
      </c>
      <c r="AF75" s="52">
        <v>5.9603767299124275</v>
      </c>
      <c r="AG75" s="54" t="e">
        <f>W75-(V75+SUMPRODUCT(S75:T75,[1]Fuel_Specs!$B$98:$B$99)+SUMPRODUCT(K75:M75,[1]Fuel_Specs!$B$104:$B$106)+SUMPRODUCT(Q75:R75,[1]Fuel_Specs!$B$107:$B$108))</f>
        <v>#VALUE!</v>
      </c>
    </row>
    <row r="76" spans="1:33" s="55" customFormat="1">
      <c r="A76" s="49" t="s">
        <v>203</v>
      </c>
      <c r="B76" s="50" t="s">
        <v>198</v>
      </c>
      <c r="C76" s="51"/>
      <c r="D76" s="52">
        <v>107.24927552186665</v>
      </c>
      <c r="E76" s="52">
        <v>96.54144901974405</v>
      </c>
      <c r="F76" s="52">
        <v>24.353861876635921</v>
      </c>
      <c r="G76" s="52">
        <v>55.067446430439119</v>
      </c>
      <c r="H76" s="52">
        <v>17.120140712669016</v>
      </c>
      <c r="I76" s="53">
        <v>38656.851166587614</v>
      </c>
      <c r="J76" s="53"/>
      <c r="K76" s="52">
        <v>1585.2361448429847</v>
      </c>
      <c r="L76" s="52">
        <v>5287.9780924049792</v>
      </c>
      <c r="M76" s="52">
        <v>11706.702747523534</v>
      </c>
      <c r="N76" s="52">
        <v>26371.702689266942</v>
      </c>
      <c r="O76" s="52">
        <v>3331.8222126705837</v>
      </c>
      <c r="P76" s="52">
        <v>51261.112707967812</v>
      </c>
      <c r="Q76" s="52">
        <v>220.4820424474203</v>
      </c>
      <c r="R76" s="52">
        <v>196.64382139363133</v>
      </c>
      <c r="S76" s="52">
        <v>15833.001930076196</v>
      </c>
      <c r="T76" s="52">
        <v>149.95146803904154</v>
      </c>
      <c r="U76" s="53">
        <v>7133474.7665231423</v>
      </c>
      <c r="V76" s="53">
        <v>7146725.0990340626</v>
      </c>
      <c r="W76" s="53">
        <v>7661452.2959666951</v>
      </c>
      <c r="X76" s="53"/>
      <c r="Y76" s="52">
        <v>86.367408614730024</v>
      </c>
      <c r="Z76" s="52">
        <v>284.27733502501133</v>
      </c>
      <c r="AA76" s="52">
        <v>660.27630847206308</v>
      </c>
      <c r="AB76" s="52">
        <v>71.730337425459496</v>
      </c>
      <c r="AC76" s="52">
        <v>52.894447910127518</v>
      </c>
      <c r="AD76" s="52">
        <v>2189.1501403866528</v>
      </c>
      <c r="AE76" s="52">
        <v>3.5281473248652979</v>
      </c>
      <c r="AF76" s="52">
        <v>7.8813654235133441</v>
      </c>
      <c r="AG76" s="54" t="e">
        <f>W76-(V76+SUMPRODUCT(S76:T76,[1]Fuel_Specs!$B$98:$B$99)+SUMPRODUCT(K76:M76,[1]Fuel_Specs!$B$104:$B$106)+SUMPRODUCT(Q76:R76,[1]Fuel_Specs!$B$107:$B$108))</f>
        <v>#VALUE!</v>
      </c>
    </row>
    <row r="77" spans="1:33" s="55" customFormat="1">
      <c r="A77" s="49" t="s">
        <v>203</v>
      </c>
      <c r="B77" s="50" t="s">
        <v>199</v>
      </c>
      <c r="C77" s="51"/>
      <c r="D77" s="52">
        <v>5.0344583867207877</v>
      </c>
      <c r="E77" s="52">
        <v>4.2208794415599833</v>
      </c>
      <c r="F77" s="52">
        <v>1.9643061560282653</v>
      </c>
      <c r="G77" s="52">
        <v>1.4946980475010978</v>
      </c>
      <c r="H77" s="52">
        <v>0.76187523803061985</v>
      </c>
      <c r="I77" s="53">
        <v>458.81432581165069</v>
      </c>
      <c r="J77" s="53"/>
      <c r="K77" s="52">
        <v>57.174203386266804</v>
      </c>
      <c r="L77" s="52">
        <v>163.43912178575113</v>
      </c>
      <c r="M77" s="52">
        <v>561.33895023279138</v>
      </c>
      <c r="N77" s="52">
        <v>1135.4938667837557</v>
      </c>
      <c r="O77" s="52">
        <v>572.22611968078763</v>
      </c>
      <c r="P77" s="52">
        <v>12412.405443423188</v>
      </c>
      <c r="Q77" s="52">
        <v>3.2396740057963722</v>
      </c>
      <c r="R77" s="52">
        <v>10.262121176891291</v>
      </c>
      <c r="S77" s="52">
        <v>630.77954689130138</v>
      </c>
      <c r="T77" s="52">
        <v>5.0410254787337765</v>
      </c>
      <c r="U77" s="53">
        <v>610561.0191736666</v>
      </c>
      <c r="V77" s="53">
        <v>610996.04501321714</v>
      </c>
      <c r="W77" s="53">
        <v>631255.30317182059</v>
      </c>
      <c r="X77" s="53"/>
      <c r="Y77" s="52">
        <v>4.6234708642356042</v>
      </c>
      <c r="Z77" s="52">
        <v>20.097448814134474</v>
      </c>
      <c r="AA77" s="52">
        <v>60.230275008460694</v>
      </c>
      <c r="AB77" s="52">
        <v>6.6364709778003297</v>
      </c>
      <c r="AC77" s="52">
        <v>5.0462423877529723</v>
      </c>
      <c r="AD77" s="52">
        <v>192.29346001071673</v>
      </c>
      <c r="AE77" s="52">
        <v>0.37013433148888303</v>
      </c>
      <c r="AF77" s="52">
        <v>1.0287827653132815</v>
      </c>
      <c r="AG77" s="54" t="e">
        <f>W77-(V77+SUMPRODUCT(S77:T77,[1]Fuel_Specs!$B$98:$B$99)+SUMPRODUCT(K77:M77,[1]Fuel_Specs!$B$104:$B$106)+SUMPRODUCT(Q77:R77,[1]Fuel_Specs!$B$107:$B$108))</f>
        <v>#VALUE!</v>
      </c>
    </row>
    <row r="78" spans="1:33" s="55" customFormat="1">
      <c r="A78" s="49" t="s">
        <v>203</v>
      </c>
      <c r="B78" s="50" t="s">
        <v>200</v>
      </c>
      <c r="C78" s="56"/>
      <c r="D78" s="52">
        <v>18.080153280198765</v>
      </c>
      <c r="E78" s="52">
        <v>16.103596752433024</v>
      </c>
      <c r="F78" s="52">
        <v>4.7727791040648055</v>
      </c>
      <c r="G78" s="52">
        <v>11.1403132861803</v>
      </c>
      <c r="H78" s="52">
        <v>0.19050436218791839</v>
      </c>
      <c r="I78" s="53">
        <v>1011.5528203375716</v>
      </c>
      <c r="J78" s="53"/>
      <c r="K78" s="52">
        <v>165.70736302124104</v>
      </c>
      <c r="L78" s="52">
        <v>592.140330246448</v>
      </c>
      <c r="M78" s="52">
        <v>1009.1815543106516</v>
      </c>
      <c r="N78" s="52">
        <v>112.75570380963286</v>
      </c>
      <c r="O78" s="52">
        <v>64.619990127238111</v>
      </c>
      <c r="P78" s="52">
        <v>1355.8538638933419</v>
      </c>
      <c r="Q78" s="52">
        <v>7.7546569830412979</v>
      </c>
      <c r="R78" s="52">
        <v>18.095293543696854</v>
      </c>
      <c r="S78" s="52">
        <v>2891.194584165698</v>
      </c>
      <c r="T78" s="52">
        <v>26.015911960719027</v>
      </c>
      <c r="U78" s="53">
        <v>1154394.6469375757</v>
      </c>
      <c r="V78" s="53">
        <v>1155841.6077855697</v>
      </c>
      <c r="W78" s="53">
        <v>1249471.6619801312</v>
      </c>
      <c r="X78" s="53"/>
      <c r="Y78" s="52">
        <v>9.5608119817506285</v>
      </c>
      <c r="Z78" s="52">
        <v>62.036668669526165</v>
      </c>
      <c r="AA78" s="52">
        <v>133.4098863201437</v>
      </c>
      <c r="AB78" s="52">
        <v>13.540487729428833</v>
      </c>
      <c r="AC78" s="52">
        <v>9.9814620169161401</v>
      </c>
      <c r="AD78" s="52">
        <v>452.51918611033136</v>
      </c>
      <c r="AE78" s="52">
        <v>0.6072760395353356</v>
      </c>
      <c r="AF78" s="52">
        <v>1.5447237274117747</v>
      </c>
      <c r="AG78" s="54" t="e">
        <f>W78-(V78+SUMPRODUCT(S78:T78,[1]Fuel_Specs!$B$98:$B$99)+SUMPRODUCT(K78:M78,[1]Fuel_Specs!$B$104:$B$106)+SUMPRODUCT(Q78:R78,[1]Fuel_Specs!$B$107:$B$108))</f>
        <v>#VALUE!</v>
      </c>
    </row>
    <row r="79" spans="1:33" s="55" customFormat="1">
      <c r="A79" s="49" t="s">
        <v>203</v>
      </c>
      <c r="B79" s="57" t="s">
        <v>201</v>
      </c>
      <c r="C79" s="58"/>
      <c r="D79" s="59">
        <v>16.515657398213602</v>
      </c>
      <c r="E79" s="59">
        <v>15.753296328760079</v>
      </c>
      <c r="F79" s="59">
        <v>1.8407811552677464</v>
      </c>
      <c r="G79" s="59">
        <v>13.587716554256877</v>
      </c>
      <c r="H79" s="59">
        <v>0.32479861923545295</v>
      </c>
      <c r="I79" s="60">
        <v>561.39267261308078</v>
      </c>
      <c r="J79" s="59"/>
      <c r="K79" s="59">
        <v>131.71136761572714</v>
      </c>
      <c r="L79" s="59">
        <v>388.31043011833617</v>
      </c>
      <c r="M79" s="59">
        <v>635.12764298146692</v>
      </c>
      <c r="N79" s="59">
        <v>65.211485320509183</v>
      </c>
      <c r="O79" s="59">
        <v>42.140592143194482</v>
      </c>
      <c r="P79" s="59">
        <v>763.33346848325778</v>
      </c>
      <c r="Q79" s="59">
        <v>4.8905293645648058</v>
      </c>
      <c r="R79" s="59">
        <v>9.8749871455508931</v>
      </c>
      <c r="S79" s="59">
        <v>2555.1908111497337</v>
      </c>
      <c r="T79" s="59">
        <v>12.464127766075537</v>
      </c>
      <c r="U79" s="60">
        <v>1019410.7318471875</v>
      </c>
      <c r="V79" s="61">
        <v>1020431.4343807282</v>
      </c>
      <c r="W79" s="61">
        <v>1100390.1525732302</v>
      </c>
      <c r="X79" s="59"/>
      <c r="Y79" s="59">
        <v>7.3946825613690317</v>
      </c>
      <c r="Z79" s="59">
        <v>38.322240125512224</v>
      </c>
      <c r="AA79" s="59">
        <v>74.341423257196027</v>
      </c>
      <c r="AB79" s="59">
        <v>8.5071013540392855</v>
      </c>
      <c r="AC79" s="59">
        <v>7.066419656396933</v>
      </c>
      <c r="AD79" s="59">
        <v>176.42007531998414</v>
      </c>
      <c r="AE79" s="59">
        <v>0.48443912744554918</v>
      </c>
      <c r="AF79" s="59">
        <v>1.2167820615346998</v>
      </c>
      <c r="AG79" s="54" t="e">
        <f>W79-(V79+SUMPRODUCT(S79:T79,[1]Fuel_Specs!$B$98:$B$99)+SUMPRODUCT(K79:M79,[1]Fuel_Specs!$B$104:$B$106)+SUMPRODUCT(Q79:R79,[1]Fuel_Specs!$B$107:$B$108))</f>
        <v>#VALUE!</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
  <sheetViews>
    <sheetView workbookViewId="0">
      <selection activeCell="R1" sqref="R1"/>
    </sheetView>
  </sheetViews>
  <sheetFormatPr defaultRowHeight="14.4"/>
  <cols>
    <col min="1" max="1" width="17.109375" customWidth="1"/>
  </cols>
  <sheetData>
    <row r="1" spans="1:36">
      <c r="B1" t="s">
        <v>221</v>
      </c>
      <c r="C1" t="s">
        <v>222</v>
      </c>
      <c r="D1" t="s">
        <v>223</v>
      </c>
      <c r="E1" t="s">
        <v>224</v>
      </c>
      <c r="F1" t="s">
        <v>225</v>
      </c>
      <c r="H1" t="s">
        <v>228</v>
      </c>
      <c r="J1" t="s">
        <v>229</v>
      </c>
      <c r="L1" t="s">
        <v>230</v>
      </c>
      <c r="N1" t="s">
        <v>231</v>
      </c>
      <c r="P1" t="s">
        <v>232</v>
      </c>
      <c r="R1" t="s">
        <v>233</v>
      </c>
      <c r="T1" t="s">
        <v>234</v>
      </c>
      <c r="V1" t="s">
        <v>235</v>
      </c>
      <c r="X1" t="s">
        <v>236</v>
      </c>
      <c r="Z1" t="s">
        <v>237</v>
      </c>
      <c r="AA1" t="s">
        <v>238</v>
      </c>
      <c r="AC1" t="s">
        <v>239</v>
      </c>
      <c r="AE1" t="s">
        <v>240</v>
      </c>
      <c r="AG1" t="s">
        <v>241</v>
      </c>
      <c r="AH1" t="s">
        <v>242</v>
      </c>
      <c r="AI1" t="s">
        <v>243</v>
      </c>
      <c r="AJ1" t="s">
        <v>244</v>
      </c>
    </row>
    <row r="2" spans="1:36">
      <c r="F2" t="s">
        <v>226</v>
      </c>
      <c r="G2" t="s">
        <v>227</v>
      </c>
      <c r="H2" t="s">
        <v>226</v>
      </c>
      <c r="I2" t="s">
        <v>227</v>
      </c>
      <c r="J2" t="s">
        <v>226</v>
      </c>
      <c r="K2" t="s">
        <v>227</v>
      </c>
      <c r="L2" t="s">
        <v>226</v>
      </c>
      <c r="M2" t="s">
        <v>227</v>
      </c>
      <c r="N2" t="s">
        <v>226</v>
      </c>
      <c r="O2" t="s">
        <v>227</v>
      </c>
      <c r="P2" t="s">
        <v>226</v>
      </c>
      <c r="Q2" t="s">
        <v>227</v>
      </c>
      <c r="R2" t="s">
        <v>226</v>
      </c>
      <c r="S2" t="s">
        <v>227</v>
      </c>
      <c r="T2" t="s">
        <v>226</v>
      </c>
      <c r="U2" t="s">
        <v>227</v>
      </c>
      <c r="V2" t="s">
        <v>226</v>
      </c>
      <c r="W2" t="s">
        <v>227</v>
      </c>
      <c r="X2" t="s">
        <v>226</v>
      </c>
      <c r="Y2" t="s">
        <v>227</v>
      </c>
      <c r="AA2" t="s">
        <v>226</v>
      </c>
      <c r="AB2" t="s">
        <v>227</v>
      </c>
      <c r="AC2" t="s">
        <v>226</v>
      </c>
      <c r="AD2" t="s">
        <v>227</v>
      </c>
      <c r="AE2" t="s">
        <v>226</v>
      </c>
      <c r="AF2" t="s">
        <v>227</v>
      </c>
    </row>
    <row r="3" spans="1:36">
      <c r="A3" t="s">
        <v>204</v>
      </c>
      <c r="G3">
        <v>1.0166250453537191</v>
      </c>
      <c r="I3">
        <v>1.0185549389222033</v>
      </c>
      <c r="K3">
        <v>1.0005158030845158</v>
      </c>
      <c r="M3">
        <v>1.0143506386738088</v>
      </c>
      <c r="O3">
        <v>1.0117616240091467</v>
      </c>
      <c r="Q3">
        <v>1</v>
      </c>
      <c r="S3">
        <v>1.0143506386738088</v>
      </c>
      <c r="U3">
        <v>1.0000577907384296</v>
      </c>
      <c r="W3">
        <v>0.88035087318703953</v>
      </c>
      <c r="Y3">
        <v>1</v>
      </c>
      <c r="Z3">
        <v>1.0069999999999999</v>
      </c>
      <c r="AB3">
        <v>1.0000577907384296</v>
      </c>
      <c r="AD3">
        <v>0.88035087318703953</v>
      </c>
      <c r="AF3">
        <v>1</v>
      </c>
    </row>
    <row r="4" spans="1:36">
      <c r="A4" t="s">
        <v>205</v>
      </c>
      <c r="B4">
        <v>102095.43737132993</v>
      </c>
      <c r="C4">
        <v>87234.882073116823</v>
      </c>
      <c r="D4">
        <v>79137.683488587369</v>
      </c>
      <c r="E4">
        <v>69711.48285051572</v>
      </c>
      <c r="F4">
        <v>72183.785689986704</v>
      </c>
      <c r="G4">
        <v>128000.53937880541</v>
      </c>
      <c r="H4">
        <v>72183.785689986704</v>
      </c>
      <c r="I4">
        <v>131169.60642310843</v>
      </c>
      <c r="J4">
        <v>106511.65405772216</v>
      </c>
      <c r="K4">
        <v>45738.414361726915</v>
      </c>
      <c r="L4">
        <v>71399.852831778873</v>
      </c>
      <c r="M4">
        <v>123407.89796135607</v>
      </c>
      <c r="N4">
        <v>72183.785689986704</v>
      </c>
      <c r="O4">
        <v>120600.91969740251</v>
      </c>
      <c r="P4">
        <v>0</v>
      </c>
      <c r="Q4">
        <v>14358.434712933769</v>
      </c>
      <c r="R4">
        <v>71399.852831778873</v>
      </c>
      <c r="S4">
        <v>123407.89796135607</v>
      </c>
      <c r="T4">
        <v>71399.852831778888</v>
      </c>
      <c r="U4">
        <v>49368.463739193568</v>
      </c>
      <c r="V4">
        <v>78601.196693310587</v>
      </c>
      <c r="W4">
        <v>144470.1186775676</v>
      </c>
      <c r="X4">
        <v>70741.775000149122</v>
      </c>
      <c r="Y4">
        <v>77898.960220705776</v>
      </c>
      <c r="Z4">
        <v>117625.77466710116</v>
      </c>
      <c r="AA4">
        <v>71399.852831778888</v>
      </c>
      <c r="AB4">
        <v>46820.830412998868</v>
      </c>
      <c r="AC4">
        <v>51082.28325844428</v>
      </c>
      <c r="AD4">
        <v>141922.48535137289</v>
      </c>
      <c r="AE4">
        <v>63473.8851586862</v>
      </c>
      <c r="AF4">
        <v>75351.32689451109</v>
      </c>
      <c r="AG4">
        <v>116780.69887829937</v>
      </c>
      <c r="AH4">
        <v>116661.96896758355</v>
      </c>
      <c r="AI4">
        <v>92496.464275711653</v>
      </c>
      <c r="AJ4">
        <v>96979.508498174473</v>
      </c>
    </row>
    <row r="5" spans="1:36">
      <c r="A5" t="s">
        <v>202</v>
      </c>
      <c r="B5">
        <v>101389.30887609599</v>
      </c>
      <c r="C5">
        <v>86635.897120492766</v>
      </c>
      <c r="D5">
        <v>78618.627303493486</v>
      </c>
      <c r="E5">
        <v>69246.521762161618</v>
      </c>
      <c r="F5">
        <v>71695.523151304267</v>
      </c>
      <c r="G5">
        <v>127116.55953875033</v>
      </c>
      <c r="H5">
        <v>71695.523151304267</v>
      </c>
      <c r="I5">
        <v>29859.039229692538</v>
      </c>
      <c r="J5">
        <v>105780.49573284859</v>
      </c>
      <c r="K5">
        <v>36548.831960336189</v>
      </c>
      <c r="L5">
        <v>70915.037277526775</v>
      </c>
      <c r="M5">
        <v>122531.62417273094</v>
      </c>
      <c r="N5">
        <v>71695.523151304267</v>
      </c>
      <c r="O5">
        <v>20746.127057417631</v>
      </c>
      <c r="P5">
        <v>0</v>
      </c>
      <c r="Q5">
        <v>8208.0409092300779</v>
      </c>
      <c r="R5">
        <v>70915.037277526775</v>
      </c>
      <c r="S5">
        <v>122531.62417273094</v>
      </c>
      <c r="T5">
        <v>70915.037277526775</v>
      </c>
      <c r="U5">
        <v>47933.503655272099</v>
      </c>
      <c r="V5">
        <v>74375.039361977542</v>
      </c>
      <c r="W5">
        <v>141415.30070703299</v>
      </c>
      <c r="X5">
        <v>69286.234110618971</v>
      </c>
      <c r="Y5">
        <v>75978.042770800384</v>
      </c>
      <c r="Z5">
        <v>116525.549204162</v>
      </c>
      <c r="AA5">
        <v>70915.037277526775</v>
      </c>
      <c r="AB5">
        <v>46338.046183682382</v>
      </c>
      <c r="AC5">
        <v>47073.198554768009</v>
      </c>
      <c r="AD5">
        <v>139819.84323544329</v>
      </c>
      <c r="AE5">
        <v>62075.674292346826</v>
      </c>
      <c r="AF5">
        <v>74382.585299210652</v>
      </c>
      <c r="AG5">
        <v>116766.68173058415</v>
      </c>
      <c r="AH5">
        <v>116647.97179565675</v>
      </c>
      <c r="AI5">
        <v>92482.776395030669</v>
      </c>
      <c r="AJ5">
        <v>96310.265484822623</v>
      </c>
    </row>
    <row r="6" spans="1:36">
      <c r="A6" t="s">
        <v>137</v>
      </c>
      <c r="B6">
        <v>1703.6952283660562</v>
      </c>
      <c r="C6">
        <v>1444.9939602962145</v>
      </c>
      <c r="D6">
        <v>1248.7251309038591</v>
      </c>
      <c r="E6">
        <v>1121.4177072851046</v>
      </c>
      <c r="F6">
        <v>1177.6194290590402</v>
      </c>
      <c r="G6">
        <v>2132.3829516745968</v>
      </c>
      <c r="H6">
        <v>1177.6194290590402</v>
      </c>
      <c r="I6">
        <v>2152.3021652574625</v>
      </c>
      <c r="J6">
        <v>1764.1292988486218</v>
      </c>
      <c r="K6">
        <v>20944.565758401866</v>
      </c>
      <c r="L6">
        <v>1169.3285551326767</v>
      </c>
      <c r="M6">
        <v>2113.960761926628</v>
      </c>
      <c r="N6">
        <v>1177.6194290590402</v>
      </c>
      <c r="O6">
        <v>2109.3773295461042</v>
      </c>
      <c r="P6">
        <v>0</v>
      </c>
      <c r="Q6">
        <v>74.777863547992553</v>
      </c>
      <c r="R6">
        <v>1169.3285551326767</v>
      </c>
      <c r="S6">
        <v>2113.960761926628</v>
      </c>
      <c r="T6">
        <v>1169.3285551326767</v>
      </c>
      <c r="U6">
        <v>3463.506757301875</v>
      </c>
      <c r="V6">
        <v>9851.7666268191697</v>
      </c>
      <c r="W6">
        <v>7316.9296366418985</v>
      </c>
      <c r="X6">
        <v>3420.4806977518992</v>
      </c>
      <c r="Y6">
        <v>4619.533621103883</v>
      </c>
      <c r="Z6">
        <v>1757.9878722667459</v>
      </c>
      <c r="AA6">
        <v>1169.3285551326767</v>
      </c>
      <c r="AB6">
        <v>1163.4479083097012</v>
      </c>
      <c r="AC6">
        <v>9676.8375913754135</v>
      </c>
      <c r="AD6">
        <v>5016.8707876497247</v>
      </c>
      <c r="AE6">
        <v>3374.2810190222954</v>
      </c>
      <c r="AF6">
        <v>2319.4747721117083</v>
      </c>
      <c r="AG6">
        <v>33.002334731528052</v>
      </c>
      <c r="AH6">
        <v>32.955303219216489</v>
      </c>
      <c r="AI6">
        <v>32.227099919132506</v>
      </c>
      <c r="AJ6">
        <v>1614.6341360797173</v>
      </c>
    </row>
    <row r="7" spans="1:36">
      <c r="A7" t="s">
        <v>206</v>
      </c>
      <c r="B7">
        <v>95626.814946775747</v>
      </c>
      <c r="C7">
        <v>81192.989365453599</v>
      </c>
      <c r="D7">
        <v>64002.992907516513</v>
      </c>
      <c r="E7">
        <v>64284.809152808863</v>
      </c>
      <c r="F7">
        <v>66491.044578678775</v>
      </c>
      <c r="G7">
        <v>118702.2972121893</v>
      </c>
      <c r="H7">
        <v>66491.044578678775</v>
      </c>
      <c r="I7">
        <v>20368.190967079994</v>
      </c>
      <c r="J7">
        <v>99939.904959576379</v>
      </c>
      <c r="K7">
        <v>14892.545523191104</v>
      </c>
      <c r="L7">
        <v>65812.673639229659</v>
      </c>
      <c r="M7">
        <v>114669.40958624348</v>
      </c>
      <c r="N7">
        <v>66491.044578678775</v>
      </c>
      <c r="O7">
        <v>12893.976231695719</v>
      </c>
      <c r="P7">
        <v>0</v>
      </c>
      <c r="Q7">
        <v>2860.7581911079092</v>
      </c>
      <c r="R7">
        <v>65812.673639229659</v>
      </c>
      <c r="S7">
        <v>114669.40958624348</v>
      </c>
      <c r="T7">
        <v>65812.673639229659</v>
      </c>
      <c r="U7">
        <v>40073.906355260158</v>
      </c>
      <c r="V7">
        <v>50124.388845316462</v>
      </c>
      <c r="W7">
        <v>76819.228777500393</v>
      </c>
      <c r="X7">
        <v>59309.648747948406</v>
      </c>
      <c r="Y7">
        <v>51097.503081932249</v>
      </c>
      <c r="Z7">
        <v>110163.83038777782</v>
      </c>
      <c r="AA7">
        <v>65812.673639229659</v>
      </c>
      <c r="AB7">
        <v>38442.132186702998</v>
      </c>
      <c r="AC7">
        <v>25584.856461032268</v>
      </c>
      <c r="AD7">
        <v>75245.245347372838</v>
      </c>
      <c r="AE7">
        <v>52828.629119316538</v>
      </c>
      <c r="AF7">
        <v>49483.066134903958</v>
      </c>
      <c r="AG7">
        <v>114306.41266683508</v>
      </c>
      <c r="AH7">
        <v>114191.20885278375</v>
      </c>
      <c r="AI7">
        <v>90080.299794802544</v>
      </c>
      <c r="AJ7">
        <v>90657.793025336839</v>
      </c>
    </row>
    <row r="8" spans="1:36">
      <c r="A8" t="s">
        <v>207</v>
      </c>
      <c r="B8">
        <v>4058.7987009541926</v>
      </c>
      <c r="C8">
        <v>3997.9137947429599</v>
      </c>
      <c r="D8">
        <v>13366.909265073118</v>
      </c>
      <c r="E8">
        <v>3840.2949020676519</v>
      </c>
      <c r="F8">
        <v>4026.8591435664521</v>
      </c>
      <c r="G8">
        <v>6281.8793748864446</v>
      </c>
      <c r="H8">
        <v>4026.8591435664521</v>
      </c>
      <c r="I8">
        <v>7338.5460973550807</v>
      </c>
      <c r="J8">
        <v>4076.4614744235928</v>
      </c>
      <c r="K8">
        <v>711.7206787432184</v>
      </c>
      <c r="L8">
        <v>3933.0350831644496</v>
      </c>
      <c r="M8">
        <v>5748.253824560833</v>
      </c>
      <c r="N8">
        <v>4026.8591435664521</v>
      </c>
      <c r="O8">
        <v>5742.7734961758088</v>
      </c>
      <c r="P8">
        <v>0</v>
      </c>
      <c r="Q8">
        <v>5272.5048545741756</v>
      </c>
      <c r="R8">
        <v>3933.0350831644496</v>
      </c>
      <c r="S8">
        <v>5748.253824560833</v>
      </c>
      <c r="T8">
        <v>3933.0350831644496</v>
      </c>
      <c r="U8">
        <v>4396.0905427100624</v>
      </c>
      <c r="V8">
        <v>14398.883889841913</v>
      </c>
      <c r="W8">
        <v>57279.142292890698</v>
      </c>
      <c r="X8">
        <v>6556.1046649186601</v>
      </c>
      <c r="Y8">
        <v>20261.006067764254</v>
      </c>
      <c r="Z8">
        <v>4603.7309441174357</v>
      </c>
      <c r="AA8">
        <v>3933.0350831644496</v>
      </c>
      <c r="AB8">
        <v>6732.4660886696793</v>
      </c>
      <c r="AC8">
        <v>11811.504502360327</v>
      </c>
      <c r="AD8">
        <v>59557.727100420714</v>
      </c>
      <c r="AE8">
        <v>5872.7641540079912</v>
      </c>
      <c r="AF8">
        <v>22580.044392194992</v>
      </c>
      <c r="AG8">
        <v>2427.2667290175423</v>
      </c>
      <c r="AH8">
        <v>2423.8076396537781</v>
      </c>
      <c r="AI8">
        <v>2370.2495003089866</v>
      </c>
      <c r="AJ8">
        <v>4037.8383234060634</v>
      </c>
    </row>
    <row r="9" spans="1:36">
      <c r="A9" t="s">
        <v>160</v>
      </c>
      <c r="B9">
        <v>3.207411452950359</v>
      </c>
      <c r="C9">
        <v>3.1165219998138443</v>
      </c>
      <c r="D9">
        <v>3.9855791126348912</v>
      </c>
      <c r="E9">
        <v>3.7826126155385214</v>
      </c>
      <c r="F9">
        <v>2.227878090878145</v>
      </c>
      <c r="G9">
        <v>0.75515166746673423</v>
      </c>
      <c r="H9">
        <v>0.32604331464980457</v>
      </c>
      <c r="I9">
        <v>0.5768678014418297</v>
      </c>
      <c r="J9">
        <v>3.2460661327329308</v>
      </c>
      <c r="K9">
        <v>4.3503982029263994</v>
      </c>
      <c r="L9">
        <v>3.0345941759335631</v>
      </c>
      <c r="M9">
        <v>0.81754467902339933</v>
      </c>
      <c r="N9">
        <v>0.32604331464980457</v>
      </c>
      <c r="O9">
        <v>0.55011590689516154</v>
      </c>
      <c r="P9">
        <v>0</v>
      </c>
      <c r="Q9">
        <v>0.1193227921316265</v>
      </c>
      <c r="R9">
        <v>3.0345941759335631</v>
      </c>
      <c r="S9">
        <v>0.81754467902339933</v>
      </c>
      <c r="T9">
        <v>3.0345941759335626</v>
      </c>
      <c r="U9">
        <v>0.89477607772980783</v>
      </c>
      <c r="V9">
        <v>18.264926052591751</v>
      </c>
      <c r="W9">
        <v>9.2408605452961758</v>
      </c>
      <c r="X9">
        <v>6.9482017628890338</v>
      </c>
      <c r="Y9">
        <v>3.3986014179997186</v>
      </c>
      <c r="Z9">
        <v>3.639311764935961</v>
      </c>
      <c r="AA9">
        <v>3.0345941759335626</v>
      </c>
      <c r="AB9">
        <v>0.45645957195722875</v>
      </c>
      <c r="AC9">
        <v>21.798752891849354</v>
      </c>
      <c r="AD9">
        <v>8.8025440395235961</v>
      </c>
      <c r="AE9">
        <v>7.8815040259787015</v>
      </c>
      <c r="AF9">
        <v>2.9602849122271393</v>
      </c>
      <c r="AG9">
        <v>2.0691032817657407</v>
      </c>
      <c r="AH9">
        <v>2.0661546098835273</v>
      </c>
      <c r="AI9">
        <v>2.0204994206293865</v>
      </c>
      <c r="AJ9">
        <v>3.1761216412148374</v>
      </c>
    </row>
    <row r="10" spans="1:36">
      <c r="A10" t="s">
        <v>208</v>
      </c>
      <c r="B10">
        <v>10.321632704647827</v>
      </c>
      <c r="C10">
        <v>8.5739151822303246</v>
      </c>
      <c r="D10">
        <v>6.8251102401154995</v>
      </c>
      <c r="E10">
        <v>6.573416430237268</v>
      </c>
      <c r="F10">
        <v>6.7596617750239361</v>
      </c>
      <c r="G10">
        <v>1.84926855535817</v>
      </c>
      <c r="H10">
        <v>6.7596617750239361</v>
      </c>
      <c r="I10">
        <v>-0.77330567573548881</v>
      </c>
      <c r="J10">
        <v>10.728791789342978</v>
      </c>
      <c r="K10">
        <v>0.32849973242409258</v>
      </c>
      <c r="L10">
        <v>6.7115925391813729</v>
      </c>
      <c r="M10">
        <v>1.0523181311216376</v>
      </c>
      <c r="N10">
        <v>6.7596617750239361</v>
      </c>
      <c r="O10">
        <v>-1.7199742502420357</v>
      </c>
      <c r="P10">
        <v>0</v>
      </c>
      <c r="Q10">
        <v>-30.809599673212855</v>
      </c>
      <c r="R10">
        <v>6.7115925391813729</v>
      </c>
      <c r="S10">
        <v>1.0523181311216376</v>
      </c>
      <c r="T10">
        <v>6.7115925391813738</v>
      </c>
      <c r="U10">
        <v>6.2588026897391522</v>
      </c>
      <c r="V10">
        <v>3.969948696674785</v>
      </c>
      <c r="W10">
        <v>5.0160622987297208</v>
      </c>
      <c r="X10">
        <v>5.7468706254367943</v>
      </c>
      <c r="Y10">
        <v>5.8859805724363223</v>
      </c>
      <c r="Z10">
        <v>11.610091922238309</v>
      </c>
      <c r="AA10">
        <v>6.7115925391813738</v>
      </c>
      <c r="AB10">
        <v>6.5288541292054862</v>
      </c>
      <c r="AC10">
        <v>4.126265119726078</v>
      </c>
      <c r="AD10">
        <v>5.2861137381960557</v>
      </c>
      <c r="AE10">
        <v>5.7881546152947987</v>
      </c>
      <c r="AF10">
        <v>6.1560320119026564</v>
      </c>
      <c r="AG10">
        <v>7.3340899032401206</v>
      </c>
      <c r="AH10">
        <v>7.3299964714461119</v>
      </c>
      <c r="AI10">
        <v>4.2900471991652624</v>
      </c>
      <c r="AJ10">
        <v>9.7199594592254073</v>
      </c>
    </row>
    <row r="11" spans="1:36">
      <c r="A11" t="s">
        <v>84</v>
      </c>
      <c r="B11">
        <v>31.988295590658325</v>
      </c>
      <c r="C11">
        <v>23.037498482471769</v>
      </c>
      <c r="D11">
        <v>13.164168810015248</v>
      </c>
      <c r="E11">
        <v>12.785127054085578</v>
      </c>
      <c r="F11">
        <v>13.756731282075499</v>
      </c>
      <c r="G11">
        <v>7.2981323258689077</v>
      </c>
      <c r="H11">
        <v>13.756731282075499</v>
      </c>
      <c r="I11">
        <v>-21.637425966320286</v>
      </c>
      <c r="J11">
        <v>34.053892465492432</v>
      </c>
      <c r="K11">
        <v>0.91731313407394632</v>
      </c>
      <c r="L11">
        <v>13.499760154681162</v>
      </c>
      <c r="M11">
        <v>6.4584983555746778</v>
      </c>
      <c r="N11">
        <v>13.756731282075499</v>
      </c>
      <c r="O11">
        <v>-22.385693793157813</v>
      </c>
      <c r="P11">
        <v>0</v>
      </c>
      <c r="Q11">
        <v>-41.623153860973211</v>
      </c>
      <c r="R11">
        <v>13.499760154681162</v>
      </c>
      <c r="S11">
        <v>6.4584983555746778</v>
      </c>
      <c r="T11">
        <v>13.499760154681162</v>
      </c>
      <c r="U11">
        <v>3.5379911300190514</v>
      </c>
      <c r="V11">
        <v>8.6113507066946724</v>
      </c>
      <c r="W11">
        <v>6.56863625806304</v>
      </c>
      <c r="X11">
        <v>11.724681255239931</v>
      </c>
      <c r="Y11">
        <v>4.4471846684322482</v>
      </c>
      <c r="Z11">
        <v>38.565906114510234</v>
      </c>
      <c r="AA11">
        <v>13.499760154681162</v>
      </c>
      <c r="AB11">
        <v>3.9906705148871104</v>
      </c>
      <c r="AC11">
        <v>8.5244832208722645</v>
      </c>
      <c r="AD11">
        <v>7.021315642931099</v>
      </c>
      <c r="AE11">
        <v>11.701739095141335</v>
      </c>
      <c r="AF11">
        <v>4.8998640533003073</v>
      </c>
      <c r="AG11">
        <v>40.416684293517747</v>
      </c>
      <c r="AH11">
        <v>40.392758146382107</v>
      </c>
      <c r="AI11">
        <v>24.259474337370193</v>
      </c>
      <c r="AJ11">
        <v>28.90687363538099</v>
      </c>
    </row>
    <row r="12" spans="1:36">
      <c r="A12" t="s">
        <v>209</v>
      </c>
      <c r="B12">
        <v>40.015365010637225</v>
      </c>
      <c r="C12">
        <v>29.414282582796147</v>
      </c>
      <c r="D12">
        <v>25.283034733647767</v>
      </c>
      <c r="E12">
        <v>17.223224569903724</v>
      </c>
      <c r="F12">
        <v>18.472344439640786</v>
      </c>
      <c r="G12">
        <v>30.721342377318656</v>
      </c>
      <c r="H12">
        <v>18.472344439640782</v>
      </c>
      <c r="I12">
        <v>-19.684715217025779</v>
      </c>
      <c r="J12">
        <v>42.46380455011959</v>
      </c>
      <c r="K12">
        <v>2.0602083145628289</v>
      </c>
      <c r="L12">
        <v>18.118042101496439</v>
      </c>
      <c r="M12">
        <v>10.766184928442078</v>
      </c>
      <c r="N12">
        <v>18.472344439640782</v>
      </c>
      <c r="O12">
        <v>-43.492199147040594</v>
      </c>
      <c r="P12">
        <v>0</v>
      </c>
      <c r="Q12">
        <v>-6.2694594089137068</v>
      </c>
      <c r="R12">
        <v>18.118042101496439</v>
      </c>
      <c r="S12">
        <v>10.766184928442078</v>
      </c>
      <c r="T12">
        <v>18.118042101496439</v>
      </c>
      <c r="U12">
        <v>6.9488918197671925</v>
      </c>
      <c r="V12">
        <v>20.57253541238174</v>
      </c>
      <c r="W12">
        <v>12.932737505058986</v>
      </c>
      <c r="X12">
        <v>18.116677263758337</v>
      </c>
      <c r="Y12">
        <v>8.7440455253547302</v>
      </c>
      <c r="Z12">
        <v>47.918163382865444</v>
      </c>
      <c r="AA12">
        <v>18.118042101496439</v>
      </c>
      <c r="AB12">
        <v>14.805977300887813</v>
      </c>
      <c r="AC12">
        <v>22.507964503353023</v>
      </c>
      <c r="AD12">
        <v>20.789822986179608</v>
      </c>
      <c r="AE12">
        <v>18.627834270826789</v>
      </c>
      <c r="AF12">
        <v>16.601131006475352</v>
      </c>
      <c r="AG12">
        <v>49.172237234417182</v>
      </c>
      <c r="AH12">
        <v>49.141888743615546</v>
      </c>
      <c r="AI12">
        <v>30.074530246677035</v>
      </c>
      <c r="AJ12">
        <v>36.365812043675547</v>
      </c>
    </row>
    <row r="13" spans="1:36">
      <c r="A13" t="s">
        <v>210</v>
      </c>
      <c r="B13">
        <v>0.47391618311278572</v>
      </c>
      <c r="C13">
        <v>0.44905521708138718</v>
      </c>
      <c r="D13">
        <v>0.69307871920255537</v>
      </c>
      <c r="E13">
        <v>0.4138229839566156</v>
      </c>
      <c r="F13">
        <v>0.42992369304287031</v>
      </c>
      <c r="G13">
        <v>1.5682668566904667</v>
      </c>
      <c r="H13">
        <v>0.42992369304287026</v>
      </c>
      <c r="I13">
        <v>-2.3897839640740903</v>
      </c>
      <c r="J13">
        <v>0.48001555781242305</v>
      </c>
      <c r="K13">
        <v>0.37209439030297919</v>
      </c>
      <c r="L13">
        <v>0.4225639176759507</v>
      </c>
      <c r="M13">
        <v>0.55829807537265053</v>
      </c>
      <c r="N13">
        <v>0.42992369304287026</v>
      </c>
      <c r="O13">
        <v>-3.5483929748213043</v>
      </c>
      <c r="P13">
        <v>0</v>
      </c>
      <c r="Q13">
        <v>-5.4820312371993793</v>
      </c>
      <c r="R13">
        <v>0.4225639176759507</v>
      </c>
      <c r="S13">
        <v>0.55829807537265053</v>
      </c>
      <c r="T13">
        <v>0.42256391767595064</v>
      </c>
      <c r="U13">
        <v>0.34709695873547064</v>
      </c>
      <c r="V13">
        <v>1.1369628815216746</v>
      </c>
      <c r="W13">
        <v>1.4376573494974227</v>
      </c>
      <c r="X13">
        <v>0.59608971622840845</v>
      </c>
      <c r="Y13">
        <v>0.67426507596405627</v>
      </c>
      <c r="Z13">
        <v>0.53355363456287508</v>
      </c>
      <c r="AA13">
        <v>0.42256391767595064</v>
      </c>
      <c r="AB13">
        <v>1.1338751789873975</v>
      </c>
      <c r="AC13">
        <v>1.307995485844347</v>
      </c>
      <c r="AD13">
        <v>2.2244355697493496</v>
      </c>
      <c r="AE13">
        <v>0.64126032699608393</v>
      </c>
      <c r="AF13">
        <v>1.4610432962159834</v>
      </c>
      <c r="AG13">
        <v>0.46936558477097995</v>
      </c>
      <c r="AH13">
        <v>0.46875392613840622</v>
      </c>
      <c r="AI13">
        <v>0.43249082054610449</v>
      </c>
      <c r="AJ13">
        <v>0.46535748988886161</v>
      </c>
    </row>
    <row r="14" spans="1:36">
      <c r="A14" t="s">
        <v>211</v>
      </c>
      <c r="B14">
        <v>0.42196065936400162</v>
      </c>
      <c r="C14">
        <v>0.40014935118916356</v>
      </c>
      <c r="D14">
        <v>0.63716758306140053</v>
      </c>
      <c r="E14">
        <v>0.36920252631951062</v>
      </c>
      <c r="F14">
        <v>0.38362322069049226</v>
      </c>
      <c r="G14">
        <v>1.4525333752426732</v>
      </c>
      <c r="H14">
        <v>0.38362322069049226</v>
      </c>
      <c r="I14">
        <v>-2.5222211055994137</v>
      </c>
      <c r="J14">
        <v>0.42731764192342619</v>
      </c>
      <c r="K14">
        <v>0.16194148983854195</v>
      </c>
      <c r="L14">
        <v>0.37690769649171901</v>
      </c>
      <c r="M14">
        <v>0.52346259284243979</v>
      </c>
      <c r="N14">
        <v>0.38362322069049226</v>
      </c>
      <c r="O14">
        <v>-3.5832026575468268</v>
      </c>
      <c r="P14">
        <v>0</v>
      </c>
      <c r="Q14">
        <v>-5.4930274277754876</v>
      </c>
      <c r="R14">
        <v>0.37690769649171901</v>
      </c>
      <c r="S14">
        <v>0.52346259284243979</v>
      </c>
      <c r="T14">
        <v>0.37690769649171901</v>
      </c>
      <c r="U14">
        <v>0.28814788254972562</v>
      </c>
      <c r="V14">
        <v>0.96409780917108345</v>
      </c>
      <c r="W14">
        <v>1.1454793863499779</v>
      </c>
      <c r="X14">
        <v>0.51847393922851581</v>
      </c>
      <c r="Y14">
        <v>0.54534733368980137</v>
      </c>
      <c r="Z14">
        <v>0.45395449041411096</v>
      </c>
      <c r="AA14">
        <v>0.37690769649171901</v>
      </c>
      <c r="AB14">
        <v>1.0300489473659999</v>
      </c>
      <c r="AC14">
        <v>1.1174526270662546</v>
      </c>
      <c r="AD14">
        <v>1.8873804511662522</v>
      </c>
      <c r="AE14">
        <v>0.55897575358095186</v>
      </c>
      <c r="AF14">
        <v>1.2872483985060756</v>
      </c>
      <c r="AG14">
        <v>0.4532380686303108</v>
      </c>
      <c r="AH14">
        <v>0.45264939326483306</v>
      </c>
      <c r="AI14">
        <v>0.41674214463148074</v>
      </c>
      <c r="AJ14">
        <v>0.41445184835299176</v>
      </c>
    </row>
    <row r="15" spans="1:36">
      <c r="A15" t="s">
        <v>212</v>
      </c>
      <c r="B15">
        <v>11.616797235141696</v>
      </c>
      <c r="C15">
        <v>11.399116888513021</v>
      </c>
      <c r="D15">
        <v>11.258388789986384</v>
      </c>
      <c r="E15">
        <v>11.134127965179783</v>
      </c>
      <c r="F15">
        <v>11.181373096286048</v>
      </c>
      <c r="G15">
        <v>9.8055823913069133</v>
      </c>
      <c r="H15">
        <v>11.181373096286048</v>
      </c>
      <c r="I15">
        <v>10.987340727203904</v>
      </c>
      <c r="J15">
        <v>11.677228194435557</v>
      </c>
      <c r="K15">
        <v>5.5948959239049998</v>
      </c>
      <c r="L15">
        <v>11.167162215939985</v>
      </c>
      <c r="M15">
        <v>2.1144730930500888</v>
      </c>
      <c r="N15">
        <v>11.181373096286048</v>
      </c>
      <c r="O15">
        <v>1.812433999599234</v>
      </c>
      <c r="P15">
        <v>0</v>
      </c>
      <c r="Q15">
        <v>0.19957168177204099</v>
      </c>
      <c r="R15">
        <v>11.167162215939985</v>
      </c>
      <c r="S15">
        <v>2.1144730930500888</v>
      </c>
      <c r="T15">
        <v>11.167162215939985</v>
      </c>
      <c r="U15">
        <v>11.83770500610337</v>
      </c>
      <c r="V15">
        <v>8.5283896233849834</v>
      </c>
      <c r="W15">
        <v>8.6043567548015183</v>
      </c>
      <c r="X15">
        <v>10.069857877691302</v>
      </c>
      <c r="Y15">
        <v>10.867700530712815</v>
      </c>
      <c r="Z15">
        <v>11.931001343687619</v>
      </c>
      <c r="AA15">
        <v>11.167162215939985</v>
      </c>
      <c r="AB15">
        <v>18.337988557677974</v>
      </c>
      <c r="AC15">
        <v>9.6737774208240772</v>
      </c>
      <c r="AD15">
        <v>15.104640306376123</v>
      </c>
      <c r="AE15">
        <v>10.372360821975288</v>
      </c>
      <c r="AF15">
        <v>17.367984082287418</v>
      </c>
      <c r="AG15">
        <v>6.5790685250109754E-2</v>
      </c>
      <c r="AH15">
        <v>6.5709736103601576E-2</v>
      </c>
      <c r="AI15">
        <v>5.8460064694955446E-2</v>
      </c>
      <c r="AJ15">
        <v>11.54185809941707</v>
      </c>
    </row>
    <row r="16" spans="1:36">
      <c r="A16" t="s">
        <v>213</v>
      </c>
      <c r="B16">
        <v>0.13171013973789886</v>
      </c>
      <c r="C16">
        <v>0.1269620665295621</v>
      </c>
      <c r="D16">
        <v>0.14236724124149336</v>
      </c>
      <c r="E16">
        <v>0.11893466325233494</v>
      </c>
      <c r="F16">
        <v>0.12476366124205995</v>
      </c>
      <c r="G16">
        <v>0.18113150087613286</v>
      </c>
      <c r="H16">
        <v>0.12476366124205995</v>
      </c>
      <c r="I16">
        <v>-3.7475923905830029</v>
      </c>
      <c r="J16">
        <v>0.13291376561065468</v>
      </c>
      <c r="K16">
        <v>1.1994882198617197E-2</v>
      </c>
      <c r="L16">
        <v>0.12190260301540176</v>
      </c>
      <c r="M16">
        <v>3.7115302335961317E-2</v>
      </c>
      <c r="N16">
        <v>0.12476366124205995</v>
      </c>
      <c r="O16">
        <v>-3.863386850323931</v>
      </c>
      <c r="P16">
        <v>0</v>
      </c>
      <c r="Q16">
        <v>-6.3059164394900566</v>
      </c>
      <c r="R16">
        <v>0.12190260301540176</v>
      </c>
      <c r="S16">
        <v>3.7115302335961317E-2</v>
      </c>
      <c r="T16">
        <v>0.12190260301540176</v>
      </c>
      <c r="U16">
        <v>3.5975340120952846E-2</v>
      </c>
      <c r="V16">
        <v>0.18366852283243348</v>
      </c>
      <c r="W16">
        <v>0.12638578849659549</v>
      </c>
      <c r="X16">
        <v>0.13384457683554452</v>
      </c>
      <c r="Y16">
        <v>6.3098474633645651E-2</v>
      </c>
      <c r="Z16">
        <v>0.13739573922592399</v>
      </c>
      <c r="AA16">
        <v>0.12190260301540176</v>
      </c>
      <c r="AB16">
        <v>0.15220636828226247</v>
      </c>
      <c r="AC16">
        <v>0.21773124017875048</v>
      </c>
      <c r="AD16">
        <v>0.24261681665790513</v>
      </c>
      <c r="AE16">
        <v>0.14284071972323056</v>
      </c>
      <c r="AF16">
        <v>0.1793295027949553</v>
      </c>
      <c r="AG16">
        <v>0.10198742212461141</v>
      </c>
      <c r="AH16">
        <v>0.10185352673005237</v>
      </c>
      <c r="AI16">
        <v>9.4421861799963133E-2</v>
      </c>
      <c r="AJ16">
        <v>0.13007555715797964</v>
      </c>
    </row>
    <row r="17" spans="1:36">
      <c r="A17" t="s">
        <v>214</v>
      </c>
      <c r="B17">
        <v>0.15117620486568584</v>
      </c>
      <c r="C17">
        <v>0.14268877546339029</v>
      </c>
      <c r="D17">
        <v>0.36092100516378778</v>
      </c>
      <c r="E17">
        <v>0.13125813171326145</v>
      </c>
      <c r="F17">
        <v>0.13565567530111938</v>
      </c>
      <c r="G17">
        <v>0.66384670815689739</v>
      </c>
      <c r="H17">
        <v>0.13565567530111938</v>
      </c>
      <c r="I17">
        <v>0.5301749801689144</v>
      </c>
      <c r="J17">
        <v>0.15324852547096496</v>
      </c>
      <c r="K17">
        <v>2.8159364216139085E-2</v>
      </c>
      <c r="L17">
        <v>0.13364476432553984</v>
      </c>
      <c r="M17">
        <v>0.32967613331235179</v>
      </c>
      <c r="N17">
        <v>0.13565567530111938</v>
      </c>
      <c r="O17">
        <v>0.12373231778222911</v>
      </c>
      <c r="P17">
        <v>0</v>
      </c>
      <c r="Q17">
        <v>0.46965418841139756</v>
      </c>
      <c r="R17">
        <v>0.13364476432553984</v>
      </c>
      <c r="S17">
        <v>0.32967613331235179</v>
      </c>
      <c r="T17">
        <v>0.13364476432553987</v>
      </c>
      <c r="U17">
        <v>0.14524617124191297</v>
      </c>
      <c r="V17">
        <v>0.35746808375447098</v>
      </c>
      <c r="W17">
        <v>0.22973771080711808</v>
      </c>
      <c r="X17">
        <v>0.18796594332953415</v>
      </c>
      <c r="Y17">
        <v>0.17059363311147452</v>
      </c>
      <c r="Z17">
        <v>0.16120993252243632</v>
      </c>
      <c r="AA17">
        <v>0.13364476432553987</v>
      </c>
      <c r="AB17">
        <v>0.41288063581524104</v>
      </c>
      <c r="AC17">
        <v>0.40140968540881289</v>
      </c>
      <c r="AD17">
        <v>0.49737217538044609</v>
      </c>
      <c r="AE17">
        <v>0.19957115154522523</v>
      </c>
      <c r="AF17">
        <v>0.43822809768480253</v>
      </c>
      <c r="AG17">
        <v>0.19699503240256372</v>
      </c>
      <c r="AH17">
        <v>0.19673879103258715</v>
      </c>
      <c r="AI17">
        <v>0.18130409134625861</v>
      </c>
      <c r="AJ17">
        <v>0.14825430294030539</v>
      </c>
    </row>
    <row r="18" spans="1:36">
      <c r="A18" t="s">
        <v>215</v>
      </c>
      <c r="B18">
        <v>221.05458501618125</v>
      </c>
      <c r="C18">
        <v>192.54386322883855</v>
      </c>
      <c r="D18">
        <v>160.14058476158709</v>
      </c>
      <c r="E18">
        <v>160.01887381422856</v>
      </c>
      <c r="F18">
        <v>160.5072074109446</v>
      </c>
      <c r="G18">
        <v>109.26032041039974</v>
      </c>
      <c r="H18">
        <v>160.5072074109446</v>
      </c>
      <c r="I18">
        <v>63.566813104402463</v>
      </c>
      <c r="J18">
        <v>247.14996649396937</v>
      </c>
      <c r="K18">
        <v>16.992840352854685</v>
      </c>
      <c r="L18">
        <v>162.16360979197628</v>
      </c>
      <c r="M18">
        <v>142.57254497856673</v>
      </c>
      <c r="N18">
        <v>160.5072074109446</v>
      </c>
      <c r="O18">
        <v>31.941596797089499</v>
      </c>
      <c r="P18">
        <v>0</v>
      </c>
      <c r="Q18">
        <v>410.87483227049103</v>
      </c>
      <c r="R18">
        <v>162.16360979197628</v>
      </c>
      <c r="S18">
        <v>142.57254497856673</v>
      </c>
      <c r="T18">
        <v>162.16360979197628</v>
      </c>
      <c r="U18">
        <v>13.043941202598818</v>
      </c>
      <c r="V18">
        <v>94.334482271415681</v>
      </c>
      <c r="W18">
        <v>30.280080277029317</v>
      </c>
      <c r="X18">
        <v>138.43532009449922</v>
      </c>
      <c r="Y18">
        <v>18.214782924927967</v>
      </c>
      <c r="Z18">
        <v>328.88182041189555</v>
      </c>
      <c r="AA18">
        <v>162.16360979197628</v>
      </c>
      <c r="AB18">
        <v>12.618782079584873</v>
      </c>
      <c r="AC18">
        <v>89.136430225483437</v>
      </c>
      <c r="AD18">
        <v>29.854921154015372</v>
      </c>
      <c r="AE18">
        <v>137.06248719724678</v>
      </c>
      <c r="AF18">
        <v>17.789623801914026</v>
      </c>
      <c r="AG18">
        <v>112.26232515485253</v>
      </c>
      <c r="AH18">
        <v>81.748082143370667</v>
      </c>
      <c r="AI18">
        <v>58.648423043538514</v>
      </c>
      <c r="AJ18">
        <v>211.23941849922721</v>
      </c>
    </row>
    <row r="19" spans="1:36">
      <c r="A19" t="s">
        <v>216</v>
      </c>
      <c r="B19">
        <v>1.416537362767613</v>
      </c>
      <c r="C19">
        <v>0.79387867590167649</v>
      </c>
      <c r="D19">
        <v>4.9499580873553981E-2</v>
      </c>
      <c r="E19">
        <v>9.7210487882349095E-2</v>
      </c>
      <c r="F19">
        <v>0.13079695289220511</v>
      </c>
      <c r="G19">
        <v>5.3538505001255086E-2</v>
      </c>
      <c r="H19">
        <v>0.13079695289220511</v>
      </c>
      <c r="I19">
        <v>-1.1800677124301364</v>
      </c>
      <c r="J19">
        <v>1.5594692658478648</v>
      </c>
      <c r="K19">
        <v>4.6987991310738442E-2</v>
      </c>
      <c r="L19">
        <v>0.13038990534075701</v>
      </c>
      <c r="M19">
        <v>4.0034051468678944E-2</v>
      </c>
      <c r="N19">
        <v>0.13079695289220511</v>
      </c>
      <c r="O19">
        <v>-1.1807271196337052</v>
      </c>
      <c r="P19">
        <v>0</v>
      </c>
      <c r="Q19">
        <v>-1.4153264273709414</v>
      </c>
      <c r="R19">
        <v>0.13038990534075701</v>
      </c>
      <c r="S19">
        <v>4.0034051468678944E-2</v>
      </c>
      <c r="T19">
        <v>0.13038990534075701</v>
      </c>
      <c r="U19">
        <v>3.3340498647394079E-2</v>
      </c>
      <c r="V19">
        <v>0.10360397773314678</v>
      </c>
      <c r="W19">
        <v>0.17140399848116283</v>
      </c>
      <c r="X19">
        <v>0.11864056414767721</v>
      </c>
      <c r="Y19">
        <v>7.4759548597524705E-2</v>
      </c>
      <c r="Z19">
        <v>1.8667030671809715</v>
      </c>
      <c r="AA19">
        <v>0.13038990534075701</v>
      </c>
      <c r="AB19">
        <v>3.3549770343058338E-2</v>
      </c>
      <c r="AC19">
        <v>6.1519101556029597E-2</v>
      </c>
      <c r="AD19">
        <v>0.17161327017682709</v>
      </c>
      <c r="AE19">
        <v>0.10752572690052914</v>
      </c>
      <c r="AF19">
        <v>7.4968820293188965E-2</v>
      </c>
      <c r="AG19">
        <v>1.7009669630782056</v>
      </c>
      <c r="AH19">
        <v>1.7009276138131255</v>
      </c>
      <c r="AI19">
        <v>0.58395969987216523</v>
      </c>
      <c r="AJ19">
        <v>1.202179454174422</v>
      </c>
    </row>
    <row r="20" spans="1:36">
      <c r="A20" t="s">
        <v>217</v>
      </c>
      <c r="B20">
        <v>6090.2146118419341</v>
      </c>
      <c r="C20">
        <v>5294.2667326951096</v>
      </c>
      <c r="D20">
        <v>5100.2089746756301</v>
      </c>
      <c r="E20">
        <v>4349.8480723055545</v>
      </c>
      <c r="F20">
        <v>4499.388870656725</v>
      </c>
      <c r="G20">
        <v>7552.1066826497399</v>
      </c>
      <c r="H20">
        <v>4499.4499805787136</v>
      </c>
      <c r="I20">
        <v>-58939.090362464194</v>
      </c>
      <c r="J20">
        <v>6276.9502676209622</v>
      </c>
      <c r="K20">
        <v>3040.3142268357906</v>
      </c>
      <c r="L20">
        <v>4446.1247812995043</v>
      </c>
      <c r="M20">
        <v>7148.4983899321915</v>
      </c>
      <c r="N20">
        <v>4499.4499805787136</v>
      </c>
      <c r="O20">
        <v>-58592.812013521558</v>
      </c>
      <c r="P20">
        <v>0</v>
      </c>
      <c r="Q20">
        <v>-60092.08704916753</v>
      </c>
      <c r="R20">
        <v>4446.1247812995043</v>
      </c>
      <c r="S20">
        <v>7148.4983899321915</v>
      </c>
      <c r="T20">
        <v>4446.1247812995052</v>
      </c>
      <c r="U20">
        <v>3621.383706724379</v>
      </c>
      <c r="V20">
        <v>6424.1653652898813</v>
      </c>
      <c r="W20">
        <v>10659.753725586341</v>
      </c>
      <c r="X20">
        <v>4809.1230849429012</v>
      </c>
      <c r="Y20">
        <v>5732.8947123829676</v>
      </c>
      <c r="Z20">
        <v>6689.8592777821459</v>
      </c>
      <c r="AA20">
        <v>4446.1247812995052</v>
      </c>
      <c r="AB20">
        <v>3515.0752156577009</v>
      </c>
      <c r="AC20">
        <v>4283.7472162844469</v>
      </c>
      <c r="AD20">
        <v>10553.445234519664</v>
      </c>
      <c r="AE20">
        <v>4243.8273890042055</v>
      </c>
      <c r="AF20">
        <v>5626.5862213162909</v>
      </c>
      <c r="AG20">
        <v>7912.0184781220669</v>
      </c>
      <c r="AH20">
        <v>7903.4383997622208</v>
      </c>
      <c r="AI20">
        <v>6508.8201724489609</v>
      </c>
      <c r="AJ20">
        <v>5816.1997682012234</v>
      </c>
    </row>
    <row r="21" spans="1:36">
      <c r="A21" t="s">
        <v>218</v>
      </c>
      <c r="B21">
        <v>6172.6510220805494</v>
      </c>
      <c r="C21">
        <v>5357.1905516759925</v>
      </c>
      <c r="D21">
        <v>5142.1671192444901</v>
      </c>
      <c r="E21">
        <v>4390.426134121929</v>
      </c>
      <c r="F21">
        <v>4542.0742037750015</v>
      </c>
      <c r="G21">
        <v>7569.3387299688757</v>
      </c>
      <c r="H21">
        <v>4542.1353136969901</v>
      </c>
      <c r="I21">
        <v>-58975.502167862549</v>
      </c>
      <c r="J21">
        <v>6363.9015949530449</v>
      </c>
      <c r="K21">
        <v>3042.779543069676</v>
      </c>
      <c r="L21">
        <v>4488.256486861118</v>
      </c>
      <c r="M21">
        <v>7161.9271836186617</v>
      </c>
      <c r="N21">
        <v>4542.1353136969901</v>
      </c>
      <c r="O21">
        <v>-58633.350118752634</v>
      </c>
      <c r="P21">
        <v>0</v>
      </c>
      <c r="Q21">
        <v>-60253.518114692473</v>
      </c>
      <c r="R21">
        <v>4488.256486861118</v>
      </c>
      <c r="S21">
        <v>7161.9271836186617</v>
      </c>
      <c r="T21">
        <v>4488.2564868611189</v>
      </c>
      <c r="U21">
        <v>3646.4500087879055</v>
      </c>
      <c r="V21">
        <v>6450.0704946002761</v>
      </c>
      <c r="W21">
        <v>10685.709262441958</v>
      </c>
      <c r="X21">
        <v>4845.4586641742235</v>
      </c>
      <c r="Y21">
        <v>5758.2277848841213</v>
      </c>
      <c r="Z21">
        <v>6786.6476310244952</v>
      </c>
      <c r="AA21">
        <v>4488.2564868611189</v>
      </c>
      <c r="AB21">
        <v>3541.6945313599758</v>
      </c>
      <c r="AC21">
        <v>4310.0030257308681</v>
      </c>
      <c r="AD21">
        <v>10580.95378501403</v>
      </c>
      <c r="AE21">
        <v>4280.2555847047151</v>
      </c>
      <c r="AF21">
        <v>5653.4723074561934</v>
      </c>
      <c r="AG21">
        <v>7998.3883241150743</v>
      </c>
      <c r="AH21">
        <v>7989.7578896615905</v>
      </c>
      <c r="AI21">
        <v>6560.3128506546072</v>
      </c>
      <c r="AJ21">
        <v>5891.9187289904557</v>
      </c>
    </row>
    <row r="22" spans="1:36">
      <c r="A22" t="s">
        <v>219</v>
      </c>
      <c r="B22">
        <v>13179.670973699405</v>
      </c>
      <c r="C22">
        <v>11343.884297655093</v>
      </c>
      <c r="D22">
        <v>9959.5020510235954</v>
      </c>
      <c r="E22">
        <v>9216.7531278376082</v>
      </c>
      <c r="F22">
        <v>9391.9516186197725</v>
      </c>
      <c r="G22">
        <v>10861.3360461062</v>
      </c>
      <c r="H22">
        <v>9392.012728541762</v>
      </c>
      <c r="I22">
        <v>-57381.215718524458</v>
      </c>
      <c r="J22">
        <v>14191.659945221811</v>
      </c>
      <c r="K22">
        <v>3565.0165713526621</v>
      </c>
      <c r="L22">
        <v>9387.7181055357069</v>
      </c>
      <c r="M22">
        <v>11449.712556614864</v>
      </c>
      <c r="N22">
        <v>9392.012728541762</v>
      </c>
      <c r="O22">
        <v>-57987.994901542879</v>
      </c>
      <c r="P22">
        <v>0</v>
      </c>
      <c r="Q22">
        <v>-48302.334649831042</v>
      </c>
      <c r="R22">
        <v>9387.7181055357069</v>
      </c>
      <c r="S22">
        <v>11449.712556614864</v>
      </c>
      <c r="T22">
        <v>9387.7181055357069</v>
      </c>
      <c r="U22">
        <v>4046.6034770074293</v>
      </c>
      <c r="V22">
        <v>9307.5600168420315</v>
      </c>
      <c r="W22">
        <v>11639.533730350346</v>
      </c>
      <c r="X22">
        <v>9029.9580165083353</v>
      </c>
      <c r="Y22">
        <v>6324.4825530103044</v>
      </c>
      <c r="Z22">
        <v>17147.778556184319</v>
      </c>
      <c r="AA22">
        <v>9387.7181055357069</v>
      </c>
      <c r="AB22">
        <v>3929.1486828884326</v>
      </c>
      <c r="AC22">
        <v>7000.3984944077183</v>
      </c>
      <c r="AD22">
        <v>11522.07893623135</v>
      </c>
      <c r="AE22">
        <v>8420.6245182507591</v>
      </c>
      <c r="AF22">
        <v>6207.0277588913095</v>
      </c>
      <c r="AG22">
        <v>11817.014323976375</v>
      </c>
      <c r="AH22">
        <v>10892.946171623189</v>
      </c>
      <c r="AI22">
        <v>8474.5148624268859</v>
      </c>
      <c r="AJ22">
        <v>12547.678839323493</v>
      </c>
    </row>
    <row r="23" spans="1:36">
      <c r="A23" t="s">
        <v>220</v>
      </c>
    </row>
    <row r="24" spans="1:36">
      <c r="A24" t="s">
        <v>204</v>
      </c>
      <c r="G24">
        <v>1.0166250453537191</v>
      </c>
      <c r="I24">
        <v>1.0185549389222033</v>
      </c>
      <c r="K24">
        <v>1.0005158030845158</v>
      </c>
      <c r="O24">
        <v>1.0117616240091467</v>
      </c>
      <c r="Q24">
        <v>1</v>
      </c>
      <c r="S24">
        <v>0</v>
      </c>
      <c r="U24">
        <v>1.0000577907384296</v>
      </c>
      <c r="W24">
        <v>0.88035087318703953</v>
      </c>
      <c r="Y24">
        <v>1</v>
      </c>
      <c r="AB24">
        <v>1.0000577907384296</v>
      </c>
      <c r="AD24">
        <v>0.88035087318703953</v>
      </c>
      <c r="AF24">
        <v>0.96414571547301264</v>
      </c>
    </row>
    <row r="25" spans="1:36">
      <c r="A25" t="s">
        <v>208</v>
      </c>
      <c r="B25">
        <v>0.5996383758896251</v>
      </c>
      <c r="C25">
        <v>0.36622057986205503</v>
      </c>
      <c r="D25">
        <v>0.10598768459364472</v>
      </c>
      <c r="E25">
        <v>7.9259619555007141E-2</v>
      </c>
      <c r="F25">
        <v>5.4104700391547592E-2</v>
      </c>
      <c r="G25">
        <v>6.521343522954802E-2</v>
      </c>
      <c r="H25">
        <v>5.4104700391547592E-2</v>
      </c>
      <c r="I25">
        <v>7.5701353304742078E-2</v>
      </c>
      <c r="J25">
        <v>0.65328419697196904</v>
      </c>
      <c r="K25">
        <v>2.3389102441545476E-2</v>
      </c>
      <c r="L25">
        <v>0.11749668689492176</v>
      </c>
      <c r="M25">
        <v>5.9321156966937669E-2</v>
      </c>
      <c r="N25">
        <v>5.4104700391547592E-2</v>
      </c>
      <c r="O25">
        <v>4.2713512091816418E-2</v>
      </c>
      <c r="P25">
        <v>0</v>
      </c>
      <c r="Q25">
        <v>-15.49873237784305</v>
      </c>
      <c r="R25">
        <v>0.11749668689492176</v>
      </c>
      <c r="S25">
        <v>5.9321156966937669E-2</v>
      </c>
      <c r="T25">
        <v>0.11749668689492176</v>
      </c>
      <c r="U25">
        <v>0.97194581528826496</v>
      </c>
      <c r="V25">
        <v>0.68016271271756767</v>
      </c>
      <c r="W25">
        <v>1.9839750121636377</v>
      </c>
      <c r="X25">
        <v>0.26188698539570721</v>
      </c>
      <c r="Y25">
        <v>1.2755545743508767</v>
      </c>
      <c r="Z25">
        <v>0.10235661503366865</v>
      </c>
      <c r="AA25">
        <v>0.11749668689492176</v>
      </c>
      <c r="AB25">
        <v>6.1527782324127714E-2</v>
      </c>
      <c r="AC25">
        <v>0.69281098784810347</v>
      </c>
      <c r="AD25">
        <v>1.9500509791995007</v>
      </c>
      <c r="AE25">
        <v>0.26522746141235032</v>
      </c>
      <c r="AF25">
        <v>0.62808474138673964</v>
      </c>
      <c r="AG25">
        <v>3.5550253608718094E-2</v>
      </c>
      <c r="AH25">
        <v>3.5499591066086522E-2</v>
      </c>
      <c r="AI25">
        <v>3.4715167412206066E-2</v>
      </c>
      <c r="AJ25">
        <v>0.51928142971619939</v>
      </c>
    </row>
    <row r="26" spans="1:36">
      <c r="A26" t="s">
        <v>84</v>
      </c>
      <c r="B26">
        <v>2.8861889335461948</v>
      </c>
      <c r="C26">
        <v>1.6531914197838768</v>
      </c>
      <c r="D26">
        <v>0.15518846535904585</v>
      </c>
      <c r="E26">
        <v>0.1384478639959604</v>
      </c>
      <c r="F26">
        <v>0.22023863173272637</v>
      </c>
      <c r="G26">
        <v>0.12866452811283022</v>
      </c>
      <c r="H26">
        <v>0.22023863173272637</v>
      </c>
      <c r="I26">
        <v>0.14509125806520495</v>
      </c>
      <c r="J26">
        <v>3.1693010074220687</v>
      </c>
      <c r="K26">
        <v>0.18304908072902643</v>
      </c>
      <c r="L26">
        <v>0.33934156938585069</v>
      </c>
      <c r="M26">
        <v>0.56442942866256052</v>
      </c>
      <c r="N26">
        <v>0.22023863173272637</v>
      </c>
      <c r="O26">
        <v>0.147240223494012</v>
      </c>
      <c r="P26">
        <v>0</v>
      </c>
      <c r="Q26">
        <v>-21.197735840337607</v>
      </c>
      <c r="R26">
        <v>0.33934156938585069</v>
      </c>
      <c r="S26">
        <v>0.56442942866256052</v>
      </c>
      <c r="T26">
        <v>0.33934156938585069</v>
      </c>
      <c r="U26">
        <v>0.18450711829537947</v>
      </c>
      <c r="V26">
        <v>0.32280513069072631</v>
      </c>
      <c r="W26">
        <v>2.3923851528592852</v>
      </c>
      <c r="X26">
        <v>0.32280735973185892</v>
      </c>
      <c r="Y26">
        <v>0.84687052866455126</v>
      </c>
      <c r="Z26">
        <v>0.24537249817187345</v>
      </c>
      <c r="AA26">
        <v>0.33934156938585069</v>
      </c>
      <c r="AB26">
        <v>5.4925946584173838E-2</v>
      </c>
      <c r="AC26">
        <v>0.33925842301643411</v>
      </c>
      <c r="AD26">
        <v>2.2628039811480796</v>
      </c>
      <c r="AE26">
        <v>0.32715276081158051</v>
      </c>
      <c r="AF26">
        <v>0.71728935695334572</v>
      </c>
      <c r="AG26">
        <v>0.17282954447028054</v>
      </c>
      <c r="AH26">
        <v>0.17258324568824954</v>
      </c>
      <c r="AI26">
        <v>0.16876972626124251</v>
      </c>
      <c r="AJ26">
        <v>2.4617143796280203</v>
      </c>
    </row>
    <row r="27" spans="1:36">
      <c r="A27" t="s">
        <v>209</v>
      </c>
      <c r="B27">
        <v>3.4528647642687553</v>
      </c>
      <c r="C27">
        <v>1.9945414724235495</v>
      </c>
      <c r="D27">
        <v>0.2349269580584655</v>
      </c>
      <c r="E27">
        <v>0.20237556655978187</v>
      </c>
      <c r="F27">
        <v>0.27943635560806879</v>
      </c>
      <c r="G27">
        <v>1.3527099189838065</v>
      </c>
      <c r="H27">
        <v>0.27943635560806879</v>
      </c>
      <c r="I27">
        <v>1.5852322659112479</v>
      </c>
      <c r="J27">
        <v>3.7877514321764219</v>
      </c>
      <c r="K27">
        <v>0.47940547611028306</v>
      </c>
      <c r="L27">
        <v>0.44059036551729619</v>
      </c>
      <c r="M27">
        <v>1.018044270138545</v>
      </c>
      <c r="N27">
        <v>0.27943635560806879</v>
      </c>
      <c r="O27">
        <v>0.68746097114188776</v>
      </c>
      <c r="P27">
        <v>0</v>
      </c>
      <c r="Q27">
        <v>-5.3367318469582266</v>
      </c>
      <c r="R27">
        <v>0.44059036551729619</v>
      </c>
      <c r="S27">
        <v>1.018044270138545</v>
      </c>
      <c r="T27">
        <v>0.44059036551729619</v>
      </c>
      <c r="U27">
        <v>0.58081204628266325</v>
      </c>
      <c r="V27">
        <v>0.97466996660437211</v>
      </c>
      <c r="W27">
        <v>3.8692067975051518</v>
      </c>
      <c r="X27">
        <v>0.56584654614270757</v>
      </c>
      <c r="Y27">
        <v>1.5673304716494099</v>
      </c>
      <c r="Z27">
        <v>0.33944743413008416</v>
      </c>
      <c r="AA27">
        <v>0.44059036551729619</v>
      </c>
      <c r="AB27">
        <v>8.9104463653537497E-2</v>
      </c>
      <c r="AC27">
        <v>1.1042801737670527</v>
      </c>
      <c r="AD27">
        <v>3.3774992148760261</v>
      </c>
      <c r="AE27">
        <v>0.60007728385759329</v>
      </c>
      <c r="AF27">
        <v>1.0756228890202844</v>
      </c>
      <c r="AG27">
        <v>0.22175633911034737</v>
      </c>
      <c r="AH27">
        <v>0.22144031492363822</v>
      </c>
      <c r="AI27">
        <v>0.21654721571510166</v>
      </c>
      <c r="AJ27">
        <v>2.9508190408466355</v>
      </c>
    </row>
    <row r="28" spans="1:36">
      <c r="A28" t="s">
        <v>210</v>
      </c>
      <c r="B28">
        <v>1.5724473828132003E-2</v>
      </c>
      <c r="C28">
        <v>1.2824176592889012E-2</v>
      </c>
      <c r="D28">
        <v>1.4646867300560938E-2</v>
      </c>
      <c r="E28">
        <v>9.142072201141516E-3</v>
      </c>
      <c r="F28">
        <v>5.8911307807274832E-3</v>
      </c>
      <c r="G28">
        <v>6.4758705736941466E-2</v>
      </c>
      <c r="H28">
        <v>5.8911307807274832E-3</v>
      </c>
      <c r="I28">
        <v>7.542543700253794E-2</v>
      </c>
      <c r="J28">
        <v>1.6398823228136801E-2</v>
      </c>
      <c r="K28">
        <v>5.9081074232078583E-2</v>
      </c>
      <c r="L28">
        <v>9.7336938268559534E-3</v>
      </c>
      <c r="M28">
        <v>5.7299583956854735E-2</v>
      </c>
      <c r="N28">
        <v>5.8911307807274832E-3</v>
      </c>
      <c r="O28">
        <v>2.1782738413529724E-2</v>
      </c>
      <c r="P28">
        <v>0</v>
      </c>
      <c r="Q28">
        <v>-2.7907317265671039</v>
      </c>
      <c r="R28">
        <v>9.7336938268559534E-3</v>
      </c>
      <c r="S28">
        <v>5.7299583956854735E-2</v>
      </c>
      <c r="T28">
        <v>9.7336938268559534E-3</v>
      </c>
      <c r="U28">
        <v>3.0074614374150301E-2</v>
      </c>
      <c r="V28">
        <v>7.2927823169159189E-2</v>
      </c>
      <c r="W28">
        <v>0.80873963616177935</v>
      </c>
      <c r="X28">
        <v>2.6074601282926695E-2</v>
      </c>
      <c r="Y28">
        <v>0.26367412091043907</v>
      </c>
      <c r="Z28">
        <v>1.2065307209409338E-2</v>
      </c>
      <c r="AA28">
        <v>9.7336938268559534E-3</v>
      </c>
      <c r="AB28">
        <v>7.8015167045167692E-3</v>
      </c>
      <c r="AC28">
        <v>8.3373349906607983E-2</v>
      </c>
      <c r="AD28">
        <v>0.78646653849214587</v>
      </c>
      <c r="AE28">
        <v>2.8833319858190178E-2</v>
      </c>
      <c r="AF28">
        <v>0.24140102324080553</v>
      </c>
      <c r="AG28">
        <v>5.65225332132634E-3</v>
      </c>
      <c r="AH28">
        <v>5.6441983147993008E-3</v>
      </c>
      <c r="AI28">
        <v>5.519480183340305E-3</v>
      </c>
      <c r="AJ28">
        <v>1.4726010845507367E-2</v>
      </c>
    </row>
    <row r="29" spans="1:36">
      <c r="A29" t="s">
        <v>211</v>
      </c>
      <c r="B29">
        <v>1.3640123205003626E-2</v>
      </c>
      <c r="C29">
        <v>1.0943048997074952E-2</v>
      </c>
      <c r="D29">
        <v>1.1812194537494894E-2</v>
      </c>
      <c r="E29">
        <v>7.5293613671843767E-3</v>
      </c>
      <c r="F29">
        <v>4.5388469557170437E-3</v>
      </c>
      <c r="G29">
        <v>5.8212358723596862E-2</v>
      </c>
      <c r="H29">
        <v>4.5388469557170437E-3</v>
      </c>
      <c r="I29">
        <v>6.7973140983471889E-2</v>
      </c>
      <c r="J29">
        <v>1.4266297000816396E-2</v>
      </c>
      <c r="K29">
        <v>4.3488214147432244E-2</v>
      </c>
      <c r="L29">
        <v>8.069115685956741E-3</v>
      </c>
      <c r="M29">
        <v>5.4153722990973013E-2</v>
      </c>
      <c r="N29">
        <v>4.5388469557170437E-3</v>
      </c>
      <c r="O29">
        <v>1.8670949812770534E-2</v>
      </c>
      <c r="P29">
        <v>0</v>
      </c>
      <c r="Q29">
        <v>-2.7922746715766391</v>
      </c>
      <c r="R29">
        <v>8.069115685956741E-3</v>
      </c>
      <c r="S29">
        <v>5.4153722990973013E-2</v>
      </c>
      <c r="T29">
        <v>8.069115685956741E-3</v>
      </c>
      <c r="U29">
        <v>2.3294212331672105E-2</v>
      </c>
      <c r="V29">
        <v>6.1180678988955906E-2</v>
      </c>
      <c r="W29">
        <v>0.65026922107183704</v>
      </c>
      <c r="X29">
        <v>2.1806846655308486E-2</v>
      </c>
      <c r="Y29">
        <v>0.21138671495372161</v>
      </c>
      <c r="Z29">
        <v>9.5543235227976073E-3</v>
      </c>
      <c r="AA29">
        <v>8.069115685956741E-3</v>
      </c>
      <c r="AB29">
        <v>6.2597536739836881E-3</v>
      </c>
      <c r="AC29">
        <v>7.1140078763482537E-2</v>
      </c>
      <c r="AD29">
        <v>0.63323476241414867</v>
      </c>
      <c r="AE29">
        <v>2.4437176541685486E-2</v>
      </c>
      <c r="AF29">
        <v>0.19435225629603323</v>
      </c>
      <c r="AG29">
        <v>5.1879324303580904E-3</v>
      </c>
      <c r="AH29">
        <v>5.1805391259160021E-3</v>
      </c>
      <c r="AI29">
        <v>5.0660663303658615E-3</v>
      </c>
      <c r="AJ29">
        <v>1.2711622248175722E-2</v>
      </c>
    </row>
    <row r="30" spans="1:36">
      <c r="A30" t="s">
        <v>212</v>
      </c>
      <c r="B30">
        <v>0.28640006096121112</v>
      </c>
      <c r="C30">
        <v>0.25983603995864424</v>
      </c>
      <c r="D30">
        <v>0.26924725875681954</v>
      </c>
      <c r="E30">
        <v>0.22643360806947835</v>
      </c>
      <c r="F30">
        <v>0.12471405135850078</v>
      </c>
      <c r="G30">
        <v>0.61537453243341933</v>
      </c>
      <c r="H30">
        <v>0.12471405135850078</v>
      </c>
      <c r="I30">
        <v>0.69204955461215767</v>
      </c>
      <c r="J30">
        <v>0.29271041539490023</v>
      </c>
      <c r="K30">
        <v>1.9819184276756119</v>
      </c>
      <c r="L30">
        <v>0.23153009865339105</v>
      </c>
      <c r="M30">
        <v>0.27516732069738709</v>
      </c>
      <c r="N30">
        <v>0.12471405135850078</v>
      </c>
      <c r="O30">
        <v>0.2617638886783587</v>
      </c>
      <c r="P30">
        <v>0</v>
      </c>
      <c r="Q30">
        <v>-7.0386341297752009E-2</v>
      </c>
      <c r="R30">
        <v>0.23153009865339105</v>
      </c>
      <c r="S30">
        <v>0.27516732069738709</v>
      </c>
      <c r="T30">
        <v>0.23153009865339108</v>
      </c>
      <c r="U30">
        <v>0.47716924539745681</v>
      </c>
      <c r="V30">
        <v>1.2155193187139828</v>
      </c>
      <c r="W30">
        <v>4.3639445899804565</v>
      </c>
      <c r="X30">
        <v>0.48310548334580372</v>
      </c>
      <c r="Y30">
        <v>1.643201848772357</v>
      </c>
      <c r="Z30">
        <v>0.29448198696350369</v>
      </c>
      <c r="AA30">
        <v>0.23153009865339108</v>
      </c>
      <c r="AB30">
        <v>0.23095624505324033</v>
      </c>
      <c r="AC30">
        <v>1.283145404687303</v>
      </c>
      <c r="AD30">
        <v>4.1177315896362403</v>
      </c>
      <c r="AE30">
        <v>0.50096588849685397</v>
      </c>
      <c r="AF30">
        <v>1.3969888484281405</v>
      </c>
      <c r="AG30">
        <v>1.1223766187883347E-2</v>
      </c>
      <c r="AH30">
        <v>1.120777123777022E-2</v>
      </c>
      <c r="AI30">
        <v>1.0960116529584389E-2</v>
      </c>
      <c r="AJ30">
        <v>0.27725507012426187</v>
      </c>
    </row>
    <row r="31" spans="1:36">
      <c r="A31" t="s">
        <v>213</v>
      </c>
      <c r="B31">
        <v>2.5951296844916728E-3</v>
      </c>
      <c r="C31">
        <v>2.1264064636236715E-3</v>
      </c>
      <c r="D31">
        <v>2.0526179127422235E-3</v>
      </c>
      <c r="E31">
        <v>1.5211093739139086E-3</v>
      </c>
      <c r="F31">
        <v>4.3822978821782949E-4</v>
      </c>
      <c r="G31">
        <v>8.2711310580942839E-3</v>
      </c>
      <c r="H31">
        <v>4.3822978821782949E-4</v>
      </c>
      <c r="I31">
        <v>9.7209379114864373E-3</v>
      </c>
      <c r="J31">
        <v>2.7041632422418567E-3</v>
      </c>
      <c r="K31">
        <v>2.5908682316343359E-3</v>
      </c>
      <c r="L31">
        <v>1.6269467957217339E-3</v>
      </c>
      <c r="M31">
        <v>3.0430366836470425E-3</v>
      </c>
      <c r="N31">
        <v>4.3822978821782949E-4</v>
      </c>
      <c r="O31">
        <v>1.9055556962567183E-3</v>
      </c>
      <c r="P31">
        <v>0</v>
      </c>
      <c r="Q31">
        <v>-3.1582362461108855</v>
      </c>
      <c r="R31">
        <v>1.6269467957217339E-3</v>
      </c>
      <c r="S31">
        <v>3.0430366836470425E-3</v>
      </c>
      <c r="T31">
        <v>1.6269467957217337E-3</v>
      </c>
      <c r="U31">
        <v>2.2387476730328024E-3</v>
      </c>
      <c r="V31">
        <v>8.0548172870563532E-3</v>
      </c>
      <c r="W31">
        <v>5.8903291185533536E-2</v>
      </c>
      <c r="X31">
        <v>3.2662482023315476E-3</v>
      </c>
      <c r="Y31">
        <v>1.9238110726783025E-2</v>
      </c>
      <c r="Z31">
        <v>1.7457386034420614E-3</v>
      </c>
      <c r="AA31">
        <v>1.6269467957217337E-3</v>
      </c>
      <c r="AB31">
        <v>6.386232849318464E-4</v>
      </c>
      <c r="AC31">
        <v>9.8313174437116291E-3</v>
      </c>
      <c r="AD31">
        <v>5.7303166797432574E-2</v>
      </c>
      <c r="AE31">
        <v>3.735431241570063E-3</v>
      </c>
      <c r="AF31">
        <v>1.763798633868207E-2</v>
      </c>
      <c r="AG31">
        <v>1.0694269631700277E-3</v>
      </c>
      <c r="AH31">
        <v>1.0679029265285656E-3</v>
      </c>
      <c r="AI31">
        <v>1.0443058007459695E-3</v>
      </c>
      <c r="AJ31">
        <v>2.4337659527174428E-3</v>
      </c>
    </row>
    <row r="32" spans="1:36">
      <c r="A32" t="s">
        <v>214</v>
      </c>
      <c r="B32">
        <v>4.1678265347296342E-3</v>
      </c>
      <c r="C32">
        <v>3.1701352573397261E-3</v>
      </c>
      <c r="D32">
        <v>2.6678391810178244E-3</v>
      </c>
      <c r="E32">
        <v>1.9215037434039675E-3</v>
      </c>
      <c r="F32">
        <v>8.2699639367991157E-4</v>
      </c>
      <c r="G32">
        <v>2.1207700795454275E-2</v>
      </c>
      <c r="H32">
        <v>8.2699639367991157E-4</v>
      </c>
      <c r="I32">
        <v>2.4929953441264575E-2</v>
      </c>
      <c r="J32">
        <v>4.3986327176928249E-3</v>
      </c>
      <c r="K32">
        <v>6.6661507377029422E-3</v>
      </c>
      <c r="L32">
        <v>2.1070211783560293E-3</v>
      </c>
      <c r="M32">
        <v>3.2667303084612E-2</v>
      </c>
      <c r="N32">
        <v>8.2699639367991157E-4</v>
      </c>
      <c r="O32">
        <v>8.652973753845751E-3</v>
      </c>
      <c r="P32">
        <v>0</v>
      </c>
      <c r="Q32">
        <v>0.20533265205952167</v>
      </c>
      <c r="R32">
        <v>2.1070211783560293E-3</v>
      </c>
      <c r="S32">
        <v>3.2667303084612E-2</v>
      </c>
      <c r="T32">
        <v>2.1070211783560289E-3</v>
      </c>
      <c r="U32">
        <v>9.0064510817030371E-3</v>
      </c>
      <c r="V32">
        <v>1.8264130543359236E-2</v>
      </c>
      <c r="W32">
        <v>7.8664605397950726E-2</v>
      </c>
      <c r="X32">
        <v>6.2986530428205834E-3</v>
      </c>
      <c r="Y32">
        <v>2.9903897376577348E-2</v>
      </c>
      <c r="Z32">
        <v>2.2954120345773494E-3</v>
      </c>
      <c r="AA32">
        <v>2.1070211783560289E-3</v>
      </c>
      <c r="AB32">
        <v>1.5229722749485583E-3</v>
      </c>
      <c r="AC32">
        <v>2.1809590121340011E-2</v>
      </c>
      <c r="AD32">
        <v>7.1181126591196242E-2</v>
      </c>
      <c r="AE32">
        <v>7.2350275734180021E-3</v>
      </c>
      <c r="AF32">
        <v>2.2420418569822867E-2</v>
      </c>
      <c r="AG32">
        <v>1.9781699483810119E-3</v>
      </c>
      <c r="AH32">
        <v>1.9753508652755746E-3</v>
      </c>
      <c r="AI32">
        <v>1.9317021387155759E-3</v>
      </c>
      <c r="AJ32">
        <v>3.8243590457921247E-3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workbookViewId="0">
      <selection activeCell="L7" sqref="L7"/>
    </sheetView>
  </sheetViews>
  <sheetFormatPr defaultColWidth="17.109375" defaultRowHeight="14.4"/>
  <sheetData>
    <row r="1" spans="1:13" ht="15.6">
      <c r="A1" s="100" t="s">
        <v>0</v>
      </c>
      <c r="B1" s="100"/>
      <c r="C1" s="100"/>
      <c r="D1" s="100"/>
      <c r="E1" s="100"/>
      <c r="F1" s="100"/>
      <c r="G1" s="100"/>
      <c r="H1" s="100"/>
      <c r="I1" s="100"/>
      <c r="J1" s="100"/>
      <c r="K1" s="100"/>
      <c r="M1" t="s">
        <v>150</v>
      </c>
    </row>
    <row r="2" spans="1:13" ht="15.6">
      <c r="A2" s="100" t="s">
        <v>1</v>
      </c>
      <c r="B2" s="100"/>
      <c r="C2" s="100"/>
      <c r="D2" s="100"/>
      <c r="E2" s="100"/>
      <c r="F2" s="100"/>
      <c r="G2" s="100"/>
      <c r="H2" s="100"/>
      <c r="I2" s="100"/>
      <c r="J2" s="100"/>
      <c r="K2" s="100"/>
    </row>
    <row r="3" spans="1:13">
      <c r="A3" s="20" t="s">
        <v>2</v>
      </c>
      <c r="B3" s="101" t="s">
        <v>3</v>
      </c>
      <c r="C3" s="102"/>
      <c r="D3" s="101" t="s">
        <v>4</v>
      </c>
      <c r="E3" s="102"/>
      <c r="F3" s="101" t="s">
        <v>5</v>
      </c>
      <c r="G3" s="102"/>
      <c r="H3" s="101" t="s">
        <v>6</v>
      </c>
      <c r="I3" s="102"/>
      <c r="J3" s="101" t="s">
        <v>7</v>
      </c>
      <c r="K3" s="102"/>
    </row>
    <row r="4" spans="1:13" ht="27">
      <c r="A4" s="20" t="s">
        <v>8</v>
      </c>
      <c r="B4" s="21" t="s">
        <v>9</v>
      </c>
      <c r="C4" s="21" t="s">
        <v>10</v>
      </c>
      <c r="D4" s="21" t="s">
        <v>9</v>
      </c>
      <c r="E4" s="21" t="s">
        <v>10</v>
      </c>
      <c r="F4" s="21" t="s">
        <v>9</v>
      </c>
      <c r="G4" s="21" t="s">
        <v>10</v>
      </c>
      <c r="H4" s="21" t="s">
        <v>9</v>
      </c>
      <c r="I4" s="21" t="s">
        <v>10</v>
      </c>
      <c r="J4" s="21" t="s">
        <v>9</v>
      </c>
      <c r="K4" s="21" t="s">
        <v>10</v>
      </c>
    </row>
    <row r="5" spans="1:13">
      <c r="A5" s="22" t="s">
        <v>11</v>
      </c>
      <c r="B5" s="23">
        <v>19.41</v>
      </c>
      <c r="C5" s="23">
        <v>18.809999999999999</v>
      </c>
      <c r="D5" s="23">
        <v>15.38</v>
      </c>
      <c r="E5" s="23">
        <v>15.18</v>
      </c>
      <c r="F5" s="23">
        <v>12.54</v>
      </c>
      <c r="G5" s="23">
        <v>12.2</v>
      </c>
      <c r="H5" s="23">
        <v>8.2799999999999994</v>
      </c>
      <c r="I5" s="23">
        <v>8.19</v>
      </c>
      <c r="J5" s="23">
        <v>16.52</v>
      </c>
      <c r="K5" s="23">
        <v>16.13</v>
      </c>
    </row>
    <row r="6" spans="1:13">
      <c r="A6" s="24" t="s">
        <v>12</v>
      </c>
      <c r="B6" s="25">
        <v>20.29</v>
      </c>
      <c r="C6" s="25">
        <v>20.010000000000002</v>
      </c>
      <c r="D6" s="25">
        <v>16.059999999999999</v>
      </c>
      <c r="E6" s="25">
        <v>15.75</v>
      </c>
      <c r="F6" s="25">
        <v>13.1</v>
      </c>
      <c r="G6" s="25">
        <v>12.81</v>
      </c>
      <c r="H6" s="25">
        <v>10.95</v>
      </c>
      <c r="I6" s="25">
        <v>10.84</v>
      </c>
      <c r="J6" s="25">
        <v>17.55</v>
      </c>
      <c r="K6" s="25">
        <v>17.239999999999998</v>
      </c>
    </row>
    <row r="7" spans="1:13">
      <c r="A7" s="24" t="s">
        <v>13</v>
      </c>
      <c r="B7" s="25">
        <v>15.97</v>
      </c>
      <c r="C7" s="25">
        <v>15.83</v>
      </c>
      <c r="D7" s="25">
        <v>12.12</v>
      </c>
      <c r="E7" s="25">
        <v>12.08</v>
      </c>
      <c r="F7" s="25">
        <v>9.1999999999999993</v>
      </c>
      <c r="G7" s="25">
        <v>8.9600000000000009</v>
      </c>
      <c r="H7" s="25" t="s">
        <v>14</v>
      </c>
      <c r="I7" s="25" t="s">
        <v>14</v>
      </c>
      <c r="J7" s="25">
        <v>13.02</v>
      </c>
      <c r="K7" s="25">
        <v>12.8</v>
      </c>
    </row>
    <row r="8" spans="1:13">
      <c r="A8" s="24" t="s">
        <v>15</v>
      </c>
      <c r="B8" s="25">
        <v>20.059999999999999</v>
      </c>
      <c r="C8" s="25">
        <v>19</v>
      </c>
      <c r="D8" s="25">
        <v>15.93</v>
      </c>
      <c r="E8" s="25">
        <v>15.6</v>
      </c>
      <c r="F8" s="25">
        <v>13.88</v>
      </c>
      <c r="G8" s="25">
        <v>13.38</v>
      </c>
      <c r="H8" s="25">
        <v>6.22</v>
      </c>
      <c r="I8" s="25">
        <v>5.94</v>
      </c>
      <c r="J8" s="25">
        <v>17.12</v>
      </c>
      <c r="K8" s="25">
        <v>16.48</v>
      </c>
    </row>
    <row r="9" spans="1:13">
      <c r="A9" s="24" t="s">
        <v>16</v>
      </c>
      <c r="B9" s="25">
        <v>19.2</v>
      </c>
      <c r="C9" s="25">
        <v>18.38</v>
      </c>
      <c r="D9" s="25">
        <v>14.81</v>
      </c>
      <c r="E9" s="25">
        <v>14.43</v>
      </c>
      <c r="F9" s="25">
        <v>12.34</v>
      </c>
      <c r="G9" s="25">
        <v>12.34</v>
      </c>
      <c r="H9" s="25" t="s">
        <v>14</v>
      </c>
      <c r="I9" s="25" t="s">
        <v>14</v>
      </c>
      <c r="J9" s="25">
        <v>16.170000000000002</v>
      </c>
      <c r="K9" s="25">
        <v>15.66</v>
      </c>
    </row>
    <row r="10" spans="1:13">
      <c r="A10" s="24" t="s">
        <v>17</v>
      </c>
      <c r="B10" s="25">
        <v>18.32</v>
      </c>
      <c r="C10" s="25">
        <v>18.62</v>
      </c>
      <c r="D10" s="25">
        <v>15.2</v>
      </c>
      <c r="E10" s="25">
        <v>14.88</v>
      </c>
      <c r="F10" s="25">
        <v>14.57</v>
      </c>
      <c r="G10" s="25">
        <v>13.48</v>
      </c>
      <c r="H10" s="25">
        <v>17.079999999999998</v>
      </c>
      <c r="I10" s="25">
        <v>18.71</v>
      </c>
      <c r="J10" s="25">
        <v>16.420000000000002</v>
      </c>
      <c r="K10" s="25">
        <v>16.28</v>
      </c>
    </row>
    <row r="11" spans="1:13">
      <c r="A11" s="24" t="s">
        <v>18</v>
      </c>
      <c r="B11" s="25">
        <v>17.68</v>
      </c>
      <c r="C11" s="25">
        <v>17.37</v>
      </c>
      <c r="D11" s="25">
        <v>12.54</v>
      </c>
      <c r="E11" s="25">
        <v>14.54</v>
      </c>
      <c r="F11" s="25">
        <v>10.210000000000001</v>
      </c>
      <c r="G11" s="25">
        <v>10.23</v>
      </c>
      <c r="H11" s="25" t="s">
        <v>14</v>
      </c>
      <c r="I11" s="25" t="s">
        <v>14</v>
      </c>
      <c r="J11" s="25">
        <v>13.74</v>
      </c>
      <c r="K11" s="25">
        <v>14.46</v>
      </c>
    </row>
    <row r="12" spans="1:13">
      <c r="A12" s="22" t="s">
        <v>19</v>
      </c>
      <c r="B12" s="23">
        <v>15.99</v>
      </c>
      <c r="C12" s="23">
        <v>15.68</v>
      </c>
      <c r="D12" s="23">
        <v>12.57</v>
      </c>
      <c r="E12" s="23">
        <v>12.48</v>
      </c>
      <c r="F12" s="23">
        <v>6.9</v>
      </c>
      <c r="G12" s="23">
        <v>7.03</v>
      </c>
      <c r="H12" s="23">
        <v>11.27</v>
      </c>
      <c r="I12" s="23">
        <v>10.88</v>
      </c>
      <c r="J12" s="23">
        <v>12.63</v>
      </c>
      <c r="K12" s="23">
        <v>12.56</v>
      </c>
    </row>
    <row r="13" spans="1:13">
      <c r="A13" s="24" t="s">
        <v>20</v>
      </c>
      <c r="B13" s="25">
        <v>15.65</v>
      </c>
      <c r="C13" s="25">
        <v>15.72</v>
      </c>
      <c r="D13" s="25">
        <v>12.28</v>
      </c>
      <c r="E13" s="25">
        <v>12.26</v>
      </c>
      <c r="F13" s="25">
        <v>10.119999999999999</v>
      </c>
      <c r="G13" s="25">
        <v>10.16</v>
      </c>
      <c r="H13" s="25">
        <v>8.81</v>
      </c>
      <c r="I13" s="25">
        <v>8.68</v>
      </c>
      <c r="J13" s="25">
        <v>13.32</v>
      </c>
      <c r="K13" s="25">
        <v>13.38</v>
      </c>
    </row>
    <row r="14" spans="1:13">
      <c r="A14" s="24" t="s">
        <v>21</v>
      </c>
      <c r="B14" s="25">
        <v>18.03</v>
      </c>
      <c r="C14" s="25">
        <v>17.579999999999998</v>
      </c>
      <c r="D14" s="25">
        <v>14.75</v>
      </c>
      <c r="E14" s="25">
        <v>14.45</v>
      </c>
      <c r="F14" s="25">
        <v>5.92</v>
      </c>
      <c r="G14" s="25">
        <v>6.03</v>
      </c>
      <c r="H14" s="25">
        <v>12.67</v>
      </c>
      <c r="I14" s="25">
        <v>12.05</v>
      </c>
      <c r="J14" s="25">
        <v>14.74</v>
      </c>
      <c r="K14" s="25">
        <v>14.47</v>
      </c>
    </row>
    <row r="15" spans="1:13">
      <c r="A15" s="24" t="s">
        <v>22</v>
      </c>
      <c r="B15" s="25">
        <v>14.23</v>
      </c>
      <c r="C15" s="25">
        <v>13.86</v>
      </c>
      <c r="D15" s="25">
        <v>8.98</v>
      </c>
      <c r="E15" s="25">
        <v>9.2200000000000006</v>
      </c>
      <c r="F15" s="25">
        <v>6.77</v>
      </c>
      <c r="G15" s="25">
        <v>6.92</v>
      </c>
      <c r="H15" s="25">
        <v>7.16</v>
      </c>
      <c r="I15" s="25">
        <v>7.64</v>
      </c>
      <c r="J15" s="25">
        <v>10.130000000000001</v>
      </c>
      <c r="K15" s="25">
        <v>10.19</v>
      </c>
    </row>
    <row r="16" spans="1:13">
      <c r="A16" s="22" t="s">
        <v>23</v>
      </c>
      <c r="B16" s="23">
        <v>13.36</v>
      </c>
      <c r="C16" s="23">
        <v>13.06</v>
      </c>
      <c r="D16" s="23">
        <v>10.16</v>
      </c>
      <c r="E16" s="23">
        <v>9.9600000000000009</v>
      </c>
      <c r="F16" s="23">
        <v>7.08</v>
      </c>
      <c r="G16" s="23">
        <v>6.92</v>
      </c>
      <c r="H16" s="23">
        <v>6.65</v>
      </c>
      <c r="I16" s="23">
        <v>6.91</v>
      </c>
      <c r="J16" s="23">
        <v>10.119999999999999</v>
      </c>
      <c r="K16" s="23">
        <v>9.94</v>
      </c>
    </row>
    <row r="17" spans="1:11">
      <c r="A17" s="24" t="s">
        <v>24</v>
      </c>
      <c r="B17" s="25">
        <v>12.95</v>
      </c>
      <c r="C17" s="25">
        <v>12.54</v>
      </c>
      <c r="D17" s="25">
        <v>9.09</v>
      </c>
      <c r="E17" s="25">
        <v>9.02</v>
      </c>
      <c r="F17" s="25">
        <v>6.47</v>
      </c>
      <c r="G17" s="25">
        <v>6.51</v>
      </c>
      <c r="H17" s="25">
        <v>6.35</v>
      </c>
      <c r="I17" s="25">
        <v>6.67</v>
      </c>
      <c r="J17" s="25">
        <v>9.49</v>
      </c>
      <c r="K17" s="25">
        <v>9.3800000000000008</v>
      </c>
    </row>
    <row r="18" spans="1:11">
      <c r="A18" s="24" t="s">
        <v>25</v>
      </c>
      <c r="B18" s="25">
        <v>12.29</v>
      </c>
      <c r="C18" s="25">
        <v>11.79</v>
      </c>
      <c r="D18" s="25">
        <v>10.54</v>
      </c>
      <c r="E18" s="25">
        <v>10.01</v>
      </c>
      <c r="F18" s="25">
        <v>7.54</v>
      </c>
      <c r="G18" s="25">
        <v>6.97</v>
      </c>
      <c r="H18" s="25">
        <v>11.23</v>
      </c>
      <c r="I18" s="25">
        <v>9.82</v>
      </c>
      <c r="J18" s="25">
        <v>9.77</v>
      </c>
      <c r="K18" s="25">
        <v>9.2200000000000006</v>
      </c>
    </row>
    <row r="19" spans="1:11">
      <c r="A19" s="24" t="s">
        <v>26</v>
      </c>
      <c r="B19" s="25">
        <v>15.4</v>
      </c>
      <c r="C19" s="25">
        <v>15.22</v>
      </c>
      <c r="D19" s="25">
        <v>11</v>
      </c>
      <c r="E19" s="25">
        <v>10.64</v>
      </c>
      <c r="F19" s="25">
        <v>7.19</v>
      </c>
      <c r="G19" s="25">
        <v>6.91</v>
      </c>
      <c r="H19" s="25">
        <v>11.99</v>
      </c>
      <c r="I19" s="25">
        <v>11.63</v>
      </c>
      <c r="J19" s="25">
        <v>11.28</v>
      </c>
      <c r="K19" s="25">
        <v>11.05</v>
      </c>
    </row>
    <row r="20" spans="1:11">
      <c r="A20" s="24" t="s">
        <v>27</v>
      </c>
      <c r="B20" s="25">
        <v>12.63</v>
      </c>
      <c r="C20" s="25">
        <v>12.47</v>
      </c>
      <c r="D20" s="25">
        <v>10.050000000000001</v>
      </c>
      <c r="E20" s="25">
        <v>9.9700000000000006</v>
      </c>
      <c r="F20" s="25">
        <v>6.92</v>
      </c>
      <c r="G20" s="25">
        <v>6.98</v>
      </c>
      <c r="H20" s="25">
        <v>7.5</v>
      </c>
      <c r="I20" s="25">
        <v>7.93</v>
      </c>
      <c r="J20" s="25">
        <v>9.84</v>
      </c>
      <c r="K20" s="25">
        <v>9.84</v>
      </c>
    </row>
    <row r="21" spans="1:11">
      <c r="A21" s="24" t="s">
        <v>28</v>
      </c>
      <c r="B21" s="25">
        <v>14.35</v>
      </c>
      <c r="C21" s="25">
        <v>14.07</v>
      </c>
      <c r="D21" s="25">
        <v>10.87</v>
      </c>
      <c r="E21" s="25">
        <v>10.77</v>
      </c>
      <c r="F21" s="25">
        <v>7.49</v>
      </c>
      <c r="G21" s="25">
        <v>7.49</v>
      </c>
      <c r="H21" s="25">
        <v>14.31</v>
      </c>
      <c r="I21" s="25">
        <v>14.68</v>
      </c>
      <c r="J21" s="25">
        <v>10.76</v>
      </c>
      <c r="K21" s="25">
        <v>10.67</v>
      </c>
    </row>
    <row r="22" spans="1:11">
      <c r="A22" s="22" t="s">
        <v>29</v>
      </c>
      <c r="B22" s="23">
        <v>12.13</v>
      </c>
      <c r="C22" s="23">
        <v>11.79</v>
      </c>
      <c r="D22" s="23">
        <v>9.81</v>
      </c>
      <c r="E22" s="23">
        <v>9.5399999999999991</v>
      </c>
      <c r="F22" s="23">
        <v>7.17</v>
      </c>
      <c r="G22" s="23">
        <v>7.12</v>
      </c>
      <c r="H22" s="23">
        <v>9.01</v>
      </c>
      <c r="I22" s="23">
        <v>9.24</v>
      </c>
      <c r="J22" s="23">
        <v>9.77</v>
      </c>
      <c r="K22" s="23">
        <v>9.59</v>
      </c>
    </row>
    <row r="23" spans="1:11">
      <c r="A23" s="24" t="s">
        <v>30</v>
      </c>
      <c r="B23" s="25">
        <v>12.34</v>
      </c>
      <c r="C23" s="25">
        <v>11.94</v>
      </c>
      <c r="D23" s="25">
        <v>9.4600000000000009</v>
      </c>
      <c r="E23" s="25">
        <v>9.17</v>
      </c>
      <c r="F23" s="25">
        <v>6.21</v>
      </c>
      <c r="G23" s="25">
        <v>6.05</v>
      </c>
      <c r="H23" s="25" t="s">
        <v>14</v>
      </c>
      <c r="I23" s="25" t="s">
        <v>14</v>
      </c>
      <c r="J23" s="25">
        <v>8.73</v>
      </c>
      <c r="K23" s="25">
        <v>8.5500000000000007</v>
      </c>
    </row>
    <row r="24" spans="1:11">
      <c r="A24" s="24" t="s">
        <v>31</v>
      </c>
      <c r="B24" s="25">
        <v>13.31</v>
      </c>
      <c r="C24" s="25">
        <v>13.06</v>
      </c>
      <c r="D24" s="25">
        <v>10.59</v>
      </c>
      <c r="E24" s="25">
        <v>10.47</v>
      </c>
      <c r="F24" s="25">
        <v>7.54</v>
      </c>
      <c r="G24" s="25">
        <v>7.49</v>
      </c>
      <c r="H24" s="25" t="s">
        <v>14</v>
      </c>
      <c r="I24" s="25" t="s">
        <v>14</v>
      </c>
      <c r="J24" s="25">
        <v>10.6</v>
      </c>
      <c r="K24" s="25">
        <v>10.49</v>
      </c>
    </row>
    <row r="25" spans="1:11">
      <c r="A25" s="24" t="s">
        <v>32</v>
      </c>
      <c r="B25" s="25">
        <v>13.04</v>
      </c>
      <c r="C25" s="25">
        <v>12.67</v>
      </c>
      <c r="D25" s="25">
        <v>10.48</v>
      </c>
      <c r="E25" s="25">
        <v>9.86</v>
      </c>
      <c r="F25" s="25">
        <v>7.37</v>
      </c>
      <c r="G25" s="25">
        <v>7.37</v>
      </c>
      <c r="H25" s="25">
        <v>9.56</v>
      </c>
      <c r="I25" s="25">
        <v>10.06</v>
      </c>
      <c r="J25" s="25">
        <v>10.27</v>
      </c>
      <c r="K25" s="25">
        <v>9.99</v>
      </c>
    </row>
    <row r="26" spans="1:11">
      <c r="A26" s="24" t="s">
        <v>33</v>
      </c>
      <c r="B26" s="25">
        <v>11.63</v>
      </c>
      <c r="C26" s="25">
        <v>11.21</v>
      </c>
      <c r="D26" s="25">
        <v>9.4700000000000006</v>
      </c>
      <c r="E26" s="25">
        <v>9.26</v>
      </c>
      <c r="F26" s="25">
        <v>7.33</v>
      </c>
      <c r="G26" s="25">
        <v>7.12</v>
      </c>
      <c r="H26" s="25">
        <v>8.42</v>
      </c>
      <c r="I26" s="25">
        <v>8.31</v>
      </c>
      <c r="J26" s="25">
        <v>10.029999999999999</v>
      </c>
      <c r="K26" s="25">
        <v>9.74</v>
      </c>
    </row>
    <row r="27" spans="1:11">
      <c r="A27" s="24" t="s">
        <v>34</v>
      </c>
      <c r="B27" s="25">
        <v>10.97</v>
      </c>
      <c r="C27" s="25">
        <v>10.84</v>
      </c>
      <c r="D27" s="25">
        <v>8.85</v>
      </c>
      <c r="E27" s="25">
        <v>8.8000000000000007</v>
      </c>
      <c r="F27" s="25">
        <v>7.66</v>
      </c>
      <c r="G27" s="25">
        <v>7.69</v>
      </c>
      <c r="H27" s="25" t="s">
        <v>14</v>
      </c>
      <c r="I27" s="25" t="s">
        <v>14</v>
      </c>
      <c r="J27" s="25">
        <v>9.08</v>
      </c>
      <c r="K27" s="25">
        <v>9.0500000000000007</v>
      </c>
    </row>
    <row r="28" spans="1:11">
      <c r="A28" s="24" t="s">
        <v>35</v>
      </c>
      <c r="B28" s="25">
        <v>10.29</v>
      </c>
      <c r="C28" s="25">
        <v>10.16</v>
      </c>
      <c r="D28" s="25">
        <v>9.19</v>
      </c>
      <c r="E28" s="25">
        <v>9.15</v>
      </c>
      <c r="F28" s="25">
        <v>7.63</v>
      </c>
      <c r="G28" s="25">
        <v>7.98</v>
      </c>
      <c r="H28" s="25" t="s">
        <v>14</v>
      </c>
      <c r="I28" s="25" t="s">
        <v>14</v>
      </c>
      <c r="J28" s="25">
        <v>8.7799999999999994</v>
      </c>
      <c r="K28" s="25">
        <v>8.94</v>
      </c>
    </row>
    <row r="29" spans="1:11">
      <c r="A29" s="24" t="s">
        <v>36</v>
      </c>
      <c r="B29" s="25">
        <v>11.77</v>
      </c>
      <c r="C29" s="25">
        <v>11.47</v>
      </c>
      <c r="D29" s="25">
        <v>9.74</v>
      </c>
      <c r="E29" s="25">
        <v>9.58</v>
      </c>
      <c r="F29" s="25">
        <v>7.84</v>
      </c>
      <c r="G29" s="25">
        <v>7.57</v>
      </c>
      <c r="H29" s="25" t="s">
        <v>14</v>
      </c>
      <c r="I29" s="25" t="s">
        <v>14</v>
      </c>
      <c r="J29" s="25">
        <v>10.050000000000001</v>
      </c>
      <c r="K29" s="25">
        <v>9.83</v>
      </c>
    </row>
    <row r="30" spans="1:11">
      <c r="A30" s="22" t="s">
        <v>37</v>
      </c>
      <c r="B30" s="23">
        <v>11.86</v>
      </c>
      <c r="C30" s="23">
        <v>11.56</v>
      </c>
      <c r="D30" s="23">
        <v>9.39</v>
      </c>
      <c r="E30" s="23">
        <v>9.24</v>
      </c>
      <c r="F30" s="23">
        <v>6.5</v>
      </c>
      <c r="G30" s="23">
        <v>6.45</v>
      </c>
      <c r="H30" s="23">
        <v>7.84</v>
      </c>
      <c r="I30" s="23">
        <v>7.93</v>
      </c>
      <c r="J30" s="23">
        <v>9.9600000000000009</v>
      </c>
      <c r="K30" s="23">
        <v>9.7899999999999991</v>
      </c>
    </row>
    <row r="31" spans="1:11">
      <c r="A31" s="24" t="s">
        <v>38</v>
      </c>
      <c r="B31" s="25">
        <v>13.35</v>
      </c>
      <c r="C31" s="25">
        <v>13.42</v>
      </c>
      <c r="D31" s="25">
        <v>9.89</v>
      </c>
      <c r="E31" s="25">
        <v>10.07</v>
      </c>
      <c r="F31" s="25">
        <v>7.78</v>
      </c>
      <c r="G31" s="25">
        <v>8.11</v>
      </c>
      <c r="H31" s="25" t="s">
        <v>14</v>
      </c>
      <c r="I31" s="25" t="s">
        <v>14</v>
      </c>
      <c r="J31" s="25">
        <v>10.9</v>
      </c>
      <c r="K31" s="25">
        <v>11.09</v>
      </c>
    </row>
    <row r="32" spans="1:11">
      <c r="A32" s="24" t="s">
        <v>39</v>
      </c>
      <c r="B32" s="25">
        <v>12.94</v>
      </c>
      <c r="C32" s="25">
        <v>12.29</v>
      </c>
      <c r="D32" s="25">
        <v>11.66</v>
      </c>
      <c r="E32" s="25">
        <v>11.72</v>
      </c>
      <c r="F32" s="25">
        <v>8.23</v>
      </c>
      <c r="G32" s="25">
        <v>8.8000000000000007</v>
      </c>
      <c r="H32" s="25">
        <v>8.9</v>
      </c>
      <c r="I32" s="25">
        <v>9.5299999999999994</v>
      </c>
      <c r="J32" s="25">
        <v>11.8</v>
      </c>
      <c r="K32" s="25">
        <v>11.73</v>
      </c>
    </row>
    <row r="33" spans="1:11">
      <c r="A33" s="24" t="s">
        <v>40</v>
      </c>
      <c r="B33" s="25">
        <v>11.61</v>
      </c>
      <c r="C33" s="25">
        <v>10.98</v>
      </c>
      <c r="D33" s="25">
        <v>9.35</v>
      </c>
      <c r="E33" s="25">
        <v>8.9</v>
      </c>
      <c r="F33" s="25">
        <v>7.83</v>
      </c>
      <c r="G33" s="25">
        <v>7.69</v>
      </c>
      <c r="H33" s="25">
        <v>8.6199999999999992</v>
      </c>
      <c r="I33" s="25">
        <v>8.32</v>
      </c>
      <c r="J33" s="25">
        <v>10.42</v>
      </c>
      <c r="K33" s="25">
        <v>9.91</v>
      </c>
    </row>
    <row r="34" spans="1:11">
      <c r="A34" s="24" t="s">
        <v>41</v>
      </c>
      <c r="B34" s="25">
        <v>11.9</v>
      </c>
      <c r="C34" s="25">
        <v>11.5</v>
      </c>
      <c r="D34" s="25">
        <v>10.09</v>
      </c>
      <c r="E34" s="25">
        <v>9.81</v>
      </c>
      <c r="F34" s="25">
        <v>5.96</v>
      </c>
      <c r="G34" s="25">
        <v>5.84</v>
      </c>
      <c r="H34" s="25">
        <v>5.35</v>
      </c>
      <c r="I34" s="25">
        <v>5.08</v>
      </c>
      <c r="J34" s="25">
        <v>9.83</v>
      </c>
      <c r="K34" s="25">
        <v>9.59</v>
      </c>
    </row>
    <row r="35" spans="1:11">
      <c r="A35" s="24" t="s">
        <v>42</v>
      </c>
      <c r="B35" s="25">
        <v>13.96</v>
      </c>
      <c r="C35" s="25">
        <v>14.23</v>
      </c>
      <c r="D35" s="25">
        <v>10.75</v>
      </c>
      <c r="E35" s="25">
        <v>10.99</v>
      </c>
      <c r="F35" s="25">
        <v>8.3699999999999992</v>
      </c>
      <c r="G35" s="25">
        <v>7.89</v>
      </c>
      <c r="H35" s="25">
        <v>7.74</v>
      </c>
      <c r="I35" s="25">
        <v>7.85</v>
      </c>
      <c r="J35" s="25">
        <v>11.98</v>
      </c>
      <c r="K35" s="25">
        <v>12.21</v>
      </c>
    </row>
    <row r="36" spans="1:11">
      <c r="A36" s="24" t="s">
        <v>43</v>
      </c>
      <c r="B36" s="25">
        <v>10.94</v>
      </c>
      <c r="C36" s="25">
        <v>11.03</v>
      </c>
      <c r="D36" s="25">
        <v>8.44</v>
      </c>
      <c r="E36" s="25">
        <v>8.6199999999999992</v>
      </c>
      <c r="F36" s="25">
        <v>6.2</v>
      </c>
      <c r="G36" s="25">
        <v>6.31</v>
      </c>
      <c r="H36" s="25">
        <v>8.5500000000000007</v>
      </c>
      <c r="I36" s="25">
        <v>7.88</v>
      </c>
      <c r="J36" s="25">
        <v>9.0399999999999991</v>
      </c>
      <c r="K36" s="25">
        <v>9.1999999999999993</v>
      </c>
    </row>
    <row r="37" spans="1:11">
      <c r="A37" s="24" t="s">
        <v>44</v>
      </c>
      <c r="B37" s="25">
        <v>13.02</v>
      </c>
      <c r="C37" s="25">
        <v>12.65</v>
      </c>
      <c r="D37" s="25">
        <v>10.57</v>
      </c>
      <c r="E37" s="25">
        <v>10.28</v>
      </c>
      <c r="F37" s="25">
        <v>6.19</v>
      </c>
      <c r="G37" s="25">
        <v>6.09</v>
      </c>
      <c r="H37" s="25" t="s">
        <v>14</v>
      </c>
      <c r="I37" s="25" t="s">
        <v>14</v>
      </c>
      <c r="J37" s="25">
        <v>9.9700000000000006</v>
      </c>
      <c r="K37" s="25">
        <v>9.7899999999999991</v>
      </c>
    </row>
    <row r="38" spans="1:11">
      <c r="A38" s="24" t="s">
        <v>45</v>
      </c>
      <c r="B38" s="25">
        <v>11.55</v>
      </c>
      <c r="C38" s="25">
        <v>11.36</v>
      </c>
      <c r="D38" s="25">
        <v>8.01</v>
      </c>
      <c r="E38" s="25">
        <v>7.93</v>
      </c>
      <c r="F38" s="25">
        <v>6.51</v>
      </c>
      <c r="G38" s="25">
        <v>6.56</v>
      </c>
      <c r="H38" s="25">
        <v>8.11</v>
      </c>
      <c r="I38" s="25">
        <v>7.76</v>
      </c>
      <c r="J38" s="25">
        <v>9.18</v>
      </c>
      <c r="K38" s="25">
        <v>9.09</v>
      </c>
    </row>
    <row r="39" spans="1:11">
      <c r="A39" s="24" t="s">
        <v>46</v>
      </c>
      <c r="B39" s="25">
        <v>11.63</v>
      </c>
      <c r="C39" s="25">
        <v>11.44</v>
      </c>
      <c r="D39" s="25">
        <v>9.58</v>
      </c>
      <c r="E39" s="25">
        <v>9.35</v>
      </c>
      <c r="F39" s="25">
        <v>6.64</v>
      </c>
      <c r="G39" s="25">
        <v>6.57</v>
      </c>
      <c r="H39" s="25" t="s">
        <v>14</v>
      </c>
      <c r="I39" s="25" t="s">
        <v>14</v>
      </c>
      <c r="J39" s="25">
        <v>9</v>
      </c>
      <c r="K39" s="25">
        <v>8.98</v>
      </c>
    </row>
    <row r="40" spans="1:11">
      <c r="A40" s="22" t="s">
        <v>47</v>
      </c>
      <c r="B40" s="23">
        <v>11.3</v>
      </c>
      <c r="C40" s="23">
        <v>10.86</v>
      </c>
      <c r="D40" s="23">
        <v>10.6</v>
      </c>
      <c r="E40" s="23">
        <v>10.199999999999999</v>
      </c>
      <c r="F40" s="23">
        <v>5.93</v>
      </c>
      <c r="G40" s="23">
        <v>5.81</v>
      </c>
      <c r="H40" s="23" t="s">
        <v>14</v>
      </c>
      <c r="I40" s="23" t="s">
        <v>14</v>
      </c>
      <c r="J40" s="23">
        <v>9.2899999999999991</v>
      </c>
      <c r="K40" s="23">
        <v>9.0399999999999991</v>
      </c>
    </row>
    <row r="41" spans="1:11">
      <c r="A41" s="24" t="s">
        <v>48</v>
      </c>
      <c r="B41" s="25">
        <v>12.55</v>
      </c>
      <c r="C41" s="25">
        <v>11.99</v>
      </c>
      <c r="D41" s="25">
        <v>11.6</v>
      </c>
      <c r="E41" s="25">
        <v>11.11</v>
      </c>
      <c r="F41" s="25">
        <v>6.16</v>
      </c>
      <c r="G41" s="25">
        <v>6.04</v>
      </c>
      <c r="H41" s="25" t="s">
        <v>14</v>
      </c>
      <c r="I41" s="25" t="s">
        <v>14</v>
      </c>
      <c r="J41" s="25">
        <v>9.83</v>
      </c>
      <c r="K41" s="25">
        <v>9.56</v>
      </c>
    </row>
    <row r="42" spans="1:11">
      <c r="A42" s="24" t="s">
        <v>49</v>
      </c>
      <c r="B42" s="25">
        <v>10.85</v>
      </c>
      <c r="C42" s="25">
        <v>10.49</v>
      </c>
      <c r="D42" s="25">
        <v>9.85</v>
      </c>
      <c r="E42" s="25">
        <v>9.57</v>
      </c>
      <c r="F42" s="25">
        <v>5.72</v>
      </c>
      <c r="G42" s="25">
        <v>5.67</v>
      </c>
      <c r="H42" s="25" t="s">
        <v>14</v>
      </c>
      <c r="I42" s="25" t="s">
        <v>14</v>
      </c>
      <c r="J42" s="25">
        <v>8.57</v>
      </c>
      <c r="K42" s="25">
        <v>8.42</v>
      </c>
    </row>
    <row r="43" spans="1:11">
      <c r="A43" s="24" t="s">
        <v>50</v>
      </c>
      <c r="B43" s="25">
        <v>11.08</v>
      </c>
      <c r="C43" s="25">
        <v>10.47</v>
      </c>
      <c r="D43" s="25">
        <v>10.17</v>
      </c>
      <c r="E43" s="25">
        <v>9.57</v>
      </c>
      <c r="F43" s="25">
        <v>5.99</v>
      </c>
      <c r="G43" s="25">
        <v>5.79</v>
      </c>
      <c r="H43" s="25" t="s">
        <v>14</v>
      </c>
      <c r="I43" s="25" t="s">
        <v>14</v>
      </c>
      <c r="J43" s="25">
        <v>9.09</v>
      </c>
      <c r="K43" s="25">
        <v>8.67</v>
      </c>
    </row>
    <row r="44" spans="1:11">
      <c r="A44" s="24" t="s">
        <v>51</v>
      </c>
      <c r="B44" s="25">
        <v>10.72</v>
      </c>
      <c r="C44" s="25">
        <v>10.41</v>
      </c>
      <c r="D44" s="25">
        <v>10.55</v>
      </c>
      <c r="E44" s="25">
        <v>10.19</v>
      </c>
      <c r="F44" s="25">
        <v>5.83</v>
      </c>
      <c r="G44" s="25">
        <v>5.68</v>
      </c>
      <c r="H44" s="25" t="s">
        <v>14</v>
      </c>
      <c r="I44" s="25" t="s">
        <v>14</v>
      </c>
      <c r="J44" s="25">
        <v>9.4499999999999993</v>
      </c>
      <c r="K44" s="25">
        <v>9.23</v>
      </c>
    </row>
    <row r="45" spans="1:11">
      <c r="A45" s="22" t="s">
        <v>52</v>
      </c>
      <c r="B45" s="23">
        <v>10.74</v>
      </c>
      <c r="C45" s="23">
        <v>10.59</v>
      </c>
      <c r="D45" s="23">
        <v>8.34</v>
      </c>
      <c r="E45" s="23">
        <v>8.23</v>
      </c>
      <c r="F45" s="23">
        <v>5.45</v>
      </c>
      <c r="G45" s="23">
        <v>5.31</v>
      </c>
      <c r="H45" s="23">
        <v>8.2799999999999994</v>
      </c>
      <c r="I45" s="23">
        <v>7.99</v>
      </c>
      <c r="J45" s="23">
        <v>8.26</v>
      </c>
      <c r="K45" s="23">
        <v>8.19</v>
      </c>
    </row>
    <row r="46" spans="1:11">
      <c r="A46" s="24" t="s">
        <v>53</v>
      </c>
      <c r="B46" s="25">
        <v>10.28</v>
      </c>
      <c r="C46" s="25">
        <v>9.92</v>
      </c>
      <c r="D46" s="25">
        <v>8.51</v>
      </c>
      <c r="E46" s="25">
        <v>8.23</v>
      </c>
      <c r="F46" s="25">
        <v>6.07</v>
      </c>
      <c r="G46" s="25">
        <v>6.08</v>
      </c>
      <c r="H46" s="25">
        <v>12.26</v>
      </c>
      <c r="I46" s="25">
        <v>10.4</v>
      </c>
      <c r="J46" s="25">
        <v>8.26</v>
      </c>
      <c r="K46" s="25">
        <v>8.1300000000000008</v>
      </c>
    </row>
    <row r="47" spans="1:11">
      <c r="A47" s="24" t="s">
        <v>54</v>
      </c>
      <c r="B47" s="25">
        <v>9.74</v>
      </c>
      <c r="C47" s="25">
        <v>9.34</v>
      </c>
      <c r="D47" s="25">
        <v>8.9499999999999993</v>
      </c>
      <c r="E47" s="25">
        <v>8.59</v>
      </c>
      <c r="F47" s="25">
        <v>5.48</v>
      </c>
      <c r="G47" s="25">
        <v>5.08</v>
      </c>
      <c r="H47" s="25">
        <v>9.93</v>
      </c>
      <c r="I47" s="25">
        <v>9.0299999999999994</v>
      </c>
      <c r="J47" s="25">
        <v>7.79</v>
      </c>
      <c r="K47" s="25">
        <v>7.46</v>
      </c>
    </row>
    <row r="48" spans="1:11">
      <c r="A48" s="24" t="s">
        <v>55</v>
      </c>
      <c r="B48" s="25">
        <v>10.61</v>
      </c>
      <c r="C48" s="25">
        <v>10.199999999999999</v>
      </c>
      <c r="D48" s="25">
        <v>8.11</v>
      </c>
      <c r="E48" s="25">
        <v>7.66</v>
      </c>
      <c r="F48" s="25">
        <v>5.42</v>
      </c>
      <c r="G48" s="25">
        <v>5.0199999999999996</v>
      </c>
      <c r="H48" s="25" t="s">
        <v>14</v>
      </c>
      <c r="I48" s="25" t="s">
        <v>14</v>
      </c>
      <c r="J48" s="25">
        <v>8.1999999999999993</v>
      </c>
      <c r="K48" s="25">
        <v>7.83</v>
      </c>
    </row>
    <row r="49" spans="1:11">
      <c r="A49" s="24" t="s">
        <v>56</v>
      </c>
      <c r="B49" s="25">
        <v>11.01</v>
      </c>
      <c r="C49" s="25">
        <v>10.99</v>
      </c>
      <c r="D49" s="25">
        <v>8.26</v>
      </c>
      <c r="E49" s="25">
        <v>8.26</v>
      </c>
      <c r="F49" s="25">
        <v>5.35</v>
      </c>
      <c r="G49" s="25">
        <v>5.33</v>
      </c>
      <c r="H49" s="25">
        <v>8.16</v>
      </c>
      <c r="I49" s="25">
        <v>7.92</v>
      </c>
      <c r="J49" s="25">
        <v>8.3800000000000008</v>
      </c>
      <c r="K49" s="25">
        <v>8.43</v>
      </c>
    </row>
    <row r="50" spans="1:11">
      <c r="A50" s="22" t="s">
        <v>57</v>
      </c>
      <c r="B50" s="23">
        <v>11.89</v>
      </c>
      <c r="C50" s="23">
        <v>11.65</v>
      </c>
      <c r="D50" s="23">
        <v>9.61</v>
      </c>
      <c r="E50" s="23">
        <v>9.49</v>
      </c>
      <c r="F50" s="23">
        <v>6.55</v>
      </c>
      <c r="G50" s="23">
        <v>6.38</v>
      </c>
      <c r="H50" s="23">
        <v>9.8800000000000008</v>
      </c>
      <c r="I50" s="23">
        <v>9.67</v>
      </c>
      <c r="J50" s="23">
        <v>9.51</v>
      </c>
      <c r="K50" s="23">
        <v>9.31</v>
      </c>
    </row>
    <row r="51" spans="1:11">
      <c r="A51" s="24" t="s">
        <v>58</v>
      </c>
      <c r="B51" s="25">
        <v>12.44</v>
      </c>
      <c r="C51" s="25">
        <v>12.15</v>
      </c>
      <c r="D51" s="25">
        <v>10.5</v>
      </c>
      <c r="E51" s="25">
        <v>10.41</v>
      </c>
      <c r="F51" s="25">
        <v>6.45</v>
      </c>
      <c r="G51" s="25">
        <v>6.07</v>
      </c>
      <c r="H51" s="25">
        <v>9.65</v>
      </c>
      <c r="I51" s="25">
        <v>9.93</v>
      </c>
      <c r="J51" s="25">
        <v>10.64</v>
      </c>
      <c r="K51" s="25">
        <v>10.33</v>
      </c>
    </row>
    <row r="52" spans="1:11">
      <c r="A52" s="24" t="s">
        <v>59</v>
      </c>
      <c r="B52" s="25">
        <v>12.17</v>
      </c>
      <c r="C52" s="25">
        <v>12.07</v>
      </c>
      <c r="D52" s="25">
        <v>9.89</v>
      </c>
      <c r="E52" s="25">
        <v>9.6</v>
      </c>
      <c r="F52" s="25">
        <v>7.5</v>
      </c>
      <c r="G52" s="25">
        <v>7.35</v>
      </c>
      <c r="H52" s="25">
        <v>9.77</v>
      </c>
      <c r="I52" s="25">
        <v>9.8000000000000007</v>
      </c>
      <c r="J52" s="25">
        <v>9.99</v>
      </c>
      <c r="K52" s="25">
        <v>9.83</v>
      </c>
    </row>
    <row r="53" spans="1:11">
      <c r="A53" s="24" t="s">
        <v>60</v>
      </c>
      <c r="B53" s="25">
        <v>10.039999999999999</v>
      </c>
      <c r="C53" s="25">
        <v>9.9499999999999993</v>
      </c>
      <c r="D53" s="25">
        <v>7.98</v>
      </c>
      <c r="E53" s="25">
        <v>7.76</v>
      </c>
      <c r="F53" s="25">
        <v>6.66</v>
      </c>
      <c r="G53" s="25">
        <v>6.55</v>
      </c>
      <c r="H53" s="25" t="s">
        <v>14</v>
      </c>
      <c r="I53" s="25" t="s">
        <v>14</v>
      </c>
      <c r="J53" s="25">
        <v>8.26</v>
      </c>
      <c r="K53" s="25">
        <v>8.08</v>
      </c>
    </row>
    <row r="54" spans="1:11">
      <c r="A54" s="24" t="s">
        <v>61</v>
      </c>
      <c r="B54" s="25">
        <v>10.95</v>
      </c>
      <c r="C54" s="25">
        <v>10.94</v>
      </c>
      <c r="D54" s="25">
        <v>10.119999999999999</v>
      </c>
      <c r="E54" s="25">
        <v>10.19</v>
      </c>
      <c r="F54" s="25">
        <v>5.25</v>
      </c>
      <c r="G54" s="25">
        <v>5.0599999999999996</v>
      </c>
      <c r="H54" s="25" t="s">
        <v>14</v>
      </c>
      <c r="I54" s="25" t="s">
        <v>14</v>
      </c>
      <c r="J54" s="25">
        <v>8.92</v>
      </c>
      <c r="K54" s="25">
        <v>8.84</v>
      </c>
    </row>
    <row r="55" spans="1:11">
      <c r="A55" s="24" t="s">
        <v>62</v>
      </c>
      <c r="B55" s="25">
        <v>11.99</v>
      </c>
      <c r="C55" s="25">
        <v>11.41</v>
      </c>
      <c r="D55" s="25">
        <v>7.96</v>
      </c>
      <c r="E55" s="25">
        <v>7.93</v>
      </c>
      <c r="F55" s="25">
        <v>6.15</v>
      </c>
      <c r="G55" s="25">
        <v>5.88</v>
      </c>
      <c r="H55" s="25">
        <v>8.61</v>
      </c>
      <c r="I55" s="25">
        <v>7.83</v>
      </c>
      <c r="J55" s="25">
        <v>8.76</v>
      </c>
      <c r="K55" s="25">
        <v>8.3800000000000008</v>
      </c>
    </row>
    <row r="56" spans="1:11">
      <c r="A56" s="24" t="s">
        <v>63</v>
      </c>
      <c r="B56" s="25">
        <v>12.88</v>
      </c>
      <c r="C56" s="25">
        <v>12.03</v>
      </c>
      <c r="D56" s="25">
        <v>10.19</v>
      </c>
      <c r="E56" s="25">
        <v>9.75</v>
      </c>
      <c r="F56" s="25">
        <v>6.15</v>
      </c>
      <c r="G56" s="25">
        <v>5.84</v>
      </c>
      <c r="H56" s="25" t="s">
        <v>14</v>
      </c>
      <c r="I56" s="25" t="s">
        <v>14</v>
      </c>
      <c r="J56" s="25">
        <v>9.59</v>
      </c>
      <c r="K56" s="25">
        <v>9.1199999999999992</v>
      </c>
    </row>
    <row r="57" spans="1:11">
      <c r="A57" s="24" t="s">
        <v>64</v>
      </c>
      <c r="B57" s="25">
        <v>10.95</v>
      </c>
      <c r="C57" s="25">
        <v>11.02</v>
      </c>
      <c r="D57" s="25">
        <v>8.64</v>
      </c>
      <c r="E57" s="25">
        <v>8.75</v>
      </c>
      <c r="F57" s="25">
        <v>6.13</v>
      </c>
      <c r="G57" s="25">
        <v>6.33</v>
      </c>
      <c r="H57" s="25">
        <v>10.26</v>
      </c>
      <c r="I57" s="25">
        <v>9.76</v>
      </c>
      <c r="J57" s="25">
        <v>8.6</v>
      </c>
      <c r="K57" s="25">
        <v>8.7200000000000006</v>
      </c>
    </row>
    <row r="58" spans="1:11">
      <c r="A58" s="24" t="s">
        <v>65</v>
      </c>
      <c r="B58" s="25">
        <v>11.37</v>
      </c>
      <c r="C58" s="25">
        <v>11.13</v>
      </c>
      <c r="D58" s="25">
        <v>9.6999999999999993</v>
      </c>
      <c r="E58" s="25">
        <v>9.4</v>
      </c>
      <c r="F58" s="25">
        <v>6.92</v>
      </c>
      <c r="G58" s="25">
        <v>6.92</v>
      </c>
      <c r="H58" s="25" t="s">
        <v>14</v>
      </c>
      <c r="I58" s="25" t="s">
        <v>14</v>
      </c>
      <c r="J58" s="25">
        <v>8.2799999999999994</v>
      </c>
      <c r="K58" s="25">
        <v>8.19</v>
      </c>
    </row>
    <row r="59" spans="1:11">
      <c r="A59" s="22" t="s">
        <v>66</v>
      </c>
      <c r="B59" s="23">
        <v>15.08</v>
      </c>
      <c r="C59" s="23">
        <v>14.59</v>
      </c>
      <c r="D59" s="23">
        <v>13.76</v>
      </c>
      <c r="E59" s="23">
        <v>13.27</v>
      </c>
      <c r="F59" s="23">
        <v>9.36</v>
      </c>
      <c r="G59" s="23">
        <v>8.94</v>
      </c>
      <c r="H59" s="23">
        <v>8.7100000000000009</v>
      </c>
      <c r="I59" s="23">
        <v>9.7799999999999994</v>
      </c>
      <c r="J59" s="23">
        <v>13.28</v>
      </c>
      <c r="K59" s="23">
        <v>12.75</v>
      </c>
    </row>
    <row r="60" spans="1:11">
      <c r="A60" s="24" t="s">
        <v>67</v>
      </c>
      <c r="B60" s="25">
        <v>18.309999999999999</v>
      </c>
      <c r="C60" s="25">
        <v>17.39</v>
      </c>
      <c r="D60" s="25">
        <v>15.76</v>
      </c>
      <c r="E60" s="25">
        <v>15.07</v>
      </c>
      <c r="F60" s="25">
        <v>12.73</v>
      </c>
      <c r="G60" s="25">
        <v>11.92</v>
      </c>
      <c r="H60" s="25">
        <v>8.68</v>
      </c>
      <c r="I60" s="25">
        <v>9.8000000000000007</v>
      </c>
      <c r="J60" s="25">
        <v>16.059999999999999</v>
      </c>
      <c r="K60" s="25">
        <v>15.23</v>
      </c>
    </row>
    <row r="61" spans="1:11">
      <c r="A61" s="24" t="s">
        <v>68</v>
      </c>
      <c r="B61" s="25">
        <v>10.66</v>
      </c>
      <c r="C61" s="25">
        <v>10.66</v>
      </c>
      <c r="D61" s="25">
        <v>8.86</v>
      </c>
      <c r="E61" s="25">
        <v>8.91</v>
      </c>
      <c r="F61" s="25">
        <v>5.98</v>
      </c>
      <c r="G61" s="25">
        <v>6.05</v>
      </c>
      <c r="H61" s="25">
        <v>9.35</v>
      </c>
      <c r="I61" s="25">
        <v>9.26</v>
      </c>
      <c r="J61" s="25">
        <v>8.81</v>
      </c>
      <c r="K61" s="25">
        <v>8.83</v>
      </c>
    </row>
    <row r="62" spans="1:11">
      <c r="A62" s="24" t="s">
        <v>69</v>
      </c>
      <c r="B62" s="25">
        <v>9.66</v>
      </c>
      <c r="C62" s="25">
        <v>9.48</v>
      </c>
      <c r="D62" s="25">
        <v>8.57</v>
      </c>
      <c r="E62" s="25">
        <v>8.43</v>
      </c>
      <c r="F62" s="25">
        <v>4.5999999999999996</v>
      </c>
      <c r="G62" s="25">
        <v>4.43</v>
      </c>
      <c r="H62" s="25">
        <v>9.18</v>
      </c>
      <c r="I62" s="25">
        <v>8.89</v>
      </c>
      <c r="J62" s="25">
        <v>7.94</v>
      </c>
      <c r="K62" s="25">
        <v>7.68</v>
      </c>
    </row>
    <row r="63" spans="1:11" ht="27">
      <c r="A63" s="22" t="s">
        <v>70</v>
      </c>
      <c r="B63" s="23">
        <v>25.89</v>
      </c>
      <c r="C63" s="23">
        <v>24.36</v>
      </c>
      <c r="D63" s="23">
        <v>23.09</v>
      </c>
      <c r="E63" s="23">
        <v>21.33</v>
      </c>
      <c r="F63" s="23">
        <v>21.06</v>
      </c>
      <c r="G63" s="23">
        <v>19.21</v>
      </c>
      <c r="H63" s="23" t="s">
        <v>14</v>
      </c>
      <c r="I63" s="23" t="s">
        <v>14</v>
      </c>
      <c r="J63" s="23">
        <v>23.28</v>
      </c>
      <c r="K63" s="23">
        <v>21.53</v>
      </c>
    </row>
    <row r="64" spans="1:11">
      <c r="A64" s="24" t="s">
        <v>71</v>
      </c>
      <c r="B64" s="25">
        <v>21.27</v>
      </c>
      <c r="C64" s="25" t="s">
        <v>72</v>
      </c>
      <c r="D64" s="25">
        <v>18.89</v>
      </c>
      <c r="E64" s="25">
        <v>17.559999999999999</v>
      </c>
      <c r="F64" s="25">
        <v>16.34</v>
      </c>
      <c r="G64" s="25">
        <v>15.22</v>
      </c>
      <c r="H64" s="25" t="s">
        <v>14</v>
      </c>
      <c r="I64" s="25" t="s">
        <v>14</v>
      </c>
      <c r="J64" s="25">
        <v>19.100000000000001</v>
      </c>
      <c r="K64" s="25">
        <v>17.93</v>
      </c>
    </row>
    <row r="65" spans="1:11">
      <c r="A65" s="24" t="s">
        <v>73</v>
      </c>
      <c r="B65" s="25">
        <v>29.5</v>
      </c>
      <c r="C65" s="25">
        <v>27.47</v>
      </c>
      <c r="D65" s="25">
        <v>26.77</v>
      </c>
      <c r="E65" s="25">
        <v>24.64</v>
      </c>
      <c r="F65" s="25">
        <v>22.92</v>
      </c>
      <c r="G65" s="25">
        <v>20.69</v>
      </c>
      <c r="H65" s="25" t="s">
        <v>14</v>
      </c>
      <c r="I65" s="25" t="s">
        <v>14</v>
      </c>
      <c r="J65" s="25">
        <v>26.05</v>
      </c>
      <c r="K65" s="25">
        <v>23.87</v>
      </c>
    </row>
    <row r="66" spans="1:11">
      <c r="A66" s="22" t="s">
        <v>74</v>
      </c>
      <c r="B66" s="23">
        <v>12.89</v>
      </c>
      <c r="C66" s="23">
        <v>12.55</v>
      </c>
      <c r="D66" s="23">
        <v>10.66</v>
      </c>
      <c r="E66" s="23">
        <v>10.43</v>
      </c>
      <c r="F66" s="23">
        <v>6.88</v>
      </c>
      <c r="G66" s="23">
        <v>6.76</v>
      </c>
      <c r="H66" s="23">
        <v>9.68</v>
      </c>
      <c r="I66" s="23">
        <v>9.6300000000000008</v>
      </c>
      <c r="J66" s="23">
        <v>10.48</v>
      </c>
      <c r="K66" s="23">
        <v>10.27</v>
      </c>
    </row>
    <row r="67" spans="1:11">
      <c r="A67" s="99" t="s">
        <v>75</v>
      </c>
      <c r="B67" s="99"/>
      <c r="C67" s="99"/>
      <c r="D67" s="99"/>
      <c r="E67" s="99"/>
      <c r="F67" s="99"/>
      <c r="G67" s="99"/>
      <c r="H67" s="99"/>
      <c r="I67" s="99"/>
      <c r="J67" s="99"/>
      <c r="K67" s="99"/>
    </row>
  </sheetData>
  <mergeCells count="8">
    <mergeCell ref="A67:K67"/>
    <mergeCell ref="A1:K1"/>
    <mergeCell ref="A2:K2"/>
    <mergeCell ref="B3:C3"/>
    <mergeCell ref="D3:E3"/>
    <mergeCell ref="F3:G3"/>
    <mergeCell ref="H3:I3"/>
    <mergeCell ref="J3:K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sheetViews>
  <sheetFormatPr defaultColWidth="18" defaultRowHeight="14.4"/>
  <cols>
    <col min="1" max="1" width="18" style="71"/>
    <col min="10" max="11" width="18" style="75"/>
  </cols>
  <sheetData>
    <row r="1" spans="1:12" ht="28.8">
      <c r="A1" s="71" t="s">
        <v>325</v>
      </c>
      <c r="J1" s="75" t="s">
        <v>326</v>
      </c>
      <c r="K1" s="75">
        <v>1.05506E-3</v>
      </c>
      <c r="L1" t="s">
        <v>327</v>
      </c>
    </row>
    <row r="2" spans="1:12" s="69" customFormat="1">
      <c r="A2" s="72" t="s">
        <v>227</v>
      </c>
      <c r="B2" s="69" t="s">
        <v>259</v>
      </c>
      <c r="E2" s="69" t="s">
        <v>260</v>
      </c>
      <c r="F2" s="69" t="s">
        <v>261</v>
      </c>
      <c r="G2" s="69" t="s">
        <v>262</v>
      </c>
      <c r="H2" s="69" t="s">
        <v>262</v>
      </c>
      <c r="J2" s="76"/>
      <c r="K2" s="76"/>
    </row>
    <row r="3" spans="1:12">
      <c r="B3" t="s">
        <v>263</v>
      </c>
      <c r="C3" t="s">
        <v>264</v>
      </c>
      <c r="D3" t="s">
        <v>265</v>
      </c>
      <c r="F3" t="s">
        <v>266</v>
      </c>
      <c r="G3" t="s">
        <v>267</v>
      </c>
      <c r="H3" t="s">
        <v>268</v>
      </c>
      <c r="I3" t="s">
        <v>269</v>
      </c>
      <c r="J3" s="75" t="s">
        <v>329</v>
      </c>
      <c r="K3" s="75" t="s">
        <v>328</v>
      </c>
    </row>
    <row r="4" spans="1:12">
      <c r="A4" s="71" t="s">
        <v>270</v>
      </c>
      <c r="B4" t="s">
        <v>271</v>
      </c>
      <c r="C4" t="s">
        <v>271</v>
      </c>
      <c r="D4" t="s">
        <v>271</v>
      </c>
      <c r="E4" t="s">
        <v>272</v>
      </c>
    </row>
    <row r="5" spans="1:12">
      <c r="A5" s="71" t="s">
        <v>273</v>
      </c>
      <c r="B5">
        <v>129670</v>
      </c>
      <c r="C5">
        <v>129670</v>
      </c>
      <c r="D5">
        <v>138350</v>
      </c>
      <c r="E5">
        <v>3205</v>
      </c>
      <c r="F5">
        <v>0.85299999999999998</v>
      </c>
      <c r="G5">
        <v>16000</v>
      </c>
      <c r="H5">
        <v>1.6E-2</v>
      </c>
      <c r="I5">
        <v>0.93726057101554028</v>
      </c>
      <c r="J5" s="75">
        <f>B5/E5</f>
        <v>40.458658346333856</v>
      </c>
      <c r="K5" s="75">
        <f>J5*$K$1*1000</f>
        <v>42.686312074882999</v>
      </c>
    </row>
    <row r="6" spans="1:12" ht="28.8">
      <c r="A6" s="71" t="s">
        <v>274</v>
      </c>
      <c r="B6">
        <v>135084.91292306196</v>
      </c>
      <c r="C6">
        <v>135084.91292306196</v>
      </c>
      <c r="D6">
        <v>144475.84269846199</v>
      </c>
      <c r="E6">
        <v>3266</v>
      </c>
      <c r="F6">
        <v>0.85562068501529054</v>
      </c>
      <c r="G6">
        <v>1800</v>
      </c>
      <c r="H6">
        <v>1.8E-3</v>
      </c>
      <c r="I6">
        <v>0.93500000000000005</v>
      </c>
      <c r="J6" s="75">
        <f t="shared" ref="J6:J56" si="0">B6/E6</f>
        <v>41.360965377545</v>
      </c>
      <c r="K6" s="75">
        <f t="shared" ref="K6:K56" si="1">J6*$K$1*1000</f>
        <v>43.638300131232626</v>
      </c>
    </row>
    <row r="7" spans="1:12">
      <c r="A7" s="71" t="s">
        <v>275</v>
      </c>
      <c r="B7">
        <v>152370.90134048002</v>
      </c>
      <c r="C7">
        <v>152370.90134048002</v>
      </c>
      <c r="D7">
        <v>162963.53084543315</v>
      </c>
      <c r="E7">
        <v>3839.6821254480283</v>
      </c>
      <c r="F7">
        <v>0.83</v>
      </c>
      <c r="G7">
        <v>48000</v>
      </c>
      <c r="H7">
        <v>4.8000000000000001E-2</v>
      </c>
      <c r="I7">
        <v>0.93500000000000016</v>
      </c>
      <c r="J7" s="75">
        <f t="shared" si="0"/>
        <v>39.683207193277966</v>
      </c>
      <c r="K7" s="75">
        <f t="shared" si="1"/>
        <v>41.868164581339848</v>
      </c>
    </row>
    <row r="8" spans="1:12" ht="28.8">
      <c r="A8" s="71" t="s">
        <v>276</v>
      </c>
      <c r="B8">
        <v>152370.90134048002</v>
      </c>
      <c r="C8">
        <v>152370.90134048002</v>
      </c>
      <c r="D8">
        <v>162963.53084543315</v>
      </c>
      <c r="E8">
        <v>3839.6821254480283</v>
      </c>
      <c r="F8">
        <v>0.83</v>
      </c>
      <c r="G8">
        <v>48000</v>
      </c>
      <c r="H8">
        <v>4.8000000000000001E-2</v>
      </c>
      <c r="I8">
        <v>0.93500000000000016</v>
      </c>
      <c r="J8" s="75">
        <f t="shared" si="0"/>
        <v>39.683207193277966</v>
      </c>
      <c r="K8" s="75">
        <f t="shared" si="1"/>
        <v>41.868164581339848</v>
      </c>
    </row>
    <row r="9" spans="1:12" ht="28.8">
      <c r="A9" s="71" t="s">
        <v>277</v>
      </c>
      <c r="B9">
        <v>145194.18901496602</v>
      </c>
      <c r="C9">
        <v>145194.18901496602</v>
      </c>
      <c r="D9">
        <v>155287.90268980322</v>
      </c>
      <c r="E9">
        <v>3500.47748781362</v>
      </c>
      <c r="F9">
        <v>0.83245885654014951</v>
      </c>
      <c r="G9">
        <v>37227.389654331695</v>
      </c>
      <c r="H9">
        <v>3.7227389654331693E-2</v>
      </c>
      <c r="I9">
        <v>0.93500000000000005</v>
      </c>
      <c r="J9" s="75">
        <f t="shared" si="0"/>
        <v>41.478395310479073</v>
      </c>
      <c r="K9" s="75">
        <f t="shared" si="1"/>
        <v>43.762195756274053</v>
      </c>
    </row>
    <row r="10" spans="1:12">
      <c r="A10" s="71" t="s">
        <v>278</v>
      </c>
      <c r="B10">
        <v>128448.52692210001</v>
      </c>
      <c r="C10">
        <v>128448.52692210001</v>
      </c>
      <c r="D10">
        <v>137378.10365999999</v>
      </c>
      <c r="E10">
        <v>2709</v>
      </c>
      <c r="F10">
        <v>0.84059083544303792</v>
      </c>
      <c r="G10">
        <v>1600</v>
      </c>
      <c r="H10">
        <v>1.6000000000000001E-3</v>
      </c>
      <c r="I10">
        <v>0.93500000000000005</v>
      </c>
      <c r="J10" s="75">
        <f t="shared" si="0"/>
        <v>47.415476900000002</v>
      </c>
      <c r="K10" s="75">
        <f t="shared" si="1"/>
        <v>50.026173058113997</v>
      </c>
    </row>
    <row r="11" spans="1:12">
      <c r="A11" s="71" t="s">
        <v>279</v>
      </c>
      <c r="B11">
        <v>125600.90733399388</v>
      </c>
      <c r="C11">
        <v>125600.90733399388</v>
      </c>
      <c r="D11">
        <v>134008.52571649614</v>
      </c>
      <c r="E11">
        <v>3087.2372132564833</v>
      </c>
      <c r="F11">
        <v>0.85299999999999998</v>
      </c>
      <c r="G11">
        <v>16000</v>
      </c>
      <c r="H11">
        <v>1.6E-2</v>
      </c>
      <c r="I11">
        <v>0.93726057101554028</v>
      </c>
      <c r="J11" s="75">
        <f t="shared" si="0"/>
        <v>40.683918551729093</v>
      </c>
      <c r="K11" s="75">
        <f t="shared" si="1"/>
        <v>42.923975107187296</v>
      </c>
    </row>
    <row r="12" spans="1:12" ht="28.8">
      <c r="A12" s="71" t="s">
        <v>280</v>
      </c>
      <c r="B12">
        <v>122492.60888766299</v>
      </c>
      <c r="C12">
        <v>122492.60888766299</v>
      </c>
      <c r="D12">
        <v>130692.16040416578</v>
      </c>
      <c r="E12">
        <v>2984.0426545960995</v>
      </c>
      <c r="F12">
        <v>0.85299999999999998</v>
      </c>
      <c r="G12">
        <v>16000</v>
      </c>
      <c r="H12">
        <v>1.6E-2</v>
      </c>
      <c r="I12">
        <v>0.93726057101554017</v>
      </c>
      <c r="J12" s="75">
        <f t="shared" si="0"/>
        <v>41.049215130687465</v>
      </c>
      <c r="K12" s="75">
        <f t="shared" si="1"/>
        <v>43.309384915783113</v>
      </c>
    </row>
    <row r="13" spans="1:12">
      <c r="A13" s="71" t="s">
        <v>281</v>
      </c>
      <c r="B13">
        <v>116090</v>
      </c>
      <c r="C13">
        <v>116090</v>
      </c>
      <c r="D13">
        <v>124340</v>
      </c>
      <c r="E13">
        <v>2819</v>
      </c>
      <c r="F13">
        <v>0.86299999999999999</v>
      </c>
      <c r="G13">
        <v>10</v>
      </c>
      <c r="H13">
        <v>1.0000000000000001E-5</v>
      </c>
      <c r="I13">
        <v>0.93364967025896739</v>
      </c>
      <c r="J13" s="75">
        <f t="shared" si="0"/>
        <v>41.181269953884353</v>
      </c>
      <c r="K13" s="75">
        <f t="shared" si="1"/>
        <v>43.448710677545229</v>
      </c>
    </row>
    <row r="14" spans="1:12">
      <c r="A14" s="71" t="s">
        <v>282</v>
      </c>
      <c r="B14">
        <v>112193.52</v>
      </c>
      <c r="C14">
        <v>112193.52</v>
      </c>
      <c r="D14">
        <v>120438.62000000001</v>
      </c>
      <c r="E14">
        <v>2835.5620000000004</v>
      </c>
      <c r="F14">
        <v>0.82778546968819577</v>
      </c>
      <c r="G14">
        <v>9.0261788360871336</v>
      </c>
      <c r="H14">
        <v>9.0261788360871334E-6</v>
      </c>
      <c r="I14">
        <v>0.931541062160958</v>
      </c>
      <c r="J14" s="75">
        <f t="shared" si="0"/>
        <v>39.566590326714774</v>
      </c>
      <c r="K14" s="75">
        <f t="shared" si="1"/>
        <v>41.74512679010369</v>
      </c>
    </row>
    <row r="15" spans="1:12">
      <c r="A15" s="71" t="s">
        <v>283</v>
      </c>
      <c r="B15">
        <v>112193.52</v>
      </c>
      <c r="C15">
        <v>112193.52</v>
      </c>
      <c r="D15">
        <v>120438.62000000001</v>
      </c>
      <c r="E15">
        <v>2835.5620000000004</v>
      </c>
      <c r="F15">
        <v>0.82778546968819577</v>
      </c>
      <c r="G15">
        <v>9.0261788360871336</v>
      </c>
      <c r="H15">
        <v>9.0261788360871334E-6</v>
      </c>
      <c r="I15">
        <v>0.931541062160958</v>
      </c>
      <c r="J15" s="75">
        <f t="shared" si="0"/>
        <v>39.566590326714774</v>
      </c>
      <c r="K15" s="75">
        <f t="shared" si="1"/>
        <v>41.74512679010369</v>
      </c>
    </row>
    <row r="16" spans="1:12" ht="28.8">
      <c r="A16" s="71" t="s">
        <v>284</v>
      </c>
      <c r="B16">
        <v>106150</v>
      </c>
      <c r="C16">
        <v>106150</v>
      </c>
      <c r="D16">
        <v>114387.5</v>
      </c>
      <c r="E16">
        <v>2861.25</v>
      </c>
      <c r="F16">
        <v>0.77774999999999994</v>
      </c>
      <c r="G16">
        <v>7.642500028014183</v>
      </c>
      <c r="H16">
        <v>7.6425000280141833E-6</v>
      </c>
      <c r="I16">
        <v>0.92798601245765489</v>
      </c>
      <c r="J16" s="75">
        <f t="shared" si="0"/>
        <v>37.09916994320664</v>
      </c>
      <c r="K16" s="75">
        <f t="shared" si="1"/>
        <v>39.141850240279602</v>
      </c>
    </row>
    <row r="17" spans="1:11" ht="28.8">
      <c r="A17" s="71" t="s">
        <v>285</v>
      </c>
      <c r="B17">
        <v>100186</v>
      </c>
      <c r="C17">
        <v>100186</v>
      </c>
      <c r="D17">
        <v>108416</v>
      </c>
      <c r="E17">
        <v>2886.6</v>
      </c>
      <c r="F17">
        <v>0.72659999999999991</v>
      </c>
      <c r="G17">
        <v>6.2280000448226929</v>
      </c>
      <c r="H17">
        <v>6.2280000448226927E-6</v>
      </c>
      <c r="I17">
        <v>0.92408869539551353</v>
      </c>
      <c r="J17" s="75">
        <f t="shared" si="0"/>
        <v>34.707268066237098</v>
      </c>
      <c r="K17" s="75">
        <f t="shared" si="1"/>
        <v>36.618250245964113</v>
      </c>
    </row>
    <row r="18" spans="1:11" ht="28.8">
      <c r="A18" s="71" t="s">
        <v>286</v>
      </c>
      <c r="B18">
        <v>128450</v>
      </c>
      <c r="C18">
        <v>128450</v>
      </c>
      <c r="D18">
        <v>137380</v>
      </c>
      <c r="E18">
        <v>3167</v>
      </c>
      <c r="F18">
        <v>0.86499999999999999</v>
      </c>
      <c r="G18">
        <v>200</v>
      </c>
      <c r="H18">
        <v>2.0000000000000001E-4</v>
      </c>
      <c r="I18">
        <v>0.93499781627602274</v>
      </c>
      <c r="J18" s="75">
        <f t="shared" si="0"/>
        <v>40.558888538048627</v>
      </c>
      <c r="K18" s="75">
        <f t="shared" si="1"/>
        <v>42.792060940953583</v>
      </c>
    </row>
    <row r="19" spans="1:11">
      <c r="A19" s="71" t="s">
        <v>287</v>
      </c>
      <c r="B19">
        <v>129487.84757606639</v>
      </c>
      <c r="C19">
        <v>129487.84757606639</v>
      </c>
      <c r="D19">
        <v>138490</v>
      </c>
      <c r="E19">
        <v>3206</v>
      </c>
      <c r="F19">
        <v>0.871</v>
      </c>
      <c r="G19">
        <v>11</v>
      </c>
      <c r="H19">
        <v>1.1E-5</v>
      </c>
      <c r="J19" s="75">
        <f t="shared" si="0"/>
        <v>40.389222575192257</v>
      </c>
      <c r="K19" s="75">
        <f t="shared" si="1"/>
        <v>42.613053170182347</v>
      </c>
    </row>
    <row r="20" spans="1:11" ht="28.8">
      <c r="A20" s="71" t="s">
        <v>288</v>
      </c>
      <c r="B20">
        <v>128450</v>
      </c>
      <c r="C20">
        <v>128450</v>
      </c>
      <c r="D20">
        <v>137380</v>
      </c>
      <c r="E20">
        <v>3167</v>
      </c>
      <c r="F20">
        <v>0.86499999999999999</v>
      </c>
      <c r="G20">
        <v>11</v>
      </c>
      <c r="H20">
        <v>1.1E-5</v>
      </c>
      <c r="I20">
        <v>0.93499781627602274</v>
      </c>
      <c r="J20" s="75">
        <f t="shared" si="0"/>
        <v>40.558888538048627</v>
      </c>
      <c r="K20" s="75">
        <f t="shared" si="1"/>
        <v>42.792060940953583</v>
      </c>
    </row>
    <row r="21" spans="1:11">
      <c r="A21" s="71" t="s">
        <v>289</v>
      </c>
      <c r="B21">
        <v>129487.84757606639</v>
      </c>
      <c r="C21">
        <v>129487.84757606639</v>
      </c>
      <c r="D21">
        <v>138490</v>
      </c>
      <c r="E21">
        <v>3206</v>
      </c>
      <c r="F21">
        <v>0.871</v>
      </c>
      <c r="G21">
        <v>11</v>
      </c>
      <c r="H21">
        <v>1.1E-5</v>
      </c>
      <c r="I21">
        <v>0.93499781627602274</v>
      </c>
      <c r="J21" s="75">
        <f t="shared" si="0"/>
        <v>40.389222575192257</v>
      </c>
      <c r="K21" s="75">
        <f t="shared" si="1"/>
        <v>42.613053170182347</v>
      </c>
    </row>
    <row r="22" spans="1:11">
      <c r="A22" s="71" t="s">
        <v>290</v>
      </c>
      <c r="B22">
        <v>116920</v>
      </c>
      <c r="C22">
        <v>116920</v>
      </c>
      <c r="D22">
        <v>125080</v>
      </c>
      <c r="E22">
        <v>2745</v>
      </c>
      <c r="F22">
        <v>0.85</v>
      </c>
      <c r="G22">
        <v>1</v>
      </c>
      <c r="H22">
        <v>9.9999999999999995E-7</v>
      </c>
      <c r="I22">
        <v>0.93476175247841387</v>
      </c>
      <c r="J22" s="75">
        <f t="shared" si="0"/>
        <v>42.593806921675771</v>
      </c>
      <c r="K22" s="75">
        <f t="shared" si="1"/>
        <v>44.939021930783241</v>
      </c>
    </row>
    <row r="23" spans="1:11" ht="43.2">
      <c r="A23" s="71" t="s">
        <v>291</v>
      </c>
      <c r="B23">
        <v>118237.434842673</v>
      </c>
      <c r="C23">
        <v>118237.434842673</v>
      </c>
      <c r="D23">
        <v>126586.157141156</v>
      </c>
      <c r="E23">
        <v>2833.8569764657</v>
      </c>
      <c r="F23">
        <v>0.85315638757897505</v>
      </c>
      <c r="G23">
        <v>10</v>
      </c>
      <c r="H23">
        <v>1.0000000000000001E-5</v>
      </c>
      <c r="I23">
        <v>0.93404711473172097</v>
      </c>
      <c r="J23" s="75">
        <f t="shared" si="0"/>
        <v>41.723148283275442</v>
      </c>
      <c r="K23" s="75">
        <f t="shared" si="1"/>
        <v>44.020424827752592</v>
      </c>
    </row>
    <row r="24" spans="1:11" ht="28.8">
      <c r="A24" s="71" t="s">
        <v>292</v>
      </c>
      <c r="B24">
        <v>124307.03423937227</v>
      </c>
      <c r="C24">
        <v>124307.03423937227</v>
      </c>
      <c r="D24">
        <v>132948.69438683367</v>
      </c>
      <c r="E24">
        <v>3035.8996219999995</v>
      </c>
      <c r="F24">
        <v>0.86199999999999999</v>
      </c>
      <c r="G24">
        <v>700</v>
      </c>
      <c r="H24">
        <v>6.9999999999999999E-4</v>
      </c>
      <c r="I24">
        <v>0.93500003751584637</v>
      </c>
      <c r="J24" s="75">
        <f t="shared" si="0"/>
        <v>40.945699699214984</v>
      </c>
      <c r="K24" s="75">
        <f t="shared" si="1"/>
        <v>43.200169924653757</v>
      </c>
    </row>
    <row r="25" spans="1:11">
      <c r="A25" s="71" t="s">
        <v>293</v>
      </c>
      <c r="B25">
        <v>123041.23110601204</v>
      </c>
      <c r="C25">
        <v>123041.23110601204</v>
      </c>
      <c r="D25">
        <v>131594.89429852215</v>
      </c>
      <c r="E25">
        <v>2998.0455119999997</v>
      </c>
      <c r="F25">
        <v>0.86</v>
      </c>
      <c r="G25">
        <v>11</v>
      </c>
      <c r="H25">
        <v>1.1E-5</v>
      </c>
      <c r="I25">
        <v>0.93500003751584626</v>
      </c>
      <c r="J25" s="75">
        <f t="shared" si="0"/>
        <v>41.040481411481672</v>
      </c>
      <c r="K25" s="75">
        <f t="shared" si="1"/>
        <v>43.300170317997853</v>
      </c>
    </row>
    <row r="26" spans="1:11" ht="28.8">
      <c r="A26" s="71" t="s">
        <v>294</v>
      </c>
      <c r="B26">
        <v>111520</v>
      </c>
      <c r="C26">
        <v>111520</v>
      </c>
      <c r="D26">
        <v>119740</v>
      </c>
      <c r="E26">
        <v>2651</v>
      </c>
      <c r="F26">
        <v>0.84199999999999997</v>
      </c>
      <c r="G26">
        <v>0</v>
      </c>
      <c r="H26">
        <v>0</v>
      </c>
      <c r="I26">
        <v>0.93135126106564226</v>
      </c>
      <c r="J26" s="75">
        <f t="shared" si="0"/>
        <v>42.067144473783479</v>
      </c>
      <c r="K26" s="75">
        <f t="shared" si="1"/>
        <v>44.383361448509994</v>
      </c>
    </row>
    <row r="27" spans="1:11">
      <c r="A27" s="71" t="s">
        <v>295</v>
      </c>
      <c r="B27">
        <v>140352.52220119376</v>
      </c>
      <c r="C27">
        <v>140352.52220119376</v>
      </c>
      <c r="D27">
        <v>150110</v>
      </c>
      <c r="E27">
        <v>3752</v>
      </c>
      <c r="F27">
        <v>0.86799999999999999</v>
      </c>
      <c r="G27">
        <v>5000</v>
      </c>
      <c r="H27">
        <v>5.0000000000000001E-3</v>
      </c>
      <c r="I27">
        <v>0.93499781627602263</v>
      </c>
      <c r="J27" s="75">
        <f t="shared" si="0"/>
        <v>37.407388646373605</v>
      </c>
      <c r="K27" s="75">
        <f t="shared" si="1"/>
        <v>39.467039465242934</v>
      </c>
    </row>
    <row r="28" spans="1:11" ht="28.8">
      <c r="A28" s="71" t="s">
        <v>296</v>
      </c>
      <c r="B28">
        <v>140352.52220119376</v>
      </c>
      <c r="C28">
        <v>140352.52220119376</v>
      </c>
      <c r="D28">
        <v>150110</v>
      </c>
      <c r="E28">
        <v>3752</v>
      </c>
      <c r="F28">
        <v>0.86799999999999999</v>
      </c>
      <c r="G28">
        <v>27000</v>
      </c>
      <c r="H28">
        <v>2.7E-2</v>
      </c>
      <c r="I28">
        <v>0.93499781627602263</v>
      </c>
      <c r="J28" s="75">
        <f t="shared" si="0"/>
        <v>37.407388646373605</v>
      </c>
      <c r="K28" s="75">
        <f t="shared" si="1"/>
        <v>39.467039465242934</v>
      </c>
    </row>
    <row r="29" spans="1:11">
      <c r="A29" s="71" t="s">
        <v>297</v>
      </c>
      <c r="B29">
        <v>57250</v>
      </c>
      <c r="C29">
        <v>57250</v>
      </c>
      <c r="D29">
        <v>65200</v>
      </c>
      <c r="E29">
        <v>3006</v>
      </c>
      <c r="F29">
        <v>0.375</v>
      </c>
      <c r="G29">
        <v>0</v>
      </c>
      <c r="H29">
        <v>0</v>
      </c>
      <c r="I29">
        <v>0.87806748466257667</v>
      </c>
      <c r="J29" s="75">
        <f t="shared" si="0"/>
        <v>19.045242847638058</v>
      </c>
      <c r="K29" s="75">
        <f t="shared" si="1"/>
        <v>20.093873918829011</v>
      </c>
    </row>
    <row r="30" spans="1:11">
      <c r="A30" s="71" t="s">
        <v>298</v>
      </c>
      <c r="B30">
        <v>76330</v>
      </c>
      <c r="C30">
        <v>76330</v>
      </c>
      <c r="D30">
        <v>84530</v>
      </c>
      <c r="E30">
        <v>2988</v>
      </c>
      <c r="F30">
        <v>0.52200000000000002</v>
      </c>
      <c r="G30">
        <v>0.57000011205673218</v>
      </c>
      <c r="H30">
        <v>5.7000011205673218E-7</v>
      </c>
      <c r="I30">
        <v>0.90299302022950434</v>
      </c>
      <c r="J30" s="75">
        <f t="shared" si="0"/>
        <v>25.545515394912986</v>
      </c>
      <c r="K30" s="75">
        <f t="shared" si="1"/>
        <v>26.952051472556896</v>
      </c>
    </row>
    <row r="31" spans="1:11">
      <c r="A31" s="71" t="s">
        <v>299</v>
      </c>
      <c r="B31">
        <v>99837</v>
      </c>
      <c r="C31">
        <v>99837</v>
      </c>
      <c r="D31">
        <v>108458</v>
      </c>
      <c r="E31">
        <v>3065</v>
      </c>
      <c r="F31">
        <v>0.64859999999999995</v>
      </c>
      <c r="G31">
        <v>0</v>
      </c>
      <c r="H31">
        <v>0</v>
      </c>
      <c r="I31">
        <v>0.92051300964428628</v>
      </c>
      <c r="J31" s="75">
        <f t="shared" si="0"/>
        <v>32.573246329526917</v>
      </c>
      <c r="K31" s="75">
        <f t="shared" si="1"/>
        <v>34.366729272430668</v>
      </c>
    </row>
    <row r="32" spans="1:11">
      <c r="A32" s="71" t="s">
        <v>300</v>
      </c>
      <c r="B32">
        <v>83127</v>
      </c>
      <c r="C32">
        <v>83127</v>
      </c>
      <c r="D32">
        <v>89511</v>
      </c>
      <c r="E32">
        <v>2964</v>
      </c>
      <c r="F32">
        <v>0.61980000000000002</v>
      </c>
      <c r="G32">
        <v>0</v>
      </c>
      <c r="H32">
        <v>0</v>
      </c>
      <c r="I32">
        <v>0.92867915675168411</v>
      </c>
      <c r="J32" s="75">
        <f t="shared" si="0"/>
        <v>28.045546558704455</v>
      </c>
      <c r="K32" s="75">
        <f t="shared" si="1"/>
        <v>29.589734352226724</v>
      </c>
    </row>
    <row r="33" spans="1:11">
      <c r="A33" s="71" t="s">
        <v>301</v>
      </c>
      <c r="B33">
        <v>116090</v>
      </c>
      <c r="C33">
        <v>116090</v>
      </c>
      <c r="D33">
        <v>124340</v>
      </c>
      <c r="E33">
        <v>2819</v>
      </c>
      <c r="F33">
        <v>0.86299999999999999</v>
      </c>
      <c r="G33">
        <v>10</v>
      </c>
      <c r="H33">
        <v>1.0000000000000001E-5</v>
      </c>
      <c r="I33">
        <v>0.93364967025896739</v>
      </c>
      <c r="J33" s="75">
        <f t="shared" si="0"/>
        <v>41.181269953884353</v>
      </c>
      <c r="K33" s="75">
        <f t="shared" si="1"/>
        <v>43.448710677545229</v>
      </c>
    </row>
    <row r="34" spans="1:11" ht="28.8">
      <c r="A34" s="71" t="s">
        <v>302</v>
      </c>
      <c r="B34">
        <v>84950</v>
      </c>
      <c r="C34">
        <v>84950</v>
      </c>
      <c r="D34">
        <v>91410</v>
      </c>
      <c r="E34">
        <v>1923</v>
      </c>
      <c r="F34">
        <v>0.82</v>
      </c>
      <c r="G34">
        <v>0</v>
      </c>
      <c r="H34">
        <v>0</v>
      </c>
      <c r="I34">
        <v>0.9293293950333662</v>
      </c>
      <c r="J34" s="75">
        <f t="shared" si="0"/>
        <v>44.175767030681229</v>
      </c>
      <c r="K34" s="75">
        <f t="shared" si="1"/>
        <v>46.608084763390536</v>
      </c>
    </row>
    <row r="35" spans="1:11" ht="28.8">
      <c r="A35" s="71" t="s">
        <v>303</v>
      </c>
      <c r="B35">
        <v>74720</v>
      </c>
      <c r="C35">
        <v>74720</v>
      </c>
      <c r="D35">
        <v>84820</v>
      </c>
      <c r="E35">
        <v>1621</v>
      </c>
      <c r="F35">
        <v>0.75</v>
      </c>
      <c r="G35">
        <v>0</v>
      </c>
      <c r="H35">
        <v>0</v>
      </c>
      <c r="I35">
        <v>0.88092431030417351</v>
      </c>
      <c r="J35" s="75">
        <f t="shared" si="0"/>
        <v>46.095003084515731</v>
      </c>
      <c r="K35" s="75">
        <f t="shared" si="1"/>
        <v>48.632993954349168</v>
      </c>
    </row>
    <row r="36" spans="1:11" ht="28.8">
      <c r="A36" s="71" t="s">
        <v>304</v>
      </c>
      <c r="B36">
        <v>68930</v>
      </c>
      <c r="C36">
        <v>68930</v>
      </c>
      <c r="D36">
        <v>75610</v>
      </c>
      <c r="E36">
        <v>2518</v>
      </c>
      <c r="F36">
        <v>0.52200000000000002</v>
      </c>
      <c r="G36">
        <v>0</v>
      </c>
      <c r="H36">
        <v>0</v>
      </c>
      <c r="I36">
        <v>0.91165189789710355</v>
      </c>
      <c r="J36" s="75">
        <f t="shared" si="0"/>
        <v>27.374900714853059</v>
      </c>
      <c r="K36" s="75">
        <f t="shared" si="1"/>
        <v>28.88216274821287</v>
      </c>
    </row>
    <row r="37" spans="1:11" ht="28.8">
      <c r="A37" s="71" t="s">
        <v>305</v>
      </c>
      <c r="B37">
        <v>72200</v>
      </c>
      <c r="C37">
        <v>72200</v>
      </c>
      <c r="D37">
        <v>79196.89540113158</v>
      </c>
      <c r="E37">
        <v>3255</v>
      </c>
      <c r="F37">
        <v>0.47399999999999998</v>
      </c>
      <c r="G37">
        <v>0</v>
      </c>
      <c r="H37">
        <v>0</v>
      </c>
      <c r="I37">
        <v>0.91165189789710355</v>
      </c>
      <c r="J37" s="75">
        <f t="shared" si="0"/>
        <v>22.181259600614439</v>
      </c>
      <c r="K37" s="75">
        <f t="shared" si="1"/>
        <v>23.402559754224271</v>
      </c>
    </row>
    <row r="38" spans="1:11" s="74" customFormat="1" ht="28.8">
      <c r="A38" s="73" t="s">
        <v>306</v>
      </c>
      <c r="B38" s="74">
        <v>119550</v>
      </c>
      <c r="C38" s="74">
        <v>119550</v>
      </c>
      <c r="D38" s="74">
        <v>127960</v>
      </c>
      <c r="E38" s="74">
        <v>3361</v>
      </c>
      <c r="F38" s="74">
        <v>0.77600000000000002</v>
      </c>
      <c r="G38" s="74">
        <v>0</v>
      </c>
      <c r="H38" s="74">
        <v>0</v>
      </c>
      <c r="I38" s="74">
        <v>0.93427633635511098</v>
      </c>
      <c r="J38" s="75">
        <f t="shared" si="0"/>
        <v>35.569770901517408</v>
      </c>
      <c r="K38" s="75">
        <f t="shared" si="1"/>
        <v>37.528242487354959</v>
      </c>
    </row>
    <row r="39" spans="1:11" ht="28.8">
      <c r="A39" s="71" t="s">
        <v>307</v>
      </c>
      <c r="B39">
        <v>123670</v>
      </c>
      <c r="C39">
        <v>123670</v>
      </c>
      <c r="D39">
        <v>130030</v>
      </c>
      <c r="E39">
        <v>3017</v>
      </c>
      <c r="F39">
        <v>0.85299999999999998</v>
      </c>
      <c r="G39">
        <v>0</v>
      </c>
      <c r="H39">
        <v>0</v>
      </c>
      <c r="I39">
        <v>0.95108821041298164</v>
      </c>
      <c r="J39" s="75">
        <f t="shared" si="0"/>
        <v>40.991050712628436</v>
      </c>
      <c r="K39" s="75">
        <f t="shared" si="1"/>
        <v>43.24801796486576</v>
      </c>
    </row>
    <row r="40" spans="1:11" ht="28.8">
      <c r="A40" s="71" t="s">
        <v>308</v>
      </c>
      <c r="B40">
        <v>117059</v>
      </c>
      <c r="C40">
        <v>117059</v>
      </c>
      <c r="D40">
        <v>125293.76528649101</v>
      </c>
      <c r="E40">
        <v>2835</v>
      </c>
      <c r="F40">
        <v>0.871</v>
      </c>
      <c r="G40">
        <v>0</v>
      </c>
      <c r="H40">
        <v>0</v>
      </c>
      <c r="I40">
        <v>0.93427633635511098</v>
      </c>
      <c r="J40" s="75">
        <f t="shared" si="0"/>
        <v>41.290652557319227</v>
      </c>
      <c r="K40" s="75">
        <f t="shared" si="1"/>
        <v>43.564115887125226</v>
      </c>
    </row>
    <row r="41" spans="1:11" ht="28.8">
      <c r="A41" s="71" t="s">
        <v>309</v>
      </c>
      <c r="B41">
        <v>122887</v>
      </c>
      <c r="C41">
        <v>122887</v>
      </c>
      <c r="D41">
        <v>130817</v>
      </c>
      <c r="E41">
        <v>2948</v>
      </c>
      <c r="F41">
        <v>0.871</v>
      </c>
      <c r="G41">
        <v>0</v>
      </c>
      <c r="H41">
        <v>0</v>
      </c>
      <c r="I41">
        <v>0.93938096730547249</v>
      </c>
      <c r="J41" s="75">
        <f t="shared" si="0"/>
        <v>41.684871099050206</v>
      </c>
      <c r="K41" s="75">
        <f t="shared" si="1"/>
        <v>43.980040101763905</v>
      </c>
    </row>
    <row r="42" spans="1:11" ht="28.8">
      <c r="A42" s="71" t="s">
        <v>310</v>
      </c>
      <c r="B42">
        <v>123542.426446789</v>
      </c>
      <c r="C42">
        <v>123542.426446789</v>
      </c>
      <c r="D42">
        <v>133070.13702382601</v>
      </c>
      <c r="E42">
        <v>3003.2639480974099</v>
      </c>
      <c r="F42">
        <v>0.871</v>
      </c>
      <c r="G42">
        <v>0</v>
      </c>
      <c r="H42">
        <v>0</v>
      </c>
      <c r="I42">
        <v>0.92840083590406852</v>
      </c>
      <c r="J42" s="75">
        <f t="shared" si="0"/>
        <v>41.136053501076404</v>
      </c>
      <c r="K42" s="75">
        <f t="shared" si="1"/>
        <v>43.401004606845667</v>
      </c>
    </row>
    <row r="43" spans="1:11">
      <c r="A43" s="71" t="s">
        <v>311</v>
      </c>
      <c r="B43">
        <v>115983</v>
      </c>
      <c r="C43">
        <v>115983</v>
      </c>
      <c r="D43">
        <v>124230</v>
      </c>
      <c r="E43">
        <v>2830</v>
      </c>
      <c r="F43">
        <v>0.84</v>
      </c>
      <c r="G43">
        <v>0</v>
      </c>
      <c r="H43">
        <v>0</v>
      </c>
      <c r="I43">
        <v>0.93361506882395562</v>
      </c>
      <c r="J43" s="75">
        <f t="shared" si="0"/>
        <v>40.98339222614841</v>
      </c>
      <c r="K43" s="75">
        <f t="shared" si="1"/>
        <v>43.239937802120139</v>
      </c>
    </row>
    <row r="44" spans="1:11" ht="28.8">
      <c r="A44" s="71" t="s">
        <v>312</v>
      </c>
      <c r="B44">
        <v>113309</v>
      </c>
      <c r="C44">
        <v>113309</v>
      </c>
      <c r="D44">
        <v>121365.86456635887</v>
      </c>
      <c r="E44">
        <v>2713</v>
      </c>
      <c r="F44">
        <v>0.83109999999999995</v>
      </c>
      <c r="G44">
        <v>10</v>
      </c>
      <c r="H44">
        <v>1.0000000000000001E-5</v>
      </c>
      <c r="I44">
        <v>0.93361506882395551</v>
      </c>
      <c r="J44" s="75">
        <f t="shared" si="0"/>
        <v>41.765204570586064</v>
      </c>
      <c r="K44" s="75">
        <f t="shared" si="1"/>
        <v>44.064796734242535</v>
      </c>
    </row>
    <row r="45" spans="1:11" ht="28.8">
      <c r="A45" s="71" t="s">
        <v>313</v>
      </c>
      <c r="B45">
        <v>112060.7</v>
      </c>
      <c r="C45">
        <v>112060.7</v>
      </c>
      <c r="D45">
        <v>120028.80388505213</v>
      </c>
      <c r="E45">
        <v>2819</v>
      </c>
      <c r="F45">
        <v>0.86430000000000007</v>
      </c>
      <c r="G45">
        <v>10</v>
      </c>
      <c r="H45">
        <v>1.0000000000000001E-5</v>
      </c>
      <c r="I45">
        <v>0.93361506882395551</v>
      </c>
      <c r="J45" s="75">
        <f t="shared" si="0"/>
        <v>39.751933309684283</v>
      </c>
      <c r="K45" s="75">
        <f t="shared" si="1"/>
        <v>41.940674757715499</v>
      </c>
    </row>
    <row r="46" spans="1:11">
      <c r="A46" s="71" t="s">
        <v>314</v>
      </c>
      <c r="B46">
        <v>119776.6214942081</v>
      </c>
      <c r="C46">
        <v>119776.6214942081</v>
      </c>
      <c r="D46">
        <v>128103.33335647394</v>
      </c>
      <c r="E46">
        <v>2865.5561269999994</v>
      </c>
      <c r="F46">
        <v>0.84699999999999998</v>
      </c>
      <c r="G46">
        <v>0</v>
      </c>
      <c r="H46">
        <v>0</v>
      </c>
      <c r="I46">
        <v>0.93500003751584626</v>
      </c>
      <c r="J46" s="75">
        <f t="shared" si="0"/>
        <v>41.798735109615293</v>
      </c>
      <c r="K46" s="75">
        <f t="shared" si="1"/>
        <v>44.100173464750711</v>
      </c>
    </row>
    <row r="47" spans="1:11">
      <c r="A47" s="71" t="s">
        <v>315</v>
      </c>
      <c r="B47">
        <v>30500</v>
      </c>
      <c r="C47">
        <v>30500</v>
      </c>
      <c r="D47">
        <v>36020</v>
      </c>
      <c r="E47">
        <v>268</v>
      </c>
      <c r="F47">
        <v>0</v>
      </c>
      <c r="G47">
        <v>0</v>
      </c>
      <c r="H47">
        <v>0</v>
      </c>
      <c r="I47">
        <v>0.84675180455302612</v>
      </c>
      <c r="J47" s="75">
        <f t="shared" si="0"/>
        <v>113.80597014925372</v>
      </c>
      <c r="K47" s="75">
        <f t="shared" si="1"/>
        <v>120.07212686567163</v>
      </c>
    </row>
    <row r="48" spans="1:11" ht="28.8">
      <c r="A48" s="71" t="s">
        <v>316</v>
      </c>
      <c r="B48">
        <v>93540</v>
      </c>
      <c r="C48">
        <v>93540</v>
      </c>
      <c r="D48">
        <v>101130</v>
      </c>
      <c r="E48">
        <v>2811</v>
      </c>
      <c r="F48">
        <v>0.68100000000000005</v>
      </c>
      <c r="G48">
        <v>0</v>
      </c>
      <c r="H48">
        <v>0</v>
      </c>
      <c r="I48">
        <v>0.92494808662118067</v>
      </c>
      <c r="J48" s="75">
        <f t="shared" si="0"/>
        <v>33.276414087513338</v>
      </c>
      <c r="K48" s="75">
        <f t="shared" si="1"/>
        <v>35.108613447171827</v>
      </c>
    </row>
    <row r="49" spans="1:11" ht="28.8">
      <c r="A49" s="71" t="s">
        <v>317</v>
      </c>
      <c r="B49">
        <v>96720</v>
      </c>
      <c r="C49">
        <v>96720</v>
      </c>
      <c r="D49">
        <v>104530</v>
      </c>
      <c r="E49">
        <v>2810</v>
      </c>
      <c r="F49">
        <v>0.70599999999999996</v>
      </c>
      <c r="G49">
        <v>0</v>
      </c>
      <c r="H49">
        <v>0</v>
      </c>
      <c r="I49">
        <v>0.92528460728977324</v>
      </c>
      <c r="J49" s="75">
        <f t="shared" si="0"/>
        <v>34.419928825622776</v>
      </c>
      <c r="K49" s="75">
        <f t="shared" si="1"/>
        <v>36.315090106761566</v>
      </c>
    </row>
    <row r="50" spans="1:11" ht="28.8">
      <c r="A50" s="71" t="s">
        <v>318</v>
      </c>
      <c r="B50">
        <v>100480</v>
      </c>
      <c r="C50">
        <v>100480</v>
      </c>
      <c r="D50">
        <v>108570</v>
      </c>
      <c r="E50">
        <v>2913</v>
      </c>
      <c r="F50">
        <v>0.70599999999999996</v>
      </c>
      <c r="G50">
        <v>0</v>
      </c>
      <c r="H50">
        <v>0</v>
      </c>
      <c r="I50">
        <v>0.92548586165607438</v>
      </c>
      <c r="J50" s="75">
        <f t="shared" si="0"/>
        <v>34.493649158942674</v>
      </c>
      <c r="K50" s="75">
        <f t="shared" si="1"/>
        <v>36.392869481634058</v>
      </c>
    </row>
    <row r="51" spans="1:11">
      <c r="A51" s="71" t="s">
        <v>319</v>
      </c>
      <c r="B51">
        <v>94970</v>
      </c>
      <c r="C51">
        <v>94970</v>
      </c>
      <c r="D51">
        <v>103220</v>
      </c>
      <c r="E51">
        <v>2213</v>
      </c>
      <c r="F51">
        <v>0.82799999999999996</v>
      </c>
      <c r="G51">
        <v>0</v>
      </c>
      <c r="H51">
        <v>0</v>
      </c>
      <c r="I51">
        <v>0.92007362914163926</v>
      </c>
      <c r="J51" s="75">
        <f t="shared" si="0"/>
        <v>42.914595571622229</v>
      </c>
      <c r="K51" s="75">
        <f t="shared" si="1"/>
        <v>45.277473203795751</v>
      </c>
    </row>
    <row r="52" spans="1:11">
      <c r="A52" s="71" t="s">
        <v>320</v>
      </c>
      <c r="B52">
        <v>90060</v>
      </c>
      <c r="C52">
        <v>90060</v>
      </c>
      <c r="D52">
        <v>98560</v>
      </c>
      <c r="E52">
        <v>2118</v>
      </c>
      <c r="F52">
        <v>0.82799999999999996</v>
      </c>
      <c r="G52">
        <v>0</v>
      </c>
      <c r="H52">
        <v>0</v>
      </c>
      <c r="I52">
        <v>0.91375811688311692</v>
      </c>
      <c r="J52" s="75">
        <f t="shared" si="0"/>
        <v>42.521246458923514</v>
      </c>
      <c r="K52" s="75">
        <f t="shared" si="1"/>
        <v>44.862466288951843</v>
      </c>
    </row>
    <row r="53" spans="1:11">
      <c r="A53" s="71" t="s">
        <v>321</v>
      </c>
      <c r="B53">
        <v>95720</v>
      </c>
      <c r="C53">
        <v>95720</v>
      </c>
      <c r="D53">
        <v>103010</v>
      </c>
      <c r="E53">
        <v>2253</v>
      </c>
      <c r="F53">
        <v>0.85699999999999998</v>
      </c>
      <c r="G53">
        <v>0</v>
      </c>
      <c r="H53">
        <v>0</v>
      </c>
      <c r="I53">
        <v>0.92923017182797785</v>
      </c>
      <c r="J53" s="75">
        <f t="shared" si="0"/>
        <v>42.485574789169995</v>
      </c>
      <c r="K53" s="75">
        <f t="shared" si="1"/>
        <v>44.824830537061693</v>
      </c>
    </row>
    <row r="54" spans="1:11">
      <c r="A54" s="71" t="s">
        <v>322</v>
      </c>
      <c r="B54">
        <v>84250</v>
      </c>
      <c r="C54">
        <v>84250</v>
      </c>
      <c r="D54">
        <v>91420</v>
      </c>
      <c r="E54">
        <v>1920</v>
      </c>
      <c r="F54">
        <v>0.81799999999999995</v>
      </c>
      <c r="G54">
        <v>0</v>
      </c>
      <c r="H54">
        <v>0</v>
      </c>
      <c r="I54">
        <v>0.92157077225989936</v>
      </c>
      <c r="J54" s="75">
        <f t="shared" si="0"/>
        <v>43.880208333333336</v>
      </c>
      <c r="K54" s="75">
        <f t="shared" si="1"/>
        <v>46.296252604166668</v>
      </c>
    </row>
    <row r="55" spans="1:11">
      <c r="A55" s="71" t="s">
        <v>323</v>
      </c>
      <c r="B55">
        <v>83686.11202275462</v>
      </c>
      <c r="C55">
        <v>83686.11202275462</v>
      </c>
      <c r="D55">
        <v>90050</v>
      </c>
      <c r="E55">
        <v>2532</v>
      </c>
      <c r="G55">
        <v>0</v>
      </c>
      <c r="H55">
        <v>0</v>
      </c>
      <c r="I55">
        <v>0.92932939503336609</v>
      </c>
      <c r="J55" s="75">
        <f t="shared" si="0"/>
        <v>33.051387054800401</v>
      </c>
      <c r="K55" s="75">
        <f t="shared" si="1"/>
        <v>34.871196426037713</v>
      </c>
    </row>
    <row r="56" spans="1:11">
      <c r="A56" s="71" t="s">
        <v>324</v>
      </c>
      <c r="B56">
        <v>105124.8</v>
      </c>
      <c r="C56">
        <v>105124.8</v>
      </c>
      <c r="D56">
        <v>112166.3</v>
      </c>
      <c r="E56">
        <v>2478.6999999999998</v>
      </c>
      <c r="F56">
        <v>0.83625099999999997</v>
      </c>
      <c r="G56">
        <v>0</v>
      </c>
      <c r="H56">
        <v>0</v>
      </c>
      <c r="I56">
        <v>0.93722267739953979</v>
      </c>
      <c r="J56" s="75">
        <f t="shared" si="0"/>
        <v>42.411263969016019</v>
      </c>
      <c r="K56" s="75">
        <f t="shared" si="1"/>
        <v>44.746428163150043</v>
      </c>
    </row>
  </sheetData>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H22" sqref="H22"/>
    </sheetView>
  </sheetViews>
  <sheetFormatPr defaultRowHeight="14.4"/>
  <cols>
    <col min="1" max="1" width="54" customWidth="1"/>
    <col min="2" max="2" width="16.88671875" customWidth="1"/>
    <col min="5" max="5" width="18.6640625" customWidth="1"/>
  </cols>
  <sheetData>
    <row r="1" spans="1:6">
      <c r="A1" t="s">
        <v>381</v>
      </c>
    </row>
    <row r="2" spans="1:6">
      <c r="A2" s="78" t="s">
        <v>374</v>
      </c>
      <c r="B2">
        <v>637400000</v>
      </c>
      <c r="C2" t="s">
        <v>375</v>
      </c>
      <c r="F2" s="77"/>
    </row>
    <row r="3" spans="1:6">
      <c r="A3" s="78" t="s">
        <v>370</v>
      </c>
      <c r="B3" s="77">
        <v>4.1859999999999999</v>
      </c>
      <c r="C3" t="s">
        <v>371</v>
      </c>
      <c r="F3" s="77"/>
    </row>
    <row r="4" spans="1:6">
      <c r="A4" s="79" t="s">
        <v>372</v>
      </c>
      <c r="B4">
        <v>8500</v>
      </c>
      <c r="C4" t="s">
        <v>373</v>
      </c>
      <c r="F4" s="77"/>
    </row>
    <row r="5" spans="1:6">
      <c r="A5" s="79" t="s">
        <v>377</v>
      </c>
      <c r="B5">
        <v>20</v>
      </c>
      <c r="C5" t="s">
        <v>378</v>
      </c>
      <c r="F5" s="77"/>
    </row>
    <row r="6" spans="1:6">
      <c r="A6" s="78" t="s">
        <v>380</v>
      </c>
      <c r="B6" t="s">
        <v>379</v>
      </c>
    </row>
    <row r="7" spans="1:6">
      <c r="A7" s="78" t="s">
        <v>383</v>
      </c>
      <c r="B7">
        <v>473.30345999999997</v>
      </c>
      <c r="C7" t="s">
        <v>384</v>
      </c>
    </row>
    <row r="8" spans="1:6">
      <c r="A8" s="80" t="s">
        <v>389</v>
      </c>
    </row>
    <row r="9" spans="1:6">
      <c r="A9" s="78" t="s">
        <v>387</v>
      </c>
      <c r="B9" s="82" t="s">
        <v>388</v>
      </c>
    </row>
    <row r="10" spans="1:6">
      <c r="A10" s="78"/>
      <c r="B10" s="83">
        <f>0.01*(35-27)/5.56</f>
        <v>1.4388489208633094E-2</v>
      </c>
      <c r="C10" t="s">
        <v>390</v>
      </c>
    </row>
    <row r="11" spans="1:6">
      <c r="A11" s="78" t="s">
        <v>376</v>
      </c>
      <c r="B11">
        <f>B2/B10*B3*1000*(35-28)/1000</f>
        <v>1298058088600</v>
      </c>
      <c r="C11" t="s">
        <v>382</v>
      </c>
    </row>
    <row r="12" spans="1:6">
      <c r="A12" s="78" t="s">
        <v>392</v>
      </c>
      <c r="B12">
        <f>B7*1000/B11</f>
        <v>3.6462425230173935E-7</v>
      </c>
      <c r="C12" t="s">
        <v>391</v>
      </c>
    </row>
    <row r="14" spans="1:6">
      <c r="A14" s="80"/>
    </row>
    <row r="17" spans="1:1">
      <c r="A17" t="s">
        <v>385</v>
      </c>
    </row>
    <row r="18" spans="1:1">
      <c r="A18" s="81" t="s">
        <v>386</v>
      </c>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7" workbookViewId="0">
      <selection activeCell="C44" sqref="C44"/>
    </sheetView>
  </sheetViews>
  <sheetFormatPr defaultColWidth="19.109375" defaultRowHeight="14.4"/>
  <sheetData>
    <row r="1" spans="1:3">
      <c r="A1" s="70" t="s">
        <v>325</v>
      </c>
    </row>
    <row r="2" spans="1:3" s="68" customFormat="1">
      <c r="A2" s="68" t="s">
        <v>330</v>
      </c>
    </row>
    <row r="3" spans="1:3">
      <c r="A3" t="s">
        <v>331</v>
      </c>
    </row>
    <row r="4" spans="1:3" s="68" customFormat="1">
      <c r="B4" s="68" t="s">
        <v>332</v>
      </c>
      <c r="C4" s="68" t="s">
        <v>333</v>
      </c>
    </row>
    <row r="5" spans="1:3">
      <c r="A5" t="s">
        <v>334</v>
      </c>
      <c r="B5">
        <v>7924.2510944846763</v>
      </c>
    </row>
    <row r="6" spans="1:3">
      <c r="A6" t="s">
        <v>335</v>
      </c>
      <c r="B6">
        <v>5510.4152251598352</v>
      </c>
    </row>
    <row r="7" spans="1:3">
      <c r="A7" t="s">
        <v>336</v>
      </c>
      <c r="B7">
        <v>10469.200369936059</v>
      </c>
    </row>
    <row r="8" spans="1:3">
      <c r="A8" t="s">
        <v>337</v>
      </c>
      <c r="B8">
        <v>8631.3908210902318</v>
      </c>
    </row>
    <row r="9" spans="1:3">
      <c r="A9" t="s">
        <v>338</v>
      </c>
      <c r="B9">
        <v>14792.477646883595</v>
      </c>
    </row>
    <row r="10" spans="1:3">
      <c r="A10" t="s">
        <v>339</v>
      </c>
      <c r="B10">
        <v>15921.329726163476</v>
      </c>
    </row>
    <row r="11" spans="1:3">
      <c r="A11" t="s">
        <v>340</v>
      </c>
      <c r="B11">
        <v>16134.176683576319</v>
      </c>
      <c r="C11">
        <v>0.54700000000000004</v>
      </c>
    </row>
    <row r="12" spans="1:3">
      <c r="A12" t="s">
        <v>341</v>
      </c>
      <c r="B12">
        <v>18729.124952320988</v>
      </c>
      <c r="C12">
        <v>0.63497701493180259</v>
      </c>
    </row>
    <row r="13" spans="1:3">
      <c r="A13" t="s">
        <v>342</v>
      </c>
      <c r="B13">
        <v>18907.939474962688</v>
      </c>
      <c r="C13">
        <v>0.64103939702933943</v>
      </c>
    </row>
    <row r="14" spans="1:3">
      <c r="A14" t="s">
        <v>343</v>
      </c>
      <c r="B14">
        <v>18589.754010498233</v>
      </c>
      <c r="C14">
        <v>0.63025189590824238</v>
      </c>
    </row>
    <row r="15" spans="1:3">
      <c r="A15" t="s">
        <v>344</v>
      </c>
      <c r="B15">
        <v>15993.12127789254</v>
      </c>
      <c r="C15">
        <v>0.38400000000000001</v>
      </c>
    </row>
    <row r="16" spans="1:3">
      <c r="A16" t="s">
        <v>345</v>
      </c>
      <c r="B16">
        <v>5741.8002607079843</v>
      </c>
      <c r="C16">
        <v>0.11799999999999999</v>
      </c>
    </row>
    <row r="17" spans="1:3">
      <c r="A17" t="s">
        <v>346</v>
      </c>
      <c r="B17">
        <v>15993.12127789254</v>
      </c>
      <c r="C17">
        <v>0.45545109429539604</v>
      </c>
    </row>
    <row r="18" spans="1:3">
      <c r="A18" t="s">
        <v>347</v>
      </c>
      <c r="B18">
        <v>2665.5202129820905</v>
      </c>
      <c r="C18">
        <v>6.3492063492063502E-2</v>
      </c>
    </row>
    <row r="19" spans="1:3">
      <c r="A19" t="s">
        <v>348</v>
      </c>
      <c r="B19">
        <v>15993.12127789254</v>
      </c>
      <c r="C19">
        <v>0.47699999999999998</v>
      </c>
    </row>
    <row r="20" spans="1:3">
      <c r="A20" t="s">
        <v>349</v>
      </c>
      <c r="B20">
        <v>5741.8002607079843</v>
      </c>
      <c r="C20">
        <v>0.11600000000000001</v>
      </c>
    </row>
    <row r="21" spans="1:3">
      <c r="A21" t="s">
        <v>350</v>
      </c>
      <c r="B21">
        <v>15993.12127789254</v>
      </c>
      <c r="C21">
        <v>0.38400000000000001</v>
      </c>
    </row>
    <row r="22" spans="1:3">
      <c r="A22" t="s">
        <v>351</v>
      </c>
      <c r="B22">
        <v>7738.6070699480033</v>
      </c>
    </row>
    <row r="23" spans="1:3">
      <c r="A23" t="s">
        <v>352</v>
      </c>
      <c r="B23">
        <v>6663.8005324552259</v>
      </c>
    </row>
    <row r="24" spans="1:3">
      <c r="A24" t="s">
        <v>353</v>
      </c>
      <c r="B24">
        <v>8168.5296849451142</v>
      </c>
    </row>
    <row r="25" spans="1:3">
      <c r="A25" t="s">
        <v>354</v>
      </c>
      <c r="B25">
        <v>15993.12127789254</v>
      </c>
      <c r="C25">
        <v>0.38400000000000001</v>
      </c>
    </row>
    <row r="26" spans="1:3">
      <c r="A26" t="s">
        <v>355</v>
      </c>
      <c r="B26">
        <v>5741.8002607079843</v>
      </c>
      <c r="C26">
        <v>0.11799999999999999</v>
      </c>
    </row>
    <row r="27" spans="1:3">
      <c r="A27" t="s">
        <v>356</v>
      </c>
      <c r="B27">
        <v>16074.806574741995</v>
      </c>
      <c r="C27">
        <v>0.34926612490000003</v>
      </c>
    </row>
    <row r="28" spans="1:3">
      <c r="A28" t="s">
        <v>357</v>
      </c>
      <c r="B28">
        <v>7609.6302854488704</v>
      </c>
      <c r="C28">
        <v>0.15875732949999999</v>
      </c>
    </row>
    <row r="29" spans="1:3">
      <c r="A29" t="s">
        <v>358</v>
      </c>
      <c r="B29">
        <v>16105</v>
      </c>
      <c r="C29">
        <v>0.38400000000000001</v>
      </c>
    </row>
    <row r="30" spans="1:3">
      <c r="A30" t="s">
        <v>359</v>
      </c>
      <c r="B30">
        <v>2665.5202129820905</v>
      </c>
      <c r="C30">
        <v>0.11799999999999999</v>
      </c>
    </row>
    <row r="31" spans="1:3">
      <c r="A31" t="s">
        <v>360</v>
      </c>
      <c r="B31">
        <v>7979</v>
      </c>
      <c r="C31">
        <v>0.25</v>
      </c>
    </row>
    <row r="32" spans="1:3">
      <c r="A32" t="s">
        <v>361</v>
      </c>
      <c r="B32">
        <v>16967.706071619694</v>
      </c>
      <c r="C32">
        <v>0.244506</v>
      </c>
    </row>
    <row r="33" spans="1:3">
      <c r="A33" t="s">
        <v>362</v>
      </c>
      <c r="B33">
        <v>27999</v>
      </c>
      <c r="C33">
        <v>0.17415378000000001</v>
      </c>
    </row>
    <row r="34" spans="1:3">
      <c r="A34" t="s">
        <v>363</v>
      </c>
      <c r="B34">
        <v>20617</v>
      </c>
      <c r="C34">
        <v>0.19462447999999999</v>
      </c>
    </row>
    <row r="35" spans="1:3">
      <c r="A35" t="s">
        <v>364</v>
      </c>
      <c r="B35">
        <v>18568.45</v>
      </c>
      <c r="C35">
        <v>0.30117295999999999</v>
      </c>
    </row>
    <row r="36" spans="1:3">
      <c r="A36" t="s">
        <v>365</v>
      </c>
      <c r="B36">
        <v>18316</v>
      </c>
      <c r="C36">
        <v>0.11392551999999999</v>
      </c>
    </row>
    <row r="37" spans="1:3">
      <c r="A37" t="s">
        <v>366</v>
      </c>
      <c r="B37">
        <v>19305</v>
      </c>
      <c r="C37">
        <v>0.24845534999999996</v>
      </c>
    </row>
    <row r="38" spans="1:3">
      <c r="A38" t="s">
        <v>367</v>
      </c>
      <c r="B38">
        <v>18738</v>
      </c>
      <c r="C38">
        <v>0.17688672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Sheet1</vt:lpstr>
      <vt:lpstr>US e-grid</vt:lpstr>
      <vt:lpstr>Resource mix</vt:lpstr>
      <vt:lpstr>GREET inputs</vt:lpstr>
      <vt:lpstr>NG &amp; Steam</vt:lpstr>
      <vt:lpstr>US EIA</vt:lpstr>
      <vt:lpstr>Fuel_spec</vt:lpstr>
      <vt:lpstr>cooling tower</vt:lpstr>
      <vt:lpstr>Energy content</vt:lpstr>
      <vt:lpstr>Summary_Table_3</vt:lpstr>
      <vt:lpstr>Summary_Table_4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2019-10-09T02:13:13Z</dcterms:modified>
</cp:coreProperties>
</file>