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erence/Desktop/streamlit example/data/"/>
    </mc:Choice>
  </mc:AlternateContent>
  <xr:revisionPtr revIDLastSave="0" documentId="13_ncr:1_{FF792AE6-2F1A-D141-AC01-B6146F716547}" xr6:coauthVersionLast="47" xr6:coauthVersionMax="47" xr10:uidLastSave="{00000000-0000-0000-0000-000000000000}"/>
  <bookViews>
    <workbookView xWindow="500" yWindow="460" windowWidth="25100" windowHeight="15540" activeTab="3" xr2:uid="{287E6A7C-6D19-D045-B7A9-E68357D14781}"/>
  </bookViews>
  <sheets>
    <sheet name="men" sheetId="1" r:id="rId1"/>
    <sheet name="women" sheetId="3" r:id="rId2"/>
    <sheet name="d" sheetId="2" r:id="rId3"/>
    <sheet name="new women" sheetId="4" r:id="rId4"/>
    <sheet name="new_men" sheetId="5" r:id="rId5"/>
  </sheets>
  <externalReferences>
    <externalReference r:id="rId6"/>
  </externalReferences>
  <definedNames>
    <definedName name="_xlchart.v1.0" hidden="1">'new women'!$AD$3:$AD$53</definedName>
    <definedName name="_xlchart.v1.1" hidden="1">'new women'!$AE$3:$AE$53</definedName>
    <definedName name="_xlchart.v1.2" hidden="1">'new women'!$AD$3:$AD$53</definedName>
    <definedName name="_xlchart.v1.3" hidden="1">'new women'!$AE$3:$AE$53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4" i="4" l="1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3" i="4"/>
  <c r="B76" i="5"/>
  <c r="B75" i="5"/>
  <c r="B76" i="4" l="1"/>
  <c r="B75" i="4"/>
  <c r="C99" i="4"/>
  <c r="AA99" i="4" s="1"/>
  <c r="C83" i="4"/>
  <c r="P83" i="4" s="1"/>
  <c r="D85" i="4"/>
  <c r="E83" i="5"/>
  <c r="D83" i="5"/>
  <c r="C84" i="5"/>
  <c r="AR84" i="5" s="1"/>
  <c r="C83" i="5"/>
  <c r="C44" i="4"/>
  <c r="C45" i="4" s="1"/>
  <c r="C46" i="4" s="1"/>
  <c r="C47" i="4" s="1"/>
  <c r="C48" i="4" s="1"/>
  <c r="C49" i="4" s="1"/>
  <c r="C50" i="4" s="1"/>
  <c r="C51" i="4" s="1"/>
  <c r="C52" i="4" s="1"/>
  <c r="C53" i="4" s="1"/>
  <c r="C12" i="4"/>
  <c r="C11" i="4"/>
  <c r="C10" i="4" s="1"/>
  <c r="C9" i="4" s="1"/>
  <c r="C8" i="4" s="1"/>
  <c r="C7" i="4" s="1"/>
  <c r="C6" i="4" s="1"/>
  <c r="C5" i="4" s="1"/>
  <c r="C4" i="4" s="1"/>
  <c r="C3" i="4" s="1"/>
  <c r="H115" i="4"/>
  <c r="I115" i="4" s="1"/>
  <c r="H114" i="4"/>
  <c r="I114" i="4" s="1"/>
  <c r="H112" i="4"/>
  <c r="H111" i="4"/>
  <c r="H108" i="4"/>
  <c r="H107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98" i="4"/>
  <c r="BA98" i="4" s="1"/>
  <c r="BB97" i="4"/>
  <c r="BA97" i="4"/>
  <c r="AW97" i="4"/>
  <c r="AV97" i="4"/>
  <c r="AU97" i="4"/>
  <c r="AQ97" i="4"/>
  <c r="AP97" i="4"/>
  <c r="AO97" i="4"/>
  <c r="AK97" i="4"/>
  <c r="AJ97" i="4"/>
  <c r="AI97" i="4"/>
  <c r="AE97" i="4"/>
  <c r="AD97" i="4"/>
  <c r="AC97" i="4"/>
  <c r="Y97" i="4"/>
  <c r="X97" i="4"/>
  <c r="W97" i="4"/>
  <c r="S97" i="4"/>
  <c r="R97" i="4"/>
  <c r="Q97" i="4"/>
  <c r="M97" i="4"/>
  <c r="L97" i="4"/>
  <c r="K97" i="4"/>
  <c r="G97" i="4"/>
  <c r="F97" i="4"/>
  <c r="E97" i="4"/>
  <c r="C97" i="4"/>
  <c r="AS97" i="4" s="1"/>
  <c r="AY96" i="4"/>
  <c r="AA96" i="4"/>
  <c r="C96" i="4"/>
  <c r="AM96" i="4" s="1"/>
  <c r="C95" i="4"/>
  <c r="AR94" i="4"/>
  <c r="AF94" i="4"/>
  <c r="T94" i="4"/>
  <c r="H94" i="4"/>
  <c r="C94" i="4"/>
  <c r="BB94" i="4" s="1"/>
  <c r="C93" i="4"/>
  <c r="AW92" i="4"/>
  <c r="AK92" i="4"/>
  <c r="Y92" i="4"/>
  <c r="T92" i="4"/>
  <c r="S92" i="4"/>
  <c r="M92" i="4"/>
  <c r="H92" i="4"/>
  <c r="G92" i="4"/>
  <c r="F92" i="4"/>
  <c r="D92" i="4"/>
  <c r="C92" i="4"/>
  <c r="AU92" i="4" s="1"/>
  <c r="D89" i="4"/>
  <c r="E89" i="4" s="1"/>
  <c r="F89" i="4" s="1"/>
  <c r="G89" i="4" s="1"/>
  <c r="H89" i="4" s="1"/>
  <c r="I89" i="4" s="1"/>
  <c r="J89" i="4" s="1"/>
  <c r="K89" i="4" s="1"/>
  <c r="L89" i="4" s="1"/>
  <c r="M89" i="4" s="1"/>
  <c r="N89" i="4" s="1"/>
  <c r="O89" i="4" s="1"/>
  <c r="P89" i="4" s="1"/>
  <c r="Q89" i="4" s="1"/>
  <c r="R89" i="4" s="1"/>
  <c r="S89" i="4" s="1"/>
  <c r="T89" i="4" s="1"/>
  <c r="U89" i="4" s="1"/>
  <c r="V89" i="4" s="1"/>
  <c r="W89" i="4" s="1"/>
  <c r="X89" i="4" s="1"/>
  <c r="Y89" i="4" s="1"/>
  <c r="Z89" i="4" s="1"/>
  <c r="AA89" i="4" s="1"/>
  <c r="AB89" i="4" s="1"/>
  <c r="AC89" i="4" s="1"/>
  <c r="AD89" i="4" s="1"/>
  <c r="AE89" i="4" s="1"/>
  <c r="AF89" i="4" s="1"/>
  <c r="AG89" i="4" s="1"/>
  <c r="AH89" i="4" s="1"/>
  <c r="AI89" i="4" s="1"/>
  <c r="AJ89" i="4" s="1"/>
  <c r="AK89" i="4" s="1"/>
  <c r="AL89" i="4" s="1"/>
  <c r="AM89" i="4" s="1"/>
  <c r="AN89" i="4" s="1"/>
  <c r="AO89" i="4" s="1"/>
  <c r="AP89" i="4" s="1"/>
  <c r="AQ89" i="4" s="1"/>
  <c r="AR89" i="4" s="1"/>
  <c r="AS89" i="4" s="1"/>
  <c r="AT89" i="4" s="1"/>
  <c r="AU89" i="4" s="1"/>
  <c r="AV89" i="4" s="1"/>
  <c r="AW89" i="4" s="1"/>
  <c r="AX89" i="4" s="1"/>
  <c r="AY89" i="4" s="1"/>
  <c r="AZ89" i="4" s="1"/>
  <c r="BA89" i="4" s="1"/>
  <c r="BB89" i="4" s="1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C84" i="4"/>
  <c r="AT84" i="4" s="1"/>
  <c r="AR82" i="4"/>
  <c r="AF82" i="4"/>
  <c r="T82" i="4"/>
  <c r="H82" i="4"/>
  <c r="C82" i="4"/>
  <c r="BB82" i="4" s="1"/>
  <c r="AV81" i="4"/>
  <c r="AJ81" i="4"/>
  <c r="X81" i="4"/>
  <c r="L81" i="4"/>
  <c r="E81" i="4"/>
  <c r="C81" i="4"/>
  <c r="AT81" i="4" s="1"/>
  <c r="C80" i="4"/>
  <c r="BA79" i="4"/>
  <c r="AO79" i="4"/>
  <c r="AC79" i="4"/>
  <c r="Q79" i="4"/>
  <c r="E79" i="4"/>
  <c r="C79" i="4"/>
  <c r="AY79" i="4" s="1"/>
  <c r="C78" i="4"/>
  <c r="AT77" i="4"/>
  <c r="AH77" i="4"/>
  <c r="V77" i="4"/>
  <c r="J77" i="4"/>
  <c r="D77" i="4"/>
  <c r="C77" i="4"/>
  <c r="AR77" i="4" s="1"/>
  <c r="C69" i="4"/>
  <c r="B69" i="4"/>
  <c r="B68" i="4"/>
  <c r="B64" i="4"/>
  <c r="B71" i="4" s="1"/>
  <c r="B63" i="4"/>
  <c r="D65" i="4" s="1"/>
  <c r="C62" i="4"/>
  <c r="B62" i="4"/>
  <c r="B61" i="4"/>
  <c r="F60" i="4"/>
  <c r="E60" i="4"/>
  <c r="E65" i="4" s="1"/>
  <c r="V47" i="4"/>
  <c r="X37" i="4"/>
  <c r="Y20" i="4"/>
  <c r="Y18" i="4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C99" i="2"/>
  <c r="C98" i="2"/>
  <c r="I116" i="2"/>
  <c r="I115" i="2"/>
  <c r="C84" i="2"/>
  <c r="C83" i="2"/>
  <c r="J115" i="5"/>
  <c r="J114" i="5"/>
  <c r="H116" i="2"/>
  <c r="H115" i="2"/>
  <c r="H113" i="2"/>
  <c r="H112" i="2"/>
  <c r="H109" i="2"/>
  <c r="H108" i="2"/>
  <c r="B68" i="5"/>
  <c r="V47" i="5"/>
  <c r="B61" i="5"/>
  <c r="I115" i="5"/>
  <c r="I114" i="5"/>
  <c r="I112" i="5"/>
  <c r="I111" i="5"/>
  <c r="I107" i="5"/>
  <c r="I108" i="5"/>
  <c r="C99" i="5"/>
  <c r="AQ99" i="5" s="1"/>
  <c r="C98" i="5"/>
  <c r="AO98" i="5" s="1"/>
  <c r="AN83" i="5"/>
  <c r="D85" i="5"/>
  <c r="D77" i="5"/>
  <c r="D66" i="5"/>
  <c r="Y20" i="5"/>
  <c r="Y18" i="5"/>
  <c r="AS100" i="5"/>
  <c r="AT100" i="5"/>
  <c r="AU100" i="5"/>
  <c r="AV100" i="5"/>
  <c r="AW100" i="5"/>
  <c r="AX100" i="5"/>
  <c r="AY100" i="5"/>
  <c r="AZ100" i="5"/>
  <c r="BA100" i="5"/>
  <c r="BB100" i="5"/>
  <c r="BA85" i="5"/>
  <c r="BB85" i="5"/>
  <c r="AX85" i="5"/>
  <c r="AY85" i="5"/>
  <c r="AZ85" i="5"/>
  <c r="AT85" i="5"/>
  <c r="AU85" i="5"/>
  <c r="AV85" i="5"/>
  <c r="AW85" i="5"/>
  <c r="AS85" i="5"/>
  <c r="E89" i="5"/>
  <c r="D89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D112" i="5"/>
  <c r="D111" i="5"/>
  <c r="B111" i="5"/>
  <c r="D108" i="5"/>
  <c r="D106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97" i="5"/>
  <c r="AQ97" i="5" s="1"/>
  <c r="C96" i="5"/>
  <c r="AO96" i="5" s="1"/>
  <c r="C95" i="5"/>
  <c r="C94" i="5"/>
  <c r="AR94" i="5" s="1"/>
  <c r="C93" i="5"/>
  <c r="C92" i="5"/>
  <c r="AQ92" i="5" s="1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C82" i="5"/>
  <c r="AR82" i="5" s="1"/>
  <c r="C81" i="5"/>
  <c r="BB81" i="5" s="1"/>
  <c r="C80" i="5"/>
  <c r="C79" i="5"/>
  <c r="AP79" i="5" s="1"/>
  <c r="C78" i="5"/>
  <c r="C77" i="5"/>
  <c r="AQ77" i="5" s="1"/>
  <c r="C69" i="5"/>
  <c r="B69" i="5"/>
  <c r="B64" i="5"/>
  <c r="B71" i="5" s="1"/>
  <c r="B63" i="5"/>
  <c r="B70" i="5" s="1"/>
  <c r="C62" i="5"/>
  <c r="B62" i="5"/>
  <c r="E60" i="5"/>
  <c r="X37" i="5"/>
  <c r="Z20" i="5" a="1"/>
  <c r="Z18" i="5" a="1"/>
  <c r="Z18" i="4" a="1"/>
  <c r="Z20" i="4" a="1"/>
  <c r="G98" i="4" l="1"/>
  <c r="AB83" i="4"/>
  <c r="S98" i="4"/>
  <c r="AN83" i="4"/>
  <c r="AX83" i="4"/>
  <c r="AZ83" i="4"/>
  <c r="AQ98" i="4"/>
  <c r="L84" i="4"/>
  <c r="X84" i="4"/>
  <c r="AY99" i="4"/>
  <c r="AJ84" i="4"/>
  <c r="AV84" i="4"/>
  <c r="M98" i="4"/>
  <c r="D83" i="4"/>
  <c r="Z20" i="4"/>
  <c r="W20" i="4" s="1"/>
  <c r="Z18" i="4"/>
  <c r="N98" i="4"/>
  <c r="AE98" i="4"/>
  <c r="O99" i="4"/>
  <c r="F72" i="4"/>
  <c r="E72" i="4"/>
  <c r="D72" i="4"/>
  <c r="G60" i="4"/>
  <c r="F65" i="4"/>
  <c r="G65" i="4"/>
  <c r="D66" i="4"/>
  <c r="AW99" i="4"/>
  <c r="AK99" i="4"/>
  <c r="Y99" i="4"/>
  <c r="M99" i="4"/>
  <c r="AV99" i="4"/>
  <c r="AJ99" i="4"/>
  <c r="X99" i="4"/>
  <c r="L99" i="4"/>
  <c r="AU99" i="4"/>
  <c r="AI99" i="4"/>
  <c r="W99" i="4"/>
  <c r="K99" i="4"/>
  <c r="AT99" i="4"/>
  <c r="AH99" i="4"/>
  <c r="V99" i="4"/>
  <c r="J99" i="4"/>
  <c r="AS99" i="4"/>
  <c r="AG99" i="4"/>
  <c r="U99" i="4"/>
  <c r="I99" i="4"/>
  <c r="AR99" i="4"/>
  <c r="AF99" i="4"/>
  <c r="T99" i="4"/>
  <c r="H99" i="4"/>
  <c r="AQ99" i="4"/>
  <c r="AE99" i="4"/>
  <c r="S99" i="4"/>
  <c r="G99" i="4"/>
  <c r="BB99" i="4"/>
  <c r="AP99" i="4"/>
  <c r="AD99" i="4"/>
  <c r="R99" i="4"/>
  <c r="F99" i="4"/>
  <c r="BA99" i="4"/>
  <c r="AO99" i="4"/>
  <c r="AC99" i="4"/>
  <c r="Q99" i="4"/>
  <c r="E99" i="4"/>
  <c r="AZ99" i="4"/>
  <c r="AN99" i="4"/>
  <c r="AB99" i="4"/>
  <c r="P99" i="4"/>
  <c r="D99" i="4"/>
  <c r="AX99" i="4"/>
  <c r="AL99" i="4"/>
  <c r="Z99" i="4"/>
  <c r="N99" i="4"/>
  <c r="E66" i="4"/>
  <c r="F66" i="4" s="1"/>
  <c r="B70" i="4"/>
  <c r="AM99" i="4"/>
  <c r="AW96" i="4"/>
  <c r="AK96" i="4"/>
  <c r="Y96" i="4"/>
  <c r="M96" i="4"/>
  <c r="AV96" i="4"/>
  <c r="AJ96" i="4"/>
  <c r="X96" i="4"/>
  <c r="L96" i="4"/>
  <c r="AU96" i="4"/>
  <c r="AI96" i="4"/>
  <c r="W96" i="4"/>
  <c r="K96" i="4"/>
  <c r="AT96" i="4"/>
  <c r="AH96" i="4"/>
  <c r="V96" i="4"/>
  <c r="J96" i="4"/>
  <c r="AS96" i="4"/>
  <c r="AG96" i="4"/>
  <c r="U96" i="4"/>
  <c r="I96" i="4"/>
  <c r="AR96" i="4"/>
  <c r="AF96" i="4"/>
  <c r="T96" i="4"/>
  <c r="H96" i="4"/>
  <c r="AQ96" i="4"/>
  <c r="AE96" i="4"/>
  <c r="S96" i="4"/>
  <c r="G96" i="4"/>
  <c r="BB96" i="4"/>
  <c r="AP96" i="4"/>
  <c r="AD96" i="4"/>
  <c r="R96" i="4"/>
  <c r="F96" i="4"/>
  <c r="BA96" i="4"/>
  <c r="AO96" i="4"/>
  <c r="AC96" i="4"/>
  <c r="Q96" i="4"/>
  <c r="E96" i="4"/>
  <c r="AZ96" i="4"/>
  <c r="AN96" i="4"/>
  <c r="AB96" i="4"/>
  <c r="P96" i="4"/>
  <c r="D96" i="4"/>
  <c r="AX96" i="4"/>
  <c r="AL96" i="4"/>
  <c r="Z96" i="4"/>
  <c r="N96" i="4"/>
  <c r="O96" i="4"/>
  <c r="I77" i="4"/>
  <c r="U77" i="4"/>
  <c r="AG77" i="4"/>
  <c r="AS77" i="4"/>
  <c r="D79" i="4"/>
  <c r="P79" i="4"/>
  <c r="AB79" i="4"/>
  <c r="AN79" i="4"/>
  <c r="AZ79" i="4"/>
  <c r="K81" i="4"/>
  <c r="W81" i="4"/>
  <c r="AI81" i="4"/>
  <c r="AU81" i="4"/>
  <c r="G82" i="4"/>
  <c r="S82" i="4"/>
  <c r="AE82" i="4"/>
  <c r="AQ82" i="4"/>
  <c r="O83" i="4"/>
  <c r="AA83" i="4"/>
  <c r="AM83" i="4"/>
  <c r="AY83" i="4"/>
  <c r="K84" i="4"/>
  <c r="W84" i="4"/>
  <c r="AI84" i="4"/>
  <c r="AU84" i="4"/>
  <c r="L92" i="4"/>
  <c r="X92" i="4"/>
  <c r="AJ92" i="4"/>
  <c r="AV92" i="4"/>
  <c r="G94" i="4"/>
  <c r="S94" i="4"/>
  <c r="AE94" i="4"/>
  <c r="AQ94" i="4"/>
  <c r="J97" i="4"/>
  <c r="V97" i="4"/>
  <c r="AH97" i="4"/>
  <c r="AT97" i="4"/>
  <c r="F98" i="4"/>
  <c r="R98" i="4"/>
  <c r="AD98" i="4"/>
  <c r="AP98" i="4"/>
  <c r="BB98" i="4"/>
  <c r="K77" i="4"/>
  <c r="W77" i="4"/>
  <c r="AI77" i="4"/>
  <c r="AU77" i="4"/>
  <c r="F79" i="4"/>
  <c r="R79" i="4"/>
  <c r="AD79" i="4"/>
  <c r="AP79" i="4"/>
  <c r="BB79" i="4"/>
  <c r="M81" i="4"/>
  <c r="Y81" i="4"/>
  <c r="AK81" i="4"/>
  <c r="AW81" i="4"/>
  <c r="I82" i="4"/>
  <c r="U82" i="4"/>
  <c r="AG82" i="4"/>
  <c r="AS82" i="4"/>
  <c r="E83" i="4"/>
  <c r="Q83" i="4"/>
  <c r="AC83" i="4"/>
  <c r="AO83" i="4"/>
  <c r="BA83" i="4"/>
  <c r="M84" i="4"/>
  <c r="Y84" i="4"/>
  <c r="AK84" i="4"/>
  <c r="AW84" i="4"/>
  <c r="N92" i="4"/>
  <c r="Z92" i="4"/>
  <c r="AL92" i="4"/>
  <c r="AX92" i="4"/>
  <c r="I94" i="4"/>
  <c r="U94" i="4"/>
  <c r="AG94" i="4"/>
  <c r="AS94" i="4"/>
  <c r="H98" i="4"/>
  <c r="T98" i="4"/>
  <c r="AF98" i="4"/>
  <c r="AR98" i="4"/>
  <c r="L77" i="4"/>
  <c r="X77" i="4"/>
  <c r="AJ77" i="4"/>
  <c r="AV77" i="4"/>
  <c r="G79" i="4"/>
  <c r="S79" i="4"/>
  <c r="AE79" i="4"/>
  <c r="AQ79" i="4"/>
  <c r="N81" i="4"/>
  <c r="Z81" i="4"/>
  <c r="AL81" i="4"/>
  <c r="AX81" i="4"/>
  <c r="J82" i="4"/>
  <c r="V82" i="4"/>
  <c r="AH82" i="4"/>
  <c r="AT82" i="4"/>
  <c r="F83" i="4"/>
  <c r="R83" i="4"/>
  <c r="AD83" i="4"/>
  <c r="AP83" i="4"/>
  <c r="BB83" i="4"/>
  <c r="N84" i="4"/>
  <c r="Z84" i="4"/>
  <c r="AL84" i="4"/>
  <c r="AX84" i="4"/>
  <c r="O92" i="4"/>
  <c r="AA92" i="4"/>
  <c r="AM92" i="4"/>
  <c r="AY92" i="4"/>
  <c r="J94" i="4"/>
  <c r="V94" i="4"/>
  <c r="AH94" i="4"/>
  <c r="AT94" i="4"/>
  <c r="I98" i="4"/>
  <c r="U98" i="4"/>
  <c r="AG98" i="4"/>
  <c r="AS98" i="4"/>
  <c r="M77" i="4"/>
  <c r="Y77" i="4"/>
  <c r="AK77" i="4"/>
  <c r="AW77" i="4"/>
  <c r="H79" i="4"/>
  <c r="T79" i="4"/>
  <c r="AF79" i="4"/>
  <c r="AR79" i="4"/>
  <c r="O81" i="4"/>
  <c r="AA81" i="4"/>
  <c r="AM81" i="4"/>
  <c r="AY81" i="4"/>
  <c r="K82" i="4"/>
  <c r="W82" i="4"/>
  <c r="AI82" i="4"/>
  <c r="AU82" i="4"/>
  <c r="G83" i="4"/>
  <c r="S83" i="4"/>
  <c r="AE83" i="4"/>
  <c r="AQ83" i="4"/>
  <c r="O84" i="4"/>
  <c r="AA84" i="4"/>
  <c r="AM84" i="4"/>
  <c r="AY84" i="4"/>
  <c r="P92" i="4"/>
  <c r="AB92" i="4"/>
  <c r="AN92" i="4"/>
  <c r="AZ92" i="4"/>
  <c r="K94" i="4"/>
  <c r="W94" i="4"/>
  <c r="AI94" i="4"/>
  <c r="AU94" i="4"/>
  <c r="N97" i="4"/>
  <c r="Z97" i="4"/>
  <c r="AL97" i="4"/>
  <c r="AX97" i="4"/>
  <c r="J98" i="4"/>
  <c r="V98" i="4"/>
  <c r="AH98" i="4"/>
  <c r="AT98" i="4"/>
  <c r="N77" i="4"/>
  <c r="Z77" i="4"/>
  <c r="AL77" i="4"/>
  <c r="AX77" i="4"/>
  <c r="I79" i="4"/>
  <c r="U79" i="4"/>
  <c r="AG79" i="4"/>
  <c r="AS79" i="4"/>
  <c r="D81" i="4"/>
  <c r="P81" i="4"/>
  <c r="AB81" i="4"/>
  <c r="AN81" i="4"/>
  <c r="AZ81" i="4"/>
  <c r="L82" i="4"/>
  <c r="X82" i="4"/>
  <c r="AJ82" i="4"/>
  <c r="AV82" i="4"/>
  <c r="H83" i="4"/>
  <c r="T83" i="4"/>
  <c r="AF83" i="4"/>
  <c r="AR83" i="4"/>
  <c r="D84" i="4"/>
  <c r="P84" i="4"/>
  <c r="AB84" i="4"/>
  <c r="AN84" i="4"/>
  <c r="AZ84" i="4"/>
  <c r="E92" i="4"/>
  <c r="Q92" i="4"/>
  <c r="AC92" i="4"/>
  <c r="AO92" i="4"/>
  <c r="BA92" i="4"/>
  <c r="L94" i="4"/>
  <c r="X94" i="4"/>
  <c r="AJ94" i="4"/>
  <c r="AV94" i="4"/>
  <c r="O97" i="4"/>
  <c r="AA97" i="4"/>
  <c r="AM97" i="4"/>
  <c r="AY97" i="4"/>
  <c r="K98" i="4"/>
  <c r="W98" i="4"/>
  <c r="AI98" i="4"/>
  <c r="AU98" i="4"/>
  <c r="O77" i="4"/>
  <c r="AA77" i="4"/>
  <c r="AM77" i="4"/>
  <c r="AY77" i="4"/>
  <c r="J79" i="4"/>
  <c r="V79" i="4"/>
  <c r="AH79" i="4"/>
  <c r="AT79" i="4"/>
  <c r="Q81" i="4"/>
  <c r="AC81" i="4"/>
  <c r="AO81" i="4"/>
  <c r="BA81" i="4"/>
  <c r="M82" i="4"/>
  <c r="Y82" i="4"/>
  <c r="AK82" i="4"/>
  <c r="AW82" i="4"/>
  <c r="I83" i="4"/>
  <c r="U83" i="4"/>
  <c r="AG83" i="4"/>
  <c r="AS83" i="4"/>
  <c r="E84" i="4"/>
  <c r="Q84" i="4"/>
  <c r="AC84" i="4"/>
  <c r="AO84" i="4"/>
  <c r="BA84" i="4"/>
  <c r="R92" i="4"/>
  <c r="AD92" i="4"/>
  <c r="AP92" i="4"/>
  <c r="BB92" i="4"/>
  <c r="M94" i="4"/>
  <c r="Y94" i="4"/>
  <c r="AK94" i="4"/>
  <c r="AW94" i="4"/>
  <c r="D97" i="4"/>
  <c r="P97" i="4"/>
  <c r="AB97" i="4"/>
  <c r="AN97" i="4"/>
  <c r="AZ97" i="4"/>
  <c r="L98" i="4"/>
  <c r="X98" i="4"/>
  <c r="AJ98" i="4"/>
  <c r="AV98" i="4"/>
  <c r="P77" i="4"/>
  <c r="AB77" i="4"/>
  <c r="AN77" i="4"/>
  <c r="AZ77" i="4"/>
  <c r="K79" i="4"/>
  <c r="W79" i="4"/>
  <c r="AI79" i="4"/>
  <c r="AU79" i="4"/>
  <c r="F81" i="4"/>
  <c r="R81" i="4"/>
  <c r="AD81" i="4"/>
  <c r="AP81" i="4"/>
  <c r="BB81" i="4"/>
  <c r="N82" i="4"/>
  <c r="Z82" i="4"/>
  <c r="AL82" i="4"/>
  <c r="AX82" i="4"/>
  <c r="J83" i="4"/>
  <c r="V83" i="4"/>
  <c r="AH83" i="4"/>
  <c r="AT83" i="4"/>
  <c r="F84" i="4"/>
  <c r="R84" i="4"/>
  <c r="AD84" i="4"/>
  <c r="AP84" i="4"/>
  <c r="BB84" i="4"/>
  <c r="AE92" i="4"/>
  <c r="AQ92" i="4"/>
  <c r="N94" i="4"/>
  <c r="Z94" i="4"/>
  <c r="AL94" i="4"/>
  <c r="AX94" i="4"/>
  <c r="Y98" i="4"/>
  <c r="AK98" i="4"/>
  <c r="AW98" i="4"/>
  <c r="E77" i="4"/>
  <c r="Q77" i="4"/>
  <c r="AC77" i="4"/>
  <c r="AO77" i="4"/>
  <c r="BA77" i="4"/>
  <c r="L79" i="4"/>
  <c r="X79" i="4"/>
  <c r="AJ79" i="4"/>
  <c r="AV79" i="4"/>
  <c r="G81" i="4"/>
  <c r="S81" i="4"/>
  <c r="AE81" i="4"/>
  <c r="AQ81" i="4"/>
  <c r="O82" i="4"/>
  <c r="AA82" i="4"/>
  <c r="AM82" i="4"/>
  <c r="AY82" i="4"/>
  <c r="K83" i="4"/>
  <c r="W83" i="4"/>
  <c r="AI83" i="4"/>
  <c r="AU83" i="4"/>
  <c r="G84" i="4"/>
  <c r="S84" i="4"/>
  <c r="AE84" i="4"/>
  <c r="AQ84" i="4"/>
  <c r="AF92" i="4"/>
  <c r="AR92" i="4"/>
  <c r="O94" i="4"/>
  <c r="AA94" i="4"/>
  <c r="AM94" i="4"/>
  <c r="AY94" i="4"/>
  <c r="Z98" i="4"/>
  <c r="AL98" i="4"/>
  <c r="AX98" i="4"/>
  <c r="F77" i="4"/>
  <c r="R77" i="4"/>
  <c r="AD77" i="4"/>
  <c r="AP77" i="4"/>
  <c r="BB77" i="4"/>
  <c r="M79" i="4"/>
  <c r="Y79" i="4"/>
  <c r="AK79" i="4"/>
  <c r="AW79" i="4"/>
  <c r="H81" i="4"/>
  <c r="T81" i="4"/>
  <c r="AF81" i="4"/>
  <c r="AR81" i="4"/>
  <c r="D82" i="4"/>
  <c r="P82" i="4"/>
  <c r="AB82" i="4"/>
  <c r="AN82" i="4"/>
  <c r="AZ82" i="4"/>
  <c r="L83" i="4"/>
  <c r="X83" i="4"/>
  <c r="AJ83" i="4"/>
  <c r="AV83" i="4"/>
  <c r="H84" i="4"/>
  <c r="T84" i="4"/>
  <c r="AF84" i="4"/>
  <c r="AR84" i="4"/>
  <c r="I92" i="4"/>
  <c r="U92" i="4"/>
  <c r="AG92" i="4"/>
  <c r="AS92" i="4"/>
  <c r="D94" i="4"/>
  <c r="P94" i="4"/>
  <c r="AB94" i="4"/>
  <c r="AN94" i="4"/>
  <c r="AZ94" i="4"/>
  <c r="O98" i="4"/>
  <c r="AA98" i="4"/>
  <c r="AM98" i="4"/>
  <c r="AY98" i="4"/>
  <c r="G77" i="4"/>
  <c r="S77" i="4"/>
  <c r="AE77" i="4"/>
  <c r="AQ77" i="4"/>
  <c r="N79" i="4"/>
  <c r="Z79" i="4"/>
  <c r="AL79" i="4"/>
  <c r="AX79" i="4"/>
  <c r="I81" i="4"/>
  <c r="U81" i="4"/>
  <c r="AG81" i="4"/>
  <c r="AS81" i="4"/>
  <c r="E82" i="4"/>
  <c r="Q82" i="4"/>
  <c r="AC82" i="4"/>
  <c r="AO82" i="4"/>
  <c r="BA82" i="4"/>
  <c r="M83" i="4"/>
  <c r="Y83" i="4"/>
  <c r="AK83" i="4"/>
  <c r="AW83" i="4"/>
  <c r="I84" i="4"/>
  <c r="U84" i="4"/>
  <c r="AG84" i="4"/>
  <c r="AS84" i="4"/>
  <c r="J92" i="4"/>
  <c r="V92" i="4"/>
  <c r="AH92" i="4"/>
  <c r="AT92" i="4"/>
  <c r="E94" i="4"/>
  <c r="Q94" i="4"/>
  <c r="AC94" i="4"/>
  <c r="AO94" i="4"/>
  <c r="BA94" i="4"/>
  <c r="H97" i="4"/>
  <c r="T97" i="4"/>
  <c r="AF97" i="4"/>
  <c r="AR97" i="4"/>
  <c r="D98" i="4"/>
  <c r="P98" i="4"/>
  <c r="AB98" i="4"/>
  <c r="AN98" i="4"/>
  <c r="AZ98" i="4"/>
  <c r="H77" i="4"/>
  <c r="T77" i="4"/>
  <c r="AF77" i="4"/>
  <c r="O79" i="4"/>
  <c r="AA79" i="4"/>
  <c r="AM79" i="4"/>
  <c r="J81" i="4"/>
  <c r="V81" i="4"/>
  <c r="AH81" i="4"/>
  <c r="F82" i="4"/>
  <c r="R82" i="4"/>
  <c r="AD82" i="4"/>
  <c r="AP82" i="4"/>
  <c r="N83" i="4"/>
  <c r="Z83" i="4"/>
  <c r="AL83" i="4"/>
  <c r="J84" i="4"/>
  <c r="V84" i="4"/>
  <c r="AH84" i="4"/>
  <c r="K92" i="4"/>
  <c r="W92" i="4"/>
  <c r="AI92" i="4"/>
  <c r="F94" i="4"/>
  <c r="R94" i="4"/>
  <c r="AD94" i="4"/>
  <c r="AP94" i="4"/>
  <c r="I97" i="4"/>
  <c r="U97" i="4"/>
  <c r="AG97" i="4"/>
  <c r="E98" i="4"/>
  <c r="Q98" i="4"/>
  <c r="AC98" i="4"/>
  <c r="AO98" i="4"/>
  <c r="Z18" i="5"/>
  <c r="W18" i="5" s="1"/>
  <c r="C61" i="5" s="1"/>
  <c r="F89" i="5"/>
  <c r="G89" i="5" s="1"/>
  <c r="H89" i="5" s="1"/>
  <c r="I89" i="5" s="1"/>
  <c r="J89" i="5" s="1"/>
  <c r="K89" i="5" s="1"/>
  <c r="L89" i="5" s="1"/>
  <c r="M89" i="5" s="1"/>
  <c r="N89" i="5" s="1"/>
  <c r="O89" i="5" s="1"/>
  <c r="P89" i="5" s="1"/>
  <c r="Q89" i="5" s="1"/>
  <c r="R89" i="5" s="1"/>
  <c r="S89" i="5" s="1"/>
  <c r="T89" i="5" s="1"/>
  <c r="U89" i="5" s="1"/>
  <c r="V89" i="5" s="1"/>
  <c r="W89" i="5" s="1"/>
  <c r="X89" i="5" s="1"/>
  <c r="Y89" i="5" s="1"/>
  <c r="Z89" i="5" s="1"/>
  <c r="AA89" i="5" s="1"/>
  <c r="AB89" i="5" s="1"/>
  <c r="AC89" i="5" s="1"/>
  <c r="AD89" i="5" s="1"/>
  <c r="AE89" i="5" s="1"/>
  <c r="AF89" i="5" s="1"/>
  <c r="AG89" i="5" s="1"/>
  <c r="AH89" i="5" s="1"/>
  <c r="AI89" i="5" s="1"/>
  <c r="AJ89" i="5" s="1"/>
  <c r="AK89" i="5" s="1"/>
  <c r="AL89" i="5" s="1"/>
  <c r="AM89" i="5" s="1"/>
  <c r="AN89" i="5" s="1"/>
  <c r="AO89" i="5" s="1"/>
  <c r="AP89" i="5" s="1"/>
  <c r="AQ89" i="5" s="1"/>
  <c r="AR89" i="5" s="1"/>
  <c r="AS89" i="5" s="1"/>
  <c r="AT89" i="5" s="1"/>
  <c r="AU89" i="5" s="1"/>
  <c r="AV89" i="5" s="1"/>
  <c r="AW89" i="5" s="1"/>
  <c r="AX89" i="5" s="1"/>
  <c r="AY89" i="5" s="1"/>
  <c r="AZ89" i="5" s="1"/>
  <c r="BA89" i="5" s="1"/>
  <c r="BB89" i="5" s="1"/>
  <c r="AS84" i="5"/>
  <c r="AS79" i="5"/>
  <c r="AV84" i="5"/>
  <c r="AV83" i="5"/>
  <c r="AV82" i="5"/>
  <c r="AV81" i="5"/>
  <c r="AV79" i="5"/>
  <c r="AV77" i="5"/>
  <c r="AY84" i="5"/>
  <c r="AX83" i="5"/>
  <c r="AZ81" i="5"/>
  <c r="AY79" i="5"/>
  <c r="AX77" i="5"/>
  <c r="BA83" i="5"/>
  <c r="BA81" i="5"/>
  <c r="BA77" i="5"/>
  <c r="BB99" i="5"/>
  <c r="AX99" i="5"/>
  <c r="AT99" i="5"/>
  <c r="AZ98" i="5"/>
  <c r="AV98" i="5"/>
  <c r="BB97" i="5"/>
  <c r="AX97" i="5"/>
  <c r="AT97" i="5"/>
  <c r="AZ96" i="5"/>
  <c r="AV96" i="5"/>
  <c r="BB94" i="5"/>
  <c r="AX94" i="5"/>
  <c r="AT94" i="5"/>
  <c r="AZ92" i="5"/>
  <c r="AV92" i="5"/>
  <c r="AS83" i="5"/>
  <c r="AS77" i="5"/>
  <c r="AU84" i="5"/>
  <c r="AU83" i="5"/>
  <c r="AU82" i="5"/>
  <c r="AU81" i="5"/>
  <c r="AU79" i="5"/>
  <c r="AU77" i="5"/>
  <c r="AX84" i="5"/>
  <c r="AZ82" i="5"/>
  <c r="AY81" i="5"/>
  <c r="AX79" i="5"/>
  <c r="BB84" i="5"/>
  <c r="BB82" i="5"/>
  <c r="BB79" i="5"/>
  <c r="BA99" i="5"/>
  <c r="AW99" i="5"/>
  <c r="AS99" i="5"/>
  <c r="AY98" i="5"/>
  <c r="AU98" i="5"/>
  <c r="BA97" i="5"/>
  <c r="AW97" i="5"/>
  <c r="AS97" i="5"/>
  <c r="AY96" i="5"/>
  <c r="AU96" i="5"/>
  <c r="BA94" i="5"/>
  <c r="AW94" i="5"/>
  <c r="AS94" i="5"/>
  <c r="AY92" i="5"/>
  <c r="AU92" i="5"/>
  <c r="AS82" i="5"/>
  <c r="AT84" i="5"/>
  <c r="AT83" i="5"/>
  <c r="AT82" i="5"/>
  <c r="AT81" i="5"/>
  <c r="AT79" i="5"/>
  <c r="AT77" i="5"/>
  <c r="AZ83" i="5"/>
  <c r="AY82" i="5"/>
  <c r="AX81" i="5"/>
  <c r="AZ77" i="5"/>
  <c r="BA84" i="5"/>
  <c r="BA82" i="5"/>
  <c r="BA79" i="5"/>
  <c r="AZ99" i="5"/>
  <c r="AV99" i="5"/>
  <c r="BB98" i="5"/>
  <c r="AX98" i="5"/>
  <c r="AT98" i="5"/>
  <c r="AZ97" i="5"/>
  <c r="AV97" i="5"/>
  <c r="BB96" i="5"/>
  <c r="AX96" i="5"/>
  <c r="AT96" i="5"/>
  <c r="AZ94" i="5"/>
  <c r="AV94" i="5"/>
  <c r="BB92" i="5"/>
  <c r="AX92" i="5"/>
  <c r="AT92" i="5"/>
  <c r="AS81" i="5"/>
  <c r="AW84" i="5"/>
  <c r="AW83" i="5"/>
  <c r="AW82" i="5"/>
  <c r="AW81" i="5"/>
  <c r="AW79" i="5"/>
  <c r="AW77" i="5"/>
  <c r="AZ84" i="5"/>
  <c r="AY83" i="5"/>
  <c r="AX82" i="5"/>
  <c r="AZ79" i="5"/>
  <c r="AY77" i="5"/>
  <c r="BB83" i="5"/>
  <c r="BB77" i="5"/>
  <c r="AY99" i="5"/>
  <c r="AU99" i="5"/>
  <c r="BA98" i="5"/>
  <c r="AW98" i="5"/>
  <c r="AS98" i="5"/>
  <c r="AY97" i="5"/>
  <c r="AU97" i="5"/>
  <c r="BA96" i="5"/>
  <c r="AW96" i="5"/>
  <c r="AS96" i="5"/>
  <c r="AY94" i="5"/>
  <c r="AU94" i="5"/>
  <c r="BA92" i="5"/>
  <c r="AW92" i="5"/>
  <c r="AS92" i="5"/>
  <c r="D65" i="5"/>
  <c r="F84" i="5"/>
  <c r="V84" i="5"/>
  <c r="F97" i="5"/>
  <c r="AL84" i="5"/>
  <c r="Q82" i="5"/>
  <c r="D79" i="5"/>
  <c r="N79" i="5"/>
  <c r="AH79" i="5"/>
  <c r="G83" i="5"/>
  <c r="AM83" i="5"/>
  <c r="I84" i="5"/>
  <c r="Y84" i="5"/>
  <c r="AO84" i="5"/>
  <c r="Y79" i="5"/>
  <c r="AB83" i="5"/>
  <c r="E79" i="5"/>
  <c r="Q79" i="5"/>
  <c r="AM79" i="5"/>
  <c r="I82" i="5"/>
  <c r="L83" i="5"/>
  <c r="AR83" i="5"/>
  <c r="N84" i="5"/>
  <c r="AD84" i="5"/>
  <c r="J79" i="5"/>
  <c r="I79" i="5"/>
  <c r="V79" i="5"/>
  <c r="W83" i="5"/>
  <c r="Q84" i="5"/>
  <c r="AG84" i="5"/>
  <c r="H77" i="5"/>
  <c r="P77" i="5"/>
  <c r="X77" i="5"/>
  <c r="AF77" i="5"/>
  <c r="AN77" i="5"/>
  <c r="H79" i="5"/>
  <c r="M79" i="5"/>
  <c r="U79" i="5"/>
  <c r="AE79" i="5"/>
  <c r="F82" i="5"/>
  <c r="N82" i="5"/>
  <c r="V82" i="5"/>
  <c r="AD82" i="5"/>
  <c r="AL82" i="5"/>
  <c r="T83" i="5"/>
  <c r="AJ83" i="5"/>
  <c r="E84" i="5"/>
  <c r="M84" i="5"/>
  <c r="U84" i="5"/>
  <c r="AC84" i="5"/>
  <c r="AK84" i="5"/>
  <c r="E97" i="5"/>
  <c r="I77" i="5"/>
  <c r="Q77" i="5"/>
  <c r="Y77" i="5"/>
  <c r="AG77" i="5"/>
  <c r="AO77" i="5"/>
  <c r="Y82" i="5"/>
  <c r="AG82" i="5"/>
  <c r="AO82" i="5"/>
  <c r="L77" i="5"/>
  <c r="T77" i="5"/>
  <c r="AB77" i="5"/>
  <c r="AJ77" i="5"/>
  <c r="AR77" i="5"/>
  <c r="J82" i="5"/>
  <c r="R82" i="5"/>
  <c r="Z82" i="5"/>
  <c r="AH82" i="5"/>
  <c r="AP82" i="5"/>
  <c r="E77" i="5"/>
  <c r="M77" i="5"/>
  <c r="U77" i="5"/>
  <c r="AC77" i="5"/>
  <c r="AK77" i="5"/>
  <c r="F79" i="5"/>
  <c r="L79" i="5"/>
  <c r="R79" i="5"/>
  <c r="Z79" i="5"/>
  <c r="E82" i="5"/>
  <c r="M82" i="5"/>
  <c r="U82" i="5"/>
  <c r="AC82" i="5"/>
  <c r="AK82" i="5"/>
  <c r="O83" i="5"/>
  <c r="AE83" i="5"/>
  <c r="J84" i="5"/>
  <c r="R84" i="5"/>
  <c r="Z84" i="5"/>
  <c r="AH84" i="5"/>
  <c r="AP84" i="5"/>
  <c r="Z20" i="5"/>
  <c r="W20" i="5" s="1"/>
  <c r="C68" i="5" s="1"/>
  <c r="D68" i="5" s="1"/>
  <c r="E72" i="5"/>
  <c r="D73" i="5"/>
  <c r="E73" i="5" s="1"/>
  <c r="F60" i="5"/>
  <c r="F65" i="5" s="1"/>
  <c r="E66" i="5"/>
  <c r="E65" i="5"/>
  <c r="D72" i="5"/>
  <c r="AP81" i="5"/>
  <c r="AL81" i="5"/>
  <c r="AH81" i="5"/>
  <c r="AD81" i="5"/>
  <c r="Z81" i="5"/>
  <c r="V81" i="5"/>
  <c r="R81" i="5"/>
  <c r="N81" i="5"/>
  <c r="J81" i="5"/>
  <c r="F81" i="5"/>
  <c r="AO81" i="5"/>
  <c r="AK81" i="5"/>
  <c r="AG81" i="5"/>
  <c r="AC81" i="5"/>
  <c r="Y81" i="5"/>
  <c r="U81" i="5"/>
  <c r="Q81" i="5"/>
  <c r="M81" i="5"/>
  <c r="I81" i="5"/>
  <c r="E81" i="5"/>
  <c r="K81" i="5"/>
  <c r="S81" i="5"/>
  <c r="AA81" i="5"/>
  <c r="AI81" i="5"/>
  <c r="AQ81" i="5"/>
  <c r="D81" i="5"/>
  <c r="L81" i="5"/>
  <c r="T81" i="5"/>
  <c r="AB81" i="5"/>
  <c r="AJ81" i="5"/>
  <c r="AR81" i="5"/>
  <c r="F77" i="5"/>
  <c r="J77" i="5"/>
  <c r="N77" i="5"/>
  <c r="R77" i="5"/>
  <c r="V77" i="5"/>
  <c r="Z77" i="5"/>
  <c r="AD77" i="5"/>
  <c r="AH77" i="5"/>
  <c r="AL77" i="5"/>
  <c r="AP77" i="5"/>
  <c r="AO79" i="5"/>
  <c r="AK79" i="5"/>
  <c r="AG79" i="5"/>
  <c r="AC79" i="5"/>
  <c r="AR79" i="5"/>
  <c r="AN79" i="5"/>
  <c r="AJ79" i="5"/>
  <c r="AF79" i="5"/>
  <c r="AB79" i="5"/>
  <c r="G79" i="5"/>
  <c r="K79" i="5"/>
  <c r="O79" i="5"/>
  <c r="S79" i="5"/>
  <c r="W79" i="5"/>
  <c r="AA79" i="5"/>
  <c r="AI79" i="5"/>
  <c r="AQ79" i="5"/>
  <c r="G81" i="5"/>
  <c r="O81" i="5"/>
  <c r="W81" i="5"/>
  <c r="AE81" i="5"/>
  <c r="AM81" i="5"/>
  <c r="H83" i="5"/>
  <c r="P83" i="5"/>
  <c r="X83" i="5"/>
  <c r="AF83" i="5"/>
  <c r="G77" i="5"/>
  <c r="K77" i="5"/>
  <c r="O77" i="5"/>
  <c r="S77" i="5"/>
  <c r="W77" i="5"/>
  <c r="AA77" i="5"/>
  <c r="AE77" i="5"/>
  <c r="AI77" i="5"/>
  <c r="AM77" i="5"/>
  <c r="P79" i="5"/>
  <c r="T79" i="5"/>
  <c r="X79" i="5"/>
  <c r="AD79" i="5"/>
  <c r="AL79" i="5"/>
  <c r="H81" i="5"/>
  <c r="P81" i="5"/>
  <c r="X81" i="5"/>
  <c r="AF81" i="5"/>
  <c r="AN81" i="5"/>
  <c r="AP83" i="5"/>
  <c r="AL83" i="5"/>
  <c r="AH83" i="5"/>
  <c r="AD83" i="5"/>
  <c r="Z83" i="5"/>
  <c r="V83" i="5"/>
  <c r="R83" i="5"/>
  <c r="N83" i="5"/>
  <c r="J83" i="5"/>
  <c r="F83" i="5"/>
  <c r="AO83" i="5"/>
  <c r="AK83" i="5"/>
  <c r="AG83" i="5"/>
  <c r="AC83" i="5"/>
  <c r="Y83" i="5"/>
  <c r="U83" i="5"/>
  <c r="Q83" i="5"/>
  <c r="M83" i="5"/>
  <c r="I83" i="5"/>
  <c r="K83" i="5"/>
  <c r="S83" i="5"/>
  <c r="AA83" i="5"/>
  <c r="AI83" i="5"/>
  <c r="AQ83" i="5"/>
  <c r="G82" i="5"/>
  <c r="K82" i="5"/>
  <c r="O82" i="5"/>
  <c r="S82" i="5"/>
  <c r="W82" i="5"/>
  <c r="AA82" i="5"/>
  <c r="AE82" i="5"/>
  <c r="AI82" i="5"/>
  <c r="AM82" i="5"/>
  <c r="AQ82" i="5"/>
  <c r="G84" i="5"/>
  <c r="K84" i="5"/>
  <c r="O84" i="5"/>
  <c r="S84" i="5"/>
  <c r="W84" i="5"/>
  <c r="AA84" i="5"/>
  <c r="AE84" i="5"/>
  <c r="AI84" i="5"/>
  <c r="AM84" i="5"/>
  <c r="AQ84" i="5"/>
  <c r="D82" i="5"/>
  <c r="H82" i="5"/>
  <c r="L82" i="5"/>
  <c r="P82" i="5"/>
  <c r="T82" i="5"/>
  <c r="X82" i="5"/>
  <c r="AB82" i="5"/>
  <c r="AF82" i="5"/>
  <c r="AJ82" i="5"/>
  <c r="AN82" i="5"/>
  <c r="D84" i="5"/>
  <c r="H84" i="5"/>
  <c r="L84" i="5"/>
  <c r="P84" i="5"/>
  <c r="T84" i="5"/>
  <c r="X84" i="5"/>
  <c r="AB84" i="5"/>
  <c r="AF84" i="5"/>
  <c r="AJ84" i="5"/>
  <c r="AN84" i="5"/>
  <c r="D92" i="5"/>
  <c r="H92" i="5"/>
  <c r="L92" i="5"/>
  <c r="P92" i="5"/>
  <c r="T92" i="5"/>
  <c r="X92" i="5"/>
  <c r="AB92" i="5"/>
  <c r="AF92" i="5"/>
  <c r="AJ92" i="5"/>
  <c r="AN92" i="5"/>
  <c r="AR92" i="5"/>
  <c r="E94" i="5"/>
  <c r="I94" i="5"/>
  <c r="M94" i="5"/>
  <c r="Q94" i="5"/>
  <c r="U94" i="5"/>
  <c r="Y94" i="5"/>
  <c r="AC94" i="5"/>
  <c r="AG94" i="5"/>
  <c r="AK94" i="5"/>
  <c r="AO94" i="5"/>
  <c r="F96" i="5"/>
  <c r="J96" i="5"/>
  <c r="N96" i="5"/>
  <c r="R96" i="5"/>
  <c r="V96" i="5"/>
  <c r="Z96" i="5"/>
  <c r="AD96" i="5"/>
  <c r="AH96" i="5"/>
  <c r="AL96" i="5"/>
  <c r="AP96" i="5"/>
  <c r="D97" i="5"/>
  <c r="H97" i="5"/>
  <c r="L97" i="5"/>
  <c r="P97" i="5"/>
  <c r="T97" i="5"/>
  <c r="X97" i="5"/>
  <c r="AB97" i="5"/>
  <c r="AF97" i="5"/>
  <c r="AJ97" i="5"/>
  <c r="AN97" i="5"/>
  <c r="AR97" i="5"/>
  <c r="F98" i="5"/>
  <c r="J98" i="5"/>
  <c r="N98" i="5"/>
  <c r="R98" i="5"/>
  <c r="V98" i="5"/>
  <c r="Z98" i="5"/>
  <c r="AD98" i="5"/>
  <c r="AH98" i="5"/>
  <c r="AL98" i="5"/>
  <c r="AP98" i="5"/>
  <c r="D99" i="5"/>
  <c r="H99" i="5"/>
  <c r="L99" i="5"/>
  <c r="P99" i="5"/>
  <c r="T99" i="5"/>
  <c r="X99" i="5"/>
  <c r="AB99" i="5"/>
  <c r="AF99" i="5"/>
  <c r="AJ99" i="5"/>
  <c r="AN99" i="5"/>
  <c r="AR99" i="5"/>
  <c r="E92" i="5"/>
  <c r="I92" i="5"/>
  <c r="M92" i="5"/>
  <c r="Q92" i="5"/>
  <c r="U92" i="5"/>
  <c r="Y92" i="5"/>
  <c r="AC92" i="5"/>
  <c r="AG92" i="5"/>
  <c r="AK92" i="5"/>
  <c r="AO92" i="5"/>
  <c r="F94" i="5"/>
  <c r="J94" i="5"/>
  <c r="N94" i="5"/>
  <c r="R94" i="5"/>
  <c r="V94" i="5"/>
  <c r="Z94" i="5"/>
  <c r="AD94" i="5"/>
  <c r="AH94" i="5"/>
  <c r="AL94" i="5"/>
  <c r="AP94" i="5"/>
  <c r="G96" i="5"/>
  <c r="K96" i="5"/>
  <c r="O96" i="5"/>
  <c r="S96" i="5"/>
  <c r="W96" i="5"/>
  <c r="AA96" i="5"/>
  <c r="AE96" i="5"/>
  <c r="AI96" i="5"/>
  <c r="AM96" i="5"/>
  <c r="AQ96" i="5"/>
  <c r="I97" i="5"/>
  <c r="M97" i="5"/>
  <c r="Q97" i="5"/>
  <c r="U97" i="5"/>
  <c r="Y97" i="5"/>
  <c r="AC97" i="5"/>
  <c r="AG97" i="5"/>
  <c r="AK97" i="5"/>
  <c r="AO97" i="5"/>
  <c r="G98" i="5"/>
  <c r="K98" i="5"/>
  <c r="O98" i="5"/>
  <c r="S98" i="5"/>
  <c r="W98" i="5"/>
  <c r="AA98" i="5"/>
  <c r="AE98" i="5"/>
  <c r="AI98" i="5"/>
  <c r="AM98" i="5"/>
  <c r="AQ98" i="5"/>
  <c r="E99" i="5"/>
  <c r="I99" i="5"/>
  <c r="M99" i="5"/>
  <c r="Q99" i="5"/>
  <c r="U99" i="5"/>
  <c r="Y99" i="5"/>
  <c r="AC99" i="5"/>
  <c r="AG99" i="5"/>
  <c r="AK99" i="5"/>
  <c r="AO99" i="5"/>
  <c r="F92" i="5"/>
  <c r="J92" i="5"/>
  <c r="N92" i="5"/>
  <c r="R92" i="5"/>
  <c r="V92" i="5"/>
  <c r="Z92" i="5"/>
  <c r="AD92" i="5"/>
  <c r="AH92" i="5"/>
  <c r="AL92" i="5"/>
  <c r="AP92" i="5"/>
  <c r="G94" i="5"/>
  <c r="K94" i="5"/>
  <c r="O94" i="5"/>
  <c r="S94" i="5"/>
  <c r="W94" i="5"/>
  <c r="AA94" i="5"/>
  <c r="AE94" i="5"/>
  <c r="AI94" i="5"/>
  <c r="AM94" i="5"/>
  <c r="AQ94" i="5"/>
  <c r="D96" i="5"/>
  <c r="H96" i="5"/>
  <c r="L96" i="5"/>
  <c r="P96" i="5"/>
  <c r="T96" i="5"/>
  <c r="X96" i="5"/>
  <c r="AB96" i="5"/>
  <c r="AF96" i="5"/>
  <c r="AJ96" i="5"/>
  <c r="AN96" i="5"/>
  <c r="AR96" i="5"/>
  <c r="J97" i="5"/>
  <c r="N97" i="5"/>
  <c r="R97" i="5"/>
  <c r="V97" i="5"/>
  <c r="Z97" i="5"/>
  <c r="AD97" i="5"/>
  <c r="AH97" i="5"/>
  <c r="AL97" i="5"/>
  <c r="AP97" i="5"/>
  <c r="D98" i="5"/>
  <c r="H98" i="5"/>
  <c r="L98" i="5"/>
  <c r="P98" i="5"/>
  <c r="T98" i="5"/>
  <c r="X98" i="5"/>
  <c r="AB98" i="5"/>
  <c r="AF98" i="5"/>
  <c r="AJ98" i="5"/>
  <c r="AN98" i="5"/>
  <c r="AR98" i="5"/>
  <c r="F99" i="5"/>
  <c r="J99" i="5"/>
  <c r="N99" i="5"/>
  <c r="R99" i="5"/>
  <c r="V99" i="5"/>
  <c r="Z99" i="5"/>
  <c r="AD99" i="5"/>
  <c r="AH99" i="5"/>
  <c r="AL99" i="5"/>
  <c r="AP99" i="5"/>
  <c r="G92" i="5"/>
  <c r="K92" i="5"/>
  <c r="O92" i="5"/>
  <c r="S92" i="5"/>
  <c r="W92" i="5"/>
  <c r="AA92" i="5"/>
  <c r="AE92" i="5"/>
  <c r="AI92" i="5"/>
  <c r="AM92" i="5"/>
  <c r="D94" i="5"/>
  <c r="H94" i="5"/>
  <c r="L94" i="5"/>
  <c r="P94" i="5"/>
  <c r="T94" i="5"/>
  <c r="X94" i="5"/>
  <c r="AB94" i="5"/>
  <c r="AF94" i="5"/>
  <c r="AJ94" i="5"/>
  <c r="AN94" i="5"/>
  <c r="E96" i="5"/>
  <c r="I96" i="5"/>
  <c r="M96" i="5"/>
  <c r="Q96" i="5"/>
  <c r="U96" i="5"/>
  <c r="Y96" i="5"/>
  <c r="AC96" i="5"/>
  <c r="AG96" i="5"/>
  <c r="AK96" i="5"/>
  <c r="G97" i="5"/>
  <c r="K97" i="5"/>
  <c r="O97" i="5"/>
  <c r="S97" i="5"/>
  <c r="W97" i="5"/>
  <c r="AA97" i="5"/>
  <c r="AE97" i="5"/>
  <c r="AI97" i="5"/>
  <c r="AM97" i="5"/>
  <c r="E98" i="5"/>
  <c r="I98" i="5"/>
  <c r="M98" i="5"/>
  <c r="Q98" i="5"/>
  <c r="U98" i="5"/>
  <c r="Y98" i="5"/>
  <c r="AC98" i="5"/>
  <c r="AG98" i="5"/>
  <c r="AK98" i="5"/>
  <c r="G99" i="5"/>
  <c r="K99" i="5"/>
  <c r="O99" i="5"/>
  <c r="S99" i="5"/>
  <c r="W99" i="5"/>
  <c r="AA99" i="5"/>
  <c r="AE99" i="5"/>
  <c r="AI99" i="5"/>
  <c r="AM99" i="5"/>
  <c r="W18" i="4" l="1"/>
  <c r="U35" i="4" s="1"/>
  <c r="E73" i="4"/>
  <c r="F73" i="4" s="1"/>
  <c r="D73" i="4"/>
  <c r="G73" i="4"/>
  <c r="G66" i="4"/>
  <c r="H60" i="4"/>
  <c r="G72" i="4"/>
  <c r="C91" i="4"/>
  <c r="C68" i="4"/>
  <c r="U34" i="4"/>
  <c r="E68" i="5"/>
  <c r="D61" i="5"/>
  <c r="E61" i="5"/>
  <c r="I61" i="5"/>
  <c r="M61" i="5"/>
  <c r="Q61" i="5"/>
  <c r="U61" i="5"/>
  <c r="Y61" i="5"/>
  <c r="AC61" i="5"/>
  <c r="AG61" i="5"/>
  <c r="AK61" i="5"/>
  <c r="AO61" i="5"/>
  <c r="AS61" i="5"/>
  <c r="AW61" i="5"/>
  <c r="BA61" i="5"/>
  <c r="H61" i="5"/>
  <c r="P61" i="5"/>
  <c r="X61" i="5"/>
  <c r="AJ61" i="5"/>
  <c r="AR61" i="5"/>
  <c r="F61" i="5"/>
  <c r="J61" i="5"/>
  <c r="N61" i="5"/>
  <c r="R61" i="5"/>
  <c r="V61" i="5"/>
  <c r="Z61" i="5"/>
  <c r="AD61" i="5"/>
  <c r="AH61" i="5"/>
  <c r="AL61" i="5"/>
  <c r="AP61" i="5"/>
  <c r="AT61" i="5"/>
  <c r="AX61" i="5"/>
  <c r="BB61" i="5"/>
  <c r="L61" i="5"/>
  <c r="T61" i="5"/>
  <c r="AB61" i="5"/>
  <c r="AN61" i="5"/>
  <c r="AV61" i="5"/>
  <c r="G61" i="5"/>
  <c r="K61" i="5"/>
  <c r="O61" i="5"/>
  <c r="S61" i="5"/>
  <c r="W61" i="5"/>
  <c r="AA61" i="5"/>
  <c r="AE61" i="5"/>
  <c r="AI61" i="5"/>
  <c r="AM61" i="5"/>
  <c r="AQ61" i="5"/>
  <c r="AU61" i="5"/>
  <c r="AY61" i="5"/>
  <c r="AF61" i="5"/>
  <c r="AZ61" i="5"/>
  <c r="F73" i="5"/>
  <c r="F72" i="5"/>
  <c r="G60" i="5"/>
  <c r="F66" i="5"/>
  <c r="C90" i="5"/>
  <c r="U35" i="5"/>
  <c r="C91" i="5"/>
  <c r="U34" i="5"/>
  <c r="C61" i="4" l="1"/>
  <c r="H61" i="4" s="1"/>
  <c r="C90" i="4"/>
  <c r="V90" i="4" s="1"/>
  <c r="E91" i="4"/>
  <c r="BA91" i="4"/>
  <c r="AO91" i="4"/>
  <c r="Q91" i="4"/>
  <c r="AW91" i="4"/>
  <c r="AT91" i="4"/>
  <c r="AQ91" i="4"/>
  <c r="P91" i="4"/>
  <c r="AK91" i="4"/>
  <c r="AH91" i="4"/>
  <c r="AE91" i="4"/>
  <c r="D91" i="4"/>
  <c r="Y91" i="4"/>
  <c r="V91" i="4"/>
  <c r="S91" i="4"/>
  <c r="M91" i="4"/>
  <c r="J91" i="4"/>
  <c r="G91" i="4"/>
  <c r="AC91" i="4"/>
  <c r="AY91" i="4"/>
  <c r="AV91" i="4"/>
  <c r="AS91" i="4"/>
  <c r="BB91" i="4"/>
  <c r="W91" i="4"/>
  <c r="AM91" i="4"/>
  <c r="AJ91" i="4"/>
  <c r="AG91" i="4"/>
  <c r="AP91" i="4"/>
  <c r="AA91" i="4"/>
  <c r="X91" i="4"/>
  <c r="U91" i="4"/>
  <c r="AD91" i="4"/>
  <c r="O91" i="4"/>
  <c r="L91" i="4"/>
  <c r="I91" i="4"/>
  <c r="R91" i="4"/>
  <c r="AN91" i="4"/>
  <c r="AX91" i="4"/>
  <c r="AU91" i="4"/>
  <c r="AR91" i="4"/>
  <c r="F91" i="4"/>
  <c r="T91" i="4"/>
  <c r="AL91" i="4"/>
  <c r="AI91" i="4"/>
  <c r="AF91" i="4"/>
  <c r="AZ91" i="4"/>
  <c r="Z91" i="4"/>
  <c r="N91" i="4"/>
  <c r="K91" i="4"/>
  <c r="H91" i="4"/>
  <c r="AB91" i="4"/>
  <c r="D68" i="4"/>
  <c r="D74" i="4" s="1"/>
  <c r="D76" i="4" s="1"/>
  <c r="G68" i="4"/>
  <c r="G74" i="4" s="1"/>
  <c r="G76" i="4" s="1"/>
  <c r="H68" i="4"/>
  <c r="F68" i="4"/>
  <c r="E68" i="4"/>
  <c r="E74" i="4" s="1"/>
  <c r="E76" i="4" s="1"/>
  <c r="H66" i="4"/>
  <c r="I60" i="4"/>
  <c r="H65" i="4"/>
  <c r="H73" i="4"/>
  <c r="H72" i="4"/>
  <c r="AU90" i="5"/>
  <c r="AY90" i="5"/>
  <c r="AV90" i="5"/>
  <c r="AZ90" i="5"/>
  <c r="AS90" i="5"/>
  <c r="AW90" i="5"/>
  <c r="BA90" i="5"/>
  <c r="AT90" i="5"/>
  <c r="AX90" i="5"/>
  <c r="BB90" i="5"/>
  <c r="AS91" i="5"/>
  <c r="AW91" i="5"/>
  <c r="BA91" i="5"/>
  <c r="AT91" i="5"/>
  <c r="AX91" i="5"/>
  <c r="BB91" i="5"/>
  <c r="AU91" i="5"/>
  <c r="AY91" i="5"/>
  <c r="AV91" i="5"/>
  <c r="AZ91" i="5"/>
  <c r="F68" i="5"/>
  <c r="G68" i="5"/>
  <c r="E74" i="5"/>
  <c r="E76" i="5" s="1"/>
  <c r="G73" i="5"/>
  <c r="G72" i="5"/>
  <c r="H60" i="5"/>
  <c r="H68" i="5" s="1"/>
  <c r="G66" i="5"/>
  <c r="G65" i="5"/>
  <c r="AO91" i="5"/>
  <c r="AK91" i="5"/>
  <c r="AG91" i="5"/>
  <c r="AC91" i="5"/>
  <c r="Y91" i="5"/>
  <c r="U91" i="5"/>
  <c r="Q91" i="5"/>
  <c r="M91" i="5"/>
  <c r="I91" i="5"/>
  <c r="E91" i="5"/>
  <c r="AR91" i="5"/>
  <c r="AN91" i="5"/>
  <c r="AJ91" i="5"/>
  <c r="AF91" i="5"/>
  <c r="AB91" i="5"/>
  <c r="X91" i="5"/>
  <c r="T91" i="5"/>
  <c r="P91" i="5"/>
  <c r="L91" i="5"/>
  <c r="H91" i="5"/>
  <c r="D91" i="5"/>
  <c r="AQ91" i="5"/>
  <c r="AM91" i="5"/>
  <c r="AI91" i="5"/>
  <c r="AE91" i="5"/>
  <c r="AA91" i="5"/>
  <c r="W91" i="5"/>
  <c r="S91" i="5"/>
  <c r="O91" i="5"/>
  <c r="K91" i="5"/>
  <c r="G91" i="5"/>
  <c r="AP91" i="5"/>
  <c r="AL91" i="5"/>
  <c r="AH91" i="5"/>
  <c r="AD91" i="5"/>
  <c r="Z91" i="5"/>
  <c r="V91" i="5"/>
  <c r="R91" i="5"/>
  <c r="N91" i="5"/>
  <c r="J91" i="5"/>
  <c r="F91" i="5"/>
  <c r="D67" i="5"/>
  <c r="D75" i="5" s="1"/>
  <c r="F67" i="5"/>
  <c r="F75" i="5" s="1"/>
  <c r="E67" i="5"/>
  <c r="E75" i="5" s="1"/>
  <c r="AQ90" i="5"/>
  <c r="AM90" i="5"/>
  <c r="AP90" i="5"/>
  <c r="AL90" i="5"/>
  <c r="AO90" i="5"/>
  <c r="AK90" i="5"/>
  <c r="AR90" i="5"/>
  <c r="AN90" i="5"/>
  <c r="AJ90" i="5"/>
  <c r="AF90" i="5"/>
  <c r="AB90" i="5"/>
  <c r="X90" i="5"/>
  <c r="T90" i="5"/>
  <c r="P90" i="5"/>
  <c r="L90" i="5"/>
  <c r="H90" i="5"/>
  <c r="D90" i="5"/>
  <c r="AI90" i="5"/>
  <c r="AE90" i="5"/>
  <c r="AA90" i="5"/>
  <c r="W90" i="5"/>
  <c r="S90" i="5"/>
  <c r="O90" i="5"/>
  <c r="K90" i="5"/>
  <c r="G90" i="5"/>
  <c r="AH90" i="5"/>
  <c r="AD90" i="5"/>
  <c r="Z90" i="5"/>
  <c r="V90" i="5"/>
  <c r="R90" i="5"/>
  <c r="N90" i="5"/>
  <c r="J90" i="5"/>
  <c r="F90" i="5"/>
  <c r="AG90" i="5"/>
  <c r="AC90" i="5"/>
  <c r="Y90" i="5"/>
  <c r="U90" i="5"/>
  <c r="Q90" i="5"/>
  <c r="M90" i="5"/>
  <c r="I90" i="5"/>
  <c r="E90" i="5"/>
  <c r="I61" i="4" l="1"/>
  <c r="R90" i="4"/>
  <c r="R101" i="4" s="1"/>
  <c r="I17" i="4" s="1"/>
  <c r="K17" i="4" s="1"/>
  <c r="J90" i="4"/>
  <c r="J101" i="4" s="1"/>
  <c r="I9" i="4" s="1"/>
  <c r="K9" i="4" s="1"/>
  <c r="BA90" i="4"/>
  <c r="BA101" i="4" s="1"/>
  <c r="I52" i="4" s="1"/>
  <c r="K52" i="4" s="1"/>
  <c r="P90" i="4"/>
  <c r="P101" i="4" s="1"/>
  <c r="I15" i="4" s="1"/>
  <c r="K15" i="4" s="1"/>
  <c r="W90" i="4"/>
  <c r="W101" i="4" s="1"/>
  <c r="I22" i="4" s="1"/>
  <c r="K22" i="4" s="1"/>
  <c r="F90" i="4"/>
  <c r="F101" i="4" s="1"/>
  <c r="I5" i="4" s="1"/>
  <c r="K5" i="4" s="1"/>
  <c r="AB90" i="4"/>
  <c r="AB101" i="4" s="1"/>
  <c r="I27" i="4" s="1"/>
  <c r="K27" i="4" s="1"/>
  <c r="AI90" i="4"/>
  <c r="AI101" i="4" s="1"/>
  <c r="I34" i="4" s="1"/>
  <c r="K34" i="4" s="1"/>
  <c r="AW90" i="4"/>
  <c r="AW101" i="4" s="1"/>
  <c r="I48" i="4" s="1"/>
  <c r="K48" i="4" s="1"/>
  <c r="H90" i="4"/>
  <c r="H101" i="4" s="1"/>
  <c r="I7" i="4" s="1"/>
  <c r="K7" i="4" s="1"/>
  <c r="D90" i="4"/>
  <c r="D101" i="4" s="1"/>
  <c r="I3" i="4" s="1"/>
  <c r="K3" i="4" s="1"/>
  <c r="L3" i="4" s="1"/>
  <c r="N90" i="4"/>
  <c r="AX90" i="4"/>
  <c r="AX101" i="4" s="1"/>
  <c r="I49" i="4" s="1"/>
  <c r="K49" i="4" s="1"/>
  <c r="X90" i="4"/>
  <c r="X101" i="4" s="1"/>
  <c r="I23" i="4" s="1"/>
  <c r="K23" i="4" s="1"/>
  <c r="AJ90" i="4"/>
  <c r="AJ101" i="4" s="1"/>
  <c r="I35" i="4" s="1"/>
  <c r="K35" i="4" s="1"/>
  <c r="AV90" i="4"/>
  <c r="AV101" i="4" s="1"/>
  <c r="I47" i="4" s="1"/>
  <c r="K47" i="4" s="1"/>
  <c r="I90" i="4"/>
  <c r="I101" i="4" s="1"/>
  <c r="I8" i="4" s="1"/>
  <c r="K8" i="4" s="1"/>
  <c r="U90" i="4"/>
  <c r="U101" i="4" s="1"/>
  <c r="I20" i="4" s="1"/>
  <c r="K20" i="4" s="1"/>
  <c r="AG90" i="4"/>
  <c r="AG101" i="4" s="1"/>
  <c r="I32" i="4" s="1"/>
  <c r="K32" i="4" s="1"/>
  <c r="L90" i="4"/>
  <c r="L101" i="4" s="1"/>
  <c r="I11" i="4" s="1"/>
  <c r="K11" i="4" s="1"/>
  <c r="G90" i="4"/>
  <c r="G101" i="4" s="1"/>
  <c r="I6" i="4" s="1"/>
  <c r="K6" i="4" s="1"/>
  <c r="S90" i="4"/>
  <c r="S101" i="4" s="1"/>
  <c r="I18" i="4" s="1"/>
  <c r="K18" i="4" s="1"/>
  <c r="E90" i="4"/>
  <c r="E101" i="4" s="1"/>
  <c r="I4" i="4" s="1"/>
  <c r="K4" i="4" s="1"/>
  <c r="Q90" i="4"/>
  <c r="Q101" i="4" s="1"/>
  <c r="I16" i="4" s="1"/>
  <c r="K16" i="4" s="1"/>
  <c r="AH90" i="4"/>
  <c r="AH101" i="4" s="1"/>
  <c r="I33" i="4" s="1"/>
  <c r="K33" i="4" s="1"/>
  <c r="AC90" i="4"/>
  <c r="AC101" i="4" s="1"/>
  <c r="I28" i="4" s="1"/>
  <c r="K28" i="4" s="1"/>
  <c r="AA90" i="4"/>
  <c r="AA101" i="4" s="1"/>
  <c r="I26" i="4" s="1"/>
  <c r="K26" i="4" s="1"/>
  <c r="AM90" i="4"/>
  <c r="AY90" i="4"/>
  <c r="AY101" i="4" s="1"/>
  <c r="I50" i="4" s="1"/>
  <c r="K50" i="4" s="1"/>
  <c r="M90" i="4"/>
  <c r="M101" i="4" s="1"/>
  <c r="I12" i="4" s="1"/>
  <c r="K12" i="4" s="1"/>
  <c r="Y90" i="4"/>
  <c r="Y101" i="4" s="1"/>
  <c r="I24" i="4" s="1"/>
  <c r="K24" i="4" s="1"/>
  <c r="AK90" i="4"/>
  <c r="AK101" i="4" s="1"/>
  <c r="I36" i="4" s="1"/>
  <c r="K36" i="4" s="1"/>
  <c r="AS90" i="4"/>
  <c r="AS101" i="4" s="1"/>
  <c r="I44" i="4" s="1"/>
  <c r="K44" i="4" s="1"/>
  <c r="K90" i="4"/>
  <c r="K101" i="4" s="1"/>
  <c r="I10" i="4" s="1"/>
  <c r="K10" i="4" s="1"/>
  <c r="O90" i="4"/>
  <c r="O101" i="4" s="1"/>
  <c r="I14" i="4" s="1"/>
  <c r="K14" i="4" s="1"/>
  <c r="AE90" i="4"/>
  <c r="AE101" i="4" s="1"/>
  <c r="I30" i="4" s="1"/>
  <c r="K30" i="4" s="1"/>
  <c r="AQ90" i="4"/>
  <c r="AQ101" i="4" s="1"/>
  <c r="I42" i="4" s="1"/>
  <c r="K42" i="4" s="1"/>
  <c r="AT90" i="4"/>
  <c r="AT101" i="4" s="1"/>
  <c r="I45" i="4" s="1"/>
  <c r="K45" i="4" s="1"/>
  <c r="G61" i="4"/>
  <c r="G67" i="4" s="1"/>
  <c r="G75" i="4" s="1"/>
  <c r="G86" i="4" s="1"/>
  <c r="H6" i="4" s="1"/>
  <c r="J6" i="4" s="1"/>
  <c r="AU90" i="4"/>
  <c r="T90" i="4"/>
  <c r="T101" i="4" s="1"/>
  <c r="I19" i="4" s="1"/>
  <c r="K19" i="4" s="1"/>
  <c r="AF90" i="4"/>
  <c r="AF101" i="4" s="1"/>
  <c r="I31" i="4" s="1"/>
  <c r="K31" i="4" s="1"/>
  <c r="AR90" i="4"/>
  <c r="AR101" i="4" s="1"/>
  <c r="I43" i="4" s="1"/>
  <c r="K43" i="4" s="1"/>
  <c r="AO90" i="4"/>
  <c r="AO101" i="4" s="1"/>
  <c r="I40" i="4" s="1"/>
  <c r="K40" i="4" s="1"/>
  <c r="AD90" i="4"/>
  <c r="AD101" i="4" s="1"/>
  <c r="I29" i="4" s="1"/>
  <c r="K29" i="4" s="1"/>
  <c r="AP90" i="4"/>
  <c r="AP101" i="4" s="1"/>
  <c r="I41" i="4" s="1"/>
  <c r="K41" i="4" s="1"/>
  <c r="BB90" i="4"/>
  <c r="BB101" i="4" s="1"/>
  <c r="I53" i="4" s="1"/>
  <c r="K53" i="4" s="1"/>
  <c r="AN90" i="4"/>
  <c r="AN101" i="4" s="1"/>
  <c r="I39" i="4" s="1"/>
  <c r="K39" i="4" s="1"/>
  <c r="AZ90" i="4"/>
  <c r="AZ101" i="4" s="1"/>
  <c r="I51" i="4" s="1"/>
  <c r="K51" i="4" s="1"/>
  <c r="Z90" i="4"/>
  <c r="Z101" i="4" s="1"/>
  <c r="I25" i="4" s="1"/>
  <c r="K25" i="4" s="1"/>
  <c r="AL90" i="4"/>
  <c r="AL101" i="4" s="1"/>
  <c r="I37" i="4" s="1"/>
  <c r="K37" i="4" s="1"/>
  <c r="F61" i="4"/>
  <c r="F67" i="4" s="1"/>
  <c r="F75" i="4" s="1"/>
  <c r="D61" i="4"/>
  <c r="D67" i="4" s="1"/>
  <c r="D75" i="4" s="1"/>
  <c r="D86" i="4" s="1"/>
  <c r="H3" i="4" s="1"/>
  <c r="J3" i="4" s="1"/>
  <c r="M3" i="4" s="1"/>
  <c r="O3" i="4" s="1"/>
  <c r="AE3" i="4" s="1"/>
  <c r="E61" i="4"/>
  <c r="E67" i="4" s="1"/>
  <c r="E75" i="4" s="1"/>
  <c r="E86" i="4" s="1"/>
  <c r="H4" i="4" s="1"/>
  <c r="J4" i="4" s="1"/>
  <c r="AU101" i="4"/>
  <c r="I46" i="4" s="1"/>
  <c r="K46" i="4" s="1"/>
  <c r="AM101" i="4"/>
  <c r="I38" i="4" s="1"/>
  <c r="K38" i="4" s="1"/>
  <c r="N101" i="4"/>
  <c r="I13" i="4" s="1"/>
  <c r="K13" i="4" s="1"/>
  <c r="H74" i="4"/>
  <c r="H76" i="4" s="1"/>
  <c r="V101" i="4"/>
  <c r="I21" i="4" s="1"/>
  <c r="K21" i="4" s="1"/>
  <c r="H67" i="4"/>
  <c r="H75" i="4" s="1"/>
  <c r="I68" i="4"/>
  <c r="F69" i="4"/>
  <c r="F74" i="4"/>
  <c r="F76" i="4" s="1"/>
  <c r="I66" i="4"/>
  <c r="I67" i="4" s="1"/>
  <c r="I75" i="4" s="1"/>
  <c r="J60" i="4"/>
  <c r="I65" i="4"/>
  <c r="I73" i="4"/>
  <c r="I72" i="4"/>
  <c r="F74" i="5"/>
  <c r="F76" i="5" s="1"/>
  <c r="F86" i="5" s="1"/>
  <c r="F69" i="5"/>
  <c r="W101" i="5"/>
  <c r="I22" i="5" s="1"/>
  <c r="D101" i="5"/>
  <c r="I3" i="5" s="1"/>
  <c r="K3" i="5" s="1"/>
  <c r="G101" i="5"/>
  <c r="I6" i="5" s="1"/>
  <c r="S101" i="5"/>
  <c r="I18" i="5" s="1"/>
  <c r="AI101" i="5"/>
  <c r="I34" i="5" s="1"/>
  <c r="D74" i="5"/>
  <c r="D76" i="5" s="1"/>
  <c r="D86" i="5" s="1"/>
  <c r="AT101" i="5"/>
  <c r="I45" i="5" s="1"/>
  <c r="AZ101" i="5"/>
  <c r="I51" i="5" s="1"/>
  <c r="BA101" i="5"/>
  <c r="I52" i="5" s="1"/>
  <c r="AV101" i="5"/>
  <c r="I47" i="5" s="1"/>
  <c r="BB101" i="5"/>
  <c r="I53" i="5" s="1"/>
  <c r="AW101" i="5"/>
  <c r="I48" i="5" s="1"/>
  <c r="AY101" i="5"/>
  <c r="I50" i="5" s="1"/>
  <c r="AX101" i="5"/>
  <c r="I49" i="5" s="1"/>
  <c r="AS101" i="5"/>
  <c r="I44" i="5" s="1"/>
  <c r="AU101" i="5"/>
  <c r="I46" i="5" s="1"/>
  <c r="F101" i="5"/>
  <c r="I5" i="5" s="1"/>
  <c r="V101" i="5"/>
  <c r="I21" i="5" s="1"/>
  <c r="T101" i="5"/>
  <c r="I19" i="5" s="1"/>
  <c r="AJ101" i="5"/>
  <c r="I35" i="5" s="1"/>
  <c r="AO101" i="5"/>
  <c r="I40" i="5" s="1"/>
  <c r="J101" i="5"/>
  <c r="I9" i="5" s="1"/>
  <c r="Z101" i="5"/>
  <c r="I25" i="5" s="1"/>
  <c r="H101" i="5"/>
  <c r="I7" i="5" s="1"/>
  <c r="X101" i="5"/>
  <c r="I23" i="5" s="1"/>
  <c r="AN101" i="5"/>
  <c r="I39" i="5" s="1"/>
  <c r="M101" i="5"/>
  <c r="I12" i="5" s="1"/>
  <c r="AC101" i="5"/>
  <c r="I28" i="5" s="1"/>
  <c r="AP101" i="5"/>
  <c r="I41" i="5" s="1"/>
  <c r="R101" i="5"/>
  <c r="I17" i="5" s="1"/>
  <c r="AH101" i="5"/>
  <c r="I33" i="5" s="1"/>
  <c r="P101" i="5"/>
  <c r="I15" i="5" s="1"/>
  <c r="AF101" i="5"/>
  <c r="I31" i="5" s="1"/>
  <c r="AK101" i="5"/>
  <c r="I36" i="5" s="1"/>
  <c r="N101" i="5"/>
  <c r="I13" i="5" s="1"/>
  <c r="AD101" i="5"/>
  <c r="I29" i="5" s="1"/>
  <c r="L101" i="5"/>
  <c r="I11" i="5" s="1"/>
  <c r="AB101" i="5"/>
  <c r="I27" i="5" s="1"/>
  <c r="AR101" i="5"/>
  <c r="I43" i="5" s="1"/>
  <c r="G67" i="5"/>
  <c r="G75" i="5" s="1"/>
  <c r="Q101" i="5"/>
  <c r="I16" i="5" s="1"/>
  <c r="AG101" i="5"/>
  <c r="I32" i="5" s="1"/>
  <c r="AM101" i="5"/>
  <c r="I38" i="5" s="1"/>
  <c r="E86" i="5"/>
  <c r="U101" i="5"/>
  <c r="I20" i="5" s="1"/>
  <c r="I101" i="5"/>
  <c r="I8" i="5" s="1"/>
  <c r="Y101" i="5"/>
  <c r="I24" i="5" s="1"/>
  <c r="K101" i="5"/>
  <c r="I10" i="5" s="1"/>
  <c r="AA101" i="5"/>
  <c r="I26" i="5" s="1"/>
  <c r="AL101" i="5"/>
  <c r="I37" i="5" s="1"/>
  <c r="E101" i="5"/>
  <c r="I4" i="5" s="1"/>
  <c r="AQ101" i="5"/>
  <c r="I42" i="5" s="1"/>
  <c r="O101" i="5"/>
  <c r="I14" i="5" s="1"/>
  <c r="AE101" i="5"/>
  <c r="I30" i="5" s="1"/>
  <c r="G74" i="5"/>
  <c r="G76" i="5" s="1"/>
  <c r="H73" i="5"/>
  <c r="H74" i="5" s="1"/>
  <c r="H66" i="5"/>
  <c r="H67" i="5" s="1"/>
  <c r="H65" i="5"/>
  <c r="I60" i="5"/>
  <c r="H72" i="5"/>
  <c r="F86" i="4" l="1"/>
  <c r="H5" i="4" s="1"/>
  <c r="J5" i="4" s="1"/>
  <c r="H86" i="4"/>
  <c r="H7" i="4" s="1"/>
  <c r="J7" i="4" s="1"/>
  <c r="P3" i="4"/>
  <c r="R3" i="4" s="1"/>
  <c r="N3" i="4"/>
  <c r="I74" i="4"/>
  <c r="I76" i="4" s="1"/>
  <c r="I86" i="4" s="1"/>
  <c r="H8" i="4" s="1"/>
  <c r="J8" i="4" s="1"/>
  <c r="J66" i="4"/>
  <c r="K60" i="4"/>
  <c r="J73" i="4"/>
  <c r="J65" i="4"/>
  <c r="J72" i="4"/>
  <c r="J61" i="4"/>
  <c r="J67" i="4" s="1"/>
  <c r="J75" i="4" s="1"/>
  <c r="J68" i="4"/>
  <c r="J74" i="4" s="1"/>
  <c r="J76" i="4" s="1"/>
  <c r="H5" i="5"/>
  <c r="K5" i="5"/>
  <c r="H4" i="5"/>
  <c r="K4" i="5"/>
  <c r="H3" i="5"/>
  <c r="J3" i="5" s="1"/>
  <c r="DX6" i="5"/>
  <c r="DX5" i="5"/>
  <c r="DX4" i="5"/>
  <c r="AG3" i="5"/>
  <c r="G86" i="5"/>
  <c r="H75" i="5"/>
  <c r="H76" i="5"/>
  <c r="AG4" i="5"/>
  <c r="I73" i="5"/>
  <c r="I72" i="5"/>
  <c r="I66" i="5"/>
  <c r="J60" i="5"/>
  <c r="I65" i="5"/>
  <c r="I68" i="5"/>
  <c r="I67" i="5"/>
  <c r="J86" i="4" l="1"/>
  <c r="H9" i="4" s="1"/>
  <c r="J9" i="4" s="1"/>
  <c r="K66" i="4"/>
  <c r="L60" i="4"/>
  <c r="K65" i="4"/>
  <c r="K73" i="4"/>
  <c r="K72" i="4"/>
  <c r="K68" i="4"/>
  <c r="K61" i="4"/>
  <c r="S3" i="4"/>
  <c r="Q3" i="4"/>
  <c r="M4" i="4"/>
  <c r="O4" i="4" s="1"/>
  <c r="AE4" i="4" s="1"/>
  <c r="L4" i="4"/>
  <c r="P4" i="4" s="1"/>
  <c r="L3" i="5"/>
  <c r="P3" i="5" s="1"/>
  <c r="H6" i="5"/>
  <c r="K6" i="5"/>
  <c r="DX7" i="5"/>
  <c r="I74" i="5"/>
  <c r="I76" i="5" s="1"/>
  <c r="H86" i="5"/>
  <c r="AG5" i="5"/>
  <c r="J73" i="5"/>
  <c r="J72" i="5"/>
  <c r="J66" i="5"/>
  <c r="K60" i="5"/>
  <c r="J65" i="5"/>
  <c r="J68" i="5"/>
  <c r="J67" i="5"/>
  <c r="I75" i="5"/>
  <c r="N4" i="4" l="1"/>
  <c r="M5" i="4" s="1"/>
  <c r="O5" i="4" s="1"/>
  <c r="AE5" i="4" s="1"/>
  <c r="L66" i="4"/>
  <c r="M60" i="4"/>
  <c r="L73" i="4"/>
  <c r="L72" i="4"/>
  <c r="L65" i="4"/>
  <c r="L61" i="4"/>
  <c r="L67" i="4" s="1"/>
  <c r="L75" i="4" s="1"/>
  <c r="L68" i="4"/>
  <c r="L74" i="4" s="1"/>
  <c r="L76" i="4" s="1"/>
  <c r="R4" i="4"/>
  <c r="K74" i="4"/>
  <c r="K76" i="4" s="1"/>
  <c r="K67" i="4"/>
  <c r="K75" i="4" s="1"/>
  <c r="H7" i="5"/>
  <c r="K7" i="5"/>
  <c r="DX8" i="5"/>
  <c r="I86" i="5"/>
  <c r="J75" i="5"/>
  <c r="K73" i="5"/>
  <c r="K65" i="5"/>
  <c r="L60" i="5"/>
  <c r="K66" i="5"/>
  <c r="K72" i="5"/>
  <c r="K68" i="5"/>
  <c r="J74" i="5"/>
  <c r="J76" i="5" s="1"/>
  <c r="Q4" i="4" l="1"/>
  <c r="S4" i="4"/>
  <c r="L5" i="4"/>
  <c r="P5" i="4" s="1"/>
  <c r="R5" i="4" s="1"/>
  <c r="K86" i="4"/>
  <c r="H10" i="4" s="1"/>
  <c r="J10" i="4" s="1"/>
  <c r="L86" i="4"/>
  <c r="H11" i="4" s="1"/>
  <c r="J11" i="4" s="1"/>
  <c r="M66" i="4"/>
  <c r="N60" i="4"/>
  <c r="M65" i="4"/>
  <c r="M73" i="4"/>
  <c r="M72" i="4"/>
  <c r="M61" i="4"/>
  <c r="M67" i="4" s="1"/>
  <c r="M75" i="4" s="1"/>
  <c r="M68" i="4"/>
  <c r="M74" i="4" s="1"/>
  <c r="M76" i="4" s="1"/>
  <c r="H8" i="5"/>
  <c r="K8" i="5"/>
  <c r="J86" i="5"/>
  <c r="DX9" i="5"/>
  <c r="M3" i="5"/>
  <c r="N3" i="5" s="1"/>
  <c r="K74" i="5"/>
  <c r="K76" i="5" s="1"/>
  <c r="K67" i="5"/>
  <c r="K75" i="5" s="1"/>
  <c r="L66" i="5"/>
  <c r="L73" i="5"/>
  <c r="L65" i="5"/>
  <c r="M60" i="5"/>
  <c r="L72" i="5"/>
  <c r="L68" i="5"/>
  <c r="AG6" i="5"/>
  <c r="N5" i="4" l="1"/>
  <c r="L6" i="4" s="1"/>
  <c r="P6" i="4" s="1"/>
  <c r="M86" i="4"/>
  <c r="H12" i="4" s="1"/>
  <c r="J12" i="4" s="1"/>
  <c r="N66" i="4"/>
  <c r="N65" i="4"/>
  <c r="N73" i="4"/>
  <c r="O60" i="4"/>
  <c r="N72" i="4"/>
  <c r="N61" i="4"/>
  <c r="N68" i="4"/>
  <c r="DX10" i="5"/>
  <c r="K9" i="5"/>
  <c r="H9" i="5"/>
  <c r="O3" i="5"/>
  <c r="Q3" i="5" s="1"/>
  <c r="K86" i="5"/>
  <c r="L67" i="5"/>
  <c r="L75" i="5" s="1"/>
  <c r="L74" i="5"/>
  <c r="L76" i="5" s="1"/>
  <c r="AG7" i="5"/>
  <c r="M72" i="5"/>
  <c r="M66" i="5"/>
  <c r="M73" i="5"/>
  <c r="N60" i="5"/>
  <c r="M65" i="5"/>
  <c r="M68" i="5"/>
  <c r="S3" i="5"/>
  <c r="L4" i="5"/>
  <c r="P4" i="5" s="1"/>
  <c r="S5" i="4" l="1"/>
  <c r="Q5" i="4"/>
  <c r="M6" i="4"/>
  <c r="N6" i="4" s="1"/>
  <c r="M7" i="4" s="1"/>
  <c r="P60" i="4"/>
  <c r="O65" i="4"/>
  <c r="O73" i="4"/>
  <c r="O66" i="4"/>
  <c r="O72" i="4"/>
  <c r="O68" i="4"/>
  <c r="O61" i="4"/>
  <c r="O67" i="4" s="1"/>
  <c r="O75" i="4" s="1"/>
  <c r="N74" i="4"/>
  <c r="N76" i="4" s="1"/>
  <c r="N67" i="4"/>
  <c r="N75" i="4" s="1"/>
  <c r="R3" i="5"/>
  <c r="AE3" i="5"/>
  <c r="DX11" i="5"/>
  <c r="H10" i="5"/>
  <c r="J4" i="5"/>
  <c r="M4" i="5" s="1"/>
  <c r="O4" i="5" s="1"/>
  <c r="AE4" i="5" s="1"/>
  <c r="L86" i="5"/>
  <c r="K11" i="5" s="1"/>
  <c r="M67" i="5"/>
  <c r="M75" i="5" s="1"/>
  <c r="M74" i="5"/>
  <c r="M76" i="5" s="1"/>
  <c r="N73" i="5"/>
  <c r="N72" i="5"/>
  <c r="O60" i="5"/>
  <c r="N66" i="5"/>
  <c r="N65" i="5"/>
  <c r="N68" i="5"/>
  <c r="O6" i="4" l="1"/>
  <c r="L7" i="4"/>
  <c r="N7" i="4" s="1"/>
  <c r="S7" i="4" s="1"/>
  <c r="S6" i="4"/>
  <c r="O74" i="4"/>
  <c r="O76" i="4" s="1"/>
  <c r="O86" i="4" s="1"/>
  <c r="H14" i="4" s="1"/>
  <c r="J14" i="4" s="1"/>
  <c r="N86" i="4"/>
  <c r="H13" i="4" s="1"/>
  <c r="J13" i="4" s="1"/>
  <c r="Q60" i="4"/>
  <c r="P65" i="4"/>
  <c r="P73" i="4"/>
  <c r="P66" i="4"/>
  <c r="P72" i="4"/>
  <c r="P68" i="4"/>
  <c r="P74" i="4" s="1"/>
  <c r="P76" i="4" s="1"/>
  <c r="P61" i="4"/>
  <c r="DX12" i="5"/>
  <c r="H11" i="5"/>
  <c r="N4" i="5"/>
  <c r="Q4" i="5" s="1"/>
  <c r="J5" i="5"/>
  <c r="R4" i="5"/>
  <c r="M86" i="5"/>
  <c r="K12" i="5" s="1"/>
  <c r="N74" i="5"/>
  <c r="N76" i="5" s="1"/>
  <c r="N67" i="5"/>
  <c r="N75" i="5" s="1"/>
  <c r="AG8" i="5"/>
  <c r="O73" i="5"/>
  <c r="P60" i="5"/>
  <c r="O66" i="5"/>
  <c r="O65" i="5"/>
  <c r="O72" i="5"/>
  <c r="O68" i="5"/>
  <c r="Q6" i="4" l="1"/>
  <c r="AE6" i="4"/>
  <c r="O7" i="4"/>
  <c r="AE7" i="4" s="1"/>
  <c r="L8" i="4"/>
  <c r="P7" i="4"/>
  <c r="M8" i="4"/>
  <c r="R6" i="4"/>
  <c r="Q65" i="4"/>
  <c r="Q73" i="4"/>
  <c r="Q66" i="4"/>
  <c r="R60" i="4"/>
  <c r="Q72" i="4"/>
  <c r="Q61" i="4"/>
  <c r="Q67" i="4" s="1"/>
  <c r="Q75" i="4" s="1"/>
  <c r="Q68" i="4"/>
  <c r="Q74" i="4" s="1"/>
  <c r="Q76" i="4" s="1"/>
  <c r="P67" i="4"/>
  <c r="P75" i="4" s="1"/>
  <c r="P86" i="4" s="1"/>
  <c r="H15" i="4" s="1"/>
  <c r="J15" i="4" s="1"/>
  <c r="O67" i="5"/>
  <c r="O75" i="5" s="1"/>
  <c r="L5" i="5"/>
  <c r="P5" i="5" s="1"/>
  <c r="S4" i="5"/>
  <c r="DX13" i="5"/>
  <c r="H12" i="5"/>
  <c r="M5" i="5"/>
  <c r="O5" i="5" s="1"/>
  <c r="AE5" i="5" s="1"/>
  <c r="J6" i="5"/>
  <c r="N86" i="5"/>
  <c r="K13" i="5" s="1"/>
  <c r="O74" i="5"/>
  <c r="O76" i="5" s="1"/>
  <c r="P73" i="5"/>
  <c r="P66" i="5"/>
  <c r="P65" i="5"/>
  <c r="Q60" i="5"/>
  <c r="P72" i="5"/>
  <c r="P68" i="5"/>
  <c r="AG9" i="5"/>
  <c r="O8" i="4" l="1"/>
  <c r="AE8" i="4" s="1"/>
  <c r="Q7" i="4"/>
  <c r="N8" i="4"/>
  <c r="L9" i="4" s="1"/>
  <c r="P8" i="4"/>
  <c r="R7" i="4"/>
  <c r="Q86" i="4"/>
  <c r="H16" i="4" s="1"/>
  <c r="J16" i="4" s="1"/>
  <c r="R73" i="4"/>
  <c r="R66" i="4"/>
  <c r="S60" i="4"/>
  <c r="R65" i="4"/>
  <c r="R72" i="4"/>
  <c r="R68" i="4"/>
  <c r="R61" i="4"/>
  <c r="P67" i="5"/>
  <c r="P75" i="5" s="1"/>
  <c r="DX14" i="5"/>
  <c r="H13" i="5"/>
  <c r="R5" i="5"/>
  <c r="N5" i="5"/>
  <c r="S5" i="5" s="1"/>
  <c r="J7" i="5"/>
  <c r="O86" i="5"/>
  <c r="P74" i="5"/>
  <c r="P76" i="5" s="1"/>
  <c r="Q73" i="5"/>
  <c r="Q72" i="5"/>
  <c r="Q66" i="5"/>
  <c r="R60" i="5"/>
  <c r="Q65" i="5"/>
  <c r="Q68" i="5"/>
  <c r="AG10" i="5"/>
  <c r="M9" i="4" l="1"/>
  <c r="O9" i="4" s="1"/>
  <c r="AE9" i="4" s="1"/>
  <c r="S8" i="4"/>
  <c r="R8" i="4"/>
  <c r="Q8" i="4"/>
  <c r="P9" i="4"/>
  <c r="S73" i="4"/>
  <c r="S66" i="4"/>
  <c r="T60" i="4"/>
  <c r="S72" i="4"/>
  <c r="S65" i="4"/>
  <c r="S61" i="4"/>
  <c r="S67" i="4" s="1"/>
  <c r="S75" i="4" s="1"/>
  <c r="S68" i="4"/>
  <c r="S74" i="4" s="1"/>
  <c r="S76" i="4" s="1"/>
  <c r="R67" i="4"/>
  <c r="R75" i="4" s="1"/>
  <c r="R74" i="4"/>
  <c r="R76" i="4" s="1"/>
  <c r="H14" i="5"/>
  <c r="K14" i="5"/>
  <c r="Q5" i="5"/>
  <c r="M6" i="5"/>
  <c r="O6" i="5" s="1"/>
  <c r="AE6" i="5" s="1"/>
  <c r="L6" i="5"/>
  <c r="DX15" i="5"/>
  <c r="J8" i="5"/>
  <c r="Q74" i="5"/>
  <c r="Q76" i="5" s="1"/>
  <c r="Q67" i="5"/>
  <c r="Q75" i="5" s="1"/>
  <c r="P86" i="5"/>
  <c r="R73" i="5"/>
  <c r="R72" i="5"/>
  <c r="R66" i="5"/>
  <c r="S60" i="5"/>
  <c r="R65" i="5"/>
  <c r="R68" i="5"/>
  <c r="R67" i="5"/>
  <c r="AG11" i="5"/>
  <c r="R9" i="4" l="1"/>
  <c r="N9" i="4"/>
  <c r="L10" i="4" s="1"/>
  <c r="P10" i="4" s="1"/>
  <c r="R86" i="4"/>
  <c r="H17" i="4" s="1"/>
  <c r="J17" i="4" s="1"/>
  <c r="S86" i="4"/>
  <c r="H18" i="4" s="1"/>
  <c r="J18" i="4" s="1"/>
  <c r="T66" i="4"/>
  <c r="U60" i="4"/>
  <c r="T65" i="4"/>
  <c r="T73" i="4"/>
  <c r="T72" i="4"/>
  <c r="T68" i="4"/>
  <c r="T74" i="4" s="1"/>
  <c r="T76" i="4" s="1"/>
  <c r="T61" i="4"/>
  <c r="T67" i="4" s="1"/>
  <c r="T75" i="4" s="1"/>
  <c r="H15" i="5"/>
  <c r="K15" i="5"/>
  <c r="N6" i="5"/>
  <c r="L7" i="5" s="1"/>
  <c r="P6" i="5"/>
  <c r="R6" i="5" s="1"/>
  <c r="DX16" i="5"/>
  <c r="J9" i="5"/>
  <c r="Q86" i="5"/>
  <c r="AG12" i="5"/>
  <c r="S73" i="5"/>
  <c r="S65" i="5"/>
  <c r="T60" i="5"/>
  <c r="S66" i="5"/>
  <c r="S72" i="5"/>
  <c r="S68" i="5"/>
  <c r="R75" i="5"/>
  <c r="R74" i="5"/>
  <c r="R76" i="5" s="1"/>
  <c r="M10" i="4" l="1"/>
  <c r="N10" i="4" s="1"/>
  <c r="S10" i="4" s="1"/>
  <c r="Q9" i="4"/>
  <c r="S9" i="4"/>
  <c r="T86" i="4"/>
  <c r="H19" i="4" s="1"/>
  <c r="J19" i="4" s="1"/>
  <c r="U66" i="4"/>
  <c r="V60" i="4"/>
  <c r="U65" i="4"/>
  <c r="U73" i="4"/>
  <c r="U72" i="4"/>
  <c r="U61" i="4"/>
  <c r="U67" i="4" s="1"/>
  <c r="U75" i="4" s="1"/>
  <c r="U68" i="4"/>
  <c r="U74" i="4" s="1"/>
  <c r="U76" i="4" s="1"/>
  <c r="H16" i="5"/>
  <c r="K16" i="5"/>
  <c r="M7" i="5"/>
  <c r="O7" i="5" s="1"/>
  <c r="AE7" i="5" s="1"/>
  <c r="S6" i="5"/>
  <c r="Q6" i="5"/>
  <c r="DX17" i="5"/>
  <c r="J10" i="5"/>
  <c r="S74" i="5"/>
  <c r="S76" i="5" s="1"/>
  <c r="P7" i="5"/>
  <c r="AG13" i="5"/>
  <c r="T66" i="5"/>
  <c r="T73" i="5"/>
  <c r="T65" i="5"/>
  <c r="U60" i="5"/>
  <c r="T72" i="5"/>
  <c r="T68" i="5"/>
  <c r="S67" i="5"/>
  <c r="S75" i="5" s="1"/>
  <c r="R86" i="5"/>
  <c r="M11" i="4" l="1"/>
  <c r="L11" i="4"/>
  <c r="P11" i="4" s="1"/>
  <c r="O10" i="4"/>
  <c r="AE10" i="4" s="1"/>
  <c r="V66" i="4"/>
  <c r="W60" i="4"/>
  <c r="V73" i="4"/>
  <c r="V65" i="4"/>
  <c r="V72" i="4"/>
  <c r="V68" i="4"/>
  <c r="V74" i="4" s="1"/>
  <c r="V76" i="4" s="1"/>
  <c r="V61" i="4"/>
  <c r="U86" i="4"/>
  <c r="H20" i="4" s="1"/>
  <c r="J20" i="4" s="1"/>
  <c r="T74" i="5"/>
  <c r="T76" i="5" s="1"/>
  <c r="H17" i="5"/>
  <c r="K17" i="5"/>
  <c r="N7" i="5"/>
  <c r="L8" i="5" s="1"/>
  <c r="P8" i="5" s="1"/>
  <c r="R7" i="5"/>
  <c r="DX18" i="5"/>
  <c r="J11" i="5"/>
  <c r="T67" i="5"/>
  <c r="T75" i="5" s="1"/>
  <c r="S86" i="5"/>
  <c r="U72" i="5"/>
  <c r="U66" i="5"/>
  <c r="U73" i="5"/>
  <c r="V60" i="5"/>
  <c r="U65" i="5"/>
  <c r="U67" i="5"/>
  <c r="U68" i="5"/>
  <c r="O11" i="4" l="1"/>
  <c r="R10" i="4"/>
  <c r="Q10" i="4"/>
  <c r="N11" i="4"/>
  <c r="M12" i="4" s="1"/>
  <c r="W66" i="4"/>
  <c r="X60" i="4"/>
  <c r="W65" i="4"/>
  <c r="W73" i="4"/>
  <c r="W72" i="4"/>
  <c r="W61" i="4"/>
  <c r="W67" i="4" s="1"/>
  <c r="W75" i="4" s="1"/>
  <c r="W68" i="4"/>
  <c r="W74" i="4" s="1"/>
  <c r="W76" i="4" s="1"/>
  <c r="V67" i="4"/>
  <c r="V75" i="4" s="1"/>
  <c r="V86" i="4" s="1"/>
  <c r="H21" i="4" s="1"/>
  <c r="J21" i="4" s="1"/>
  <c r="H18" i="5"/>
  <c r="K18" i="5"/>
  <c r="Q7" i="5"/>
  <c r="M8" i="5"/>
  <c r="O8" i="5" s="1"/>
  <c r="AE8" i="5" s="1"/>
  <c r="S7" i="5"/>
  <c r="DX19" i="5"/>
  <c r="J12" i="5"/>
  <c r="T86" i="5"/>
  <c r="U74" i="5"/>
  <c r="U76" i="5" s="1"/>
  <c r="AG14" i="5"/>
  <c r="V73" i="5"/>
  <c r="V72" i="5"/>
  <c r="W60" i="5"/>
  <c r="V66" i="5"/>
  <c r="V65" i="5"/>
  <c r="V68" i="5"/>
  <c r="U75" i="5"/>
  <c r="R11" i="4" l="1"/>
  <c r="AE11" i="4"/>
  <c r="O12" i="4"/>
  <c r="AE12" i="4" s="1"/>
  <c r="S11" i="4"/>
  <c r="Q11" i="4"/>
  <c r="L12" i="4"/>
  <c r="P12" i="4" s="1"/>
  <c r="W86" i="4"/>
  <c r="H22" i="4" s="1"/>
  <c r="J22" i="4" s="1"/>
  <c r="X66" i="4"/>
  <c r="Y60" i="4"/>
  <c r="X73" i="4"/>
  <c r="X65" i="4"/>
  <c r="X72" i="4"/>
  <c r="X61" i="4"/>
  <c r="X67" i="4" s="1"/>
  <c r="X75" i="4" s="1"/>
  <c r="X68" i="4"/>
  <c r="X74" i="4" s="1"/>
  <c r="X76" i="4" s="1"/>
  <c r="H19" i="5"/>
  <c r="K19" i="5"/>
  <c r="N8" i="5"/>
  <c r="Q8" i="5" s="1"/>
  <c r="R8" i="5"/>
  <c r="DX20" i="5"/>
  <c r="U86" i="5"/>
  <c r="J13" i="5"/>
  <c r="AG15" i="5"/>
  <c r="V74" i="5"/>
  <c r="V76" i="5" s="1"/>
  <c r="W73" i="5"/>
  <c r="X60" i="5"/>
  <c r="W66" i="5"/>
  <c r="W65" i="5"/>
  <c r="W72" i="5"/>
  <c r="W68" i="5"/>
  <c r="V67" i="5"/>
  <c r="V75" i="5" s="1"/>
  <c r="R12" i="4" l="1"/>
  <c r="N12" i="4"/>
  <c r="S12" i="4" s="1"/>
  <c r="X86" i="4"/>
  <c r="H23" i="4" s="1"/>
  <c r="J23" i="4" s="1"/>
  <c r="Y66" i="4"/>
  <c r="Z60" i="4"/>
  <c r="Y65" i="4"/>
  <c r="Y73" i="4"/>
  <c r="Y72" i="4"/>
  <c r="Y61" i="4"/>
  <c r="Y68" i="4"/>
  <c r="Y74" i="4" s="1"/>
  <c r="Y76" i="4" s="1"/>
  <c r="V86" i="5"/>
  <c r="DX22" i="5" s="1"/>
  <c r="H20" i="5"/>
  <c r="K20" i="5"/>
  <c r="K21" i="5"/>
  <c r="S8" i="5"/>
  <c r="M9" i="5"/>
  <c r="O9" i="5" s="1"/>
  <c r="AE9" i="5" s="1"/>
  <c r="L9" i="5"/>
  <c r="DX21" i="5"/>
  <c r="J14" i="5"/>
  <c r="J15" i="5"/>
  <c r="W67" i="5"/>
  <c r="W75" i="5" s="1"/>
  <c r="AG16" i="5"/>
  <c r="X73" i="5"/>
  <c r="X66" i="5"/>
  <c r="X65" i="5"/>
  <c r="Y60" i="5"/>
  <c r="X72" i="5"/>
  <c r="X68" i="5"/>
  <c r="W74" i="5"/>
  <c r="W76" i="5" s="1"/>
  <c r="L13" i="4" l="1"/>
  <c r="P13" i="4" s="1"/>
  <c r="Q12" i="4"/>
  <c r="M13" i="4"/>
  <c r="O13" i="4" s="1"/>
  <c r="AE13" i="4" s="1"/>
  <c r="Z66" i="4"/>
  <c r="Z65" i="4"/>
  <c r="Z73" i="4"/>
  <c r="AA60" i="4"/>
  <c r="Z72" i="4"/>
  <c r="Z68" i="4"/>
  <c r="Z74" i="4" s="1"/>
  <c r="Z76" i="4" s="1"/>
  <c r="Z61" i="4"/>
  <c r="Z67" i="4" s="1"/>
  <c r="Z75" i="4" s="1"/>
  <c r="Y67" i="4"/>
  <c r="Y75" i="4" s="1"/>
  <c r="Y86" i="4" s="1"/>
  <c r="H24" i="4" s="1"/>
  <c r="J24" i="4" s="1"/>
  <c r="H21" i="5"/>
  <c r="N9" i="5"/>
  <c r="M10" i="5" s="1"/>
  <c r="O10" i="5" s="1"/>
  <c r="P9" i="5"/>
  <c r="R9" i="5" s="1"/>
  <c r="X74" i="5"/>
  <c r="X76" i="5" s="1"/>
  <c r="AG17" i="5"/>
  <c r="Y73" i="5"/>
  <c r="Y66" i="5"/>
  <c r="Z60" i="5"/>
  <c r="Y65" i="5"/>
  <c r="Y72" i="5"/>
  <c r="Y68" i="5"/>
  <c r="W86" i="5"/>
  <c r="X67" i="5"/>
  <c r="X75" i="5" s="1"/>
  <c r="N13" i="4" l="1"/>
  <c r="Q13" i="4" s="1"/>
  <c r="R13" i="4"/>
  <c r="Z86" i="4"/>
  <c r="H25" i="4" s="1"/>
  <c r="J25" i="4" s="1"/>
  <c r="AB60" i="4"/>
  <c r="AA65" i="4"/>
  <c r="AA73" i="4"/>
  <c r="AA66" i="4"/>
  <c r="AA72" i="4"/>
  <c r="AA68" i="4"/>
  <c r="AA74" i="4" s="1"/>
  <c r="AA76" i="4" s="1"/>
  <c r="AA61" i="4"/>
  <c r="AA67" i="4" s="1"/>
  <c r="AA75" i="4" s="1"/>
  <c r="H22" i="5"/>
  <c r="K22" i="5"/>
  <c r="S9" i="5"/>
  <c r="Q9" i="5"/>
  <c r="DX23" i="5"/>
  <c r="J16" i="5"/>
  <c r="X86" i="5"/>
  <c r="Y74" i="5"/>
  <c r="Y76" i="5" s="1"/>
  <c r="AE10" i="5"/>
  <c r="Y67" i="5"/>
  <c r="Y75" i="5" s="1"/>
  <c r="Z73" i="5"/>
  <c r="Z72" i="5"/>
  <c r="Z66" i="5"/>
  <c r="AA60" i="5"/>
  <c r="Z65" i="5"/>
  <c r="Z68" i="5"/>
  <c r="Z67" i="5"/>
  <c r="S13" i="4" l="1"/>
  <c r="M14" i="4"/>
  <c r="O14" i="4" s="1"/>
  <c r="L14" i="4"/>
  <c r="AA86" i="4"/>
  <c r="H26" i="4" s="1"/>
  <c r="J26" i="4" s="1"/>
  <c r="AC60" i="4"/>
  <c r="AB65" i="4"/>
  <c r="AB73" i="4"/>
  <c r="AB66" i="4"/>
  <c r="AB72" i="4"/>
  <c r="AB61" i="4"/>
  <c r="AB67" i="4" s="1"/>
  <c r="AB75" i="4" s="1"/>
  <c r="AB68" i="4"/>
  <c r="AB74" i="4" s="1"/>
  <c r="AB76" i="4" s="1"/>
  <c r="H23" i="5"/>
  <c r="K23" i="5"/>
  <c r="DX24" i="5"/>
  <c r="J17" i="5"/>
  <c r="Y86" i="5"/>
  <c r="Z75" i="5"/>
  <c r="Z74" i="5"/>
  <c r="Z76" i="5" s="1"/>
  <c r="AG18" i="5"/>
  <c r="AA73" i="5"/>
  <c r="AA65" i="5"/>
  <c r="AB60" i="5"/>
  <c r="AA66" i="5"/>
  <c r="AA72" i="5"/>
  <c r="AA68" i="5"/>
  <c r="V38" i="4" l="1"/>
  <c r="AE14" i="4"/>
  <c r="N14" i="4"/>
  <c r="M15" i="4" s="1"/>
  <c r="O15" i="4" s="1"/>
  <c r="AE15" i="4" s="1"/>
  <c r="P14" i="4"/>
  <c r="R14" i="4" s="1"/>
  <c r="AB86" i="4"/>
  <c r="H27" i="4" s="1"/>
  <c r="J27" i="4" s="1"/>
  <c r="AC65" i="4"/>
  <c r="AC73" i="4"/>
  <c r="AC66" i="4"/>
  <c r="AD60" i="4"/>
  <c r="AC72" i="4"/>
  <c r="AC68" i="4"/>
  <c r="AC74" i="4" s="1"/>
  <c r="AC76" i="4" s="1"/>
  <c r="AC61" i="4"/>
  <c r="AC67" i="4" s="1"/>
  <c r="AC75" i="4" s="1"/>
  <c r="H24" i="5"/>
  <c r="K24" i="5"/>
  <c r="DX25" i="5"/>
  <c r="J18" i="5"/>
  <c r="Z86" i="5"/>
  <c r="AA67" i="5"/>
  <c r="AA75" i="5" s="1"/>
  <c r="AA74" i="5"/>
  <c r="AA76" i="5" s="1"/>
  <c r="AB66" i="5"/>
  <c r="AB73" i="5"/>
  <c r="AB65" i="5"/>
  <c r="AC60" i="5"/>
  <c r="AB72" i="5"/>
  <c r="AB68" i="5"/>
  <c r="S14" i="4" l="1"/>
  <c r="L15" i="4"/>
  <c r="N15" i="4" s="1"/>
  <c r="M16" i="4" s="1"/>
  <c r="O16" i="4" s="1"/>
  <c r="AE16" i="4" s="1"/>
  <c r="Q14" i="4"/>
  <c r="AC86" i="4"/>
  <c r="H28" i="4" s="1"/>
  <c r="J28" i="4" s="1"/>
  <c r="AD73" i="4"/>
  <c r="AD66" i="4"/>
  <c r="AE60" i="4"/>
  <c r="AD65" i="4"/>
  <c r="AD72" i="4"/>
  <c r="AD68" i="4"/>
  <c r="AD74" i="4" s="1"/>
  <c r="AD61" i="4"/>
  <c r="AD67" i="4" s="1"/>
  <c r="AD75" i="4" s="1"/>
  <c r="H25" i="5"/>
  <c r="K25" i="5"/>
  <c r="DX26" i="5"/>
  <c r="J19" i="5"/>
  <c r="AA86" i="5"/>
  <c r="AB74" i="5"/>
  <c r="AB76" i="5" s="1"/>
  <c r="AG20" i="5"/>
  <c r="AG19" i="5"/>
  <c r="AC66" i="5"/>
  <c r="AC73" i="5"/>
  <c r="AC72" i="5"/>
  <c r="AD60" i="5"/>
  <c r="AC65" i="5"/>
  <c r="AC68" i="5"/>
  <c r="AB67" i="5"/>
  <c r="AB75" i="5" s="1"/>
  <c r="L16" i="4" l="1"/>
  <c r="N16" i="4" s="1"/>
  <c r="S15" i="4"/>
  <c r="P15" i="4"/>
  <c r="R15" i="4" s="1"/>
  <c r="AE73" i="4"/>
  <c r="AE66" i="4"/>
  <c r="AF60" i="4"/>
  <c r="AE72" i="4"/>
  <c r="AE65" i="4"/>
  <c r="AE61" i="4"/>
  <c r="AE67" i="4" s="1"/>
  <c r="AE75" i="4" s="1"/>
  <c r="AE68" i="4"/>
  <c r="AE74" i="4" s="1"/>
  <c r="AE76" i="4" s="1"/>
  <c r="AD76" i="4"/>
  <c r="AD86" i="4" s="1"/>
  <c r="H29" i="4" s="1"/>
  <c r="J29" i="4" s="1"/>
  <c r="H26" i="5"/>
  <c r="K26" i="5"/>
  <c r="DX27" i="5"/>
  <c r="J20" i="5"/>
  <c r="AB86" i="5"/>
  <c r="AC74" i="5"/>
  <c r="AC76" i="5" s="1"/>
  <c r="AD73" i="5"/>
  <c r="AE60" i="5"/>
  <c r="AD66" i="5"/>
  <c r="AD72" i="5"/>
  <c r="AD65" i="5"/>
  <c r="AD68" i="5"/>
  <c r="AC67" i="5"/>
  <c r="AC75" i="5" s="1"/>
  <c r="P16" i="4" l="1"/>
  <c r="R16" i="4" s="1"/>
  <c r="Q15" i="4"/>
  <c r="M17" i="4"/>
  <c r="O17" i="4" s="1"/>
  <c r="AE17" i="4" s="1"/>
  <c r="S16" i="4"/>
  <c r="L17" i="4"/>
  <c r="AE86" i="4"/>
  <c r="H30" i="4" s="1"/>
  <c r="J30" i="4" s="1"/>
  <c r="AF66" i="4"/>
  <c r="AG60" i="4"/>
  <c r="AF65" i="4"/>
  <c r="AF73" i="4"/>
  <c r="AF72" i="4"/>
  <c r="AF68" i="4"/>
  <c r="AF74" i="4" s="1"/>
  <c r="AF76" i="4" s="1"/>
  <c r="AF61" i="4"/>
  <c r="AF67" i="4" s="1"/>
  <c r="AF75" i="4" s="1"/>
  <c r="H27" i="5"/>
  <c r="K27" i="5"/>
  <c r="DX28" i="5"/>
  <c r="J21" i="5"/>
  <c r="AC86" i="5"/>
  <c r="AD74" i="5"/>
  <c r="AD76" i="5" s="1"/>
  <c r="AG22" i="5"/>
  <c r="AG21" i="5"/>
  <c r="AD67" i="5"/>
  <c r="AD75" i="5" s="1"/>
  <c r="AE73" i="5"/>
  <c r="AF60" i="5"/>
  <c r="AE66" i="5"/>
  <c r="AE65" i="5"/>
  <c r="AE72" i="5"/>
  <c r="AE68" i="5"/>
  <c r="Q16" i="4" l="1"/>
  <c r="AF86" i="4"/>
  <c r="H31" i="4" s="1"/>
  <c r="J31" i="4" s="1"/>
  <c r="P17" i="4"/>
  <c r="R17" i="4" s="1"/>
  <c r="N17" i="4"/>
  <c r="AG66" i="4"/>
  <c r="AH60" i="4"/>
  <c r="AG65" i="4"/>
  <c r="AG73" i="4"/>
  <c r="AG72" i="4"/>
  <c r="AG61" i="4"/>
  <c r="AG67" i="4" s="1"/>
  <c r="AG75" i="4" s="1"/>
  <c r="AG68" i="4"/>
  <c r="H28" i="5"/>
  <c r="K28" i="5"/>
  <c r="DX29" i="5"/>
  <c r="J22" i="5"/>
  <c r="AD86" i="5"/>
  <c r="AE74" i="5"/>
  <c r="AE76" i="5" s="1"/>
  <c r="AE67" i="5"/>
  <c r="AE75" i="5" s="1"/>
  <c r="AF73" i="5"/>
  <c r="AF66" i="5"/>
  <c r="AF65" i="5"/>
  <c r="AG60" i="5"/>
  <c r="AF72" i="5"/>
  <c r="AF67" i="5"/>
  <c r="AF68" i="5"/>
  <c r="L18" i="4" l="1"/>
  <c r="P18" i="4" s="1"/>
  <c r="S17" i="4"/>
  <c r="M18" i="4"/>
  <c r="O18" i="4" s="1"/>
  <c r="AE18" i="4" s="1"/>
  <c r="Q17" i="4"/>
  <c r="AH66" i="4"/>
  <c r="AI60" i="4"/>
  <c r="AH73" i="4"/>
  <c r="AH72" i="4"/>
  <c r="AH65" i="4"/>
  <c r="AH68" i="4"/>
  <c r="AH61" i="4"/>
  <c r="AG74" i="4"/>
  <c r="AG76" i="4" s="1"/>
  <c r="AG86" i="4" s="1"/>
  <c r="H32" i="4" s="1"/>
  <c r="J32" i="4" s="1"/>
  <c r="H29" i="5"/>
  <c r="K29" i="5"/>
  <c r="DX30" i="5"/>
  <c r="J23" i="5"/>
  <c r="AF75" i="5"/>
  <c r="AG23" i="5"/>
  <c r="AG73" i="5"/>
  <c r="AG66" i="5"/>
  <c r="AH60" i="5"/>
  <c r="AG72" i="5"/>
  <c r="AG65" i="5"/>
  <c r="AG68" i="5"/>
  <c r="AE86" i="5"/>
  <c r="AF74" i="5"/>
  <c r="AF76" i="5" s="1"/>
  <c r="N18" i="4" l="1"/>
  <c r="Q18" i="4" s="1"/>
  <c r="R18" i="4"/>
  <c r="AI66" i="4"/>
  <c r="AJ60" i="4"/>
  <c r="AI65" i="4"/>
  <c r="AI73" i="4"/>
  <c r="AI72" i="4"/>
  <c r="AI68" i="4"/>
  <c r="AI74" i="4" s="1"/>
  <c r="AI76" i="4" s="1"/>
  <c r="AI61" i="4"/>
  <c r="AI67" i="4" s="1"/>
  <c r="AI75" i="4" s="1"/>
  <c r="AH74" i="4"/>
  <c r="AH76" i="4" s="1"/>
  <c r="AH67" i="4"/>
  <c r="AH75" i="4" s="1"/>
  <c r="H30" i="5"/>
  <c r="K30" i="5"/>
  <c r="DX31" i="5"/>
  <c r="J24" i="5"/>
  <c r="AG67" i="5"/>
  <c r="AG75" i="5" s="1"/>
  <c r="AF86" i="5"/>
  <c r="AG74" i="5"/>
  <c r="AG76" i="5" s="1"/>
  <c r="AH73" i="5"/>
  <c r="AH72" i="5"/>
  <c r="AH66" i="5"/>
  <c r="AI60" i="5"/>
  <c r="AH65" i="5"/>
  <c r="AH68" i="5"/>
  <c r="AH67" i="5"/>
  <c r="AI86" i="4" l="1"/>
  <c r="H34" i="4" s="1"/>
  <c r="J34" i="4" s="1"/>
  <c r="S18" i="4"/>
  <c r="L19" i="4"/>
  <c r="M19" i="4"/>
  <c r="O19" i="4" s="1"/>
  <c r="AE19" i="4" s="1"/>
  <c r="AH86" i="4"/>
  <c r="H33" i="4" s="1"/>
  <c r="J33" i="4" s="1"/>
  <c r="AJ66" i="4"/>
  <c r="AK60" i="4"/>
  <c r="AJ73" i="4"/>
  <c r="AJ72" i="4"/>
  <c r="AJ65" i="4"/>
  <c r="AJ61" i="4"/>
  <c r="AJ68" i="4"/>
  <c r="AJ74" i="4" s="1"/>
  <c r="AJ76" i="4" s="1"/>
  <c r="H31" i="5"/>
  <c r="K31" i="5"/>
  <c r="DX32" i="5"/>
  <c r="J25" i="5"/>
  <c r="AG86" i="5"/>
  <c r="AH75" i="5"/>
  <c r="AH74" i="5"/>
  <c r="AH76" i="5" s="1"/>
  <c r="AG24" i="5"/>
  <c r="AI73" i="5"/>
  <c r="AI65" i="5"/>
  <c r="AJ60" i="5"/>
  <c r="AI66" i="5"/>
  <c r="AI72" i="5"/>
  <c r="AI68" i="5"/>
  <c r="P19" i="4" l="1"/>
  <c r="R19" i="4" s="1"/>
  <c r="N19" i="4"/>
  <c r="AJ67" i="4"/>
  <c r="AJ75" i="4" s="1"/>
  <c r="AJ86" i="4" s="1"/>
  <c r="H35" i="4" s="1"/>
  <c r="J35" i="4" s="1"/>
  <c r="AK66" i="4"/>
  <c r="AL60" i="4"/>
  <c r="AK65" i="4"/>
  <c r="AK73" i="4"/>
  <c r="AK72" i="4"/>
  <c r="AK68" i="4"/>
  <c r="AK74" i="4" s="1"/>
  <c r="AK76" i="4" s="1"/>
  <c r="AK61" i="4"/>
  <c r="H32" i="5"/>
  <c r="K32" i="5"/>
  <c r="DX33" i="5"/>
  <c r="J26" i="5"/>
  <c r="AH86" i="5"/>
  <c r="AI74" i="5"/>
  <c r="AI76" i="5" s="1"/>
  <c r="AG25" i="5"/>
  <c r="AI67" i="5"/>
  <c r="AI75" i="5" s="1"/>
  <c r="AJ66" i="5"/>
  <c r="AJ73" i="5"/>
  <c r="AJ65" i="5"/>
  <c r="AK60" i="5"/>
  <c r="AJ72" i="5"/>
  <c r="AJ68" i="5"/>
  <c r="AJ74" i="5" s="1"/>
  <c r="M20" i="4" l="1"/>
  <c r="O20" i="4" s="1"/>
  <c r="AE20" i="4" s="1"/>
  <c r="L20" i="4"/>
  <c r="P20" i="4" s="1"/>
  <c r="Q19" i="4"/>
  <c r="S19" i="4"/>
  <c r="AK67" i="4"/>
  <c r="AK75" i="4" s="1"/>
  <c r="AK86" i="4" s="1"/>
  <c r="H36" i="4" s="1"/>
  <c r="J36" i="4" s="1"/>
  <c r="AL66" i="4"/>
  <c r="AM60" i="4"/>
  <c r="AL65" i="4"/>
  <c r="AL73" i="4"/>
  <c r="AL72" i="4"/>
  <c r="AL68" i="4"/>
  <c r="AL74" i="4" s="1"/>
  <c r="AL76" i="4" s="1"/>
  <c r="AL61" i="4"/>
  <c r="H33" i="5"/>
  <c r="K33" i="5"/>
  <c r="DX34" i="5"/>
  <c r="J27" i="5"/>
  <c r="AI86" i="5"/>
  <c r="AJ76" i="5"/>
  <c r="AJ67" i="5"/>
  <c r="AJ75" i="5" s="1"/>
  <c r="AK66" i="5"/>
  <c r="AK73" i="5"/>
  <c r="AK72" i="5"/>
  <c r="AL60" i="5"/>
  <c r="AK65" i="5"/>
  <c r="AK68" i="5"/>
  <c r="AK74" i="5" s="1"/>
  <c r="R20" i="4" l="1"/>
  <c r="N20" i="4"/>
  <c r="Q20" i="4" s="1"/>
  <c r="AN60" i="4"/>
  <c r="AM65" i="4"/>
  <c r="AM73" i="4"/>
  <c r="AM66" i="4"/>
  <c r="AM72" i="4"/>
  <c r="AM68" i="4"/>
  <c r="AM74" i="4" s="1"/>
  <c r="AM76" i="4" s="1"/>
  <c r="AM61" i="4"/>
  <c r="AM67" i="4" s="1"/>
  <c r="AM75" i="4" s="1"/>
  <c r="AL67" i="4"/>
  <c r="AL75" i="4" s="1"/>
  <c r="AL86" i="4" s="1"/>
  <c r="H37" i="4" s="1"/>
  <c r="J37" i="4" s="1"/>
  <c r="H34" i="5"/>
  <c r="K34" i="5"/>
  <c r="DX35" i="5"/>
  <c r="J28" i="5"/>
  <c r="AJ86" i="5"/>
  <c r="AK76" i="5"/>
  <c r="AK67" i="5"/>
  <c r="AK75" i="5" s="1"/>
  <c r="AG26" i="5"/>
  <c r="AL73" i="5"/>
  <c r="AM60" i="5"/>
  <c r="AL66" i="5"/>
  <c r="AL72" i="5"/>
  <c r="AL65" i="5"/>
  <c r="AL68" i="5"/>
  <c r="M21" i="4" l="1"/>
  <c r="O21" i="4" s="1"/>
  <c r="AE21" i="4" s="1"/>
  <c r="S20" i="4"/>
  <c r="L21" i="4"/>
  <c r="P21" i="4" s="1"/>
  <c r="AM86" i="4"/>
  <c r="H38" i="4" s="1"/>
  <c r="J38" i="4" s="1"/>
  <c r="AO60" i="4"/>
  <c r="AN65" i="4"/>
  <c r="AN73" i="4"/>
  <c r="AN66" i="4"/>
  <c r="AN72" i="4"/>
  <c r="AN61" i="4"/>
  <c r="AN67" i="4" s="1"/>
  <c r="AN75" i="4" s="1"/>
  <c r="AN68" i="4"/>
  <c r="AN74" i="4" s="1"/>
  <c r="AN76" i="4" s="1"/>
  <c r="H35" i="5"/>
  <c r="K35" i="5"/>
  <c r="DX36" i="5"/>
  <c r="J29" i="5"/>
  <c r="AK86" i="5"/>
  <c r="AL67" i="5"/>
  <c r="AL75" i="5" s="1"/>
  <c r="AL74" i="5"/>
  <c r="AL76" i="5" s="1"/>
  <c r="AM73" i="5"/>
  <c r="AN60" i="5"/>
  <c r="AM66" i="5"/>
  <c r="AM65" i="5"/>
  <c r="AM72" i="5"/>
  <c r="AM68" i="5"/>
  <c r="AM67" i="5"/>
  <c r="R21" i="4" l="1"/>
  <c r="N21" i="4"/>
  <c r="AN86" i="4"/>
  <c r="H39" i="4" s="1"/>
  <c r="J39" i="4" s="1"/>
  <c r="AO65" i="4"/>
  <c r="AO73" i="4"/>
  <c r="AO66" i="4"/>
  <c r="AP60" i="4"/>
  <c r="AO72" i="4"/>
  <c r="AO68" i="4"/>
  <c r="AO74" i="4" s="1"/>
  <c r="AO76" i="4" s="1"/>
  <c r="AO61" i="4"/>
  <c r="AO67" i="4" s="1"/>
  <c r="H36" i="5"/>
  <c r="K36" i="5"/>
  <c r="DX37" i="5"/>
  <c r="J30" i="5"/>
  <c r="AM75" i="5"/>
  <c r="AG27" i="5"/>
  <c r="AL86" i="5"/>
  <c r="AM74" i="5"/>
  <c r="AM76" i="5" s="1"/>
  <c r="AN73" i="5"/>
  <c r="AN66" i="5"/>
  <c r="AN65" i="5"/>
  <c r="AO60" i="5"/>
  <c r="AN72" i="5"/>
  <c r="AN68" i="5"/>
  <c r="S21" i="4" l="1"/>
  <c r="M22" i="4"/>
  <c r="O22" i="4" s="1"/>
  <c r="AE22" i="4" s="1"/>
  <c r="L22" i="4"/>
  <c r="P22" i="4" s="1"/>
  <c r="Q21" i="4"/>
  <c r="AO75" i="4"/>
  <c r="AO86" i="4" s="1"/>
  <c r="H40" i="4" s="1"/>
  <c r="J40" i="4" s="1"/>
  <c r="AP73" i="4"/>
  <c r="AP66" i="4"/>
  <c r="AQ60" i="4"/>
  <c r="AP65" i="4"/>
  <c r="AP72" i="4"/>
  <c r="AP61" i="4"/>
  <c r="AP67" i="4" s="1"/>
  <c r="AP75" i="4" s="1"/>
  <c r="AP68" i="4"/>
  <c r="AP74" i="4" s="1"/>
  <c r="H37" i="5"/>
  <c r="K37" i="5"/>
  <c r="DX38" i="5"/>
  <c r="J31" i="5"/>
  <c r="AM86" i="5"/>
  <c r="AN74" i="5"/>
  <c r="AN76" i="5" s="1"/>
  <c r="AG28" i="5"/>
  <c r="AN67" i="5"/>
  <c r="AN75" i="5" s="1"/>
  <c r="AO73" i="5"/>
  <c r="AO66" i="5"/>
  <c r="AP60" i="5"/>
  <c r="AO65" i="5"/>
  <c r="AO72" i="5"/>
  <c r="AO67" i="5"/>
  <c r="AO68" i="5"/>
  <c r="N22" i="4" l="1"/>
  <c r="L23" i="4" s="1"/>
  <c r="R22" i="4"/>
  <c r="AP76" i="4"/>
  <c r="AP86" i="4" s="1"/>
  <c r="H41" i="4" s="1"/>
  <c r="J41" i="4" s="1"/>
  <c r="AQ73" i="4"/>
  <c r="AQ66" i="4"/>
  <c r="AR60" i="4"/>
  <c r="AQ65" i="4"/>
  <c r="AQ72" i="4"/>
  <c r="AQ61" i="4"/>
  <c r="AQ67" i="4" s="1"/>
  <c r="AQ75" i="4" s="1"/>
  <c r="AQ68" i="4"/>
  <c r="AQ74" i="4" s="1"/>
  <c r="AQ76" i="4" s="1"/>
  <c r="H38" i="5"/>
  <c r="K38" i="5"/>
  <c r="DX39" i="5"/>
  <c r="J32" i="5"/>
  <c r="AN86" i="5"/>
  <c r="AO74" i="5"/>
  <c r="AO76" i="5" s="1"/>
  <c r="AP73" i="5"/>
  <c r="AP72" i="5"/>
  <c r="AP66" i="5"/>
  <c r="AQ60" i="5"/>
  <c r="AP65" i="5"/>
  <c r="AP68" i="5"/>
  <c r="AO75" i="5"/>
  <c r="S22" i="4" l="1"/>
  <c r="M23" i="4"/>
  <c r="O23" i="4" s="1"/>
  <c r="AE23" i="4" s="1"/>
  <c r="Q22" i="4"/>
  <c r="P23" i="4"/>
  <c r="AQ86" i="4"/>
  <c r="H42" i="4" s="1"/>
  <c r="J42" i="4" s="1"/>
  <c r="AR66" i="4"/>
  <c r="AS60" i="4"/>
  <c r="AR65" i="4"/>
  <c r="AR73" i="4"/>
  <c r="AR72" i="4"/>
  <c r="AR61" i="4"/>
  <c r="AR67" i="4" s="1"/>
  <c r="AR75" i="4" s="1"/>
  <c r="AR68" i="4"/>
  <c r="AR74" i="4" s="1"/>
  <c r="AR76" i="4" s="1"/>
  <c r="H39" i="5"/>
  <c r="K39" i="5"/>
  <c r="DX40" i="5"/>
  <c r="J33" i="5"/>
  <c r="AP74" i="5"/>
  <c r="AP76" i="5" s="1"/>
  <c r="AO86" i="5"/>
  <c r="AG29" i="5"/>
  <c r="AP67" i="5"/>
  <c r="AP75" i="5" s="1"/>
  <c r="AQ73" i="5"/>
  <c r="AQ65" i="5"/>
  <c r="AR60" i="5"/>
  <c r="AS60" i="5" s="1"/>
  <c r="AQ66" i="5"/>
  <c r="AQ72" i="5"/>
  <c r="AQ68" i="5"/>
  <c r="N23" i="4" l="1"/>
  <c r="Q23" i="4" s="1"/>
  <c r="R23" i="4"/>
  <c r="AS66" i="4"/>
  <c r="AT60" i="4"/>
  <c r="AS65" i="4"/>
  <c r="AS73" i="4"/>
  <c r="AS72" i="4"/>
  <c r="AS61" i="4"/>
  <c r="AS67" i="4" s="1"/>
  <c r="AS75" i="4" s="1"/>
  <c r="AS68" i="4"/>
  <c r="AR86" i="4"/>
  <c r="H43" i="4" s="1"/>
  <c r="J43" i="4" s="1"/>
  <c r="H40" i="5"/>
  <c r="K40" i="5"/>
  <c r="AT60" i="5"/>
  <c r="AS72" i="5"/>
  <c r="AS65" i="5"/>
  <c r="AS68" i="5"/>
  <c r="DX41" i="5"/>
  <c r="J34" i="5"/>
  <c r="AQ74" i="5"/>
  <c r="AQ76" i="5" s="1"/>
  <c r="AP86" i="5"/>
  <c r="AQ67" i="5"/>
  <c r="AQ75" i="5" s="1"/>
  <c r="AR66" i="5"/>
  <c r="AS66" i="5" s="1"/>
  <c r="AR73" i="5"/>
  <c r="AS73" i="5" s="1"/>
  <c r="AR65" i="5"/>
  <c r="AR72" i="5"/>
  <c r="AR67" i="5"/>
  <c r="AR68" i="5"/>
  <c r="S23" i="4" l="1"/>
  <c r="M24" i="4"/>
  <c r="O24" i="4" s="1"/>
  <c r="AE24" i="4" s="1"/>
  <c r="L24" i="4"/>
  <c r="P24" i="4" s="1"/>
  <c r="AT66" i="4"/>
  <c r="AU60" i="4"/>
  <c r="AT73" i="4"/>
  <c r="AT72" i="4"/>
  <c r="AT65" i="4"/>
  <c r="AT68" i="4"/>
  <c r="AT74" i="4" s="1"/>
  <c r="AT76" i="4" s="1"/>
  <c r="AT61" i="4"/>
  <c r="AT67" i="4" s="1"/>
  <c r="AT75" i="4" s="1"/>
  <c r="AS74" i="4"/>
  <c r="AS76" i="4" s="1"/>
  <c r="AS86" i="4" s="1"/>
  <c r="H44" i="4" s="1"/>
  <c r="J44" i="4" s="1"/>
  <c r="AQ86" i="5"/>
  <c r="H42" i="5" s="1"/>
  <c r="H41" i="5"/>
  <c r="K41" i="5"/>
  <c r="AS74" i="5"/>
  <c r="AS76" i="5" s="1"/>
  <c r="DX42" i="5"/>
  <c r="J36" i="5"/>
  <c r="AS67" i="5"/>
  <c r="AS75" i="5" s="1"/>
  <c r="AU60" i="5"/>
  <c r="AT73" i="5"/>
  <c r="AT66" i="5"/>
  <c r="AT65" i="5"/>
  <c r="AT72" i="5"/>
  <c r="AT68" i="5"/>
  <c r="J35" i="5"/>
  <c r="AR74" i="5"/>
  <c r="AR76" i="5" s="1"/>
  <c r="AG30" i="5"/>
  <c r="AR75" i="5"/>
  <c r="R24" i="4" l="1"/>
  <c r="N24" i="4"/>
  <c r="S24" i="4" s="1"/>
  <c r="AT86" i="4"/>
  <c r="H45" i="4" s="1"/>
  <c r="J45" i="4" s="1"/>
  <c r="AU66" i="4"/>
  <c r="AV60" i="4"/>
  <c r="AU65" i="4"/>
  <c r="AU73" i="4"/>
  <c r="AU72" i="4"/>
  <c r="AU61" i="4"/>
  <c r="AU67" i="4" s="1"/>
  <c r="AU75" i="4" s="1"/>
  <c r="AU68" i="4"/>
  <c r="AU74" i="4" s="1"/>
  <c r="AU76" i="4" s="1"/>
  <c r="DX43" i="5"/>
  <c r="K42" i="5"/>
  <c r="AT67" i="5"/>
  <c r="AT75" i="5" s="1"/>
  <c r="AS86" i="5"/>
  <c r="K44" i="5" s="1"/>
  <c r="AU65" i="5"/>
  <c r="AV60" i="5"/>
  <c r="AU66" i="5"/>
  <c r="AU72" i="5"/>
  <c r="AU73" i="5"/>
  <c r="AU68" i="5"/>
  <c r="AU67" i="5"/>
  <c r="AU75" i="5" s="1"/>
  <c r="AT74" i="5"/>
  <c r="AT76" i="5" s="1"/>
  <c r="AR86" i="5"/>
  <c r="K43" i="5" s="1"/>
  <c r="AG31" i="5"/>
  <c r="M25" i="4" l="1"/>
  <c r="O25" i="4" s="1"/>
  <c r="AE25" i="4" s="1"/>
  <c r="Q24" i="4"/>
  <c r="L25" i="4"/>
  <c r="P25" i="4" s="1"/>
  <c r="AU86" i="4"/>
  <c r="H46" i="4" s="1"/>
  <c r="J46" i="4" s="1"/>
  <c r="AV66" i="4"/>
  <c r="AW60" i="4"/>
  <c r="AV73" i="4"/>
  <c r="AV65" i="4"/>
  <c r="AV72" i="4"/>
  <c r="AV61" i="4"/>
  <c r="AV67" i="4" s="1"/>
  <c r="AV75" i="4" s="1"/>
  <c r="AV68" i="4"/>
  <c r="DX45" i="5"/>
  <c r="H44" i="5"/>
  <c r="J44" i="5" s="1"/>
  <c r="J39" i="5"/>
  <c r="H43" i="5"/>
  <c r="J43" i="5" s="1"/>
  <c r="J37" i="5"/>
  <c r="J38" i="5"/>
  <c r="J42" i="5"/>
  <c r="J41" i="5"/>
  <c r="AU74" i="5"/>
  <c r="AU76" i="5" s="1"/>
  <c r="AU86" i="5" s="1"/>
  <c r="K46" i="5" s="1"/>
  <c r="AV65" i="5"/>
  <c r="AW60" i="5"/>
  <c r="AV66" i="5"/>
  <c r="AV72" i="5"/>
  <c r="AV73" i="5"/>
  <c r="AV68" i="5"/>
  <c r="AT86" i="5"/>
  <c r="K45" i="5" s="1"/>
  <c r="DX44" i="5"/>
  <c r="J40" i="5"/>
  <c r="R25" i="4" l="1"/>
  <c r="N25" i="4"/>
  <c r="M26" i="4" s="1"/>
  <c r="O26" i="4" s="1"/>
  <c r="AE26" i="4" s="1"/>
  <c r="AW66" i="4"/>
  <c r="AX60" i="4"/>
  <c r="AW65" i="4"/>
  <c r="AW73" i="4"/>
  <c r="AW72" i="4"/>
  <c r="AW68" i="4"/>
  <c r="AW74" i="4" s="1"/>
  <c r="AW61" i="4"/>
  <c r="AV74" i="4"/>
  <c r="AV76" i="4" s="1"/>
  <c r="AV86" i="4" s="1"/>
  <c r="H47" i="4" s="1"/>
  <c r="J47" i="4" s="1"/>
  <c r="AV67" i="5"/>
  <c r="AV75" i="5" s="1"/>
  <c r="DX47" i="5"/>
  <c r="H46" i="5"/>
  <c r="J46" i="5" s="1"/>
  <c r="DX46" i="5"/>
  <c r="H45" i="5"/>
  <c r="J45" i="5" s="1"/>
  <c r="AV74" i="5"/>
  <c r="AV76" i="5" s="1"/>
  <c r="AX60" i="5"/>
  <c r="AW65" i="5"/>
  <c r="AW66" i="5"/>
  <c r="AW68" i="5"/>
  <c r="AW72" i="5"/>
  <c r="AW73" i="5"/>
  <c r="AG32" i="5"/>
  <c r="L26" i="4" l="1"/>
  <c r="N26" i="4" s="1"/>
  <c r="S26" i="4" s="1"/>
  <c r="Q25" i="4"/>
  <c r="S25" i="4"/>
  <c r="AX66" i="4"/>
  <c r="AY60" i="4"/>
  <c r="AX65" i="4"/>
  <c r="AX73" i="4"/>
  <c r="AX72" i="4"/>
  <c r="AX68" i="4"/>
  <c r="AX61" i="4"/>
  <c r="AW67" i="4"/>
  <c r="AW75" i="4" s="1"/>
  <c r="AW76" i="4"/>
  <c r="AV86" i="5"/>
  <c r="K47" i="5" s="1"/>
  <c r="AW67" i="5"/>
  <c r="AW75" i="5" s="1"/>
  <c r="AY60" i="5"/>
  <c r="AX72" i="5"/>
  <c r="AX65" i="5"/>
  <c r="AX73" i="5"/>
  <c r="AX66" i="5"/>
  <c r="AY66" i="5" s="1"/>
  <c r="AX68" i="5"/>
  <c r="AX74" i="5" s="1"/>
  <c r="AX76" i="5" s="1"/>
  <c r="AW74" i="5"/>
  <c r="AW76" i="5" s="1"/>
  <c r="AG33" i="5"/>
  <c r="L27" i="4" l="1"/>
  <c r="P26" i="4"/>
  <c r="R26" i="4" s="1"/>
  <c r="M27" i="4"/>
  <c r="O27" i="4" s="1"/>
  <c r="AE27" i="4" s="1"/>
  <c r="AZ60" i="4"/>
  <c r="AY65" i="4"/>
  <c r="AY73" i="4"/>
  <c r="AY66" i="4"/>
  <c r="AY72" i="4"/>
  <c r="AY61" i="4"/>
  <c r="AY67" i="4" s="1"/>
  <c r="AY75" i="4" s="1"/>
  <c r="AY68" i="4"/>
  <c r="AY74" i="4" s="1"/>
  <c r="AY76" i="4" s="1"/>
  <c r="AX67" i="4"/>
  <c r="AX75" i="4" s="1"/>
  <c r="AW86" i="4"/>
  <c r="H48" i="4" s="1"/>
  <c r="J48" i="4" s="1"/>
  <c r="AX74" i="4"/>
  <c r="AX76" i="4" s="1"/>
  <c r="AW86" i="5"/>
  <c r="K48" i="5" s="1"/>
  <c r="DX48" i="5"/>
  <c r="H47" i="5"/>
  <c r="J47" i="5" s="1"/>
  <c r="AX67" i="5"/>
  <c r="AX75" i="5" s="1"/>
  <c r="AX86" i="5" s="1"/>
  <c r="K49" i="5" s="1"/>
  <c r="AY72" i="5"/>
  <c r="AZ60" i="5"/>
  <c r="AY65" i="5"/>
  <c r="AY68" i="5"/>
  <c r="AY74" i="5" s="1"/>
  <c r="AY67" i="5"/>
  <c r="AY73" i="5"/>
  <c r="N27" i="4" l="1"/>
  <c r="S27" i="4" s="1"/>
  <c r="P27" i="4"/>
  <c r="R27" i="4" s="1"/>
  <c r="Q26" i="4"/>
  <c r="AY86" i="4"/>
  <c r="H50" i="4" s="1"/>
  <c r="J50" i="4" s="1"/>
  <c r="AX86" i="4"/>
  <c r="H49" i="4" s="1"/>
  <c r="J49" i="4" s="1"/>
  <c r="BA60" i="4"/>
  <c r="AZ65" i="4"/>
  <c r="AZ73" i="4"/>
  <c r="AZ66" i="4"/>
  <c r="AZ72" i="4"/>
  <c r="AZ61" i="4"/>
  <c r="AZ67" i="4" s="1"/>
  <c r="AZ68" i="4"/>
  <c r="AZ74" i="4" s="1"/>
  <c r="AZ76" i="4" s="1"/>
  <c r="AY76" i="5"/>
  <c r="H48" i="5"/>
  <c r="J48" i="5" s="1"/>
  <c r="DX49" i="5"/>
  <c r="DX50" i="5"/>
  <c r="H49" i="5"/>
  <c r="J49" i="5" s="1"/>
  <c r="BA60" i="5"/>
  <c r="AZ65" i="5"/>
  <c r="AZ72" i="5"/>
  <c r="AZ66" i="5"/>
  <c r="AZ73" i="5"/>
  <c r="AZ68" i="5"/>
  <c r="AY75" i="5"/>
  <c r="Q27" i="4" l="1"/>
  <c r="L28" i="4"/>
  <c r="P28" i="4" s="1"/>
  <c r="M28" i="4"/>
  <c r="O28" i="4" s="1"/>
  <c r="AE28" i="4" s="1"/>
  <c r="AZ75" i="4"/>
  <c r="AZ86" i="4" s="1"/>
  <c r="H51" i="4" s="1"/>
  <c r="J51" i="4" s="1"/>
  <c r="BA65" i="4"/>
  <c r="BA73" i="4"/>
  <c r="BA66" i="4"/>
  <c r="BB60" i="4"/>
  <c r="BA72" i="4"/>
  <c r="BA61" i="4"/>
  <c r="BA67" i="4" s="1"/>
  <c r="BA75" i="4" s="1"/>
  <c r="BA68" i="4"/>
  <c r="AY86" i="5"/>
  <c r="K50" i="5" s="1"/>
  <c r="AZ74" i="5"/>
  <c r="AZ76" i="5" s="1"/>
  <c r="AZ67" i="5"/>
  <c r="AZ75" i="5" s="1"/>
  <c r="BB60" i="5"/>
  <c r="BA66" i="5"/>
  <c r="BA73" i="5"/>
  <c r="BA72" i="5"/>
  <c r="BA65" i="5"/>
  <c r="BA68" i="5"/>
  <c r="AG34" i="5"/>
  <c r="R28" i="4" l="1"/>
  <c r="N28" i="4"/>
  <c r="M29" i="4" s="1"/>
  <c r="O29" i="4" s="1"/>
  <c r="AE29" i="4" s="1"/>
  <c r="BB73" i="4"/>
  <c r="BB66" i="4"/>
  <c r="BB65" i="4"/>
  <c r="BB72" i="4"/>
  <c r="BB68" i="4"/>
  <c r="BB61" i="4"/>
  <c r="BA74" i="4"/>
  <c r="BA76" i="4" s="1"/>
  <c r="BA86" i="4" s="1"/>
  <c r="H52" i="4" s="1"/>
  <c r="J52" i="4" s="1"/>
  <c r="H50" i="5"/>
  <c r="J50" i="5" s="1"/>
  <c r="DX51" i="5"/>
  <c r="BA74" i="5"/>
  <c r="BA76" i="5" s="1"/>
  <c r="AZ86" i="5"/>
  <c r="K51" i="5" s="1"/>
  <c r="BB66" i="5"/>
  <c r="BB73" i="5"/>
  <c r="BB65" i="5"/>
  <c r="BB72" i="5"/>
  <c r="BB68" i="5"/>
  <c r="BA67" i="5"/>
  <c r="BA75" i="5" s="1"/>
  <c r="Q28" i="4" l="1"/>
  <c r="L29" i="4"/>
  <c r="P29" i="4" s="1"/>
  <c r="R29" i="4" s="1"/>
  <c r="S28" i="4"/>
  <c r="BB67" i="4"/>
  <c r="BB75" i="4" s="1"/>
  <c r="BB74" i="4"/>
  <c r="BB76" i="4" s="1"/>
  <c r="BA86" i="5"/>
  <c r="K52" i="5" s="1"/>
  <c r="DX52" i="5"/>
  <c r="H51" i="5"/>
  <c r="J51" i="5" s="1"/>
  <c r="BB67" i="5"/>
  <c r="BB75" i="5" s="1"/>
  <c r="BB74" i="5"/>
  <c r="BB76" i="5" s="1"/>
  <c r="N29" i="4" l="1"/>
  <c r="M30" i="4" s="1"/>
  <c r="O30" i="4" s="1"/>
  <c r="AE30" i="4" s="1"/>
  <c r="BB86" i="4"/>
  <c r="H53" i="4" s="1"/>
  <c r="J53" i="4" s="1"/>
  <c r="H52" i="5"/>
  <c r="J52" i="5" s="1"/>
  <c r="DX53" i="5"/>
  <c r="BB86" i="5"/>
  <c r="K53" i="5" s="1"/>
  <c r="AG35" i="5"/>
  <c r="AG36" i="5"/>
  <c r="S29" i="4" l="1"/>
  <c r="L30" i="4"/>
  <c r="P30" i="4" s="1"/>
  <c r="R30" i="4" s="1"/>
  <c r="Q29" i="4"/>
  <c r="DX54" i="5"/>
  <c r="H53" i="5"/>
  <c r="J53" i="5" s="1"/>
  <c r="AG37" i="5"/>
  <c r="N30" i="4" l="1"/>
  <c r="M31" i="4" s="1"/>
  <c r="O31" i="4" s="1"/>
  <c r="AE31" i="4" s="1"/>
  <c r="C94" i="1"/>
  <c r="C99" i="1"/>
  <c r="G99" i="1" s="1"/>
  <c r="Y24" i="3"/>
  <c r="Y26" i="3"/>
  <c r="B76" i="3"/>
  <c r="B75" i="3"/>
  <c r="B69" i="3"/>
  <c r="B68" i="3"/>
  <c r="B64" i="3"/>
  <c r="B71" i="3" s="1"/>
  <c r="B63" i="3"/>
  <c r="B70" i="3" s="1"/>
  <c r="B62" i="3"/>
  <c r="B61" i="3"/>
  <c r="C44" i="3"/>
  <c r="C45" i="3" s="1"/>
  <c r="C46" i="3" s="1"/>
  <c r="C47" i="3" s="1"/>
  <c r="C48" i="3" s="1"/>
  <c r="C49" i="3" s="1"/>
  <c r="C50" i="3" s="1"/>
  <c r="C51" i="3" s="1"/>
  <c r="C52" i="3" s="1"/>
  <c r="C53" i="3" s="1"/>
  <c r="C12" i="3"/>
  <c r="C11" i="3" s="1"/>
  <c r="C10" i="3" s="1"/>
  <c r="C9" i="3" s="1"/>
  <c r="C8" i="3" s="1"/>
  <c r="C7" i="3" s="1"/>
  <c r="C6" i="3" s="1"/>
  <c r="C5" i="3" s="1"/>
  <c r="C4" i="3" s="1"/>
  <c r="C3" i="3" s="1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99" i="3"/>
  <c r="BA99" i="3" s="1"/>
  <c r="C98" i="3"/>
  <c r="BA98" i="3" s="1"/>
  <c r="C97" i="3"/>
  <c r="BA97" i="3" s="1"/>
  <c r="C96" i="3"/>
  <c r="BA96" i="3" s="1"/>
  <c r="C95" i="3"/>
  <c r="C94" i="3"/>
  <c r="BB94" i="3" s="1"/>
  <c r="C93" i="3"/>
  <c r="C92" i="3"/>
  <c r="D89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AZ84" i="3"/>
  <c r="AV84" i="3"/>
  <c r="AN84" i="3"/>
  <c r="AM84" i="3"/>
  <c r="AE84" i="3"/>
  <c r="AB84" i="3"/>
  <c r="T84" i="3"/>
  <c r="P84" i="3"/>
  <c r="H84" i="3"/>
  <c r="G84" i="3"/>
  <c r="C84" i="3"/>
  <c r="AU84" i="3" s="1"/>
  <c r="C83" i="3"/>
  <c r="AQ83" i="3" s="1"/>
  <c r="BB82" i="3"/>
  <c r="BA82" i="3"/>
  <c r="AX82" i="3"/>
  <c r="AW82" i="3"/>
  <c r="AT82" i="3"/>
  <c r="AS82" i="3"/>
  <c r="AP82" i="3"/>
  <c r="AO82" i="3"/>
  <c r="AL82" i="3"/>
  <c r="AK82" i="3"/>
  <c r="AH82" i="3"/>
  <c r="AG82" i="3"/>
  <c r="AD82" i="3"/>
  <c r="AC82" i="3"/>
  <c r="Z82" i="3"/>
  <c r="Y82" i="3"/>
  <c r="V82" i="3"/>
  <c r="U82" i="3"/>
  <c r="R82" i="3"/>
  <c r="Q82" i="3"/>
  <c r="N82" i="3"/>
  <c r="M82" i="3"/>
  <c r="J82" i="3"/>
  <c r="I82" i="3"/>
  <c r="F82" i="3"/>
  <c r="E82" i="3"/>
  <c r="C82" i="3"/>
  <c r="AZ82" i="3" s="1"/>
  <c r="BB81" i="3"/>
  <c r="BA81" i="3"/>
  <c r="AX81" i="3"/>
  <c r="AW81" i="3"/>
  <c r="AT81" i="3"/>
  <c r="AS81" i="3"/>
  <c r="AP81" i="3"/>
  <c r="AO81" i="3"/>
  <c r="AL81" i="3"/>
  <c r="AK81" i="3"/>
  <c r="AH81" i="3"/>
  <c r="AG81" i="3"/>
  <c r="AD81" i="3"/>
  <c r="AC81" i="3"/>
  <c r="Z81" i="3"/>
  <c r="Y81" i="3"/>
  <c r="V81" i="3"/>
  <c r="U81" i="3"/>
  <c r="R81" i="3"/>
  <c r="Q81" i="3"/>
  <c r="N81" i="3"/>
  <c r="M81" i="3"/>
  <c r="J81" i="3"/>
  <c r="I81" i="3"/>
  <c r="F81" i="3"/>
  <c r="E81" i="3"/>
  <c r="C81" i="3"/>
  <c r="AZ81" i="3" s="1"/>
  <c r="C80" i="3"/>
  <c r="C79" i="3"/>
  <c r="BB79" i="3" s="1"/>
  <c r="C78" i="3"/>
  <c r="D77" i="3"/>
  <c r="C77" i="3"/>
  <c r="AY77" i="3" s="1"/>
  <c r="C69" i="3"/>
  <c r="C62" i="3"/>
  <c r="E60" i="3"/>
  <c r="I53" i="3"/>
  <c r="G53" i="3"/>
  <c r="I52" i="3"/>
  <c r="G52" i="3"/>
  <c r="I51" i="3"/>
  <c r="G51" i="3"/>
  <c r="I50" i="3"/>
  <c r="G50" i="3"/>
  <c r="I49" i="3"/>
  <c r="G49" i="3"/>
  <c r="I48" i="3"/>
  <c r="G48" i="3"/>
  <c r="I47" i="3"/>
  <c r="G47" i="3"/>
  <c r="I46" i="3"/>
  <c r="G46" i="3"/>
  <c r="I45" i="3"/>
  <c r="G45" i="3"/>
  <c r="I44" i="3"/>
  <c r="G44" i="3"/>
  <c r="I43" i="3"/>
  <c r="G43" i="3"/>
  <c r="I42" i="3"/>
  <c r="G42" i="3"/>
  <c r="I41" i="3"/>
  <c r="G41" i="3"/>
  <c r="I40" i="3"/>
  <c r="G40" i="3"/>
  <c r="I39" i="3"/>
  <c r="G39" i="3"/>
  <c r="I38" i="3"/>
  <c r="G38" i="3"/>
  <c r="Z37" i="3"/>
  <c r="I37" i="3"/>
  <c r="G37" i="3"/>
  <c r="I36" i="3"/>
  <c r="G36" i="3"/>
  <c r="I35" i="3"/>
  <c r="G35" i="3"/>
  <c r="I34" i="3"/>
  <c r="G34" i="3"/>
  <c r="I33" i="3"/>
  <c r="G33" i="3"/>
  <c r="I32" i="3"/>
  <c r="G32" i="3"/>
  <c r="I31" i="3"/>
  <c r="G31" i="3"/>
  <c r="I30" i="3"/>
  <c r="G30" i="3"/>
  <c r="I29" i="3"/>
  <c r="G29" i="3"/>
  <c r="I28" i="3"/>
  <c r="G28" i="3"/>
  <c r="I27" i="3"/>
  <c r="G27" i="3"/>
  <c r="I26" i="3"/>
  <c r="G26" i="3"/>
  <c r="I25" i="3"/>
  <c r="G25" i="3"/>
  <c r="I24" i="3"/>
  <c r="G24" i="3"/>
  <c r="I23" i="3"/>
  <c r="G23" i="3"/>
  <c r="I22" i="3"/>
  <c r="G22" i="3"/>
  <c r="I21" i="3"/>
  <c r="G21" i="3"/>
  <c r="AA20" i="3"/>
  <c r="I20" i="3"/>
  <c r="G20" i="3"/>
  <c r="I19" i="3"/>
  <c r="G19" i="3"/>
  <c r="AA18" i="3"/>
  <c r="I18" i="3"/>
  <c r="G18" i="3"/>
  <c r="I17" i="3"/>
  <c r="G17" i="3"/>
  <c r="I16" i="3"/>
  <c r="G16" i="3"/>
  <c r="I15" i="3"/>
  <c r="G15" i="3"/>
  <c r="I14" i="3"/>
  <c r="G14" i="3"/>
  <c r="I13" i="3"/>
  <c r="G13" i="3"/>
  <c r="I12" i="3"/>
  <c r="G12" i="3"/>
  <c r="I11" i="3"/>
  <c r="G11" i="3"/>
  <c r="I10" i="3"/>
  <c r="G10" i="3"/>
  <c r="I9" i="3"/>
  <c r="G9" i="3"/>
  <c r="I8" i="3"/>
  <c r="G8" i="3"/>
  <c r="I7" i="3"/>
  <c r="G7" i="3"/>
  <c r="I6" i="3"/>
  <c r="G6" i="3"/>
  <c r="I5" i="3"/>
  <c r="G5" i="3"/>
  <c r="I4" i="3"/>
  <c r="G4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I3" i="3"/>
  <c r="G3" i="3"/>
  <c r="C44" i="1"/>
  <c r="C45" i="1" s="1"/>
  <c r="C46" i="1" s="1"/>
  <c r="C47" i="1" s="1"/>
  <c r="C48" i="1" s="1"/>
  <c r="C49" i="1" s="1"/>
  <c r="C50" i="1" s="1"/>
  <c r="C51" i="1" s="1"/>
  <c r="C52" i="1" s="1"/>
  <c r="C53" i="1" s="1"/>
  <c r="C43" i="1"/>
  <c r="C12" i="1"/>
  <c r="C11" i="1" s="1"/>
  <c r="C10" i="1" s="1"/>
  <c r="C9" i="1" s="1"/>
  <c r="C8" i="1" s="1"/>
  <c r="C7" i="1" s="1"/>
  <c r="C6" i="1" s="1"/>
  <c r="C5" i="1" s="1"/>
  <c r="C4" i="1" s="1"/>
  <c r="C3" i="1" s="1"/>
  <c r="AA20" i="2"/>
  <c r="AA20" i="1"/>
  <c r="AA18" i="2"/>
  <c r="AA18" i="1"/>
  <c r="BB100" i="2"/>
  <c r="BB85" i="2"/>
  <c r="BB100" i="1"/>
  <c r="BB85" i="1"/>
  <c r="BA100" i="2"/>
  <c r="BA85" i="2"/>
  <c r="BA100" i="1"/>
  <c r="BA85" i="1"/>
  <c r="AZ100" i="2"/>
  <c r="AZ85" i="2"/>
  <c r="AZ100" i="1"/>
  <c r="AZ85" i="1"/>
  <c r="AY100" i="2"/>
  <c r="AY85" i="2"/>
  <c r="AY100" i="1"/>
  <c r="AY85" i="1"/>
  <c r="AX100" i="2"/>
  <c r="AX85" i="2"/>
  <c r="AX100" i="1"/>
  <c r="AX85" i="1"/>
  <c r="AW100" i="2"/>
  <c r="AW85" i="2"/>
  <c r="AW100" i="1"/>
  <c r="AW85" i="1"/>
  <c r="AV100" i="2"/>
  <c r="AV85" i="2"/>
  <c r="AV100" i="1"/>
  <c r="AV85" i="1"/>
  <c r="AU100" i="2"/>
  <c r="AU85" i="2"/>
  <c r="AU100" i="1"/>
  <c r="AU85" i="1"/>
  <c r="AT100" i="2"/>
  <c r="AT85" i="2"/>
  <c r="AT100" i="1"/>
  <c r="AT85" i="1"/>
  <c r="AS100" i="2"/>
  <c r="AS85" i="2"/>
  <c r="AS100" i="1"/>
  <c r="AS85" i="1"/>
  <c r="AR100" i="2"/>
  <c r="AR85" i="2"/>
  <c r="AR100" i="1"/>
  <c r="AR85" i="1"/>
  <c r="AQ100" i="2"/>
  <c r="AQ85" i="2"/>
  <c r="AQ100" i="1"/>
  <c r="AQ85" i="1"/>
  <c r="AP100" i="2"/>
  <c r="AP85" i="2"/>
  <c r="AP100" i="1"/>
  <c r="AP85" i="1"/>
  <c r="AO100" i="2"/>
  <c r="AO85" i="2"/>
  <c r="AO100" i="1"/>
  <c r="AO85" i="1"/>
  <c r="AN100" i="2"/>
  <c r="AN85" i="2"/>
  <c r="AN100" i="1"/>
  <c r="AN85" i="1"/>
  <c r="AM100" i="2"/>
  <c r="AM85" i="2"/>
  <c r="AM100" i="1"/>
  <c r="AM85" i="1"/>
  <c r="AL100" i="2"/>
  <c r="AL85" i="2"/>
  <c r="AL100" i="1"/>
  <c r="AL85" i="1"/>
  <c r="AK100" i="2"/>
  <c r="AK85" i="2"/>
  <c r="AK100" i="1"/>
  <c r="AK85" i="1"/>
  <c r="AJ100" i="2"/>
  <c r="AJ85" i="2"/>
  <c r="AJ100" i="1"/>
  <c r="AJ85" i="1"/>
  <c r="AI100" i="2"/>
  <c r="AI85" i="2"/>
  <c r="AI100" i="1"/>
  <c r="AI85" i="1"/>
  <c r="AH100" i="2"/>
  <c r="AH85" i="2"/>
  <c r="AH100" i="1"/>
  <c r="AH85" i="1"/>
  <c r="AG100" i="2"/>
  <c r="AG85" i="2"/>
  <c r="AG100" i="1"/>
  <c r="AG85" i="1"/>
  <c r="AF100" i="2"/>
  <c r="AF85" i="2"/>
  <c r="AF100" i="1"/>
  <c r="AF85" i="1"/>
  <c r="AE100" i="2"/>
  <c r="AE85" i="2"/>
  <c r="AE100" i="1"/>
  <c r="AE85" i="1"/>
  <c r="AD100" i="2"/>
  <c r="AD85" i="2"/>
  <c r="AD100" i="1"/>
  <c r="AD85" i="1"/>
  <c r="AC100" i="2"/>
  <c r="AC85" i="2"/>
  <c r="AC100" i="1"/>
  <c r="AC85" i="1"/>
  <c r="AB100" i="2"/>
  <c r="AB85" i="2"/>
  <c r="AB100" i="1"/>
  <c r="AB85" i="1"/>
  <c r="AA100" i="2"/>
  <c r="AA85" i="2"/>
  <c r="AA100" i="1"/>
  <c r="AA85" i="1"/>
  <c r="Z100" i="2"/>
  <c r="Z85" i="2"/>
  <c r="Z100" i="1"/>
  <c r="Z85" i="1"/>
  <c r="Y100" i="2"/>
  <c r="Y85" i="2"/>
  <c r="Y100" i="1"/>
  <c r="Y85" i="1"/>
  <c r="X100" i="2"/>
  <c r="X85" i="2"/>
  <c r="X100" i="1"/>
  <c r="X85" i="1"/>
  <c r="W100" i="2"/>
  <c r="W85" i="2"/>
  <c r="W100" i="1"/>
  <c r="W85" i="1"/>
  <c r="V100" i="2"/>
  <c r="V85" i="2"/>
  <c r="V100" i="1"/>
  <c r="V85" i="1"/>
  <c r="U100" i="2"/>
  <c r="U85" i="2"/>
  <c r="U100" i="1"/>
  <c r="U85" i="1"/>
  <c r="T100" i="2"/>
  <c r="T85" i="2"/>
  <c r="T100" i="1"/>
  <c r="T85" i="1"/>
  <c r="S100" i="2"/>
  <c r="S85" i="2"/>
  <c r="S100" i="1"/>
  <c r="S85" i="1"/>
  <c r="R100" i="2"/>
  <c r="R85" i="2"/>
  <c r="R100" i="1"/>
  <c r="R85" i="1"/>
  <c r="Q100" i="2"/>
  <c r="Q85" i="2"/>
  <c r="Q100" i="1"/>
  <c r="Q85" i="1"/>
  <c r="P100" i="2"/>
  <c r="P85" i="2"/>
  <c r="P100" i="1"/>
  <c r="P85" i="1"/>
  <c r="O100" i="2"/>
  <c r="O85" i="2"/>
  <c r="O100" i="1"/>
  <c r="O85" i="1"/>
  <c r="N100" i="2"/>
  <c r="N85" i="2"/>
  <c r="N100" i="1"/>
  <c r="N85" i="1"/>
  <c r="M100" i="2"/>
  <c r="M85" i="2"/>
  <c r="M100" i="1"/>
  <c r="M85" i="1"/>
  <c r="L100" i="2"/>
  <c r="L85" i="2"/>
  <c r="L100" i="1"/>
  <c r="L85" i="1"/>
  <c r="K100" i="2"/>
  <c r="K85" i="2"/>
  <c r="K100" i="1"/>
  <c r="K85" i="1"/>
  <c r="J100" i="2"/>
  <c r="J85" i="2"/>
  <c r="J100" i="1"/>
  <c r="J85" i="1"/>
  <c r="I100" i="2"/>
  <c r="I85" i="2"/>
  <c r="I100" i="1"/>
  <c r="I85" i="1"/>
  <c r="I79" i="1"/>
  <c r="H100" i="2"/>
  <c r="H85" i="2"/>
  <c r="H100" i="1"/>
  <c r="H85" i="1"/>
  <c r="G100" i="2"/>
  <c r="G85" i="2"/>
  <c r="G100" i="1"/>
  <c r="G97" i="1"/>
  <c r="G85" i="1"/>
  <c r="F100" i="2"/>
  <c r="F85" i="2"/>
  <c r="F100" i="1"/>
  <c r="F85" i="1"/>
  <c r="E100" i="2"/>
  <c r="E100" i="1"/>
  <c r="E85" i="2"/>
  <c r="E85" i="1"/>
  <c r="E60" i="2"/>
  <c r="E89" i="2" s="1"/>
  <c r="E60" i="1"/>
  <c r="F60" i="1" s="1"/>
  <c r="D89" i="2"/>
  <c r="D89" i="1"/>
  <c r="D100" i="2"/>
  <c r="D100" i="1"/>
  <c r="F98" i="2"/>
  <c r="C98" i="1"/>
  <c r="L98" i="1" s="1"/>
  <c r="C97" i="2"/>
  <c r="C97" i="1"/>
  <c r="K97" i="1" s="1"/>
  <c r="C96" i="2"/>
  <c r="L96" i="2" s="1"/>
  <c r="C96" i="1"/>
  <c r="I96" i="1" s="1"/>
  <c r="C95" i="2"/>
  <c r="C95" i="1"/>
  <c r="C94" i="2"/>
  <c r="G94" i="2" s="1"/>
  <c r="H94" i="1"/>
  <c r="C93" i="2"/>
  <c r="C93" i="1"/>
  <c r="C92" i="2"/>
  <c r="F92" i="2" s="1"/>
  <c r="C92" i="1"/>
  <c r="J92" i="1" s="1"/>
  <c r="C77" i="2"/>
  <c r="C77" i="1"/>
  <c r="G77" i="1" s="1"/>
  <c r="C78" i="2"/>
  <c r="C78" i="1"/>
  <c r="C79" i="2"/>
  <c r="C79" i="1"/>
  <c r="H79" i="1" s="1"/>
  <c r="C80" i="2"/>
  <c r="C80" i="1"/>
  <c r="C81" i="2"/>
  <c r="C81" i="1"/>
  <c r="K81" i="1" s="1"/>
  <c r="C82" i="2"/>
  <c r="G82" i="2" s="1"/>
  <c r="C82" i="1"/>
  <c r="L82" i="1" s="1"/>
  <c r="D83" i="2"/>
  <c r="C83" i="1"/>
  <c r="H83" i="1" s="1"/>
  <c r="D81" i="2"/>
  <c r="D85" i="2"/>
  <c r="D85" i="1"/>
  <c r="C69" i="2"/>
  <c r="C69" i="1"/>
  <c r="C62" i="2"/>
  <c r="C62" i="1"/>
  <c r="B64" i="2"/>
  <c r="B64" i="1"/>
  <c r="B71" i="1" s="1"/>
  <c r="B63" i="2"/>
  <c r="B63" i="1"/>
  <c r="B62" i="2"/>
  <c r="B62" i="1"/>
  <c r="B76" i="2"/>
  <c r="B75" i="2"/>
  <c r="B69" i="2"/>
  <c r="D112" i="1"/>
  <c r="D111" i="1"/>
  <c r="B111" i="1"/>
  <c r="D108" i="1"/>
  <c r="D106" i="1"/>
  <c r="B76" i="1"/>
  <c r="B75" i="1"/>
  <c r="B69" i="1"/>
  <c r="B68" i="1"/>
  <c r="B61" i="1"/>
  <c r="C43" i="2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12" i="2"/>
  <c r="C11" i="2" s="1"/>
  <c r="C10" i="2" s="1"/>
  <c r="C9" i="2" s="1"/>
  <c r="C8" i="2" s="1"/>
  <c r="C7" i="2" s="1"/>
  <c r="C6" i="2" s="1"/>
  <c r="C5" i="2" s="1"/>
  <c r="C4" i="2" s="1"/>
  <c r="C3" i="2" s="1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2"/>
  <c r="I3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3" i="2"/>
  <c r="G3" i="1"/>
  <c r="E4" i="2"/>
  <c r="E4" i="1"/>
  <c r="Z37" i="1"/>
  <c r="AB18" i="1" a="1"/>
  <c r="AB20" i="3" a="1"/>
  <c r="AB20" i="2" a="1"/>
  <c r="AB20" i="1" a="1"/>
  <c r="AB18" i="2" a="1"/>
  <c r="AB18" i="3" a="1"/>
  <c r="S30" i="4" l="1"/>
  <c r="Q30" i="4"/>
  <c r="L31" i="4"/>
  <c r="P31" i="4" s="1"/>
  <c r="R31" i="4" s="1"/>
  <c r="C84" i="1"/>
  <c r="I84" i="1" s="1"/>
  <c r="E83" i="3"/>
  <c r="M83" i="3"/>
  <c r="U83" i="3"/>
  <c r="AC83" i="3"/>
  <c r="AK83" i="3"/>
  <c r="AV83" i="3"/>
  <c r="F83" i="3"/>
  <c r="N83" i="3"/>
  <c r="V83" i="3"/>
  <c r="AD83" i="3"/>
  <c r="AL83" i="3"/>
  <c r="AY83" i="3"/>
  <c r="I83" i="3"/>
  <c r="Q83" i="3"/>
  <c r="Y83" i="3"/>
  <c r="AG83" i="3"/>
  <c r="AO83" i="3"/>
  <c r="J83" i="3"/>
  <c r="R83" i="3"/>
  <c r="Z83" i="3"/>
  <c r="AH83" i="3"/>
  <c r="L84" i="3"/>
  <c r="W84" i="3"/>
  <c r="AF84" i="3"/>
  <c r="AR84" i="3"/>
  <c r="D84" i="3"/>
  <c r="O84" i="3"/>
  <c r="X84" i="3"/>
  <c r="AJ84" i="3"/>
  <c r="AB20" i="3"/>
  <c r="AB18" i="3"/>
  <c r="E89" i="3"/>
  <c r="E72" i="3"/>
  <c r="F60" i="3"/>
  <c r="D66" i="3"/>
  <c r="E66" i="3" s="1"/>
  <c r="D73" i="3"/>
  <c r="E73" i="3" s="1"/>
  <c r="D65" i="3"/>
  <c r="E65" i="3"/>
  <c r="H77" i="3"/>
  <c r="L77" i="3"/>
  <c r="P77" i="3"/>
  <c r="T77" i="3"/>
  <c r="X77" i="3"/>
  <c r="AB77" i="3"/>
  <c r="AF77" i="3"/>
  <c r="AJ77" i="3"/>
  <c r="AN77" i="3"/>
  <c r="AR77" i="3"/>
  <c r="AV77" i="3"/>
  <c r="AZ77" i="3"/>
  <c r="G79" i="3"/>
  <c r="K79" i="3"/>
  <c r="O79" i="3"/>
  <c r="S79" i="3"/>
  <c r="W79" i="3"/>
  <c r="AA79" i="3"/>
  <c r="AE79" i="3"/>
  <c r="AI79" i="3"/>
  <c r="AM79" i="3"/>
  <c r="AQ79" i="3"/>
  <c r="AU79" i="3"/>
  <c r="AY79" i="3"/>
  <c r="E77" i="3"/>
  <c r="I77" i="3"/>
  <c r="M77" i="3"/>
  <c r="Q77" i="3"/>
  <c r="U77" i="3"/>
  <c r="Y77" i="3"/>
  <c r="AC77" i="3"/>
  <c r="AG77" i="3"/>
  <c r="AK77" i="3"/>
  <c r="AO77" i="3"/>
  <c r="AS77" i="3"/>
  <c r="AW77" i="3"/>
  <c r="BA77" i="3"/>
  <c r="D79" i="3"/>
  <c r="H79" i="3"/>
  <c r="L79" i="3"/>
  <c r="P79" i="3"/>
  <c r="T79" i="3"/>
  <c r="X79" i="3"/>
  <c r="AB79" i="3"/>
  <c r="AF79" i="3"/>
  <c r="AJ79" i="3"/>
  <c r="AN79" i="3"/>
  <c r="AR79" i="3"/>
  <c r="AV79" i="3"/>
  <c r="AZ79" i="3"/>
  <c r="G81" i="3"/>
  <c r="K81" i="3"/>
  <c r="O81" i="3"/>
  <c r="S81" i="3"/>
  <c r="W81" i="3"/>
  <c r="AA81" i="3"/>
  <c r="AE81" i="3"/>
  <c r="AI81" i="3"/>
  <c r="AM81" i="3"/>
  <c r="AQ81" i="3"/>
  <c r="AU81" i="3"/>
  <c r="AY81" i="3"/>
  <c r="G82" i="3"/>
  <c r="K82" i="3"/>
  <c r="O82" i="3"/>
  <c r="S82" i="3"/>
  <c r="W82" i="3"/>
  <c r="AA82" i="3"/>
  <c r="AE82" i="3"/>
  <c r="AI82" i="3"/>
  <c r="AM82" i="3"/>
  <c r="AQ82" i="3"/>
  <c r="AU82" i="3"/>
  <c r="AY82" i="3"/>
  <c r="BB83" i="3"/>
  <c r="AX83" i="3"/>
  <c r="AT83" i="3"/>
  <c r="AP83" i="3"/>
  <c r="BA83" i="3"/>
  <c r="AW83" i="3"/>
  <c r="AS83" i="3"/>
  <c r="G83" i="3"/>
  <c r="K83" i="3"/>
  <c r="O83" i="3"/>
  <c r="S83" i="3"/>
  <c r="W83" i="3"/>
  <c r="AA83" i="3"/>
  <c r="AE83" i="3"/>
  <c r="AI83" i="3"/>
  <c r="AM83" i="3"/>
  <c r="AR83" i="3"/>
  <c r="AZ83" i="3"/>
  <c r="D72" i="3"/>
  <c r="F77" i="3"/>
  <c r="J77" i="3"/>
  <c r="N77" i="3"/>
  <c r="R77" i="3"/>
  <c r="V77" i="3"/>
  <c r="Z77" i="3"/>
  <c r="AD77" i="3"/>
  <c r="AH77" i="3"/>
  <c r="AL77" i="3"/>
  <c r="AP77" i="3"/>
  <c r="AT77" i="3"/>
  <c r="AX77" i="3"/>
  <c r="BB77" i="3"/>
  <c r="E79" i="3"/>
  <c r="I79" i="3"/>
  <c r="M79" i="3"/>
  <c r="Q79" i="3"/>
  <c r="U79" i="3"/>
  <c r="Y79" i="3"/>
  <c r="AC79" i="3"/>
  <c r="AG79" i="3"/>
  <c r="AK79" i="3"/>
  <c r="AO79" i="3"/>
  <c r="AS79" i="3"/>
  <c r="AW79" i="3"/>
  <c r="BA79" i="3"/>
  <c r="D81" i="3"/>
  <c r="H81" i="3"/>
  <c r="L81" i="3"/>
  <c r="P81" i="3"/>
  <c r="T81" i="3"/>
  <c r="X81" i="3"/>
  <c r="AB81" i="3"/>
  <c r="AF81" i="3"/>
  <c r="AJ81" i="3"/>
  <c r="AN81" i="3"/>
  <c r="AR81" i="3"/>
  <c r="AV81" i="3"/>
  <c r="D82" i="3"/>
  <c r="H82" i="3"/>
  <c r="L82" i="3"/>
  <c r="P82" i="3"/>
  <c r="T82" i="3"/>
  <c r="X82" i="3"/>
  <c r="AB82" i="3"/>
  <c r="AF82" i="3"/>
  <c r="AJ82" i="3"/>
  <c r="AN82" i="3"/>
  <c r="AR82" i="3"/>
  <c r="AV82" i="3"/>
  <c r="D83" i="3"/>
  <c r="H83" i="3"/>
  <c r="L83" i="3"/>
  <c r="P83" i="3"/>
  <c r="T83" i="3"/>
  <c r="X83" i="3"/>
  <c r="AB83" i="3"/>
  <c r="AF83" i="3"/>
  <c r="AJ83" i="3"/>
  <c r="AN83" i="3"/>
  <c r="AU83" i="3"/>
  <c r="BB84" i="3"/>
  <c r="AX84" i="3"/>
  <c r="AT84" i="3"/>
  <c r="AP84" i="3"/>
  <c r="AL84" i="3"/>
  <c r="AH84" i="3"/>
  <c r="AD84" i="3"/>
  <c r="Z84" i="3"/>
  <c r="V84" i="3"/>
  <c r="R84" i="3"/>
  <c r="N84" i="3"/>
  <c r="J84" i="3"/>
  <c r="F84" i="3"/>
  <c r="BA84" i="3"/>
  <c r="AW84" i="3"/>
  <c r="AS84" i="3"/>
  <c r="AO84" i="3"/>
  <c r="AK84" i="3"/>
  <c r="AG84" i="3"/>
  <c r="AC84" i="3"/>
  <c r="Y84" i="3"/>
  <c r="U84" i="3"/>
  <c r="Q84" i="3"/>
  <c r="M84" i="3"/>
  <c r="I84" i="3"/>
  <c r="E84" i="3"/>
  <c r="K84" i="3"/>
  <c r="S84" i="3"/>
  <c r="AA84" i="3"/>
  <c r="AI84" i="3"/>
  <c r="AQ84" i="3"/>
  <c r="AY84" i="3"/>
  <c r="G77" i="3"/>
  <c r="K77" i="3"/>
  <c r="O77" i="3"/>
  <c r="S77" i="3"/>
  <c r="W77" i="3"/>
  <c r="AA77" i="3"/>
  <c r="AE77" i="3"/>
  <c r="AI77" i="3"/>
  <c r="AM77" i="3"/>
  <c r="AQ77" i="3"/>
  <c r="AU77" i="3"/>
  <c r="F79" i="3"/>
  <c r="J79" i="3"/>
  <c r="N79" i="3"/>
  <c r="R79" i="3"/>
  <c r="V79" i="3"/>
  <c r="Z79" i="3"/>
  <c r="AD79" i="3"/>
  <c r="AH79" i="3"/>
  <c r="AL79" i="3"/>
  <c r="AP79" i="3"/>
  <c r="AT79" i="3"/>
  <c r="AX79" i="3"/>
  <c r="AY92" i="3"/>
  <c r="AU92" i="3"/>
  <c r="AQ92" i="3"/>
  <c r="AM92" i="3"/>
  <c r="AI92" i="3"/>
  <c r="AE92" i="3"/>
  <c r="AA92" i="3"/>
  <c r="BB92" i="3"/>
  <c r="AX92" i="3"/>
  <c r="AT92" i="3"/>
  <c r="AP92" i="3"/>
  <c r="AL92" i="3"/>
  <c r="AH92" i="3"/>
  <c r="AD92" i="3"/>
  <c r="BA92" i="3"/>
  <c r="AW92" i="3"/>
  <c r="AS92" i="3"/>
  <c r="AO92" i="3"/>
  <c r="AK92" i="3"/>
  <c r="AG92" i="3"/>
  <c r="AZ92" i="3"/>
  <c r="AV92" i="3"/>
  <c r="AR92" i="3"/>
  <c r="AN92" i="3"/>
  <c r="AJ92" i="3"/>
  <c r="AF92" i="3"/>
  <c r="AB92" i="3"/>
  <c r="G92" i="3"/>
  <c r="K92" i="3"/>
  <c r="O92" i="3"/>
  <c r="S92" i="3"/>
  <c r="W92" i="3"/>
  <c r="AC92" i="3"/>
  <c r="D92" i="3"/>
  <c r="H92" i="3"/>
  <c r="L92" i="3"/>
  <c r="P92" i="3"/>
  <c r="T92" i="3"/>
  <c r="X92" i="3"/>
  <c r="E92" i="3"/>
  <c r="I92" i="3"/>
  <c r="M92" i="3"/>
  <c r="Q92" i="3"/>
  <c r="U92" i="3"/>
  <c r="Y92" i="3"/>
  <c r="F92" i="3"/>
  <c r="J92" i="3"/>
  <c r="N92" i="3"/>
  <c r="R92" i="3"/>
  <c r="V92" i="3"/>
  <c r="Z92" i="3"/>
  <c r="G94" i="3"/>
  <c r="K94" i="3"/>
  <c r="O94" i="3"/>
  <c r="S94" i="3"/>
  <c r="W94" i="3"/>
  <c r="AA94" i="3"/>
  <c r="AE94" i="3"/>
  <c r="AI94" i="3"/>
  <c r="AM94" i="3"/>
  <c r="AQ94" i="3"/>
  <c r="AU94" i="3"/>
  <c r="AY94" i="3"/>
  <c r="F96" i="3"/>
  <c r="J96" i="3"/>
  <c r="N96" i="3"/>
  <c r="R96" i="3"/>
  <c r="V96" i="3"/>
  <c r="Z96" i="3"/>
  <c r="AD96" i="3"/>
  <c r="AH96" i="3"/>
  <c r="AL96" i="3"/>
  <c r="AP96" i="3"/>
  <c r="AT96" i="3"/>
  <c r="AX96" i="3"/>
  <c r="BB96" i="3"/>
  <c r="F97" i="3"/>
  <c r="J97" i="3"/>
  <c r="N97" i="3"/>
  <c r="R97" i="3"/>
  <c r="V97" i="3"/>
  <c r="Z97" i="3"/>
  <c r="AD97" i="3"/>
  <c r="AH97" i="3"/>
  <c r="AL97" i="3"/>
  <c r="AP97" i="3"/>
  <c r="AT97" i="3"/>
  <c r="AX97" i="3"/>
  <c r="BB97" i="3"/>
  <c r="F98" i="3"/>
  <c r="J98" i="3"/>
  <c r="N98" i="3"/>
  <c r="R98" i="3"/>
  <c r="V98" i="3"/>
  <c r="Z98" i="3"/>
  <c r="AD98" i="3"/>
  <c r="AH98" i="3"/>
  <c r="AL98" i="3"/>
  <c r="AP98" i="3"/>
  <c r="AT98" i="3"/>
  <c r="AX98" i="3"/>
  <c r="BB98" i="3"/>
  <c r="F99" i="3"/>
  <c r="J99" i="3"/>
  <c r="N99" i="3"/>
  <c r="R99" i="3"/>
  <c r="V99" i="3"/>
  <c r="Z99" i="3"/>
  <c r="AD99" i="3"/>
  <c r="AH99" i="3"/>
  <c r="AL99" i="3"/>
  <c r="AP99" i="3"/>
  <c r="AT99" i="3"/>
  <c r="AX99" i="3"/>
  <c r="BB99" i="3"/>
  <c r="D94" i="3"/>
  <c r="H94" i="3"/>
  <c r="L94" i="3"/>
  <c r="P94" i="3"/>
  <c r="T94" i="3"/>
  <c r="X94" i="3"/>
  <c r="AB94" i="3"/>
  <c r="AF94" i="3"/>
  <c r="AJ94" i="3"/>
  <c r="AN94" i="3"/>
  <c r="AR94" i="3"/>
  <c r="AV94" i="3"/>
  <c r="AZ94" i="3"/>
  <c r="G96" i="3"/>
  <c r="K96" i="3"/>
  <c r="O96" i="3"/>
  <c r="S96" i="3"/>
  <c r="W96" i="3"/>
  <c r="AA96" i="3"/>
  <c r="AE96" i="3"/>
  <c r="AI96" i="3"/>
  <c r="AM96" i="3"/>
  <c r="AQ96" i="3"/>
  <c r="AU96" i="3"/>
  <c r="AY96" i="3"/>
  <c r="G97" i="3"/>
  <c r="K97" i="3"/>
  <c r="O97" i="3"/>
  <c r="S97" i="3"/>
  <c r="W97" i="3"/>
  <c r="AA97" i="3"/>
  <c r="AE97" i="3"/>
  <c r="AI97" i="3"/>
  <c r="AM97" i="3"/>
  <c r="AQ97" i="3"/>
  <c r="AU97" i="3"/>
  <c r="AY97" i="3"/>
  <c r="G98" i="3"/>
  <c r="K98" i="3"/>
  <c r="O98" i="3"/>
  <c r="S98" i="3"/>
  <c r="W98" i="3"/>
  <c r="AA98" i="3"/>
  <c r="AE98" i="3"/>
  <c r="AI98" i="3"/>
  <c r="AM98" i="3"/>
  <c r="AQ98" i="3"/>
  <c r="AU98" i="3"/>
  <c r="AY98" i="3"/>
  <c r="G99" i="3"/>
  <c r="K99" i="3"/>
  <c r="O99" i="3"/>
  <c r="S99" i="3"/>
  <c r="W99" i="3"/>
  <c r="AA99" i="3"/>
  <c r="AE99" i="3"/>
  <c r="AI99" i="3"/>
  <c r="AM99" i="3"/>
  <c r="AQ99" i="3"/>
  <c r="AU99" i="3"/>
  <c r="AY99" i="3"/>
  <c r="E94" i="3"/>
  <c r="I94" i="3"/>
  <c r="M94" i="3"/>
  <c r="Q94" i="3"/>
  <c r="U94" i="3"/>
  <c r="Y94" i="3"/>
  <c r="AC94" i="3"/>
  <c r="AG94" i="3"/>
  <c r="AK94" i="3"/>
  <c r="AO94" i="3"/>
  <c r="AS94" i="3"/>
  <c r="AW94" i="3"/>
  <c r="BA94" i="3"/>
  <c r="D96" i="3"/>
  <c r="H96" i="3"/>
  <c r="L96" i="3"/>
  <c r="P96" i="3"/>
  <c r="T96" i="3"/>
  <c r="X96" i="3"/>
  <c r="AB96" i="3"/>
  <c r="AF96" i="3"/>
  <c r="AJ96" i="3"/>
  <c r="AN96" i="3"/>
  <c r="AR96" i="3"/>
  <c r="AV96" i="3"/>
  <c r="AZ96" i="3"/>
  <c r="D97" i="3"/>
  <c r="H97" i="3"/>
  <c r="L97" i="3"/>
  <c r="P97" i="3"/>
  <c r="T97" i="3"/>
  <c r="X97" i="3"/>
  <c r="AB97" i="3"/>
  <c r="AF97" i="3"/>
  <c r="AJ97" i="3"/>
  <c r="AN97" i="3"/>
  <c r="AR97" i="3"/>
  <c r="AV97" i="3"/>
  <c r="AZ97" i="3"/>
  <c r="D98" i="3"/>
  <c r="H98" i="3"/>
  <c r="L98" i="3"/>
  <c r="P98" i="3"/>
  <c r="T98" i="3"/>
  <c r="X98" i="3"/>
  <c r="AB98" i="3"/>
  <c r="AF98" i="3"/>
  <c r="AJ98" i="3"/>
  <c r="AN98" i="3"/>
  <c r="AR98" i="3"/>
  <c r="AV98" i="3"/>
  <c r="AZ98" i="3"/>
  <c r="D99" i="3"/>
  <c r="H99" i="3"/>
  <c r="L99" i="3"/>
  <c r="P99" i="3"/>
  <c r="T99" i="3"/>
  <c r="X99" i="3"/>
  <c r="AB99" i="3"/>
  <c r="AF99" i="3"/>
  <c r="AJ99" i="3"/>
  <c r="AN99" i="3"/>
  <c r="AR99" i="3"/>
  <c r="AV99" i="3"/>
  <c r="AZ99" i="3"/>
  <c r="F94" i="3"/>
  <c r="J94" i="3"/>
  <c r="N94" i="3"/>
  <c r="R94" i="3"/>
  <c r="V94" i="3"/>
  <c r="Z94" i="3"/>
  <c r="AD94" i="3"/>
  <c r="AH94" i="3"/>
  <c r="AL94" i="3"/>
  <c r="AP94" i="3"/>
  <c r="AT94" i="3"/>
  <c r="AX94" i="3"/>
  <c r="E96" i="3"/>
  <c r="I96" i="3"/>
  <c r="M96" i="3"/>
  <c r="Q96" i="3"/>
  <c r="U96" i="3"/>
  <c r="Y96" i="3"/>
  <c r="AC96" i="3"/>
  <c r="AG96" i="3"/>
  <c r="AK96" i="3"/>
  <c r="AO96" i="3"/>
  <c r="AS96" i="3"/>
  <c r="AW96" i="3"/>
  <c r="E97" i="3"/>
  <c r="I97" i="3"/>
  <c r="M97" i="3"/>
  <c r="Q97" i="3"/>
  <c r="U97" i="3"/>
  <c r="Y97" i="3"/>
  <c r="AC97" i="3"/>
  <c r="AG97" i="3"/>
  <c r="AK97" i="3"/>
  <c r="AO97" i="3"/>
  <c r="AS97" i="3"/>
  <c r="AW97" i="3"/>
  <c r="E98" i="3"/>
  <c r="I98" i="3"/>
  <c r="M98" i="3"/>
  <c r="Q98" i="3"/>
  <c r="U98" i="3"/>
  <c r="Y98" i="3"/>
  <c r="AC98" i="3"/>
  <c r="AG98" i="3"/>
  <c r="AK98" i="3"/>
  <c r="AO98" i="3"/>
  <c r="AS98" i="3"/>
  <c r="AW98" i="3"/>
  <c r="E99" i="3"/>
  <c r="I99" i="3"/>
  <c r="M99" i="3"/>
  <c r="Q99" i="3"/>
  <c r="U99" i="3"/>
  <c r="Y99" i="3"/>
  <c r="AC99" i="3"/>
  <c r="AG99" i="3"/>
  <c r="AK99" i="3"/>
  <c r="AO99" i="3"/>
  <c r="AS99" i="3"/>
  <c r="AW99" i="3"/>
  <c r="F82" i="2"/>
  <c r="F94" i="2"/>
  <c r="G83" i="2"/>
  <c r="G98" i="2"/>
  <c r="H83" i="2"/>
  <c r="I96" i="2"/>
  <c r="J97" i="1"/>
  <c r="F83" i="2"/>
  <c r="I97" i="1"/>
  <c r="F77" i="1"/>
  <c r="F99" i="1"/>
  <c r="G92" i="2"/>
  <c r="H77" i="1"/>
  <c r="H99" i="1"/>
  <c r="H94" i="2"/>
  <c r="I81" i="1"/>
  <c r="J81" i="1"/>
  <c r="D84" i="1"/>
  <c r="F79" i="1"/>
  <c r="G81" i="1"/>
  <c r="H96" i="2"/>
  <c r="AB18" i="1"/>
  <c r="AB18" i="2"/>
  <c r="F89" i="1"/>
  <c r="G60" i="1"/>
  <c r="D72" i="1"/>
  <c r="E84" i="2"/>
  <c r="AU84" i="2"/>
  <c r="AT84" i="2"/>
  <c r="AS84" i="2"/>
  <c r="BB84" i="2"/>
  <c r="AV84" i="2"/>
  <c r="AR84" i="2"/>
  <c r="BA84" i="2"/>
  <c r="AZ84" i="2"/>
  <c r="AY84" i="2"/>
  <c r="AX84" i="2"/>
  <c r="AW84" i="2"/>
  <c r="AM84" i="2"/>
  <c r="AH84" i="2"/>
  <c r="AG84" i="2"/>
  <c r="AQ84" i="2"/>
  <c r="AP84" i="2"/>
  <c r="AO84" i="2"/>
  <c r="AN84" i="2"/>
  <c r="AL84" i="2"/>
  <c r="AK84" i="2"/>
  <c r="AJ84" i="2"/>
  <c r="AI84" i="2"/>
  <c r="AD84" i="2"/>
  <c r="AC84" i="2"/>
  <c r="Z84" i="2"/>
  <c r="AE84" i="2"/>
  <c r="X84" i="2"/>
  <c r="AF84" i="2"/>
  <c r="AB84" i="2"/>
  <c r="AA84" i="2"/>
  <c r="Y84" i="2"/>
  <c r="W84" i="2"/>
  <c r="U84" i="2"/>
  <c r="R84" i="2"/>
  <c r="Q84" i="2"/>
  <c r="P84" i="2"/>
  <c r="O84" i="2"/>
  <c r="N84" i="2"/>
  <c r="M84" i="2"/>
  <c r="V84" i="2"/>
  <c r="T84" i="2"/>
  <c r="S84" i="2"/>
  <c r="E81" i="2"/>
  <c r="BB81" i="2"/>
  <c r="AV81" i="2"/>
  <c r="AR81" i="2"/>
  <c r="BA81" i="2"/>
  <c r="AZ81" i="2"/>
  <c r="AY81" i="2"/>
  <c r="AX81" i="2"/>
  <c r="AW81" i="2"/>
  <c r="AU81" i="2"/>
  <c r="AT81" i="2"/>
  <c r="AS81" i="2"/>
  <c r="AQ81" i="2"/>
  <c r="AM81" i="2"/>
  <c r="AH81" i="2"/>
  <c r="AP81" i="2"/>
  <c r="AO81" i="2"/>
  <c r="AN81" i="2"/>
  <c r="AL81" i="2"/>
  <c r="AK81" i="2"/>
  <c r="AJ81" i="2"/>
  <c r="AI81" i="2"/>
  <c r="AF81" i="2"/>
  <c r="AE81" i="2"/>
  <c r="X81" i="2"/>
  <c r="AB81" i="2"/>
  <c r="AA81" i="2"/>
  <c r="W81" i="2"/>
  <c r="V81" i="2"/>
  <c r="AG81" i="2"/>
  <c r="AD81" i="2"/>
  <c r="AC81" i="2"/>
  <c r="Z81" i="2"/>
  <c r="R81" i="2"/>
  <c r="Q81" i="2"/>
  <c r="P81" i="2"/>
  <c r="O81" i="2"/>
  <c r="N81" i="2"/>
  <c r="M81" i="2"/>
  <c r="Y81" i="2"/>
  <c r="T81" i="2"/>
  <c r="S81" i="2"/>
  <c r="U81" i="2"/>
  <c r="E79" i="2"/>
  <c r="AU79" i="2"/>
  <c r="AT79" i="2"/>
  <c r="AS79" i="2"/>
  <c r="BB79" i="2"/>
  <c r="AV79" i="2"/>
  <c r="AR79" i="2"/>
  <c r="BA79" i="2"/>
  <c r="AZ79" i="2"/>
  <c r="AY79" i="2"/>
  <c r="AX79" i="2"/>
  <c r="AW79" i="2"/>
  <c r="AQ79" i="2"/>
  <c r="AM79" i="2"/>
  <c r="AH79" i="2"/>
  <c r="AG79" i="2"/>
  <c r="AP79" i="2"/>
  <c r="AO79" i="2"/>
  <c r="AN79" i="2"/>
  <c r="AL79" i="2"/>
  <c r="AK79" i="2"/>
  <c r="AJ79" i="2"/>
  <c r="AI79" i="2"/>
  <c r="AF79" i="2"/>
  <c r="AD79" i="2"/>
  <c r="AC79" i="2"/>
  <c r="Z79" i="2"/>
  <c r="X79" i="2"/>
  <c r="AB79" i="2"/>
  <c r="AE79" i="2"/>
  <c r="V79" i="2"/>
  <c r="U79" i="2"/>
  <c r="R79" i="2"/>
  <c r="Q79" i="2"/>
  <c r="P79" i="2"/>
  <c r="O79" i="2"/>
  <c r="N79" i="2"/>
  <c r="M79" i="2"/>
  <c r="AA79" i="2"/>
  <c r="Y79" i="2"/>
  <c r="W79" i="2"/>
  <c r="T79" i="2"/>
  <c r="S79" i="2"/>
  <c r="D77" i="2"/>
  <c r="BA77" i="2"/>
  <c r="AZ77" i="2"/>
  <c r="AY77" i="2"/>
  <c r="AX77" i="2"/>
  <c r="AW77" i="2"/>
  <c r="AU77" i="2"/>
  <c r="AT77" i="2"/>
  <c r="AS77" i="2"/>
  <c r="BB77" i="2"/>
  <c r="AV77" i="2"/>
  <c r="AR77" i="2"/>
  <c r="AN77" i="2"/>
  <c r="AL77" i="2"/>
  <c r="AK77" i="2"/>
  <c r="AJ77" i="2"/>
  <c r="AI77" i="2"/>
  <c r="AQ77" i="2"/>
  <c r="AM77" i="2"/>
  <c r="AH77" i="2"/>
  <c r="AG77" i="2"/>
  <c r="AP77" i="2"/>
  <c r="AO77" i="2"/>
  <c r="AE77" i="2"/>
  <c r="Y77" i="2"/>
  <c r="U77" i="2"/>
  <c r="AF77" i="2"/>
  <c r="AD77" i="2"/>
  <c r="AC77" i="2"/>
  <c r="Z77" i="2"/>
  <c r="AB77" i="2"/>
  <c r="W77" i="2"/>
  <c r="T77" i="2"/>
  <c r="S77" i="2"/>
  <c r="L77" i="2"/>
  <c r="K77" i="2"/>
  <c r="J77" i="2"/>
  <c r="I77" i="2"/>
  <c r="V77" i="2"/>
  <c r="X77" i="2"/>
  <c r="R77" i="2"/>
  <c r="Q77" i="2"/>
  <c r="P77" i="2"/>
  <c r="O77" i="2"/>
  <c r="N77" i="2"/>
  <c r="M77" i="2"/>
  <c r="AA77" i="2"/>
  <c r="D97" i="2"/>
  <c r="AV97" i="2"/>
  <c r="AW97" i="2"/>
  <c r="AR97" i="2"/>
  <c r="AQ97" i="2"/>
  <c r="BA97" i="2"/>
  <c r="AZ97" i="2"/>
  <c r="AY97" i="2"/>
  <c r="AX97" i="2"/>
  <c r="BB97" i="2"/>
  <c r="AU97" i="2"/>
  <c r="AT97" i="2"/>
  <c r="AS97" i="2"/>
  <c r="AM97" i="2"/>
  <c r="AH97" i="2"/>
  <c r="AP97" i="2"/>
  <c r="AO97" i="2"/>
  <c r="AN97" i="2"/>
  <c r="AE97" i="2"/>
  <c r="AL97" i="2"/>
  <c r="AK97" i="2"/>
  <c r="AJ97" i="2"/>
  <c r="AI97" i="2"/>
  <c r="AF97" i="2"/>
  <c r="X97" i="2"/>
  <c r="AG97" i="2"/>
  <c r="AB97" i="2"/>
  <c r="AA97" i="2"/>
  <c r="Y97" i="2"/>
  <c r="W97" i="2"/>
  <c r="V97" i="2"/>
  <c r="AD97" i="2"/>
  <c r="AC97" i="2"/>
  <c r="R97" i="2"/>
  <c r="Q97" i="2"/>
  <c r="P97" i="2"/>
  <c r="O97" i="2"/>
  <c r="N97" i="2"/>
  <c r="M97" i="2"/>
  <c r="U97" i="2"/>
  <c r="S97" i="2"/>
  <c r="T97" i="2"/>
  <c r="Z97" i="2"/>
  <c r="D99" i="2"/>
  <c r="BA99" i="2"/>
  <c r="AZ99" i="2"/>
  <c r="AY99" i="2"/>
  <c r="AX99" i="2"/>
  <c r="BB99" i="2"/>
  <c r="AU99" i="2"/>
  <c r="AT99" i="2"/>
  <c r="AS99" i="2"/>
  <c r="AV99" i="2"/>
  <c r="AW99" i="2"/>
  <c r="AR99" i="2"/>
  <c r="AQ99" i="2"/>
  <c r="AL99" i="2"/>
  <c r="AK99" i="2"/>
  <c r="AJ99" i="2"/>
  <c r="AI99" i="2"/>
  <c r="AG99" i="2"/>
  <c r="AM99" i="2"/>
  <c r="AH99" i="2"/>
  <c r="AP99" i="2"/>
  <c r="AO99" i="2"/>
  <c r="AN99" i="2"/>
  <c r="AE99" i="2"/>
  <c r="Z99" i="2"/>
  <c r="U99" i="2"/>
  <c r="AD99" i="2"/>
  <c r="AC99" i="2"/>
  <c r="AF99" i="2"/>
  <c r="AB99" i="2"/>
  <c r="AA99" i="2"/>
  <c r="Y99" i="2"/>
  <c r="T99" i="2"/>
  <c r="L99" i="2"/>
  <c r="K99" i="2"/>
  <c r="J99" i="2"/>
  <c r="I99" i="2"/>
  <c r="W99" i="2"/>
  <c r="V99" i="2"/>
  <c r="R99" i="2"/>
  <c r="Q99" i="2"/>
  <c r="P99" i="2"/>
  <c r="O99" i="2"/>
  <c r="N99" i="2"/>
  <c r="M99" i="2"/>
  <c r="X99" i="2"/>
  <c r="S99" i="2"/>
  <c r="F83" i="1"/>
  <c r="F94" i="1"/>
  <c r="H77" i="2"/>
  <c r="H99" i="2"/>
  <c r="J84" i="2"/>
  <c r="K81" i="2"/>
  <c r="K97" i="2"/>
  <c r="L79" i="2"/>
  <c r="M81" i="1"/>
  <c r="M97" i="1"/>
  <c r="D83" i="1"/>
  <c r="AX83" i="1"/>
  <c r="AT83" i="1"/>
  <c r="AS83" i="1"/>
  <c r="BB83" i="1"/>
  <c r="BA83" i="1"/>
  <c r="AZ83" i="1"/>
  <c r="AY83" i="1"/>
  <c r="AV83" i="1"/>
  <c r="AU83" i="1"/>
  <c r="AR83" i="1"/>
  <c r="AW83" i="1"/>
  <c r="AQ83" i="1"/>
  <c r="AO83" i="1"/>
  <c r="AH83" i="1"/>
  <c r="AM83" i="1"/>
  <c r="AL83" i="1"/>
  <c r="AK83" i="1"/>
  <c r="AJ83" i="1"/>
  <c r="AG83" i="1"/>
  <c r="AP83" i="1"/>
  <c r="AN83" i="1"/>
  <c r="AI83" i="1"/>
  <c r="AF83" i="1"/>
  <c r="AD83" i="1"/>
  <c r="AC83" i="1"/>
  <c r="AB83" i="1"/>
  <c r="Z83" i="1"/>
  <c r="X83" i="1"/>
  <c r="W83" i="1"/>
  <c r="AA83" i="1"/>
  <c r="AE83" i="1"/>
  <c r="T83" i="1"/>
  <c r="U83" i="1"/>
  <c r="R83" i="1"/>
  <c r="P83" i="1"/>
  <c r="M83" i="1"/>
  <c r="L83" i="1"/>
  <c r="K83" i="1"/>
  <c r="J83" i="1"/>
  <c r="V83" i="1"/>
  <c r="Y83" i="1"/>
  <c r="S83" i="1"/>
  <c r="Q83" i="1"/>
  <c r="O83" i="1"/>
  <c r="N83" i="1"/>
  <c r="E82" i="1"/>
  <c r="AW82" i="1"/>
  <c r="AX82" i="1"/>
  <c r="AT82" i="1"/>
  <c r="AS82" i="1"/>
  <c r="BB82" i="1"/>
  <c r="BA82" i="1"/>
  <c r="AZ82" i="1"/>
  <c r="AY82" i="1"/>
  <c r="AV82" i="1"/>
  <c r="AU82" i="1"/>
  <c r="AR82" i="1"/>
  <c r="AN82" i="1"/>
  <c r="AI82" i="1"/>
  <c r="AQ82" i="1"/>
  <c r="AO82" i="1"/>
  <c r="AH82" i="1"/>
  <c r="AF82" i="1"/>
  <c r="AM82" i="1"/>
  <c r="AL82" i="1"/>
  <c r="AK82" i="1"/>
  <c r="AJ82" i="1"/>
  <c r="AG82" i="1"/>
  <c r="AP82" i="1"/>
  <c r="Y82" i="1"/>
  <c r="AD82" i="1"/>
  <c r="AC82" i="1"/>
  <c r="AB82" i="1"/>
  <c r="Z82" i="1"/>
  <c r="X82" i="1"/>
  <c r="W82" i="1"/>
  <c r="AE82" i="1"/>
  <c r="S82" i="1"/>
  <c r="Q82" i="1"/>
  <c r="O82" i="1"/>
  <c r="N82" i="1"/>
  <c r="T82" i="1"/>
  <c r="U82" i="1"/>
  <c r="R82" i="1"/>
  <c r="P82" i="1"/>
  <c r="AA82" i="1"/>
  <c r="V82" i="1"/>
  <c r="D92" i="1"/>
  <c r="AW92" i="1"/>
  <c r="AX92" i="1"/>
  <c r="AT92" i="1"/>
  <c r="AS92" i="1"/>
  <c r="BB92" i="1"/>
  <c r="BA92" i="1"/>
  <c r="AZ92" i="1"/>
  <c r="AY92" i="1"/>
  <c r="AV92" i="1"/>
  <c r="AU92" i="1"/>
  <c r="AR92" i="1"/>
  <c r="AN92" i="1"/>
  <c r="AI92" i="1"/>
  <c r="AH92" i="1"/>
  <c r="AQ92" i="1"/>
  <c r="AO92" i="1"/>
  <c r="AF92" i="1"/>
  <c r="AM92" i="1"/>
  <c r="AL92" i="1"/>
  <c r="AK92" i="1"/>
  <c r="AJ92" i="1"/>
  <c r="AG92" i="1"/>
  <c r="AP92" i="1"/>
  <c r="Y92" i="1"/>
  <c r="AD92" i="1"/>
  <c r="AC92" i="1"/>
  <c r="AB92" i="1"/>
  <c r="Z92" i="1"/>
  <c r="X92" i="1"/>
  <c r="W92" i="1"/>
  <c r="AE92" i="1"/>
  <c r="V92" i="1"/>
  <c r="S92" i="1"/>
  <c r="Q92" i="1"/>
  <c r="O92" i="1"/>
  <c r="N92" i="1"/>
  <c r="AA92" i="1"/>
  <c r="T92" i="1"/>
  <c r="U92" i="1"/>
  <c r="R92" i="1"/>
  <c r="P92" i="1"/>
  <c r="E94" i="1"/>
  <c r="AX94" i="1"/>
  <c r="AT94" i="1"/>
  <c r="AS94" i="1"/>
  <c r="BB94" i="1"/>
  <c r="BA94" i="1"/>
  <c r="AZ94" i="1"/>
  <c r="AY94" i="1"/>
  <c r="AV94" i="1"/>
  <c r="AU94" i="1"/>
  <c r="AR94" i="1"/>
  <c r="AW94" i="1"/>
  <c r="AQ94" i="1"/>
  <c r="AO94" i="1"/>
  <c r="AM94" i="1"/>
  <c r="AL94" i="1"/>
  <c r="AK94" i="1"/>
  <c r="AJ94" i="1"/>
  <c r="AG94" i="1"/>
  <c r="AP94" i="1"/>
  <c r="AN94" i="1"/>
  <c r="AI94" i="1"/>
  <c r="AH94" i="1"/>
  <c r="AD94" i="1"/>
  <c r="AC94" i="1"/>
  <c r="AB94" i="1"/>
  <c r="Z94" i="1"/>
  <c r="X94" i="1"/>
  <c r="W94" i="1"/>
  <c r="AF94" i="1"/>
  <c r="AA94" i="1"/>
  <c r="AE94" i="1"/>
  <c r="Y94" i="1"/>
  <c r="T94" i="1"/>
  <c r="U94" i="1"/>
  <c r="R94" i="1"/>
  <c r="P94" i="1"/>
  <c r="M94" i="1"/>
  <c r="L94" i="1"/>
  <c r="K94" i="1"/>
  <c r="J94" i="1"/>
  <c r="V94" i="1"/>
  <c r="S94" i="1"/>
  <c r="Q94" i="1"/>
  <c r="O94" i="1"/>
  <c r="N94" i="1"/>
  <c r="E96" i="1"/>
  <c r="BB96" i="1"/>
  <c r="BA96" i="1"/>
  <c r="AZ96" i="1"/>
  <c r="AY96" i="1"/>
  <c r="AV96" i="1"/>
  <c r="AU96" i="1"/>
  <c r="AR96" i="1"/>
  <c r="AW96" i="1"/>
  <c r="AX96" i="1"/>
  <c r="AT96" i="1"/>
  <c r="AS96" i="1"/>
  <c r="AM96" i="1"/>
  <c r="AL96" i="1"/>
  <c r="AK96" i="1"/>
  <c r="AJ96" i="1"/>
  <c r="AP96" i="1"/>
  <c r="AN96" i="1"/>
  <c r="AI96" i="1"/>
  <c r="AH96" i="1"/>
  <c r="AE96" i="1"/>
  <c r="AQ96" i="1"/>
  <c r="AO96" i="1"/>
  <c r="AG96" i="1"/>
  <c r="AF96" i="1"/>
  <c r="AA96" i="1"/>
  <c r="V96" i="1"/>
  <c r="AD96" i="1"/>
  <c r="AC96" i="1"/>
  <c r="AB96" i="1"/>
  <c r="W96" i="1"/>
  <c r="U96" i="1"/>
  <c r="R96" i="1"/>
  <c r="P96" i="1"/>
  <c r="M96" i="1"/>
  <c r="L96" i="1"/>
  <c r="K96" i="1"/>
  <c r="J96" i="1"/>
  <c r="Z96" i="1"/>
  <c r="S96" i="1"/>
  <c r="Q96" i="1"/>
  <c r="O96" i="1"/>
  <c r="N96" i="1"/>
  <c r="Y96" i="1"/>
  <c r="X96" i="1"/>
  <c r="T96" i="1"/>
  <c r="E98" i="1"/>
  <c r="AW98" i="1"/>
  <c r="AX98" i="1"/>
  <c r="AT98" i="1"/>
  <c r="AS98" i="1"/>
  <c r="BB98" i="1"/>
  <c r="BA98" i="1"/>
  <c r="AZ98" i="1"/>
  <c r="AY98" i="1"/>
  <c r="AV98" i="1"/>
  <c r="AU98" i="1"/>
  <c r="AR98" i="1"/>
  <c r="AN98" i="1"/>
  <c r="AI98" i="1"/>
  <c r="AH98" i="1"/>
  <c r="AQ98" i="1"/>
  <c r="AO98" i="1"/>
  <c r="AF98" i="1"/>
  <c r="AM98" i="1"/>
  <c r="AL98" i="1"/>
  <c r="AK98" i="1"/>
  <c r="AJ98" i="1"/>
  <c r="AG98" i="1"/>
  <c r="AP98" i="1"/>
  <c r="Y98" i="1"/>
  <c r="AE98" i="1"/>
  <c r="AD98" i="1"/>
  <c r="AC98" i="1"/>
  <c r="AB98" i="1"/>
  <c r="Z98" i="1"/>
  <c r="X98" i="1"/>
  <c r="W98" i="1"/>
  <c r="S98" i="1"/>
  <c r="Q98" i="1"/>
  <c r="O98" i="1"/>
  <c r="N98" i="1"/>
  <c r="V98" i="1"/>
  <c r="T98" i="1"/>
  <c r="U98" i="1"/>
  <c r="R98" i="1"/>
  <c r="P98" i="1"/>
  <c r="M98" i="1"/>
  <c r="AA98" i="1"/>
  <c r="F96" i="1"/>
  <c r="F77" i="2"/>
  <c r="F99" i="2"/>
  <c r="G72" i="1"/>
  <c r="G82" i="1"/>
  <c r="G92" i="1"/>
  <c r="G98" i="1"/>
  <c r="G77" i="2"/>
  <c r="G99" i="2"/>
  <c r="H96" i="1"/>
  <c r="H79" i="2"/>
  <c r="H84" i="2"/>
  <c r="I79" i="2"/>
  <c r="K92" i="1"/>
  <c r="K84" i="2"/>
  <c r="L81" i="2"/>
  <c r="L97" i="2"/>
  <c r="M82" i="1"/>
  <c r="D72" i="2"/>
  <c r="D66" i="2"/>
  <c r="E83" i="2"/>
  <c r="BA83" i="2"/>
  <c r="AZ83" i="2"/>
  <c r="AY83" i="2"/>
  <c r="AX83" i="2"/>
  <c r="AW83" i="2"/>
  <c r="AU83" i="2"/>
  <c r="AT83" i="2"/>
  <c r="AS83" i="2"/>
  <c r="BB83" i="2"/>
  <c r="AV83" i="2"/>
  <c r="AR83" i="2"/>
  <c r="AN83" i="2"/>
  <c r="AL83" i="2"/>
  <c r="AK83" i="2"/>
  <c r="AJ83" i="2"/>
  <c r="AI83" i="2"/>
  <c r="AM83" i="2"/>
  <c r="AH83" i="2"/>
  <c r="AG83" i="2"/>
  <c r="AQ83" i="2"/>
  <c r="AP83" i="2"/>
  <c r="AO83" i="2"/>
  <c r="Y83" i="2"/>
  <c r="U83" i="2"/>
  <c r="AD83" i="2"/>
  <c r="AC83" i="2"/>
  <c r="Z83" i="2"/>
  <c r="AE83" i="2"/>
  <c r="AF83" i="2"/>
  <c r="AB83" i="2"/>
  <c r="X83" i="2"/>
  <c r="T83" i="2"/>
  <c r="S83" i="2"/>
  <c r="L83" i="2"/>
  <c r="K83" i="2"/>
  <c r="J83" i="2"/>
  <c r="I83" i="2"/>
  <c r="AA83" i="2"/>
  <c r="W83" i="2"/>
  <c r="R83" i="2"/>
  <c r="Q83" i="2"/>
  <c r="P83" i="2"/>
  <c r="O83" i="2"/>
  <c r="N83" i="2"/>
  <c r="M83" i="2"/>
  <c r="V83" i="2"/>
  <c r="D82" i="2"/>
  <c r="AV82" i="2"/>
  <c r="AR82" i="2"/>
  <c r="AQ82" i="2"/>
  <c r="BA82" i="2"/>
  <c r="AZ82" i="2"/>
  <c r="AY82" i="2"/>
  <c r="AX82" i="2"/>
  <c r="AW82" i="2"/>
  <c r="AU82" i="2"/>
  <c r="AT82" i="2"/>
  <c r="AS82" i="2"/>
  <c r="BB82" i="2"/>
  <c r="AP82" i="2"/>
  <c r="AO82" i="2"/>
  <c r="AN82" i="2"/>
  <c r="AL82" i="2"/>
  <c r="AK82" i="2"/>
  <c r="AJ82" i="2"/>
  <c r="AI82" i="2"/>
  <c r="AF82" i="2"/>
  <c r="AE82" i="2"/>
  <c r="AM82" i="2"/>
  <c r="AH82" i="2"/>
  <c r="AB82" i="2"/>
  <c r="AA82" i="2"/>
  <c r="W82" i="2"/>
  <c r="V82" i="2"/>
  <c r="AG82" i="2"/>
  <c r="Y82" i="2"/>
  <c r="AD82" i="2"/>
  <c r="AC82" i="2"/>
  <c r="X82" i="2"/>
  <c r="T82" i="2"/>
  <c r="S82" i="2"/>
  <c r="L82" i="2"/>
  <c r="K82" i="2"/>
  <c r="J82" i="2"/>
  <c r="I82" i="2"/>
  <c r="U82" i="2"/>
  <c r="Z82" i="2"/>
  <c r="R82" i="2"/>
  <c r="Q82" i="2"/>
  <c r="P82" i="2"/>
  <c r="O82" i="2"/>
  <c r="N82" i="2"/>
  <c r="M82" i="2"/>
  <c r="E92" i="2"/>
  <c r="AW92" i="2"/>
  <c r="AR92" i="2"/>
  <c r="AQ92" i="2"/>
  <c r="BA92" i="2"/>
  <c r="AZ92" i="2"/>
  <c r="AY92" i="2"/>
  <c r="AX92" i="2"/>
  <c r="BB92" i="2"/>
  <c r="AU92" i="2"/>
  <c r="AT92" i="2"/>
  <c r="AS92" i="2"/>
  <c r="AV92" i="2"/>
  <c r="AP92" i="2"/>
  <c r="AO92" i="2"/>
  <c r="AN92" i="2"/>
  <c r="AL92" i="2"/>
  <c r="AK92" i="2"/>
  <c r="AJ92" i="2"/>
  <c r="AI92" i="2"/>
  <c r="AF92" i="2"/>
  <c r="AG92" i="2"/>
  <c r="AM92" i="2"/>
  <c r="AH92" i="2"/>
  <c r="AB92" i="2"/>
  <c r="AA92" i="2"/>
  <c r="Y92" i="2"/>
  <c r="W92" i="2"/>
  <c r="V92" i="2"/>
  <c r="Z92" i="2"/>
  <c r="AD92" i="2"/>
  <c r="AC92" i="2"/>
  <c r="AE92" i="2"/>
  <c r="S92" i="2"/>
  <c r="T92" i="2"/>
  <c r="L92" i="2"/>
  <c r="K92" i="2"/>
  <c r="J92" i="2"/>
  <c r="I92" i="2"/>
  <c r="X92" i="2"/>
  <c r="U92" i="2"/>
  <c r="R92" i="2"/>
  <c r="Q92" i="2"/>
  <c r="P92" i="2"/>
  <c r="O92" i="2"/>
  <c r="N92" i="2"/>
  <c r="M92" i="2"/>
  <c r="D94" i="2"/>
  <c r="BA94" i="2"/>
  <c r="AZ94" i="2"/>
  <c r="AY94" i="2"/>
  <c r="AX94" i="2"/>
  <c r="BB94" i="2"/>
  <c r="AU94" i="2"/>
  <c r="AT94" i="2"/>
  <c r="AS94" i="2"/>
  <c r="AV94" i="2"/>
  <c r="AW94" i="2"/>
  <c r="AR94" i="2"/>
  <c r="AQ94" i="2"/>
  <c r="AL94" i="2"/>
  <c r="AK94" i="2"/>
  <c r="AJ94" i="2"/>
  <c r="AI94" i="2"/>
  <c r="AG94" i="2"/>
  <c r="AM94" i="2"/>
  <c r="AH94" i="2"/>
  <c r="AP94" i="2"/>
  <c r="AO94" i="2"/>
  <c r="AN94" i="2"/>
  <c r="AF94" i="2"/>
  <c r="Z94" i="2"/>
  <c r="U94" i="2"/>
  <c r="AD94" i="2"/>
  <c r="AC94" i="2"/>
  <c r="AE94" i="2"/>
  <c r="AB94" i="2"/>
  <c r="V94" i="2"/>
  <c r="T94" i="2"/>
  <c r="L94" i="2"/>
  <c r="K94" i="2"/>
  <c r="J94" i="2"/>
  <c r="I94" i="2"/>
  <c r="X94" i="2"/>
  <c r="AA94" i="2"/>
  <c r="Y94" i="2"/>
  <c r="R94" i="2"/>
  <c r="Q94" i="2"/>
  <c r="P94" i="2"/>
  <c r="O94" i="2"/>
  <c r="N94" i="2"/>
  <c r="M94" i="2"/>
  <c r="W94" i="2"/>
  <c r="S94" i="2"/>
  <c r="E96" i="2"/>
  <c r="BB96" i="2"/>
  <c r="AU96" i="2"/>
  <c r="AT96" i="2"/>
  <c r="AS96" i="2"/>
  <c r="AV96" i="2"/>
  <c r="AW96" i="2"/>
  <c r="AR96" i="2"/>
  <c r="AQ96" i="2"/>
  <c r="BA96" i="2"/>
  <c r="AZ96" i="2"/>
  <c r="AY96" i="2"/>
  <c r="AX96" i="2"/>
  <c r="AM96" i="2"/>
  <c r="AH96" i="2"/>
  <c r="AP96" i="2"/>
  <c r="AO96" i="2"/>
  <c r="AN96" i="2"/>
  <c r="AE96" i="2"/>
  <c r="AL96" i="2"/>
  <c r="AK96" i="2"/>
  <c r="AJ96" i="2"/>
  <c r="AI96" i="2"/>
  <c r="AD96" i="2"/>
  <c r="AC96" i="2"/>
  <c r="X96" i="2"/>
  <c r="AG96" i="2"/>
  <c r="AB96" i="2"/>
  <c r="AF96" i="2"/>
  <c r="Z96" i="2"/>
  <c r="AA96" i="2"/>
  <c r="Y96" i="2"/>
  <c r="R96" i="2"/>
  <c r="Q96" i="2"/>
  <c r="P96" i="2"/>
  <c r="O96" i="2"/>
  <c r="N96" i="2"/>
  <c r="M96" i="2"/>
  <c r="W96" i="2"/>
  <c r="U96" i="2"/>
  <c r="S96" i="2"/>
  <c r="V96" i="2"/>
  <c r="T96" i="2"/>
  <c r="E98" i="2"/>
  <c r="AW98" i="2"/>
  <c r="AR98" i="2"/>
  <c r="AQ98" i="2"/>
  <c r="BA98" i="2"/>
  <c r="AZ98" i="2"/>
  <c r="AY98" i="2"/>
  <c r="AX98" i="2"/>
  <c r="BB98" i="2"/>
  <c r="AU98" i="2"/>
  <c r="AT98" i="2"/>
  <c r="AS98" i="2"/>
  <c r="AV98" i="2"/>
  <c r="AP98" i="2"/>
  <c r="AO98" i="2"/>
  <c r="AN98" i="2"/>
  <c r="AL98" i="2"/>
  <c r="AK98" i="2"/>
  <c r="AJ98" i="2"/>
  <c r="AI98" i="2"/>
  <c r="AF98" i="2"/>
  <c r="AG98" i="2"/>
  <c r="AM98" i="2"/>
  <c r="AH98" i="2"/>
  <c r="AB98" i="2"/>
  <c r="AA98" i="2"/>
  <c r="Y98" i="2"/>
  <c r="W98" i="2"/>
  <c r="V98" i="2"/>
  <c r="AE98" i="2"/>
  <c r="Z98" i="2"/>
  <c r="AD98" i="2"/>
  <c r="AC98" i="2"/>
  <c r="X98" i="2"/>
  <c r="U98" i="2"/>
  <c r="S98" i="2"/>
  <c r="T98" i="2"/>
  <c r="L98" i="2"/>
  <c r="K98" i="2"/>
  <c r="J98" i="2"/>
  <c r="I98" i="2"/>
  <c r="R98" i="2"/>
  <c r="Q98" i="2"/>
  <c r="P98" i="2"/>
  <c r="O98" i="2"/>
  <c r="N98" i="2"/>
  <c r="M98" i="2"/>
  <c r="F81" i="1"/>
  <c r="F97" i="1"/>
  <c r="F60" i="2"/>
  <c r="F79" i="2"/>
  <c r="F84" i="2"/>
  <c r="F96" i="2"/>
  <c r="G83" i="1"/>
  <c r="G94" i="1"/>
  <c r="G79" i="2"/>
  <c r="G84" i="2"/>
  <c r="G96" i="2"/>
  <c r="H81" i="1"/>
  <c r="H97" i="1"/>
  <c r="H81" i="2"/>
  <c r="H97" i="2"/>
  <c r="I82" i="1"/>
  <c r="I92" i="1"/>
  <c r="I98" i="1"/>
  <c r="I81" i="2"/>
  <c r="I97" i="2"/>
  <c r="J82" i="1"/>
  <c r="J98" i="1"/>
  <c r="J79" i="2"/>
  <c r="J96" i="2"/>
  <c r="L92" i="1"/>
  <c r="L84" i="2"/>
  <c r="E65" i="1"/>
  <c r="D84" i="2"/>
  <c r="E84" i="1"/>
  <c r="BB84" i="1"/>
  <c r="BA84" i="1"/>
  <c r="AZ84" i="1"/>
  <c r="AY84" i="1"/>
  <c r="AV84" i="1"/>
  <c r="AU84" i="1"/>
  <c r="AR84" i="1"/>
  <c r="AW84" i="1"/>
  <c r="AX84" i="1"/>
  <c r="AT84" i="1"/>
  <c r="AS84" i="1"/>
  <c r="AM84" i="1"/>
  <c r="AL84" i="1"/>
  <c r="AK84" i="1"/>
  <c r="AJ84" i="1"/>
  <c r="AP84" i="1"/>
  <c r="AN84" i="1"/>
  <c r="AI84" i="1"/>
  <c r="AQ84" i="1"/>
  <c r="AO84" i="1"/>
  <c r="AH84" i="1"/>
  <c r="AA84" i="1"/>
  <c r="V84" i="1"/>
  <c r="AE84" i="1"/>
  <c r="AG84" i="1"/>
  <c r="AF84" i="1"/>
  <c r="AD84" i="1"/>
  <c r="AC84" i="1"/>
  <c r="AB84" i="1"/>
  <c r="Z84" i="1"/>
  <c r="U84" i="1"/>
  <c r="R84" i="1"/>
  <c r="P84" i="1"/>
  <c r="M84" i="1"/>
  <c r="L84" i="1"/>
  <c r="K84" i="1"/>
  <c r="J84" i="1"/>
  <c r="X84" i="1"/>
  <c r="Y84" i="1"/>
  <c r="W84" i="1"/>
  <c r="S84" i="1"/>
  <c r="Q84" i="1"/>
  <c r="O84" i="1"/>
  <c r="N84" i="1"/>
  <c r="T84" i="1"/>
  <c r="D81" i="1"/>
  <c r="AV81" i="1"/>
  <c r="AU81" i="1"/>
  <c r="AR81" i="1"/>
  <c r="AW81" i="1"/>
  <c r="AX81" i="1"/>
  <c r="AT81" i="1"/>
  <c r="AS81" i="1"/>
  <c r="BB81" i="1"/>
  <c r="BA81" i="1"/>
  <c r="AZ81" i="1"/>
  <c r="AY81" i="1"/>
  <c r="AP81" i="1"/>
  <c r="AN81" i="1"/>
  <c r="AI81" i="1"/>
  <c r="AQ81" i="1"/>
  <c r="AO81" i="1"/>
  <c r="AH81" i="1"/>
  <c r="AF81" i="1"/>
  <c r="AM81" i="1"/>
  <c r="AL81" i="1"/>
  <c r="AK81" i="1"/>
  <c r="AJ81" i="1"/>
  <c r="AE81" i="1"/>
  <c r="Y81" i="1"/>
  <c r="AD81" i="1"/>
  <c r="AC81" i="1"/>
  <c r="AG81" i="1"/>
  <c r="AA81" i="1"/>
  <c r="V81" i="1"/>
  <c r="AB81" i="1"/>
  <c r="Z81" i="1"/>
  <c r="S81" i="1"/>
  <c r="Q81" i="1"/>
  <c r="O81" i="1"/>
  <c r="N81" i="1"/>
  <c r="X81" i="1"/>
  <c r="T81" i="1"/>
  <c r="W81" i="1"/>
  <c r="U81" i="1"/>
  <c r="R81" i="1"/>
  <c r="P81" i="1"/>
  <c r="E79" i="1"/>
  <c r="BB79" i="1"/>
  <c r="BA79" i="1"/>
  <c r="AZ79" i="1"/>
  <c r="AY79" i="1"/>
  <c r="AV79" i="1"/>
  <c r="AU79" i="1"/>
  <c r="AR79" i="1"/>
  <c r="AW79" i="1"/>
  <c r="AX79" i="1"/>
  <c r="AT79" i="1"/>
  <c r="AS79" i="1"/>
  <c r="AM79" i="1"/>
  <c r="AL79" i="1"/>
  <c r="AK79" i="1"/>
  <c r="AJ79" i="1"/>
  <c r="AP79" i="1"/>
  <c r="AN79" i="1"/>
  <c r="AI79" i="1"/>
  <c r="AQ79" i="1"/>
  <c r="AO79" i="1"/>
  <c r="AH79" i="1"/>
  <c r="AG79" i="1"/>
  <c r="AA79" i="1"/>
  <c r="V79" i="1"/>
  <c r="AF79" i="1"/>
  <c r="AE79" i="1"/>
  <c r="AD79" i="1"/>
  <c r="AC79" i="1"/>
  <c r="Y79" i="1"/>
  <c r="W79" i="1"/>
  <c r="U79" i="1"/>
  <c r="R79" i="1"/>
  <c r="P79" i="1"/>
  <c r="M79" i="1"/>
  <c r="L79" i="1"/>
  <c r="K79" i="1"/>
  <c r="J79" i="1"/>
  <c r="AB79" i="1"/>
  <c r="Z79" i="1"/>
  <c r="S79" i="1"/>
  <c r="Q79" i="1"/>
  <c r="O79" i="1"/>
  <c r="N79" i="1"/>
  <c r="X79" i="1"/>
  <c r="T79" i="1"/>
  <c r="E77" i="1"/>
  <c r="AX77" i="1"/>
  <c r="AT77" i="1"/>
  <c r="AS77" i="1"/>
  <c r="BB77" i="1"/>
  <c r="BA77" i="1"/>
  <c r="AZ77" i="1"/>
  <c r="AY77" i="1"/>
  <c r="AV77" i="1"/>
  <c r="AU77" i="1"/>
  <c r="AR77" i="1"/>
  <c r="AW77" i="1"/>
  <c r="AQ77" i="1"/>
  <c r="AO77" i="1"/>
  <c r="AH77" i="1"/>
  <c r="AM77" i="1"/>
  <c r="AL77" i="1"/>
  <c r="AK77" i="1"/>
  <c r="AJ77" i="1"/>
  <c r="AG77" i="1"/>
  <c r="AP77" i="1"/>
  <c r="AN77" i="1"/>
  <c r="AI77" i="1"/>
  <c r="AD77" i="1"/>
  <c r="AC77" i="1"/>
  <c r="AB77" i="1"/>
  <c r="Z77" i="1"/>
  <c r="X77" i="1"/>
  <c r="W77" i="1"/>
  <c r="AA77" i="1"/>
  <c r="AF77" i="1"/>
  <c r="AE77" i="1"/>
  <c r="T77" i="1"/>
  <c r="Y77" i="1"/>
  <c r="V77" i="1"/>
  <c r="U77" i="1"/>
  <c r="R77" i="1"/>
  <c r="P77" i="1"/>
  <c r="M77" i="1"/>
  <c r="L77" i="1"/>
  <c r="K77" i="1"/>
  <c r="J77" i="1"/>
  <c r="S77" i="1"/>
  <c r="Q77" i="1"/>
  <c r="O77" i="1"/>
  <c r="N77" i="1"/>
  <c r="E97" i="1"/>
  <c r="AV97" i="1"/>
  <c r="AU97" i="1"/>
  <c r="AR97" i="1"/>
  <c r="AW97" i="1"/>
  <c r="AX97" i="1"/>
  <c r="AT97" i="1"/>
  <c r="AS97" i="1"/>
  <c r="BB97" i="1"/>
  <c r="BA97" i="1"/>
  <c r="AZ97" i="1"/>
  <c r="AY97" i="1"/>
  <c r="AP97" i="1"/>
  <c r="AN97" i="1"/>
  <c r="AI97" i="1"/>
  <c r="AH97" i="1"/>
  <c r="AE97" i="1"/>
  <c r="AQ97" i="1"/>
  <c r="AO97" i="1"/>
  <c r="AF97" i="1"/>
  <c r="AM97" i="1"/>
  <c r="AL97" i="1"/>
  <c r="AK97" i="1"/>
  <c r="AJ97" i="1"/>
  <c r="Y97" i="1"/>
  <c r="AD97" i="1"/>
  <c r="AC97" i="1"/>
  <c r="AB97" i="1"/>
  <c r="AG97" i="1"/>
  <c r="AA97" i="1"/>
  <c r="Z97" i="1"/>
  <c r="S97" i="1"/>
  <c r="Q97" i="1"/>
  <c r="O97" i="1"/>
  <c r="N97" i="1"/>
  <c r="X97" i="1"/>
  <c r="V97" i="1"/>
  <c r="T97" i="1"/>
  <c r="W97" i="1"/>
  <c r="U97" i="1"/>
  <c r="R97" i="1"/>
  <c r="P97" i="1"/>
  <c r="D99" i="1"/>
  <c r="AX99" i="1"/>
  <c r="AT99" i="1"/>
  <c r="AS99" i="1"/>
  <c r="BB99" i="1"/>
  <c r="BA99" i="1"/>
  <c r="AZ99" i="1"/>
  <c r="AY99" i="1"/>
  <c r="AV99" i="1"/>
  <c r="AU99" i="1"/>
  <c r="AR99" i="1"/>
  <c r="AW99" i="1"/>
  <c r="AQ99" i="1"/>
  <c r="AO99" i="1"/>
  <c r="AM99" i="1"/>
  <c r="AL99" i="1"/>
  <c r="AK99" i="1"/>
  <c r="AJ99" i="1"/>
  <c r="AG99" i="1"/>
  <c r="AP99" i="1"/>
  <c r="AN99" i="1"/>
  <c r="AI99" i="1"/>
  <c r="AH99" i="1"/>
  <c r="AE99" i="1"/>
  <c r="AD99" i="1"/>
  <c r="AC99" i="1"/>
  <c r="AB99" i="1"/>
  <c r="Z99" i="1"/>
  <c r="X99" i="1"/>
  <c r="W99" i="1"/>
  <c r="AA99" i="1"/>
  <c r="V99" i="1"/>
  <c r="AF99" i="1"/>
  <c r="T99" i="1"/>
  <c r="U99" i="1"/>
  <c r="R99" i="1"/>
  <c r="P99" i="1"/>
  <c r="M99" i="1"/>
  <c r="L99" i="1"/>
  <c r="K99" i="1"/>
  <c r="J99" i="1"/>
  <c r="Y99" i="1"/>
  <c r="S99" i="1"/>
  <c r="Q99" i="1"/>
  <c r="O99" i="1"/>
  <c r="N99" i="1"/>
  <c r="F82" i="1"/>
  <c r="F92" i="1"/>
  <c r="F98" i="1"/>
  <c r="F65" i="2"/>
  <c r="F81" i="2"/>
  <c r="F97" i="2"/>
  <c r="G79" i="1"/>
  <c r="G84" i="1"/>
  <c r="G96" i="1"/>
  <c r="G81" i="2"/>
  <c r="G97" i="2"/>
  <c r="H82" i="1"/>
  <c r="H92" i="1"/>
  <c r="H98" i="1"/>
  <c r="H82" i="2"/>
  <c r="H92" i="2"/>
  <c r="H98" i="2"/>
  <c r="I77" i="1"/>
  <c r="I83" i="1"/>
  <c r="I94" i="1"/>
  <c r="I99" i="1"/>
  <c r="I84" i="2"/>
  <c r="J81" i="2"/>
  <c r="J97" i="2"/>
  <c r="K82" i="1"/>
  <c r="K98" i="1"/>
  <c r="K79" i="2"/>
  <c r="K96" i="2"/>
  <c r="L81" i="1"/>
  <c r="L97" i="1"/>
  <c r="M92" i="1"/>
  <c r="F65" i="1"/>
  <c r="F72" i="1"/>
  <c r="D65" i="2"/>
  <c r="D66" i="1"/>
  <c r="E66" i="1" s="1"/>
  <c r="F66" i="1" s="1"/>
  <c r="G66" i="1" s="1"/>
  <c r="D82" i="1"/>
  <c r="D96" i="1"/>
  <c r="D98" i="1"/>
  <c r="E65" i="2"/>
  <c r="E72" i="1"/>
  <c r="D94" i="1"/>
  <c r="D79" i="1"/>
  <c r="E81" i="1"/>
  <c r="E82" i="2"/>
  <c r="E92" i="1"/>
  <c r="E94" i="2"/>
  <c r="E99" i="2"/>
  <c r="D96" i="2"/>
  <c r="D98" i="2"/>
  <c r="E66" i="2"/>
  <c r="F66" i="2" s="1"/>
  <c r="E72" i="2"/>
  <c r="D79" i="2"/>
  <c r="E77" i="2"/>
  <c r="E99" i="1"/>
  <c r="D97" i="1"/>
  <c r="D65" i="1"/>
  <c r="D77" i="1"/>
  <c r="E83" i="1"/>
  <c r="E97" i="2"/>
  <c r="E89" i="1"/>
  <c r="D92" i="2"/>
  <c r="Y18" i="2"/>
  <c r="B70" i="1"/>
  <c r="D73" i="1" s="1"/>
  <c r="B70" i="2"/>
  <c r="E5" i="2"/>
  <c r="E5" i="1"/>
  <c r="AB20" i="1"/>
  <c r="AB20" i="2"/>
  <c r="N31" i="4" l="1"/>
  <c r="L32" i="4" s="1"/>
  <c r="P32" i="4" s="1"/>
  <c r="Y18" i="1"/>
  <c r="H84" i="1"/>
  <c r="F84" i="1"/>
  <c r="Y17" i="3"/>
  <c r="Y18" i="3" s="1"/>
  <c r="Y19" i="3"/>
  <c r="Y20" i="3" s="1"/>
  <c r="F89" i="3"/>
  <c r="F66" i="3"/>
  <c r="F73" i="3"/>
  <c r="F72" i="3"/>
  <c r="G60" i="3"/>
  <c r="F65" i="3"/>
  <c r="F89" i="2"/>
  <c r="G60" i="2"/>
  <c r="F72" i="2"/>
  <c r="G89" i="1"/>
  <c r="H60" i="1"/>
  <c r="G65" i="1"/>
  <c r="E73" i="1"/>
  <c r="F73" i="1" s="1"/>
  <c r="G73" i="1" s="1"/>
  <c r="Y20" i="2"/>
  <c r="Y20" i="1"/>
  <c r="C90" i="2"/>
  <c r="W35" i="2"/>
  <c r="C61" i="2"/>
  <c r="B71" i="2"/>
  <c r="E6" i="2"/>
  <c r="E6" i="1"/>
  <c r="Q31" i="4" l="1"/>
  <c r="S31" i="4"/>
  <c r="M32" i="4"/>
  <c r="C61" i="1"/>
  <c r="D61" i="1" s="1"/>
  <c r="C90" i="1"/>
  <c r="AZ90" i="1" s="1"/>
  <c r="W35" i="1"/>
  <c r="W34" i="3"/>
  <c r="C68" i="3"/>
  <c r="E68" i="3" s="1"/>
  <c r="E74" i="3" s="1"/>
  <c r="E76" i="3" s="1"/>
  <c r="W35" i="3"/>
  <c r="C90" i="3"/>
  <c r="AP90" i="3" s="1"/>
  <c r="C61" i="3"/>
  <c r="E61" i="3" s="1"/>
  <c r="E67" i="3" s="1"/>
  <c r="E75" i="3" s="1"/>
  <c r="C91" i="3"/>
  <c r="AP91" i="3" s="1"/>
  <c r="G89" i="3"/>
  <c r="G73" i="3"/>
  <c r="G66" i="3"/>
  <c r="G65" i="3"/>
  <c r="H60" i="3"/>
  <c r="G72" i="3"/>
  <c r="G89" i="2"/>
  <c r="H60" i="2"/>
  <c r="G65" i="2"/>
  <c r="G72" i="2"/>
  <c r="G66" i="2"/>
  <c r="D73" i="2"/>
  <c r="H89" i="1"/>
  <c r="I60" i="1"/>
  <c r="H73" i="1"/>
  <c r="H65" i="1"/>
  <c r="H72" i="1"/>
  <c r="H66" i="1"/>
  <c r="BA90" i="2"/>
  <c r="BB90" i="2"/>
  <c r="AZ90" i="2"/>
  <c r="AX90" i="2"/>
  <c r="AY90" i="2"/>
  <c r="AV90" i="2"/>
  <c r="AW90" i="2"/>
  <c r="AT90" i="2"/>
  <c r="AU90" i="2"/>
  <c r="AR90" i="2"/>
  <c r="AS90" i="2"/>
  <c r="AP90" i="2"/>
  <c r="AQ90" i="2"/>
  <c r="AN90" i="2"/>
  <c r="AO90" i="2"/>
  <c r="AL90" i="2"/>
  <c r="AM90" i="2"/>
  <c r="AJ90" i="2"/>
  <c r="AK90" i="2"/>
  <c r="AH90" i="2"/>
  <c r="AI90" i="2"/>
  <c r="AF90" i="2"/>
  <c r="AG90" i="2"/>
  <c r="AD90" i="2"/>
  <c r="AE90" i="2"/>
  <c r="AB90" i="2"/>
  <c r="AC90" i="2"/>
  <c r="Z90" i="2"/>
  <c r="AA90" i="2"/>
  <c r="X90" i="2"/>
  <c r="Y90" i="2"/>
  <c r="V90" i="2"/>
  <c r="W90" i="2"/>
  <c r="T90" i="2"/>
  <c r="U90" i="2"/>
  <c r="R90" i="2"/>
  <c r="S90" i="2"/>
  <c r="P90" i="2"/>
  <c r="Q90" i="2"/>
  <c r="N90" i="2"/>
  <c r="O90" i="2"/>
  <c r="L90" i="2"/>
  <c r="M90" i="2"/>
  <c r="J90" i="2"/>
  <c r="K90" i="2"/>
  <c r="H90" i="2"/>
  <c r="I90" i="2"/>
  <c r="G61" i="2"/>
  <c r="G67" i="2" s="1"/>
  <c r="G75" i="2" s="1"/>
  <c r="H61" i="2"/>
  <c r="F90" i="2"/>
  <c r="G90" i="2"/>
  <c r="E61" i="2"/>
  <c r="E67" i="2" s="1"/>
  <c r="E75" i="2" s="1"/>
  <c r="F61" i="2"/>
  <c r="F67" i="2" s="1"/>
  <c r="F75" i="2" s="1"/>
  <c r="E73" i="2"/>
  <c r="F73" i="2" s="1"/>
  <c r="G73" i="2" s="1"/>
  <c r="D90" i="2"/>
  <c r="E90" i="2"/>
  <c r="C68" i="2"/>
  <c r="C91" i="2"/>
  <c r="D61" i="2"/>
  <c r="C68" i="1"/>
  <c r="W34" i="1"/>
  <c r="C91" i="1"/>
  <c r="W34" i="2"/>
  <c r="E7" i="1"/>
  <c r="E7" i="2"/>
  <c r="O32" i="4" l="1"/>
  <c r="AE32" i="4" s="1"/>
  <c r="N32" i="4"/>
  <c r="I61" i="1"/>
  <c r="I67" i="1" s="1"/>
  <c r="I75" i="1" s="1"/>
  <c r="H61" i="1"/>
  <c r="H67" i="1" s="1"/>
  <c r="H75" i="1" s="1"/>
  <c r="G61" i="1"/>
  <c r="G67" i="1" s="1"/>
  <c r="G75" i="1" s="1"/>
  <c r="F61" i="1"/>
  <c r="F67" i="1" s="1"/>
  <c r="F75" i="1" s="1"/>
  <c r="E61" i="1"/>
  <c r="E67" i="1" s="1"/>
  <c r="E75" i="1" s="1"/>
  <c r="H68" i="3"/>
  <c r="W91" i="3"/>
  <c r="I90" i="1"/>
  <c r="BA90" i="1"/>
  <c r="G90" i="1"/>
  <c r="G91" i="3"/>
  <c r="BB90" i="1"/>
  <c r="AM91" i="3"/>
  <c r="H91" i="3"/>
  <c r="AC90" i="3"/>
  <c r="K91" i="3"/>
  <c r="AA91" i="3"/>
  <c r="AQ91" i="3"/>
  <c r="L91" i="3"/>
  <c r="O91" i="3"/>
  <c r="AE91" i="3"/>
  <c r="AU91" i="3"/>
  <c r="T91" i="3"/>
  <c r="S91" i="3"/>
  <c r="AI91" i="3"/>
  <c r="AY91" i="3"/>
  <c r="D91" i="3"/>
  <c r="AB91" i="3"/>
  <c r="AR91" i="3"/>
  <c r="Q91" i="3"/>
  <c r="X91" i="3"/>
  <c r="U91" i="3"/>
  <c r="AK91" i="3"/>
  <c r="AZ91" i="3"/>
  <c r="AO91" i="3"/>
  <c r="AJ91" i="3"/>
  <c r="E91" i="3"/>
  <c r="Y91" i="3"/>
  <c r="AD91" i="3"/>
  <c r="AN91" i="3"/>
  <c r="I91" i="3"/>
  <c r="AG91" i="3"/>
  <c r="AF90" i="3"/>
  <c r="S90" i="3"/>
  <c r="J90" i="3"/>
  <c r="P90" i="3"/>
  <c r="AI90" i="3"/>
  <c r="AV90" i="3"/>
  <c r="AD90" i="3"/>
  <c r="AY90" i="3"/>
  <c r="M90" i="3"/>
  <c r="AT91" i="3"/>
  <c r="AW91" i="3"/>
  <c r="BA91" i="3"/>
  <c r="F91" i="3"/>
  <c r="N91" i="3"/>
  <c r="R91" i="3"/>
  <c r="AH91" i="3"/>
  <c r="AX91" i="3"/>
  <c r="V91" i="3"/>
  <c r="AL91" i="3"/>
  <c r="BB91" i="3"/>
  <c r="G68" i="3"/>
  <c r="G74" i="3" s="1"/>
  <c r="G76" i="3" s="1"/>
  <c r="P91" i="3"/>
  <c r="AF91" i="3"/>
  <c r="AV91" i="3"/>
  <c r="M91" i="3"/>
  <c r="AC91" i="3"/>
  <c r="AS91" i="3"/>
  <c r="J91" i="3"/>
  <c r="Z91" i="3"/>
  <c r="AS90" i="3"/>
  <c r="F68" i="3"/>
  <c r="F74" i="3" s="1"/>
  <c r="F76" i="3" s="1"/>
  <c r="W90" i="3"/>
  <c r="D90" i="3"/>
  <c r="AJ90" i="3"/>
  <c r="Q90" i="3"/>
  <c r="AW90" i="3"/>
  <c r="N90" i="3"/>
  <c r="AT90" i="3"/>
  <c r="D90" i="1"/>
  <c r="J90" i="1"/>
  <c r="L90" i="1"/>
  <c r="N90" i="1"/>
  <c r="P90" i="1"/>
  <c r="R90" i="1"/>
  <c r="T90" i="1"/>
  <c r="V90" i="1"/>
  <c r="X90" i="1"/>
  <c r="Z90" i="1"/>
  <c r="AB90" i="1"/>
  <c r="AD90" i="1"/>
  <c r="AF90" i="1"/>
  <c r="AH90" i="1"/>
  <c r="AJ90" i="1"/>
  <c r="AL90" i="1"/>
  <c r="AN90" i="1"/>
  <c r="AP90" i="1"/>
  <c r="AR90" i="1"/>
  <c r="AT90" i="1"/>
  <c r="AV90" i="1"/>
  <c r="AX90" i="1"/>
  <c r="O90" i="3"/>
  <c r="AE90" i="3"/>
  <c r="AU90" i="3"/>
  <c r="L90" i="3"/>
  <c r="AB90" i="3"/>
  <c r="AR90" i="3"/>
  <c r="I90" i="3"/>
  <c r="Y90" i="3"/>
  <c r="Y101" i="3" s="1"/>
  <c r="K24" i="3" s="1"/>
  <c r="M24" i="3" s="1"/>
  <c r="N24" i="3" s="1"/>
  <c r="R24" i="3" s="1"/>
  <c r="AO90" i="3"/>
  <c r="F90" i="3"/>
  <c r="Z90" i="3"/>
  <c r="BB90" i="3"/>
  <c r="G90" i="3"/>
  <c r="AM90" i="3"/>
  <c r="T90" i="3"/>
  <c r="AZ90" i="3"/>
  <c r="AG90" i="3"/>
  <c r="E90" i="1"/>
  <c r="F90" i="1"/>
  <c r="H90" i="1"/>
  <c r="K90" i="1"/>
  <c r="M90" i="1"/>
  <c r="O90" i="1"/>
  <c r="Q90" i="1"/>
  <c r="S90" i="1"/>
  <c r="U90" i="1"/>
  <c r="W90" i="1"/>
  <c r="Y90" i="1"/>
  <c r="AA90" i="1"/>
  <c r="AC90" i="1"/>
  <c r="AE90" i="1"/>
  <c r="AG90" i="1"/>
  <c r="AI90" i="1"/>
  <c r="AK90" i="1"/>
  <c r="AM90" i="1"/>
  <c r="AO90" i="1"/>
  <c r="AQ90" i="1"/>
  <c r="AS90" i="1"/>
  <c r="AU90" i="1"/>
  <c r="AW90" i="1"/>
  <c r="AY90" i="1"/>
  <c r="K90" i="3"/>
  <c r="AA90" i="3"/>
  <c r="AQ90" i="3"/>
  <c r="H90" i="3"/>
  <c r="X90" i="3"/>
  <c r="AN90" i="3"/>
  <c r="E90" i="3"/>
  <c r="U90" i="3"/>
  <c r="AK90" i="3"/>
  <c r="BA90" i="3"/>
  <c r="V90" i="3"/>
  <c r="AX90" i="3"/>
  <c r="D68" i="3"/>
  <c r="D74" i="3" s="1"/>
  <c r="D76" i="3" s="1"/>
  <c r="R90" i="3"/>
  <c r="AH90" i="3"/>
  <c r="AL90" i="3"/>
  <c r="D61" i="3"/>
  <c r="D67" i="3" s="1"/>
  <c r="D75" i="3" s="1"/>
  <c r="G61" i="3"/>
  <c r="G67" i="3" s="1"/>
  <c r="G75" i="3" s="1"/>
  <c r="F61" i="3"/>
  <c r="F67" i="3" s="1"/>
  <c r="F75" i="3" s="1"/>
  <c r="H61" i="3"/>
  <c r="E86" i="3"/>
  <c r="J4" i="3" s="1"/>
  <c r="L4" i="3" s="1"/>
  <c r="O4" i="3" s="1"/>
  <c r="Q4" i="3" s="1"/>
  <c r="AP101" i="3"/>
  <c r="K41" i="3" s="1"/>
  <c r="M41" i="3" s="1"/>
  <c r="N41" i="3" s="1"/>
  <c r="H89" i="3"/>
  <c r="H73" i="3"/>
  <c r="I60" i="3"/>
  <c r="H66" i="3"/>
  <c r="H65" i="3"/>
  <c r="H72" i="3"/>
  <c r="I89" i="1"/>
  <c r="J60" i="1"/>
  <c r="I66" i="1"/>
  <c r="I73" i="1"/>
  <c r="I65" i="1"/>
  <c r="I72" i="1"/>
  <c r="H89" i="2"/>
  <c r="I60" i="2"/>
  <c r="H73" i="2"/>
  <c r="H65" i="2"/>
  <c r="H72" i="2"/>
  <c r="H66" i="2"/>
  <c r="H67" i="2" s="1"/>
  <c r="H75" i="2" s="1"/>
  <c r="BA91" i="1"/>
  <c r="BB91" i="1"/>
  <c r="BA91" i="2"/>
  <c r="BA101" i="2" s="1"/>
  <c r="K52" i="2" s="1"/>
  <c r="M52" i="2" s="1"/>
  <c r="N52" i="2" s="1"/>
  <c r="BB91" i="2"/>
  <c r="BB101" i="2" s="1"/>
  <c r="K53" i="2" s="1"/>
  <c r="M53" i="2" s="1"/>
  <c r="N53" i="2" s="1"/>
  <c r="AY91" i="1"/>
  <c r="AZ91" i="1"/>
  <c r="AZ101" i="1" s="1"/>
  <c r="K51" i="1" s="1"/>
  <c r="M51" i="1" s="1"/>
  <c r="N51" i="1" s="1"/>
  <c r="AY91" i="2"/>
  <c r="AY101" i="2" s="1"/>
  <c r="K50" i="2" s="1"/>
  <c r="M50" i="2" s="1"/>
  <c r="N50" i="2" s="1"/>
  <c r="AZ91" i="2"/>
  <c r="AZ101" i="2" s="1"/>
  <c r="K51" i="2" s="1"/>
  <c r="M51" i="2" s="1"/>
  <c r="N51" i="2" s="1"/>
  <c r="AW91" i="1"/>
  <c r="AX91" i="1"/>
  <c r="AW91" i="2"/>
  <c r="AW101" i="2" s="1"/>
  <c r="K48" i="2" s="1"/>
  <c r="M48" i="2" s="1"/>
  <c r="N48" i="2" s="1"/>
  <c r="AX91" i="2"/>
  <c r="AX101" i="2" s="1"/>
  <c r="K49" i="2" s="1"/>
  <c r="M49" i="2" s="1"/>
  <c r="N49" i="2" s="1"/>
  <c r="AU91" i="1"/>
  <c r="AV91" i="1"/>
  <c r="AU91" i="2"/>
  <c r="AU101" i="2" s="1"/>
  <c r="K46" i="2" s="1"/>
  <c r="M46" i="2" s="1"/>
  <c r="N46" i="2" s="1"/>
  <c r="AV91" i="2"/>
  <c r="AV101" i="2" s="1"/>
  <c r="K47" i="2" s="1"/>
  <c r="M47" i="2" s="1"/>
  <c r="N47" i="2" s="1"/>
  <c r="AS91" i="1"/>
  <c r="AT91" i="1"/>
  <c r="AS91" i="2"/>
  <c r="AS101" i="2" s="1"/>
  <c r="K44" i="2" s="1"/>
  <c r="M44" i="2" s="1"/>
  <c r="N44" i="2" s="1"/>
  <c r="AT91" i="2"/>
  <c r="AT101" i="2" s="1"/>
  <c r="K45" i="2" s="1"/>
  <c r="M45" i="2" s="1"/>
  <c r="N45" i="2" s="1"/>
  <c r="AQ91" i="1"/>
  <c r="AR91" i="1"/>
  <c r="AQ91" i="2"/>
  <c r="AQ101" i="2" s="1"/>
  <c r="K42" i="2" s="1"/>
  <c r="M42" i="2" s="1"/>
  <c r="N42" i="2" s="1"/>
  <c r="AR91" i="2"/>
  <c r="AR101" i="2" s="1"/>
  <c r="AO91" i="1"/>
  <c r="AP91" i="1"/>
  <c r="AO91" i="2"/>
  <c r="AO101" i="2" s="1"/>
  <c r="K40" i="2" s="1"/>
  <c r="M40" i="2" s="1"/>
  <c r="N40" i="2" s="1"/>
  <c r="AP91" i="2"/>
  <c r="AP101" i="2" s="1"/>
  <c r="K41" i="2" s="1"/>
  <c r="M41" i="2" s="1"/>
  <c r="N41" i="2" s="1"/>
  <c r="AM91" i="1"/>
  <c r="AN91" i="1"/>
  <c r="AM91" i="2"/>
  <c r="AM101" i="2" s="1"/>
  <c r="K38" i="2" s="1"/>
  <c r="M38" i="2" s="1"/>
  <c r="N38" i="2" s="1"/>
  <c r="AN91" i="2"/>
  <c r="AN101" i="2" s="1"/>
  <c r="K39" i="2" s="1"/>
  <c r="M39" i="2" s="1"/>
  <c r="N39" i="2" s="1"/>
  <c r="AK91" i="1"/>
  <c r="AL91" i="1"/>
  <c r="AK91" i="2"/>
  <c r="AK101" i="2" s="1"/>
  <c r="K36" i="2" s="1"/>
  <c r="M36" i="2" s="1"/>
  <c r="N36" i="2" s="1"/>
  <c r="AL91" i="2"/>
  <c r="AL101" i="2" s="1"/>
  <c r="K37" i="2" s="1"/>
  <c r="M37" i="2" s="1"/>
  <c r="N37" i="2" s="1"/>
  <c r="AI91" i="1"/>
  <c r="AJ91" i="1"/>
  <c r="AI91" i="2"/>
  <c r="AI101" i="2" s="1"/>
  <c r="K34" i="2" s="1"/>
  <c r="M34" i="2" s="1"/>
  <c r="N34" i="2" s="1"/>
  <c r="AJ91" i="2"/>
  <c r="AJ101" i="2" s="1"/>
  <c r="K35" i="2" s="1"/>
  <c r="M35" i="2" s="1"/>
  <c r="N35" i="2" s="1"/>
  <c r="AG91" i="1"/>
  <c r="AH91" i="1"/>
  <c r="AG91" i="2"/>
  <c r="AG101" i="2" s="1"/>
  <c r="K32" i="2" s="1"/>
  <c r="M32" i="2" s="1"/>
  <c r="N32" i="2" s="1"/>
  <c r="AH91" i="2"/>
  <c r="AH101" i="2" s="1"/>
  <c r="K33" i="2" s="1"/>
  <c r="M33" i="2" s="1"/>
  <c r="N33" i="2" s="1"/>
  <c r="AE91" i="1"/>
  <c r="AF91" i="1"/>
  <c r="AE91" i="2"/>
  <c r="AE101" i="2" s="1"/>
  <c r="K30" i="2" s="1"/>
  <c r="M30" i="2" s="1"/>
  <c r="N30" i="2" s="1"/>
  <c r="AF91" i="2"/>
  <c r="AF101" i="2" s="1"/>
  <c r="K31" i="2" s="1"/>
  <c r="M31" i="2" s="1"/>
  <c r="N31" i="2" s="1"/>
  <c r="AC91" i="1"/>
  <c r="AD91" i="1"/>
  <c r="AC91" i="2"/>
  <c r="AC101" i="2" s="1"/>
  <c r="K28" i="2" s="1"/>
  <c r="M28" i="2" s="1"/>
  <c r="N28" i="2" s="1"/>
  <c r="AD91" i="2"/>
  <c r="AD101" i="2" s="1"/>
  <c r="K29" i="2" s="1"/>
  <c r="M29" i="2" s="1"/>
  <c r="N29" i="2" s="1"/>
  <c r="AA91" i="1"/>
  <c r="AB91" i="1"/>
  <c r="AA91" i="2"/>
  <c r="AA101" i="2" s="1"/>
  <c r="K26" i="2" s="1"/>
  <c r="M26" i="2" s="1"/>
  <c r="N26" i="2" s="1"/>
  <c r="AB91" i="2"/>
  <c r="AB101" i="2" s="1"/>
  <c r="K27" i="2" s="1"/>
  <c r="M27" i="2" s="1"/>
  <c r="N27" i="2" s="1"/>
  <c r="Y91" i="1"/>
  <c r="Z91" i="1"/>
  <c r="Y91" i="2"/>
  <c r="Y101" i="2" s="1"/>
  <c r="K24" i="2" s="1"/>
  <c r="M24" i="2" s="1"/>
  <c r="N24" i="2" s="1"/>
  <c r="Z91" i="2"/>
  <c r="Z101" i="2" s="1"/>
  <c r="K25" i="2" s="1"/>
  <c r="M25" i="2" s="1"/>
  <c r="N25" i="2" s="1"/>
  <c r="W91" i="1"/>
  <c r="X91" i="1"/>
  <c r="W91" i="2"/>
  <c r="W101" i="2" s="1"/>
  <c r="K22" i="2" s="1"/>
  <c r="M22" i="2" s="1"/>
  <c r="N22" i="2" s="1"/>
  <c r="X91" i="2"/>
  <c r="X101" i="2" s="1"/>
  <c r="K23" i="2" s="1"/>
  <c r="M23" i="2" s="1"/>
  <c r="N23" i="2" s="1"/>
  <c r="U91" i="1"/>
  <c r="V91" i="1"/>
  <c r="U91" i="2"/>
  <c r="U101" i="2" s="1"/>
  <c r="K20" i="2" s="1"/>
  <c r="M20" i="2" s="1"/>
  <c r="N20" i="2" s="1"/>
  <c r="V91" i="2"/>
  <c r="V101" i="2" s="1"/>
  <c r="K21" i="2" s="1"/>
  <c r="M21" i="2" s="1"/>
  <c r="N21" i="2" s="1"/>
  <c r="S91" i="1"/>
  <c r="T91" i="1"/>
  <c r="S91" i="2"/>
  <c r="S101" i="2" s="1"/>
  <c r="K18" i="2" s="1"/>
  <c r="M18" i="2" s="1"/>
  <c r="N18" i="2" s="1"/>
  <c r="T91" i="2"/>
  <c r="T101" i="2" s="1"/>
  <c r="K19" i="2" s="1"/>
  <c r="M19" i="2" s="1"/>
  <c r="N19" i="2" s="1"/>
  <c r="Q91" i="1"/>
  <c r="R91" i="1"/>
  <c r="Q91" i="2"/>
  <c r="Q101" i="2" s="1"/>
  <c r="K16" i="2" s="1"/>
  <c r="M16" i="2" s="1"/>
  <c r="N16" i="2" s="1"/>
  <c r="R91" i="2"/>
  <c r="R101" i="2" s="1"/>
  <c r="K17" i="2" s="1"/>
  <c r="M17" i="2" s="1"/>
  <c r="N17" i="2" s="1"/>
  <c r="O91" i="1"/>
  <c r="P91" i="1"/>
  <c r="O91" i="2"/>
  <c r="O101" i="2" s="1"/>
  <c r="K14" i="2" s="1"/>
  <c r="M14" i="2" s="1"/>
  <c r="N14" i="2" s="1"/>
  <c r="P91" i="2"/>
  <c r="P101" i="2" s="1"/>
  <c r="K15" i="2" s="1"/>
  <c r="M15" i="2" s="1"/>
  <c r="N15" i="2" s="1"/>
  <c r="M91" i="1"/>
  <c r="N91" i="1"/>
  <c r="M91" i="2"/>
  <c r="M101" i="2" s="1"/>
  <c r="K12" i="2" s="1"/>
  <c r="M12" i="2" s="1"/>
  <c r="N12" i="2" s="1"/>
  <c r="N91" i="2"/>
  <c r="N101" i="2" s="1"/>
  <c r="K13" i="2" s="1"/>
  <c r="M13" i="2" s="1"/>
  <c r="N13" i="2" s="1"/>
  <c r="K91" i="1"/>
  <c r="L91" i="1"/>
  <c r="K91" i="2"/>
  <c r="K101" i="2" s="1"/>
  <c r="K10" i="2" s="1"/>
  <c r="M10" i="2" s="1"/>
  <c r="N10" i="2" s="1"/>
  <c r="L91" i="2"/>
  <c r="L101" i="2" s="1"/>
  <c r="K11" i="2" s="1"/>
  <c r="M11" i="2" s="1"/>
  <c r="N11" i="2" s="1"/>
  <c r="I68" i="1"/>
  <c r="I74" i="1" s="1"/>
  <c r="I76" i="1" s="1"/>
  <c r="J68" i="1"/>
  <c r="I68" i="2"/>
  <c r="I91" i="1"/>
  <c r="J91" i="1"/>
  <c r="I91" i="2"/>
  <c r="I101" i="2" s="1"/>
  <c r="K8" i="2" s="1"/>
  <c r="M8" i="2" s="1"/>
  <c r="N8" i="2" s="1"/>
  <c r="J91" i="2"/>
  <c r="J101" i="2" s="1"/>
  <c r="K9" i="2" s="1"/>
  <c r="M9" i="2" s="1"/>
  <c r="N9" i="2" s="1"/>
  <c r="G68" i="1"/>
  <c r="G74" i="1" s="1"/>
  <c r="G76" i="1" s="1"/>
  <c r="H68" i="1"/>
  <c r="H74" i="1" s="1"/>
  <c r="H76" i="1" s="1"/>
  <c r="G68" i="2"/>
  <c r="G74" i="2" s="1"/>
  <c r="G76" i="2" s="1"/>
  <c r="G86" i="2" s="1"/>
  <c r="H68" i="2"/>
  <c r="H74" i="2" s="1"/>
  <c r="H76" i="2" s="1"/>
  <c r="G91" i="1"/>
  <c r="H91" i="1"/>
  <c r="G91" i="2"/>
  <c r="G101" i="2" s="1"/>
  <c r="K6" i="2" s="1"/>
  <c r="M6" i="2" s="1"/>
  <c r="N6" i="2" s="1"/>
  <c r="H91" i="2"/>
  <c r="H101" i="2" s="1"/>
  <c r="K7" i="2" s="1"/>
  <c r="M7" i="2" s="1"/>
  <c r="N7" i="2" s="1"/>
  <c r="E68" i="1"/>
  <c r="E74" i="1" s="1"/>
  <c r="E76" i="1" s="1"/>
  <c r="F68" i="1"/>
  <c r="F74" i="1" s="1"/>
  <c r="F76" i="1" s="1"/>
  <c r="E68" i="2"/>
  <c r="E74" i="2" s="1"/>
  <c r="E76" i="2" s="1"/>
  <c r="E86" i="2" s="1"/>
  <c r="F68" i="2"/>
  <c r="F74" i="2" s="1"/>
  <c r="F76" i="2" s="1"/>
  <c r="F86" i="2" s="1"/>
  <c r="E91" i="1"/>
  <c r="F91" i="1"/>
  <c r="E91" i="2"/>
  <c r="E101" i="2" s="1"/>
  <c r="K4" i="2" s="1"/>
  <c r="M4" i="2" s="1"/>
  <c r="N4" i="2" s="1"/>
  <c r="F91" i="2"/>
  <c r="F101" i="2" s="1"/>
  <c r="K5" i="2" s="1"/>
  <c r="M5" i="2" s="1"/>
  <c r="N5" i="2" s="1"/>
  <c r="D68" i="1"/>
  <c r="D68" i="2"/>
  <c r="D67" i="2"/>
  <c r="D75" i="2" s="1"/>
  <c r="D67" i="1"/>
  <c r="D75" i="1" s="1"/>
  <c r="D91" i="1"/>
  <c r="D91" i="2"/>
  <c r="E8" i="2"/>
  <c r="E8" i="1"/>
  <c r="Q32" i="4" l="1"/>
  <c r="L33" i="4"/>
  <c r="M33" i="4"/>
  <c r="O33" i="4" s="1"/>
  <c r="AE33" i="4" s="1"/>
  <c r="S32" i="4"/>
  <c r="R32" i="4"/>
  <c r="D101" i="3"/>
  <c r="K3" i="3" s="1"/>
  <c r="M3" i="3" s="1"/>
  <c r="N3" i="3" s="1"/>
  <c r="R3" i="3" s="1"/>
  <c r="AZ101" i="3"/>
  <c r="K51" i="3" s="1"/>
  <c r="M51" i="3" s="1"/>
  <c r="N51" i="3" s="1"/>
  <c r="R51" i="3" s="1"/>
  <c r="AY101" i="3"/>
  <c r="K50" i="3" s="1"/>
  <c r="M50" i="3" s="1"/>
  <c r="N50" i="3" s="1"/>
  <c r="R50" i="3" s="1"/>
  <c r="BB101" i="3"/>
  <c r="K53" i="3" s="1"/>
  <c r="M53" i="3" s="1"/>
  <c r="N53" i="3" s="1"/>
  <c r="R53" i="3" s="1"/>
  <c r="AQ101" i="3"/>
  <c r="K42" i="3" s="1"/>
  <c r="M42" i="3" s="1"/>
  <c r="N42" i="3" s="1"/>
  <c r="R42" i="3" s="1"/>
  <c r="AA101" i="3"/>
  <c r="K26" i="3" s="1"/>
  <c r="M26" i="3" s="1"/>
  <c r="N26" i="3" s="1"/>
  <c r="R26" i="3" s="1"/>
  <c r="K101" i="3"/>
  <c r="K10" i="3" s="1"/>
  <c r="M10" i="3" s="1"/>
  <c r="N10" i="3" s="1"/>
  <c r="R10" i="3" s="1"/>
  <c r="AT101" i="3"/>
  <c r="K45" i="3" s="1"/>
  <c r="M45" i="3" s="1"/>
  <c r="N45" i="3" s="1"/>
  <c r="R45" i="3" s="1"/>
  <c r="AX101" i="3"/>
  <c r="K49" i="3" s="1"/>
  <c r="M49" i="3" s="1"/>
  <c r="N49" i="3" s="1"/>
  <c r="R49" i="3" s="1"/>
  <c r="AH101" i="3"/>
  <c r="K33" i="3" s="1"/>
  <c r="M33" i="3" s="1"/>
  <c r="N33" i="3" s="1"/>
  <c r="R33" i="3" s="1"/>
  <c r="R101" i="3"/>
  <c r="K17" i="3" s="1"/>
  <c r="M17" i="3" s="1"/>
  <c r="N17" i="3" s="1"/>
  <c r="R17" i="3" s="1"/>
  <c r="I101" i="3"/>
  <c r="K8" i="3" s="1"/>
  <c r="M8" i="3" s="1"/>
  <c r="N8" i="3" s="1"/>
  <c r="R8" i="3" s="1"/>
  <c r="S101" i="3"/>
  <c r="K18" i="3" s="1"/>
  <c r="M18" i="3" s="1"/>
  <c r="N18" i="3" s="1"/>
  <c r="R18" i="3" s="1"/>
  <c r="G101" i="3"/>
  <c r="K6" i="3" s="1"/>
  <c r="M6" i="3" s="1"/>
  <c r="N6" i="3" s="1"/>
  <c r="R6" i="3" s="1"/>
  <c r="D86" i="3"/>
  <c r="J3" i="3" s="1"/>
  <c r="L3" i="3" s="1"/>
  <c r="O3" i="3" s="1"/>
  <c r="Q3" i="3" s="1"/>
  <c r="AJ101" i="3"/>
  <c r="K35" i="3" s="1"/>
  <c r="M35" i="3" s="1"/>
  <c r="N35" i="3" s="1"/>
  <c r="R35" i="3" s="1"/>
  <c r="AO101" i="3"/>
  <c r="K40" i="3" s="1"/>
  <c r="M40" i="3" s="1"/>
  <c r="N40" i="3" s="1"/>
  <c r="R40" i="3" s="1"/>
  <c r="L101" i="1"/>
  <c r="K11" i="1" s="1"/>
  <c r="M11" i="1" s="1"/>
  <c r="N11" i="1" s="1"/>
  <c r="R11" i="1" s="1"/>
  <c r="T101" i="1"/>
  <c r="K19" i="1" s="1"/>
  <c r="M19" i="1" s="1"/>
  <c r="N19" i="1" s="1"/>
  <c r="R19" i="1" s="1"/>
  <c r="AB101" i="1"/>
  <c r="K27" i="1" s="1"/>
  <c r="M27" i="1" s="1"/>
  <c r="N27" i="1" s="1"/>
  <c r="R27" i="1" s="1"/>
  <c r="H86" i="1"/>
  <c r="J7" i="1" s="1"/>
  <c r="L7" i="1" s="1"/>
  <c r="O7" i="1" s="1"/>
  <c r="Q7" i="1" s="1"/>
  <c r="G86" i="1"/>
  <c r="J6" i="1" s="1"/>
  <c r="L6" i="1" s="1"/>
  <c r="O6" i="1" s="1"/>
  <c r="Q6" i="1" s="1"/>
  <c r="AJ101" i="1"/>
  <c r="K35" i="1" s="1"/>
  <c r="M35" i="1" s="1"/>
  <c r="N35" i="1" s="1"/>
  <c r="R35" i="1" s="1"/>
  <c r="AR101" i="1"/>
  <c r="K43" i="1" s="1"/>
  <c r="M43" i="1" s="1"/>
  <c r="N43" i="1" s="1"/>
  <c r="R43" i="1" s="1"/>
  <c r="M101" i="3"/>
  <c r="K12" i="3" s="1"/>
  <c r="M12" i="3" s="1"/>
  <c r="N12" i="3" s="1"/>
  <c r="R12" i="3" s="1"/>
  <c r="K101" i="1"/>
  <c r="K10" i="1" s="1"/>
  <c r="M10" i="1" s="1"/>
  <c r="N10" i="1" s="1"/>
  <c r="R10" i="1" s="1"/>
  <c r="S101" i="1"/>
  <c r="K18" i="1" s="1"/>
  <c r="M18" i="1" s="1"/>
  <c r="N18" i="1" s="1"/>
  <c r="R18" i="1" s="1"/>
  <c r="AA101" i="1"/>
  <c r="K26" i="1" s="1"/>
  <c r="M26" i="1" s="1"/>
  <c r="N26" i="1" s="1"/>
  <c r="R26" i="1" s="1"/>
  <c r="AI101" i="1"/>
  <c r="K34" i="1" s="1"/>
  <c r="M34" i="1" s="1"/>
  <c r="N34" i="1" s="1"/>
  <c r="R34" i="1" s="1"/>
  <c r="AQ101" i="1"/>
  <c r="K42" i="1" s="1"/>
  <c r="M42" i="1" s="1"/>
  <c r="N42" i="1" s="1"/>
  <c r="R42" i="1" s="1"/>
  <c r="AY101" i="1"/>
  <c r="K50" i="1" s="1"/>
  <c r="M50" i="1" s="1"/>
  <c r="N50" i="1" s="1"/>
  <c r="R50" i="1" s="1"/>
  <c r="L101" i="3"/>
  <c r="K11" i="3" s="1"/>
  <c r="M11" i="3" s="1"/>
  <c r="N11" i="3" s="1"/>
  <c r="R11" i="3" s="1"/>
  <c r="W101" i="3"/>
  <c r="K22" i="3" s="1"/>
  <c r="M22" i="3" s="1"/>
  <c r="N22" i="3" s="1"/>
  <c r="R22" i="3" s="1"/>
  <c r="O101" i="3"/>
  <c r="K14" i="3" s="1"/>
  <c r="M14" i="3" s="1"/>
  <c r="N14" i="3" s="1"/>
  <c r="R14" i="3" s="1"/>
  <c r="E86" i="1"/>
  <c r="J4" i="1" s="1"/>
  <c r="L4" i="1" s="1"/>
  <c r="O4" i="1" s="1"/>
  <c r="Q4" i="1" s="1"/>
  <c r="T101" i="3"/>
  <c r="K19" i="3" s="1"/>
  <c r="M19" i="3" s="1"/>
  <c r="N19" i="3" s="1"/>
  <c r="R19" i="3" s="1"/>
  <c r="AD101" i="3"/>
  <c r="K29" i="3" s="1"/>
  <c r="M29" i="3" s="1"/>
  <c r="N29" i="3" s="1"/>
  <c r="R29" i="3" s="1"/>
  <c r="X101" i="3"/>
  <c r="K23" i="3" s="1"/>
  <c r="M23" i="3" s="1"/>
  <c r="N23" i="3" s="1"/>
  <c r="R23" i="3" s="1"/>
  <c r="AC101" i="3"/>
  <c r="K28" i="3" s="1"/>
  <c r="M28" i="3" s="1"/>
  <c r="N28" i="3" s="1"/>
  <c r="R28" i="3" s="1"/>
  <c r="AI101" i="3"/>
  <c r="K34" i="3" s="1"/>
  <c r="M34" i="3" s="1"/>
  <c r="N34" i="3" s="1"/>
  <c r="R34" i="3" s="1"/>
  <c r="F101" i="1"/>
  <c r="K5" i="1" s="1"/>
  <c r="M5" i="1" s="1"/>
  <c r="N5" i="1" s="1"/>
  <c r="R5" i="1" s="1"/>
  <c r="O101" i="1"/>
  <c r="K14" i="1" s="1"/>
  <c r="M14" i="1" s="1"/>
  <c r="N14" i="1" s="1"/>
  <c r="R14" i="1" s="1"/>
  <c r="W101" i="1"/>
  <c r="K22" i="1" s="1"/>
  <c r="M22" i="1" s="1"/>
  <c r="N22" i="1" s="1"/>
  <c r="R22" i="1" s="1"/>
  <c r="AF101" i="1"/>
  <c r="K31" i="1" s="1"/>
  <c r="M31" i="1" s="1"/>
  <c r="N31" i="1" s="1"/>
  <c r="R31" i="1" s="1"/>
  <c r="AN101" i="1"/>
  <c r="K39" i="1" s="1"/>
  <c r="M39" i="1" s="1"/>
  <c r="N39" i="1" s="1"/>
  <c r="R39" i="1" s="1"/>
  <c r="H101" i="1"/>
  <c r="K7" i="1" s="1"/>
  <c r="M7" i="1" s="1"/>
  <c r="N7" i="1" s="1"/>
  <c r="R7" i="1" s="1"/>
  <c r="J101" i="1"/>
  <c r="K9" i="1" s="1"/>
  <c r="M9" i="1" s="1"/>
  <c r="N9" i="1" s="1"/>
  <c r="R9" i="1" s="1"/>
  <c r="Q101" i="1"/>
  <c r="K16" i="1" s="1"/>
  <c r="M16" i="1" s="1"/>
  <c r="N16" i="1" s="1"/>
  <c r="R16" i="1" s="1"/>
  <c r="Y101" i="1"/>
  <c r="K24" i="1" s="1"/>
  <c r="M24" i="1" s="1"/>
  <c r="N24" i="1" s="1"/>
  <c r="R24" i="1" s="1"/>
  <c r="AH101" i="1"/>
  <c r="K33" i="1" s="1"/>
  <c r="M33" i="1" s="1"/>
  <c r="N33" i="1" s="1"/>
  <c r="R33" i="1" s="1"/>
  <c r="AP101" i="1"/>
  <c r="K41" i="1" s="1"/>
  <c r="M41" i="1" s="1"/>
  <c r="N41" i="1" s="1"/>
  <c r="R41" i="1" s="1"/>
  <c r="AX101" i="1"/>
  <c r="K49" i="1" s="1"/>
  <c r="M49" i="1" s="1"/>
  <c r="N49" i="1" s="1"/>
  <c r="R49" i="1" s="1"/>
  <c r="J101" i="3"/>
  <c r="K9" i="3" s="1"/>
  <c r="M9" i="3" s="1"/>
  <c r="N9" i="3" s="1"/>
  <c r="R9" i="3" s="1"/>
  <c r="AE101" i="3"/>
  <c r="K30" i="3" s="1"/>
  <c r="M30" i="3" s="1"/>
  <c r="N30" i="3" s="1"/>
  <c r="R30" i="3" s="1"/>
  <c r="AF101" i="3"/>
  <c r="K31" i="3" s="1"/>
  <c r="M31" i="3" s="1"/>
  <c r="N31" i="3" s="1"/>
  <c r="R31" i="3" s="1"/>
  <c r="N101" i="3"/>
  <c r="K13" i="3" s="1"/>
  <c r="M13" i="3" s="1"/>
  <c r="N13" i="3" s="1"/>
  <c r="R13" i="3" s="1"/>
  <c r="AB101" i="3"/>
  <c r="K27" i="3" s="1"/>
  <c r="M27" i="3" s="1"/>
  <c r="N27" i="3" s="1"/>
  <c r="R27" i="3" s="1"/>
  <c r="E101" i="1"/>
  <c r="K4" i="1" s="1"/>
  <c r="M4" i="1" s="1"/>
  <c r="N4" i="1" s="1"/>
  <c r="R4" i="1" s="1"/>
  <c r="I101" i="1"/>
  <c r="K8" i="1" s="1"/>
  <c r="M8" i="1" s="1"/>
  <c r="N8" i="1" s="1"/>
  <c r="R8" i="1" s="1"/>
  <c r="AC101" i="1"/>
  <c r="K28" i="1" s="1"/>
  <c r="M28" i="1" s="1"/>
  <c r="N28" i="1" s="1"/>
  <c r="R28" i="1" s="1"/>
  <c r="AK101" i="1"/>
  <c r="K36" i="1" s="1"/>
  <c r="M36" i="1" s="1"/>
  <c r="N36" i="1" s="1"/>
  <c r="R36" i="1" s="1"/>
  <c r="AS101" i="1"/>
  <c r="K44" i="1" s="1"/>
  <c r="M44" i="1" s="1"/>
  <c r="N44" i="1" s="1"/>
  <c r="R44" i="1" s="1"/>
  <c r="V101" i="3"/>
  <c r="K21" i="3" s="1"/>
  <c r="M21" i="3" s="1"/>
  <c r="N21" i="3" s="1"/>
  <c r="R21" i="3" s="1"/>
  <c r="AV101" i="3"/>
  <c r="K47" i="3" s="1"/>
  <c r="M47" i="3" s="1"/>
  <c r="N47" i="3" s="1"/>
  <c r="R47" i="3" s="1"/>
  <c r="AN101" i="3"/>
  <c r="K39" i="3" s="1"/>
  <c r="M39" i="3" s="1"/>
  <c r="N39" i="3" s="1"/>
  <c r="R39" i="3" s="1"/>
  <c r="AS101" i="3"/>
  <c r="K44" i="3" s="1"/>
  <c r="M44" i="3" s="1"/>
  <c r="N44" i="3" s="1"/>
  <c r="R44" i="3" s="1"/>
  <c r="F86" i="1"/>
  <c r="J5" i="1" s="1"/>
  <c r="L5" i="1" s="1"/>
  <c r="O5" i="1" s="1"/>
  <c r="Q5" i="1" s="1"/>
  <c r="M101" i="1"/>
  <c r="K12" i="1" s="1"/>
  <c r="M12" i="1" s="1"/>
  <c r="N12" i="1" s="1"/>
  <c r="R12" i="1" s="1"/>
  <c r="U101" i="1"/>
  <c r="K20" i="1" s="1"/>
  <c r="M20" i="1" s="1"/>
  <c r="N20" i="1" s="1"/>
  <c r="R20" i="1" s="1"/>
  <c r="AD101" i="1"/>
  <c r="K29" i="1" s="1"/>
  <c r="M29" i="1" s="1"/>
  <c r="N29" i="1" s="1"/>
  <c r="R29" i="1" s="1"/>
  <c r="AL101" i="1"/>
  <c r="K37" i="1" s="1"/>
  <c r="M37" i="1" s="1"/>
  <c r="N37" i="1" s="1"/>
  <c r="R37" i="1" s="1"/>
  <c r="AT101" i="1"/>
  <c r="K45" i="1" s="1"/>
  <c r="M45" i="1" s="1"/>
  <c r="N45" i="1" s="1"/>
  <c r="R45" i="1" s="1"/>
  <c r="BB101" i="1"/>
  <c r="K53" i="1" s="1"/>
  <c r="M53" i="1" s="1"/>
  <c r="N53" i="1" s="1"/>
  <c r="R53" i="1" s="1"/>
  <c r="U101" i="3"/>
  <c r="K20" i="3" s="1"/>
  <c r="M20" i="3" s="1"/>
  <c r="N20" i="3" s="1"/>
  <c r="R20" i="3" s="1"/>
  <c r="P101" i="3"/>
  <c r="K15" i="3" s="1"/>
  <c r="M15" i="3" s="1"/>
  <c r="N15" i="3" s="1"/>
  <c r="R15" i="3" s="1"/>
  <c r="AG101" i="3"/>
  <c r="K32" i="3" s="1"/>
  <c r="M32" i="3" s="1"/>
  <c r="N32" i="3" s="1"/>
  <c r="R32" i="3" s="1"/>
  <c r="G101" i="1"/>
  <c r="K6" i="1" s="1"/>
  <c r="M6" i="1" s="1"/>
  <c r="N6" i="1" s="1"/>
  <c r="R6" i="1" s="1"/>
  <c r="AG101" i="1"/>
  <c r="K32" i="1" s="1"/>
  <c r="M32" i="1" s="1"/>
  <c r="N32" i="1" s="1"/>
  <c r="R32" i="1" s="1"/>
  <c r="AO101" i="1"/>
  <c r="K40" i="1" s="1"/>
  <c r="M40" i="1" s="1"/>
  <c r="N40" i="1" s="1"/>
  <c r="R40" i="1" s="1"/>
  <c r="AW101" i="1"/>
  <c r="K48" i="1" s="1"/>
  <c r="M48" i="1" s="1"/>
  <c r="N48" i="1" s="1"/>
  <c r="R48" i="1" s="1"/>
  <c r="BA101" i="3"/>
  <c r="K52" i="3" s="1"/>
  <c r="M52" i="3" s="1"/>
  <c r="N52" i="3" s="1"/>
  <c r="R52" i="3" s="1"/>
  <c r="R101" i="1"/>
  <c r="K17" i="1" s="1"/>
  <c r="M17" i="1" s="1"/>
  <c r="N17" i="1" s="1"/>
  <c r="R17" i="1" s="1"/>
  <c r="Z101" i="1"/>
  <c r="K25" i="1" s="1"/>
  <c r="M25" i="1" s="1"/>
  <c r="N25" i="1" s="1"/>
  <c r="R25" i="1" s="1"/>
  <c r="H74" i="3"/>
  <c r="H76" i="3" s="1"/>
  <c r="H101" i="3"/>
  <c r="K7" i="3" s="1"/>
  <c r="M7" i="3" s="1"/>
  <c r="N7" i="3" s="1"/>
  <c r="R7" i="3" s="1"/>
  <c r="AW101" i="3"/>
  <c r="K48" i="3" s="1"/>
  <c r="M48" i="3" s="1"/>
  <c r="N48" i="3" s="1"/>
  <c r="R48" i="3" s="1"/>
  <c r="E101" i="3"/>
  <c r="K4" i="3" s="1"/>
  <c r="M4" i="3" s="1"/>
  <c r="N4" i="3" s="1"/>
  <c r="P4" i="3" s="1"/>
  <c r="AR101" i="3"/>
  <c r="K43" i="3" s="1"/>
  <c r="M43" i="3" s="1"/>
  <c r="N43" i="3" s="1"/>
  <c r="R43" i="3" s="1"/>
  <c r="AL101" i="3"/>
  <c r="K37" i="3" s="1"/>
  <c r="M37" i="3" s="1"/>
  <c r="N37" i="3" s="1"/>
  <c r="R37" i="3" s="1"/>
  <c r="F86" i="3"/>
  <c r="J5" i="3" s="1"/>
  <c r="L5" i="3" s="1"/>
  <c r="O5" i="3" s="1"/>
  <c r="Q5" i="3" s="1"/>
  <c r="BA101" i="1"/>
  <c r="K52" i="1" s="1"/>
  <c r="M52" i="1" s="1"/>
  <c r="N52" i="1" s="1"/>
  <c r="R52" i="1" s="1"/>
  <c r="AK101" i="3"/>
  <c r="K36" i="3" s="1"/>
  <c r="M36" i="3" s="1"/>
  <c r="N36" i="3" s="1"/>
  <c r="R36" i="3" s="1"/>
  <c r="AM101" i="3"/>
  <c r="K38" i="3" s="1"/>
  <c r="M38" i="3" s="1"/>
  <c r="N38" i="3" s="1"/>
  <c r="R38" i="3" s="1"/>
  <c r="AU101" i="3"/>
  <c r="K46" i="3" s="1"/>
  <c r="M46" i="3" s="1"/>
  <c r="N46" i="3" s="1"/>
  <c r="R46" i="3" s="1"/>
  <c r="Q101" i="3"/>
  <c r="K16" i="3" s="1"/>
  <c r="M16" i="3" s="1"/>
  <c r="N16" i="3" s="1"/>
  <c r="R16" i="3" s="1"/>
  <c r="F101" i="3"/>
  <c r="K5" i="3" s="1"/>
  <c r="M5" i="3" s="1"/>
  <c r="N5" i="3" s="1"/>
  <c r="R5" i="3" s="1"/>
  <c r="Z101" i="3"/>
  <c r="K25" i="3" s="1"/>
  <c r="M25" i="3" s="1"/>
  <c r="N25" i="3" s="1"/>
  <c r="R25" i="3" s="1"/>
  <c r="AU101" i="1"/>
  <c r="K46" i="1" s="1"/>
  <c r="M46" i="1" s="1"/>
  <c r="N46" i="1" s="1"/>
  <c r="R46" i="1" s="1"/>
  <c r="AM101" i="1"/>
  <c r="K38" i="1" s="1"/>
  <c r="M38" i="1" s="1"/>
  <c r="N38" i="1" s="1"/>
  <c r="R38" i="1" s="1"/>
  <c r="AE101" i="1"/>
  <c r="K30" i="1" s="1"/>
  <c r="M30" i="1" s="1"/>
  <c r="N30" i="1" s="1"/>
  <c r="R30" i="1" s="1"/>
  <c r="AV101" i="1"/>
  <c r="K47" i="1" s="1"/>
  <c r="M47" i="1" s="1"/>
  <c r="N47" i="1" s="1"/>
  <c r="R47" i="1" s="1"/>
  <c r="N101" i="1"/>
  <c r="K13" i="1" s="1"/>
  <c r="M13" i="1" s="1"/>
  <c r="N13" i="1" s="1"/>
  <c r="R13" i="1" s="1"/>
  <c r="P101" i="1"/>
  <c r="K15" i="1" s="1"/>
  <c r="M15" i="1" s="1"/>
  <c r="N15" i="1" s="1"/>
  <c r="R15" i="1" s="1"/>
  <c r="V101" i="1"/>
  <c r="K21" i="1" s="1"/>
  <c r="M21" i="1" s="1"/>
  <c r="N21" i="1" s="1"/>
  <c r="R21" i="1" s="1"/>
  <c r="X101" i="1"/>
  <c r="K23" i="1" s="1"/>
  <c r="M23" i="1" s="1"/>
  <c r="N23" i="1" s="1"/>
  <c r="R23" i="1" s="1"/>
  <c r="H67" i="3"/>
  <c r="H75" i="3" s="1"/>
  <c r="G86" i="3"/>
  <c r="J6" i="3" s="1"/>
  <c r="L6" i="3" s="1"/>
  <c r="O6" i="3" s="1"/>
  <c r="Q6" i="3" s="1"/>
  <c r="I89" i="3"/>
  <c r="I73" i="3"/>
  <c r="I66" i="3"/>
  <c r="I72" i="3"/>
  <c r="J60" i="3"/>
  <c r="I65" i="3"/>
  <c r="I61" i="3"/>
  <c r="I67" i="3" s="1"/>
  <c r="I68" i="3"/>
  <c r="R41" i="3"/>
  <c r="R46" i="2"/>
  <c r="R48" i="2"/>
  <c r="R50" i="2"/>
  <c r="R52" i="2"/>
  <c r="R51" i="1"/>
  <c r="R45" i="2"/>
  <c r="R44" i="2"/>
  <c r="R47" i="2"/>
  <c r="R49" i="2"/>
  <c r="R51" i="2"/>
  <c r="R53" i="2"/>
  <c r="K43" i="2"/>
  <c r="M43" i="2" s="1"/>
  <c r="N43" i="2" s="1"/>
  <c r="R43" i="2" s="1"/>
  <c r="R22" i="2"/>
  <c r="R31" i="2"/>
  <c r="R37" i="2"/>
  <c r="I86" i="1"/>
  <c r="J8" i="1" s="1"/>
  <c r="L8" i="1" s="1"/>
  <c r="O8" i="1" s="1"/>
  <c r="Q8" i="1" s="1"/>
  <c r="R16" i="2"/>
  <c r="R18" i="2"/>
  <c r="R20" i="2"/>
  <c r="R23" i="2"/>
  <c r="R25" i="2"/>
  <c r="R27" i="2"/>
  <c r="R33" i="2"/>
  <c r="R39" i="2"/>
  <c r="R9" i="2"/>
  <c r="R11" i="2"/>
  <c r="R13" i="2"/>
  <c r="R15" i="2"/>
  <c r="R26" i="2"/>
  <c r="R28" i="2"/>
  <c r="R30" i="2"/>
  <c r="R32" i="2"/>
  <c r="R34" i="2"/>
  <c r="R36" i="2"/>
  <c r="R38" i="2"/>
  <c r="R40" i="2"/>
  <c r="R24" i="2"/>
  <c r="R29" i="2"/>
  <c r="R35" i="2"/>
  <c r="R41" i="2"/>
  <c r="R5" i="2"/>
  <c r="R7" i="2"/>
  <c r="R6" i="2"/>
  <c r="R8" i="2"/>
  <c r="R10" i="2"/>
  <c r="R12" i="2"/>
  <c r="R14" i="2"/>
  <c r="R17" i="2"/>
  <c r="R19" i="2"/>
  <c r="R21" i="2"/>
  <c r="R42" i="2"/>
  <c r="R4" i="2"/>
  <c r="J5" i="2"/>
  <c r="L5" i="2" s="1"/>
  <c r="O5" i="2" s="1"/>
  <c r="J4" i="2"/>
  <c r="L4" i="2" s="1"/>
  <c r="O4" i="2" s="1"/>
  <c r="J6" i="2"/>
  <c r="L6" i="2" s="1"/>
  <c r="O6" i="2" s="1"/>
  <c r="J89" i="1"/>
  <c r="K60" i="1"/>
  <c r="J66" i="1"/>
  <c r="J73" i="1"/>
  <c r="J74" i="1" s="1"/>
  <c r="J65" i="1"/>
  <c r="J72" i="1"/>
  <c r="J61" i="1"/>
  <c r="J67" i="1" s="1"/>
  <c r="H86" i="2"/>
  <c r="I89" i="2"/>
  <c r="I73" i="2"/>
  <c r="I74" i="2" s="1"/>
  <c r="I76" i="2" s="1"/>
  <c r="I66" i="2"/>
  <c r="J60" i="2"/>
  <c r="I72" i="2"/>
  <c r="I65" i="2"/>
  <c r="I61" i="2"/>
  <c r="I67" i="2" s="1"/>
  <c r="D74" i="2"/>
  <c r="D76" i="2" s="1"/>
  <c r="D86" i="2" s="1"/>
  <c r="D74" i="1"/>
  <c r="D76" i="1" s="1"/>
  <c r="D86" i="1" s="1"/>
  <c r="J3" i="1" s="1"/>
  <c r="D101" i="2"/>
  <c r="K3" i="2" s="1"/>
  <c r="M3" i="2" s="1"/>
  <c r="D101" i="1"/>
  <c r="K3" i="1" s="1"/>
  <c r="M3" i="1" s="1"/>
  <c r="N3" i="1" s="1"/>
  <c r="R3" i="1" s="1"/>
  <c r="E9" i="1"/>
  <c r="E9" i="2"/>
  <c r="P33" i="4" l="1"/>
  <c r="R33" i="4" s="1"/>
  <c r="N33" i="4"/>
  <c r="T3" i="3"/>
  <c r="P3" i="3"/>
  <c r="U3" i="3" s="1"/>
  <c r="R4" i="3"/>
  <c r="T4" i="3" s="1"/>
  <c r="P5" i="3"/>
  <c r="U5" i="3" s="1"/>
  <c r="T5" i="3"/>
  <c r="H86" i="3"/>
  <c r="J7" i="3" s="1"/>
  <c r="L7" i="3" s="1"/>
  <c r="O7" i="3" s="1"/>
  <c r="P7" i="3" s="1"/>
  <c r="U7" i="3" s="1"/>
  <c r="P6" i="3"/>
  <c r="U6" i="3" s="1"/>
  <c r="T6" i="3"/>
  <c r="I75" i="3"/>
  <c r="J89" i="3"/>
  <c r="J73" i="3"/>
  <c r="J66" i="3"/>
  <c r="J72" i="3"/>
  <c r="J65" i="3"/>
  <c r="K60" i="3"/>
  <c r="J61" i="3"/>
  <c r="J67" i="3" s="1"/>
  <c r="J68" i="3"/>
  <c r="U4" i="3"/>
  <c r="I74" i="3"/>
  <c r="I76" i="3" s="1"/>
  <c r="J76" i="1"/>
  <c r="T6" i="1"/>
  <c r="T7" i="1"/>
  <c r="T8" i="1"/>
  <c r="T5" i="1"/>
  <c r="P8" i="1"/>
  <c r="P5" i="1"/>
  <c r="P6" i="1"/>
  <c r="P5" i="2"/>
  <c r="P7" i="1"/>
  <c r="P6" i="2"/>
  <c r="P4" i="1"/>
  <c r="S4" i="1" s="1"/>
  <c r="T4" i="1"/>
  <c r="P4" i="2"/>
  <c r="N3" i="2"/>
  <c r="R3" i="2" s="1"/>
  <c r="L3" i="1"/>
  <c r="O3" i="1" s="1"/>
  <c r="J7" i="2"/>
  <c r="L7" i="2" s="1"/>
  <c r="O7" i="2" s="1"/>
  <c r="J3" i="2"/>
  <c r="L3" i="2" s="1"/>
  <c r="O3" i="2" s="1"/>
  <c r="Q3" i="2" s="1"/>
  <c r="Q4" i="2" s="1"/>
  <c r="Q5" i="2" s="1"/>
  <c r="Q6" i="2" s="1"/>
  <c r="K89" i="1"/>
  <c r="L60" i="1"/>
  <c r="K65" i="1"/>
  <c r="K72" i="1"/>
  <c r="K66" i="1"/>
  <c r="K73" i="1"/>
  <c r="K61" i="1"/>
  <c r="K68" i="1"/>
  <c r="K74" i="1" s="1"/>
  <c r="K76" i="1" s="1"/>
  <c r="J89" i="2"/>
  <c r="K60" i="2"/>
  <c r="J66" i="2"/>
  <c r="J72" i="2"/>
  <c r="J73" i="2"/>
  <c r="J65" i="2"/>
  <c r="J61" i="2"/>
  <c r="J67" i="2" s="1"/>
  <c r="J68" i="2"/>
  <c r="I75" i="2"/>
  <c r="I86" i="2" s="1"/>
  <c r="J75" i="1"/>
  <c r="E10" i="2"/>
  <c r="E10" i="1"/>
  <c r="Q33" i="4" l="1"/>
  <c r="L34" i="4"/>
  <c r="P34" i="4" s="1"/>
  <c r="S33" i="4"/>
  <c r="M34" i="4"/>
  <c r="O34" i="4" s="1"/>
  <c r="AE34" i="4" s="1"/>
  <c r="Q7" i="2"/>
  <c r="T7" i="2" s="1"/>
  <c r="T6" i="2"/>
  <c r="T4" i="2"/>
  <c r="T5" i="2"/>
  <c r="S3" i="3"/>
  <c r="S4" i="3"/>
  <c r="S5" i="3"/>
  <c r="Q7" i="3"/>
  <c r="T7" i="3" s="1"/>
  <c r="S6" i="3"/>
  <c r="J75" i="3"/>
  <c r="K89" i="3"/>
  <c r="K73" i="3"/>
  <c r="K66" i="3"/>
  <c r="K65" i="3"/>
  <c r="L60" i="3"/>
  <c r="K72" i="3"/>
  <c r="K61" i="3"/>
  <c r="K68" i="3"/>
  <c r="I86" i="3"/>
  <c r="J8" i="3" s="1"/>
  <c r="L8" i="3" s="1"/>
  <c r="O8" i="3" s="1"/>
  <c r="J74" i="3"/>
  <c r="J76" i="3" s="1"/>
  <c r="J74" i="2"/>
  <c r="J76" i="2" s="1"/>
  <c r="J86" i="1"/>
  <c r="J9" i="1" s="1"/>
  <c r="L9" i="1" s="1"/>
  <c r="O9" i="1" s="1"/>
  <c r="U5" i="2"/>
  <c r="S5" i="2"/>
  <c r="U6" i="1"/>
  <c r="S6" i="1"/>
  <c r="S6" i="2"/>
  <c r="U6" i="2"/>
  <c r="S5" i="1"/>
  <c r="U5" i="1"/>
  <c r="P7" i="2"/>
  <c r="S7" i="1"/>
  <c r="U7" i="1"/>
  <c r="U8" i="1"/>
  <c r="S8" i="1"/>
  <c r="T3" i="2"/>
  <c r="U4" i="1"/>
  <c r="U4" i="2"/>
  <c r="S4" i="2"/>
  <c r="P3" i="1"/>
  <c r="Q3" i="1"/>
  <c r="T3" i="1" s="1"/>
  <c r="P3" i="2"/>
  <c r="J8" i="2"/>
  <c r="L8" i="2" s="1"/>
  <c r="O8" i="2" s="1"/>
  <c r="K89" i="2"/>
  <c r="L60" i="2"/>
  <c r="K72" i="2"/>
  <c r="K65" i="2"/>
  <c r="K66" i="2"/>
  <c r="K73" i="2"/>
  <c r="K61" i="2"/>
  <c r="K67" i="2" s="1"/>
  <c r="K75" i="2" s="1"/>
  <c r="K68" i="2"/>
  <c r="L89" i="1"/>
  <c r="M60" i="1"/>
  <c r="L66" i="1"/>
  <c r="L73" i="1"/>
  <c r="L65" i="1"/>
  <c r="L72" i="1"/>
  <c r="L61" i="1"/>
  <c r="L67" i="1" s="1"/>
  <c r="L75" i="1" s="1"/>
  <c r="L68" i="1"/>
  <c r="L74" i="1" s="1"/>
  <c r="J75" i="2"/>
  <c r="K67" i="1"/>
  <c r="K75" i="1" s="1"/>
  <c r="K86" i="1" s="1"/>
  <c r="J10" i="1" s="1"/>
  <c r="L10" i="1" s="1"/>
  <c r="O10" i="1" s="1"/>
  <c r="E11" i="1"/>
  <c r="E11" i="2"/>
  <c r="R34" i="4" l="1"/>
  <c r="N34" i="4"/>
  <c r="Q8" i="2"/>
  <c r="T8" i="2" s="1"/>
  <c r="S7" i="3"/>
  <c r="J86" i="2"/>
  <c r="J9" i="2" s="1"/>
  <c r="L9" i="2" s="1"/>
  <c r="O9" i="2" s="1"/>
  <c r="Q8" i="3"/>
  <c r="T8" i="3" s="1"/>
  <c r="P8" i="3"/>
  <c r="L89" i="3"/>
  <c r="L73" i="3"/>
  <c r="L66" i="3"/>
  <c r="M60" i="3"/>
  <c r="L65" i="3"/>
  <c r="L72" i="3"/>
  <c r="L61" i="3"/>
  <c r="L67" i="3" s="1"/>
  <c r="L68" i="3"/>
  <c r="K67" i="3"/>
  <c r="K75" i="3" s="1"/>
  <c r="K74" i="3"/>
  <c r="K76" i="3" s="1"/>
  <c r="J86" i="3"/>
  <c r="J9" i="3" s="1"/>
  <c r="L9" i="3" s="1"/>
  <c r="O9" i="3" s="1"/>
  <c r="L76" i="1"/>
  <c r="L86" i="1" s="1"/>
  <c r="J11" i="1" s="1"/>
  <c r="L11" i="1" s="1"/>
  <c r="O11" i="1" s="1"/>
  <c r="K74" i="2"/>
  <c r="K76" i="2" s="1"/>
  <c r="K86" i="2" s="1"/>
  <c r="J10" i="2" s="1"/>
  <c r="L10" i="2" s="1"/>
  <c r="O10" i="2" s="1"/>
  <c r="Q9" i="1"/>
  <c r="T9" i="1" s="1"/>
  <c r="P9" i="1"/>
  <c r="P8" i="2"/>
  <c r="U7" i="2"/>
  <c r="S7" i="2"/>
  <c r="Q10" i="1"/>
  <c r="T10" i="1" s="1"/>
  <c r="P10" i="1"/>
  <c r="U3" i="2"/>
  <c r="S3" i="2"/>
  <c r="U3" i="1"/>
  <c r="S3" i="1"/>
  <c r="M89" i="1"/>
  <c r="N60" i="1"/>
  <c r="M65" i="1"/>
  <c r="M72" i="1"/>
  <c r="M66" i="1"/>
  <c r="M73" i="1"/>
  <c r="M61" i="1"/>
  <c r="M67" i="1" s="1"/>
  <c r="M75" i="1" s="1"/>
  <c r="M68" i="1"/>
  <c r="L89" i="2"/>
  <c r="M60" i="2"/>
  <c r="L66" i="2"/>
  <c r="L73" i="2"/>
  <c r="L72" i="2"/>
  <c r="L65" i="2"/>
  <c r="L61" i="2"/>
  <c r="L68" i="2"/>
  <c r="L74" i="2" s="1"/>
  <c r="L76" i="2" s="1"/>
  <c r="E12" i="2"/>
  <c r="E12" i="1"/>
  <c r="Q9" i="2" l="1"/>
  <c r="Q10" i="2" s="1"/>
  <c r="T10" i="2" s="1"/>
  <c r="L35" i="4"/>
  <c r="P35" i="4" s="1"/>
  <c r="S34" i="4"/>
  <c r="Q34" i="4"/>
  <c r="M35" i="4"/>
  <c r="O35" i="4" s="1"/>
  <c r="AE35" i="4" s="1"/>
  <c r="L75" i="3"/>
  <c r="K86" i="3"/>
  <c r="J10" i="3" s="1"/>
  <c r="L10" i="3" s="1"/>
  <c r="O10" i="3" s="1"/>
  <c r="L74" i="3"/>
  <c r="L76" i="3" s="1"/>
  <c r="M89" i="3"/>
  <c r="M73" i="3"/>
  <c r="M72" i="3"/>
  <c r="M66" i="3"/>
  <c r="N60" i="3"/>
  <c r="M65" i="3"/>
  <c r="M68" i="3"/>
  <c r="M61" i="3"/>
  <c r="M67" i="3" s="1"/>
  <c r="M75" i="3" s="1"/>
  <c r="U8" i="3"/>
  <c r="S8" i="3"/>
  <c r="Q9" i="3"/>
  <c r="T9" i="3" s="1"/>
  <c r="P9" i="3"/>
  <c r="L67" i="2"/>
  <c r="L75" i="2" s="1"/>
  <c r="L86" i="2" s="1"/>
  <c r="J11" i="2" s="1"/>
  <c r="L11" i="2" s="1"/>
  <c r="O11" i="2" s="1"/>
  <c r="M74" i="1"/>
  <c r="M76" i="1" s="1"/>
  <c r="M86" i="1" s="1"/>
  <c r="J12" i="1" s="1"/>
  <c r="L12" i="1" s="1"/>
  <c r="O12" i="1" s="1"/>
  <c r="U10" i="1"/>
  <c r="S10" i="1"/>
  <c r="S8" i="2"/>
  <c r="U8" i="2"/>
  <c r="P10" i="2"/>
  <c r="Q11" i="1"/>
  <c r="T11" i="1" s="1"/>
  <c r="P11" i="1"/>
  <c r="S9" i="1"/>
  <c r="U9" i="1"/>
  <c r="P9" i="2"/>
  <c r="M89" i="2"/>
  <c r="N60" i="2"/>
  <c r="M66" i="2"/>
  <c r="M73" i="2"/>
  <c r="M65" i="2"/>
  <c r="M72" i="2"/>
  <c r="M61" i="2"/>
  <c r="M67" i="2" s="1"/>
  <c r="M68" i="2"/>
  <c r="M74" i="2" s="1"/>
  <c r="N89" i="1"/>
  <c r="O60" i="1"/>
  <c r="N65" i="1"/>
  <c r="N72" i="1"/>
  <c r="N66" i="1"/>
  <c r="N73" i="1"/>
  <c r="N61" i="1"/>
  <c r="N68" i="1"/>
  <c r="E13" i="2"/>
  <c r="E13" i="1"/>
  <c r="T9" i="2" l="1"/>
  <c r="R35" i="4"/>
  <c r="N35" i="4"/>
  <c r="Q11" i="2"/>
  <c r="T11" i="2" s="1"/>
  <c r="L86" i="3"/>
  <c r="J11" i="3" s="1"/>
  <c r="L11" i="3" s="1"/>
  <c r="O11" i="3" s="1"/>
  <c r="Q11" i="3" s="1"/>
  <c r="T11" i="3" s="1"/>
  <c r="N89" i="3"/>
  <c r="N66" i="3"/>
  <c r="N73" i="3"/>
  <c r="N72" i="3"/>
  <c r="O60" i="3"/>
  <c r="N65" i="3"/>
  <c r="N68" i="3"/>
  <c r="N74" i="3" s="1"/>
  <c r="N61" i="3"/>
  <c r="U9" i="3"/>
  <c r="S9" i="3"/>
  <c r="M74" i="3"/>
  <c r="M76" i="3" s="1"/>
  <c r="M86" i="3" s="1"/>
  <c r="J12" i="3" s="1"/>
  <c r="L12" i="3" s="1"/>
  <c r="O12" i="3" s="1"/>
  <c r="Q10" i="3"/>
  <c r="T10" i="3" s="1"/>
  <c r="P10" i="3"/>
  <c r="N67" i="1"/>
  <c r="N75" i="1" s="1"/>
  <c r="M75" i="2"/>
  <c r="U9" i="2"/>
  <c r="S9" i="2"/>
  <c r="S11" i="1"/>
  <c r="U11" i="1"/>
  <c r="Q12" i="1"/>
  <c r="T12" i="1" s="1"/>
  <c r="P12" i="1"/>
  <c r="S10" i="2"/>
  <c r="U10" i="2"/>
  <c r="P11" i="2"/>
  <c r="N74" i="1"/>
  <c r="N76" i="1" s="1"/>
  <c r="M76" i="2"/>
  <c r="O89" i="1"/>
  <c r="P60" i="1"/>
  <c r="O66" i="1"/>
  <c r="O73" i="1"/>
  <c r="O65" i="1"/>
  <c r="O72" i="1"/>
  <c r="O61" i="1"/>
  <c r="O68" i="1"/>
  <c r="O74" i="1" s="1"/>
  <c r="O76" i="1" s="1"/>
  <c r="N89" i="2"/>
  <c r="O60" i="2"/>
  <c r="N65" i="2"/>
  <c r="N72" i="2"/>
  <c r="N66" i="2"/>
  <c r="N73" i="2"/>
  <c r="N61" i="2"/>
  <c r="N68" i="2"/>
  <c r="N74" i="2" s="1"/>
  <c r="N76" i="2" s="1"/>
  <c r="E14" i="1"/>
  <c r="E14" i="2"/>
  <c r="L36" i="4" l="1"/>
  <c r="M36" i="4"/>
  <c r="O36" i="4" s="1"/>
  <c r="AE36" i="4" s="1"/>
  <c r="Q35" i="4"/>
  <c r="S35" i="4"/>
  <c r="M86" i="2"/>
  <c r="J12" i="2" s="1"/>
  <c r="L12" i="2" s="1"/>
  <c r="O12" i="2" s="1"/>
  <c r="P11" i="3"/>
  <c r="S11" i="3" s="1"/>
  <c r="N76" i="3"/>
  <c r="U10" i="3"/>
  <c r="S10" i="3"/>
  <c r="N67" i="3"/>
  <c r="N75" i="3" s="1"/>
  <c r="O89" i="3"/>
  <c r="O73" i="3"/>
  <c r="O66" i="3"/>
  <c r="O65" i="3"/>
  <c r="P60" i="3"/>
  <c r="O72" i="3"/>
  <c r="O61" i="3"/>
  <c r="O68" i="3"/>
  <c r="O74" i="3" s="1"/>
  <c r="O76" i="3" s="1"/>
  <c r="Q12" i="3"/>
  <c r="T12" i="3" s="1"/>
  <c r="P12" i="3"/>
  <c r="N86" i="1"/>
  <c r="J13" i="1" s="1"/>
  <c r="L13" i="1" s="1"/>
  <c r="O13" i="1" s="1"/>
  <c r="P13" i="1" s="1"/>
  <c r="O67" i="1"/>
  <c r="O75" i="1" s="1"/>
  <c r="O86" i="1" s="1"/>
  <c r="J14" i="1" s="1"/>
  <c r="L14" i="1" s="1"/>
  <c r="O14" i="1" s="1"/>
  <c r="U11" i="2"/>
  <c r="S11" i="2"/>
  <c r="U12" i="1"/>
  <c r="S12" i="1"/>
  <c r="N67" i="2"/>
  <c r="N75" i="2" s="1"/>
  <c r="N86" i="2" s="1"/>
  <c r="J13" i="2" s="1"/>
  <c r="L13" i="2" s="1"/>
  <c r="O13" i="2" s="1"/>
  <c r="O89" i="2"/>
  <c r="P60" i="2"/>
  <c r="O66" i="2"/>
  <c r="O73" i="2"/>
  <c r="O65" i="2"/>
  <c r="O72" i="2"/>
  <c r="O61" i="2"/>
  <c r="O67" i="2" s="1"/>
  <c r="O68" i="2"/>
  <c r="O74" i="2" s="1"/>
  <c r="P89" i="1"/>
  <c r="Q60" i="1"/>
  <c r="P72" i="1"/>
  <c r="P65" i="1"/>
  <c r="P66" i="1"/>
  <c r="P73" i="1"/>
  <c r="P61" i="1"/>
  <c r="P68" i="1"/>
  <c r="E15" i="2"/>
  <c r="E15" i="1"/>
  <c r="P36" i="4" l="1"/>
  <c r="R36" i="4" s="1"/>
  <c r="N36" i="4"/>
  <c r="P12" i="2"/>
  <c r="U12" i="2" s="1"/>
  <c r="Q12" i="2"/>
  <c r="Q13" i="2" s="1"/>
  <c r="T13" i="2" s="1"/>
  <c r="U11" i="3"/>
  <c r="N86" i="3"/>
  <c r="J13" i="3" s="1"/>
  <c r="L13" i="3" s="1"/>
  <c r="O13" i="3" s="1"/>
  <c r="Q13" i="3" s="1"/>
  <c r="T13" i="3" s="1"/>
  <c r="U12" i="3"/>
  <c r="S12" i="3"/>
  <c r="O67" i="3"/>
  <c r="O75" i="3" s="1"/>
  <c r="O86" i="3" s="1"/>
  <c r="J14" i="3" s="1"/>
  <c r="L14" i="3" s="1"/>
  <c r="O14" i="3" s="1"/>
  <c r="P89" i="3"/>
  <c r="P73" i="3"/>
  <c r="Q60" i="3"/>
  <c r="P66" i="3"/>
  <c r="P65" i="3"/>
  <c r="P72" i="3"/>
  <c r="P68" i="3"/>
  <c r="P74" i="3" s="1"/>
  <c r="P61" i="3"/>
  <c r="Q13" i="1"/>
  <c r="T13" i="1" s="1"/>
  <c r="O75" i="2"/>
  <c r="P67" i="1"/>
  <c r="P75" i="1" s="1"/>
  <c r="U13" i="1"/>
  <c r="Q14" i="1"/>
  <c r="T14" i="1" s="1"/>
  <c r="P14" i="1"/>
  <c r="P13" i="2"/>
  <c r="P74" i="1"/>
  <c r="P76" i="1" s="1"/>
  <c r="O76" i="2"/>
  <c r="Q89" i="1"/>
  <c r="R60" i="1"/>
  <c r="Q66" i="1"/>
  <c r="Q73" i="1"/>
  <c r="Q65" i="1"/>
  <c r="Q72" i="1"/>
  <c r="Q61" i="1"/>
  <c r="Q68" i="1"/>
  <c r="Q74" i="1" s="1"/>
  <c r="P89" i="2"/>
  <c r="Q60" i="2"/>
  <c r="P66" i="2"/>
  <c r="P73" i="2"/>
  <c r="P65" i="2"/>
  <c r="P72" i="2"/>
  <c r="P61" i="2"/>
  <c r="P67" i="2" s="1"/>
  <c r="P68" i="2"/>
  <c r="E16" i="1"/>
  <c r="E16" i="2"/>
  <c r="S36" i="4" l="1"/>
  <c r="L37" i="4"/>
  <c r="P37" i="4" s="1"/>
  <c r="M37" i="4"/>
  <c r="O37" i="4" s="1"/>
  <c r="AE37" i="4" s="1"/>
  <c r="Q36" i="4"/>
  <c r="T12" i="2"/>
  <c r="S12" i="2"/>
  <c r="P13" i="3"/>
  <c r="U13" i="3" s="1"/>
  <c r="P67" i="3"/>
  <c r="P75" i="3" s="1"/>
  <c r="P76" i="3"/>
  <c r="Q89" i="3"/>
  <c r="Q73" i="3"/>
  <c r="Q66" i="3"/>
  <c r="R60" i="3"/>
  <c r="Q72" i="3"/>
  <c r="Q65" i="3"/>
  <c r="Q61" i="3"/>
  <c r="Q67" i="3" s="1"/>
  <c r="Q68" i="3"/>
  <c r="Q14" i="3"/>
  <c r="P14" i="3"/>
  <c r="P86" i="1"/>
  <c r="J15" i="1" s="1"/>
  <c r="L15" i="1" s="1"/>
  <c r="O15" i="1" s="1"/>
  <c r="Q15" i="1" s="1"/>
  <c r="T15" i="1" s="1"/>
  <c r="S13" i="1"/>
  <c r="O86" i="2"/>
  <c r="J14" i="2" s="1"/>
  <c r="L14" i="2" s="1"/>
  <c r="O14" i="2" s="1"/>
  <c r="P14" i="2" s="1"/>
  <c r="P74" i="2"/>
  <c r="P76" i="2" s="1"/>
  <c r="Q67" i="1"/>
  <c r="Q75" i="1" s="1"/>
  <c r="U13" i="2"/>
  <c r="S13" i="2"/>
  <c r="U14" i="1"/>
  <c r="S14" i="1"/>
  <c r="Q76" i="1"/>
  <c r="P75" i="2"/>
  <c r="Q89" i="2"/>
  <c r="R60" i="2"/>
  <c r="Q66" i="2"/>
  <c r="Q73" i="2"/>
  <c r="Q65" i="2"/>
  <c r="Q72" i="2"/>
  <c r="Q61" i="2"/>
  <c r="Q67" i="2" s="1"/>
  <c r="Q75" i="2" s="1"/>
  <c r="Q68" i="2"/>
  <c r="Q74" i="2" s="1"/>
  <c r="R89" i="1"/>
  <c r="S60" i="1"/>
  <c r="R72" i="1"/>
  <c r="R65" i="1"/>
  <c r="R66" i="1"/>
  <c r="R73" i="1"/>
  <c r="R61" i="1"/>
  <c r="R67" i="1" s="1"/>
  <c r="R75" i="1" s="1"/>
  <c r="R68" i="1"/>
  <c r="E17" i="2"/>
  <c r="E17" i="1"/>
  <c r="V37" i="4" l="1"/>
  <c r="R37" i="4"/>
  <c r="N37" i="4"/>
  <c r="Q14" i="2"/>
  <c r="T14" i="2" s="1"/>
  <c r="S13" i="3"/>
  <c r="Q75" i="3"/>
  <c r="P86" i="3"/>
  <c r="J15" i="3" s="1"/>
  <c r="L15" i="3" s="1"/>
  <c r="O15" i="3" s="1"/>
  <c r="Q15" i="3" s="1"/>
  <c r="T15" i="3" s="1"/>
  <c r="X38" i="3"/>
  <c r="T14" i="3"/>
  <c r="S14" i="3"/>
  <c r="U14" i="3"/>
  <c r="Q74" i="3"/>
  <c r="Q76" i="3" s="1"/>
  <c r="R89" i="3"/>
  <c r="R73" i="3"/>
  <c r="R66" i="3"/>
  <c r="R72" i="3"/>
  <c r="R65" i="3"/>
  <c r="S60" i="3"/>
  <c r="R61" i="3"/>
  <c r="R67" i="3" s="1"/>
  <c r="R68" i="3"/>
  <c r="R74" i="3" s="1"/>
  <c r="R76" i="3" s="1"/>
  <c r="P15" i="1"/>
  <c r="S15" i="1" s="1"/>
  <c r="P86" i="2"/>
  <c r="J15" i="2" s="1"/>
  <c r="L15" i="2" s="1"/>
  <c r="O15" i="2" s="1"/>
  <c r="P15" i="2" s="1"/>
  <c r="U14" i="2"/>
  <c r="Q86" i="1"/>
  <c r="J16" i="1" s="1"/>
  <c r="L16" i="1" s="1"/>
  <c r="O16" i="1" s="1"/>
  <c r="R74" i="1"/>
  <c r="R76" i="1" s="1"/>
  <c r="R86" i="1" s="1"/>
  <c r="J17" i="1" s="1"/>
  <c r="L17" i="1" s="1"/>
  <c r="O17" i="1" s="1"/>
  <c r="Q76" i="2"/>
  <c r="Q86" i="2" s="1"/>
  <c r="J16" i="2" s="1"/>
  <c r="L16" i="2" s="1"/>
  <c r="O16" i="2" s="1"/>
  <c r="S89" i="1"/>
  <c r="T60" i="1"/>
  <c r="S66" i="1"/>
  <c r="S73" i="1"/>
  <c r="S65" i="1"/>
  <c r="S72" i="1"/>
  <c r="S61" i="1"/>
  <c r="S67" i="1" s="1"/>
  <c r="S68" i="1"/>
  <c r="S74" i="1" s="1"/>
  <c r="R89" i="2"/>
  <c r="S60" i="2"/>
  <c r="R66" i="2"/>
  <c r="R73" i="2"/>
  <c r="R65" i="2"/>
  <c r="R72" i="2"/>
  <c r="R61" i="2"/>
  <c r="R67" i="2" s="1"/>
  <c r="R68" i="2"/>
  <c r="R74" i="2" s="1"/>
  <c r="E18" i="1"/>
  <c r="E18" i="2"/>
  <c r="M38" i="4" l="1"/>
  <c r="O38" i="4" s="1"/>
  <c r="AE38" i="4" s="1"/>
  <c r="S37" i="4"/>
  <c r="L38" i="4"/>
  <c r="Q37" i="4"/>
  <c r="Q15" i="2"/>
  <c r="Q16" i="2" s="1"/>
  <c r="T16" i="2" s="1"/>
  <c r="Q86" i="3"/>
  <c r="J16" i="3" s="1"/>
  <c r="L16" i="3" s="1"/>
  <c r="O16" i="3" s="1"/>
  <c r="Q16" i="3" s="1"/>
  <c r="T16" i="3" s="1"/>
  <c r="P15" i="3"/>
  <c r="S15" i="3" s="1"/>
  <c r="S89" i="3"/>
  <c r="T60" i="3"/>
  <c r="S73" i="3"/>
  <c r="S66" i="3"/>
  <c r="S65" i="3"/>
  <c r="S72" i="3"/>
  <c r="S61" i="3"/>
  <c r="S68" i="3"/>
  <c r="R75" i="3"/>
  <c r="R86" i="3" s="1"/>
  <c r="J17" i="3" s="1"/>
  <c r="L17" i="3" s="1"/>
  <c r="O17" i="3" s="1"/>
  <c r="S14" i="2"/>
  <c r="U15" i="1"/>
  <c r="Q17" i="1"/>
  <c r="T17" i="1" s="1"/>
  <c r="P17" i="1"/>
  <c r="U15" i="2"/>
  <c r="Q16" i="1"/>
  <c r="T16" i="1" s="1"/>
  <c r="P16" i="1"/>
  <c r="P16" i="2"/>
  <c r="R76" i="2"/>
  <c r="S76" i="1"/>
  <c r="R75" i="2"/>
  <c r="S75" i="1"/>
  <c r="S89" i="2"/>
  <c r="S73" i="2"/>
  <c r="T60" i="2"/>
  <c r="S66" i="2"/>
  <c r="S65" i="2"/>
  <c r="S72" i="2"/>
  <c r="S61" i="2"/>
  <c r="S68" i="2"/>
  <c r="S74" i="2" s="1"/>
  <c r="T89" i="1"/>
  <c r="U60" i="1"/>
  <c r="T66" i="1"/>
  <c r="T73" i="1"/>
  <c r="T65" i="1"/>
  <c r="T72" i="1"/>
  <c r="T61" i="1"/>
  <c r="T67" i="1" s="1"/>
  <c r="T68" i="1"/>
  <c r="T74" i="1" s="1"/>
  <c r="T76" i="1" s="1"/>
  <c r="E19" i="2"/>
  <c r="E19" i="1"/>
  <c r="P38" i="4" l="1"/>
  <c r="R38" i="4" s="1"/>
  <c r="N38" i="4"/>
  <c r="T15" i="2"/>
  <c r="S15" i="2"/>
  <c r="P16" i="3"/>
  <c r="S16" i="3" s="1"/>
  <c r="U15" i="3"/>
  <c r="S67" i="3"/>
  <c r="S75" i="3" s="1"/>
  <c r="S74" i="3"/>
  <c r="S76" i="3" s="1"/>
  <c r="T89" i="3"/>
  <c r="T73" i="3"/>
  <c r="T66" i="3"/>
  <c r="U60" i="3"/>
  <c r="T65" i="3"/>
  <c r="T72" i="3"/>
  <c r="T61" i="3"/>
  <c r="T67" i="3" s="1"/>
  <c r="T75" i="3" s="1"/>
  <c r="T68" i="3"/>
  <c r="Q17" i="3"/>
  <c r="T17" i="3" s="1"/>
  <c r="P17" i="3"/>
  <c r="S16" i="2"/>
  <c r="U16" i="2"/>
  <c r="U16" i="1"/>
  <c r="S16" i="1"/>
  <c r="S17" i="1"/>
  <c r="U17" i="1"/>
  <c r="R86" i="2"/>
  <c r="J17" i="2" s="1"/>
  <c r="L17" i="2" s="1"/>
  <c r="O17" i="2" s="1"/>
  <c r="Q17" i="2" s="1"/>
  <c r="T75" i="1"/>
  <c r="T86" i="1" s="1"/>
  <c r="J19" i="1" s="1"/>
  <c r="L19" i="1" s="1"/>
  <c r="O19" i="1" s="1"/>
  <c r="S67" i="2"/>
  <c r="S75" i="2" s="1"/>
  <c r="T89" i="2"/>
  <c r="U60" i="2"/>
  <c r="T66" i="2"/>
  <c r="T65" i="2"/>
  <c r="T73" i="2"/>
  <c r="T72" i="2"/>
  <c r="T61" i="2"/>
  <c r="T67" i="2" s="1"/>
  <c r="T68" i="2"/>
  <c r="U89" i="1"/>
  <c r="V60" i="1"/>
  <c r="U72" i="1"/>
  <c r="U66" i="1"/>
  <c r="U73" i="1"/>
  <c r="U65" i="1"/>
  <c r="U61" i="1"/>
  <c r="U67" i="1" s="1"/>
  <c r="U75" i="1" s="1"/>
  <c r="U68" i="1"/>
  <c r="S86" i="1"/>
  <c r="J18" i="1" s="1"/>
  <c r="L18" i="1" s="1"/>
  <c r="O18" i="1" s="1"/>
  <c r="S76" i="2"/>
  <c r="E20" i="1"/>
  <c r="E20" i="2"/>
  <c r="L39" i="4" l="1"/>
  <c r="P39" i="4" s="1"/>
  <c r="M39" i="4"/>
  <c r="O39" i="4" s="1"/>
  <c r="AE39" i="4" s="1"/>
  <c r="S38" i="4"/>
  <c r="Q38" i="4"/>
  <c r="U16" i="3"/>
  <c r="S86" i="3"/>
  <c r="J18" i="3" s="1"/>
  <c r="L18" i="3" s="1"/>
  <c r="O18" i="3" s="1"/>
  <c r="Q18" i="3" s="1"/>
  <c r="T18" i="3" s="1"/>
  <c r="T74" i="3"/>
  <c r="T76" i="3" s="1"/>
  <c r="T86" i="3" s="1"/>
  <c r="J19" i="3" s="1"/>
  <c r="L19" i="3" s="1"/>
  <c r="O19" i="3" s="1"/>
  <c r="P19" i="3" s="1"/>
  <c r="U17" i="3"/>
  <c r="S17" i="3"/>
  <c r="U89" i="3"/>
  <c r="U73" i="3"/>
  <c r="U72" i="3"/>
  <c r="U66" i="3"/>
  <c r="V60" i="3"/>
  <c r="U65" i="3"/>
  <c r="U61" i="3"/>
  <c r="U68" i="3"/>
  <c r="U74" i="3" s="1"/>
  <c r="U74" i="1"/>
  <c r="U76" i="1" s="1"/>
  <c r="U86" i="1" s="1"/>
  <c r="J20" i="1" s="1"/>
  <c r="L20" i="1" s="1"/>
  <c r="O20" i="1" s="1"/>
  <c r="T74" i="2"/>
  <c r="T76" i="2" s="1"/>
  <c r="Q19" i="1"/>
  <c r="T19" i="1" s="1"/>
  <c r="P19" i="1"/>
  <c r="T17" i="2"/>
  <c r="P17" i="2"/>
  <c r="Q18" i="1"/>
  <c r="T18" i="1" s="1"/>
  <c r="P18" i="1"/>
  <c r="S86" i="2"/>
  <c r="J18" i="2" s="1"/>
  <c r="L18" i="2" s="1"/>
  <c r="O18" i="2" s="1"/>
  <c r="Q18" i="2" s="1"/>
  <c r="U89" i="2"/>
  <c r="V60" i="2"/>
  <c r="U66" i="2"/>
  <c r="U72" i="2"/>
  <c r="U73" i="2"/>
  <c r="U65" i="2"/>
  <c r="U61" i="2"/>
  <c r="U68" i="2"/>
  <c r="U74" i="2" s="1"/>
  <c r="U76" i="2" s="1"/>
  <c r="V89" i="1"/>
  <c r="W60" i="1"/>
  <c r="V73" i="1"/>
  <c r="V65" i="1"/>
  <c r="V72" i="1"/>
  <c r="V66" i="1"/>
  <c r="V61" i="1"/>
  <c r="V68" i="1"/>
  <c r="T75" i="2"/>
  <c r="E21" i="2"/>
  <c r="E21" i="1"/>
  <c r="R39" i="4" l="1"/>
  <c r="N39" i="4"/>
  <c r="T86" i="2"/>
  <c r="J19" i="2" s="1"/>
  <c r="L19" i="2" s="1"/>
  <c r="O19" i="2" s="1"/>
  <c r="P18" i="3"/>
  <c r="S18" i="3" s="1"/>
  <c r="U76" i="3"/>
  <c r="Q19" i="3"/>
  <c r="T19" i="3" s="1"/>
  <c r="U67" i="3"/>
  <c r="U75" i="3" s="1"/>
  <c r="U19" i="3"/>
  <c r="V89" i="3"/>
  <c r="V66" i="3"/>
  <c r="V73" i="3"/>
  <c r="V72" i="3"/>
  <c r="W60" i="3"/>
  <c r="V65" i="3"/>
  <c r="V68" i="3"/>
  <c r="V61" i="3"/>
  <c r="U67" i="2"/>
  <c r="U75" i="2" s="1"/>
  <c r="U86" i="2" s="1"/>
  <c r="J20" i="2" s="1"/>
  <c r="L20" i="2" s="1"/>
  <c r="O20" i="2" s="1"/>
  <c r="Q20" i="1"/>
  <c r="T20" i="1" s="1"/>
  <c r="P20" i="1"/>
  <c r="U17" i="2"/>
  <c r="S17" i="2"/>
  <c r="T18" i="2"/>
  <c r="P18" i="2"/>
  <c r="U18" i="1"/>
  <c r="S18" i="1"/>
  <c r="S19" i="1"/>
  <c r="U19" i="1"/>
  <c r="V74" i="1"/>
  <c r="V76" i="1" s="1"/>
  <c r="V89" i="2"/>
  <c r="V66" i="2"/>
  <c r="W60" i="2"/>
  <c r="V73" i="2"/>
  <c r="V65" i="2"/>
  <c r="V72" i="2"/>
  <c r="V61" i="2"/>
  <c r="V68" i="2"/>
  <c r="V74" i="2" s="1"/>
  <c r="V76" i="2" s="1"/>
  <c r="V67" i="1"/>
  <c r="V75" i="1" s="1"/>
  <c r="W89" i="1"/>
  <c r="X60" i="1"/>
  <c r="W65" i="1"/>
  <c r="W72" i="1"/>
  <c r="W66" i="1"/>
  <c r="W73" i="1"/>
  <c r="W61" i="1"/>
  <c r="W67" i="1" s="1"/>
  <c r="W75" i="1" s="1"/>
  <c r="W68" i="1"/>
  <c r="E22" i="1"/>
  <c r="E22" i="2"/>
  <c r="S39" i="4" l="1"/>
  <c r="M40" i="4"/>
  <c r="O40" i="4" s="1"/>
  <c r="AE40" i="4" s="1"/>
  <c r="Q39" i="4"/>
  <c r="L40" i="4"/>
  <c r="P40" i="4" s="1"/>
  <c r="Q19" i="2"/>
  <c r="Q20" i="2" s="1"/>
  <c r="T20" i="2" s="1"/>
  <c r="P19" i="2"/>
  <c r="U19" i="2" s="1"/>
  <c r="U18" i="3"/>
  <c r="U86" i="3"/>
  <c r="J20" i="3" s="1"/>
  <c r="L20" i="3" s="1"/>
  <c r="O20" i="3" s="1"/>
  <c r="Q20" i="3" s="1"/>
  <c r="T20" i="3" s="1"/>
  <c r="V67" i="3"/>
  <c r="V75" i="3" s="1"/>
  <c r="S19" i="3"/>
  <c r="V74" i="3"/>
  <c r="V76" i="3" s="1"/>
  <c r="W89" i="3"/>
  <c r="W73" i="3"/>
  <c r="X60" i="3"/>
  <c r="W66" i="3"/>
  <c r="W65" i="3"/>
  <c r="W72" i="3"/>
  <c r="W68" i="3"/>
  <c r="W61" i="3"/>
  <c r="W67" i="3" s="1"/>
  <c r="W74" i="1"/>
  <c r="W76" i="1" s="1"/>
  <c r="W86" i="1" s="1"/>
  <c r="J22" i="1" s="1"/>
  <c r="L22" i="1" s="1"/>
  <c r="O22" i="1" s="1"/>
  <c r="S18" i="2"/>
  <c r="U18" i="2"/>
  <c r="U20" i="1"/>
  <c r="S20" i="1"/>
  <c r="P20" i="2"/>
  <c r="X89" i="1"/>
  <c r="Y60" i="1"/>
  <c r="X66" i="1"/>
  <c r="X73" i="1"/>
  <c r="X65" i="1"/>
  <c r="X72" i="1"/>
  <c r="X61" i="1"/>
  <c r="X67" i="1" s="1"/>
  <c r="X75" i="1" s="1"/>
  <c r="X68" i="1"/>
  <c r="X74" i="1" s="1"/>
  <c r="X76" i="1" s="1"/>
  <c r="V67" i="2"/>
  <c r="V75" i="2" s="1"/>
  <c r="V86" i="2" s="1"/>
  <c r="J21" i="2" s="1"/>
  <c r="L21" i="2" s="1"/>
  <c r="O21" i="2" s="1"/>
  <c r="W89" i="2"/>
  <c r="X60" i="2"/>
  <c r="W65" i="2"/>
  <c r="W72" i="2"/>
  <c r="W66" i="2"/>
  <c r="W73" i="2"/>
  <c r="W61" i="2"/>
  <c r="W67" i="2" s="1"/>
  <c r="W75" i="2" s="1"/>
  <c r="W68" i="2"/>
  <c r="V86" i="1"/>
  <c r="J21" i="1" s="1"/>
  <c r="L21" i="1" s="1"/>
  <c r="O21" i="1" s="1"/>
  <c r="E23" i="2"/>
  <c r="E23" i="1"/>
  <c r="N40" i="4" l="1"/>
  <c r="L41" i="4" s="1"/>
  <c r="P41" i="4" s="1"/>
  <c r="R40" i="4"/>
  <c r="Q21" i="2"/>
  <c r="T21" i="2" s="1"/>
  <c r="T19" i="2"/>
  <c r="S19" i="2"/>
  <c r="V86" i="3"/>
  <c r="J21" i="3" s="1"/>
  <c r="L21" i="3" s="1"/>
  <c r="O21" i="3" s="1"/>
  <c r="Q21" i="3" s="1"/>
  <c r="T21" i="3" s="1"/>
  <c r="P20" i="3"/>
  <c r="U20" i="3" s="1"/>
  <c r="W74" i="3"/>
  <c r="W76" i="3" s="1"/>
  <c r="W75" i="3"/>
  <c r="X89" i="3"/>
  <c r="X73" i="3"/>
  <c r="Y60" i="3"/>
  <c r="X66" i="3"/>
  <c r="X65" i="3"/>
  <c r="X72" i="3"/>
  <c r="X68" i="3"/>
  <c r="X61" i="3"/>
  <c r="X67" i="3" s="1"/>
  <c r="W74" i="2"/>
  <c r="W76" i="2" s="1"/>
  <c r="W86" i="2" s="1"/>
  <c r="J22" i="2" s="1"/>
  <c r="L22" i="2" s="1"/>
  <c r="O22" i="2" s="1"/>
  <c r="S20" i="2"/>
  <c r="U20" i="2"/>
  <c r="Q21" i="1"/>
  <c r="T21" i="1" s="1"/>
  <c r="P21" i="1"/>
  <c r="Q22" i="1"/>
  <c r="T22" i="1" s="1"/>
  <c r="P22" i="1"/>
  <c r="P21" i="2"/>
  <c r="X86" i="1"/>
  <c r="J23" i="1" s="1"/>
  <c r="L23" i="1" s="1"/>
  <c r="O23" i="1" s="1"/>
  <c r="X89" i="2"/>
  <c r="X66" i="2"/>
  <c r="Y60" i="2"/>
  <c r="X65" i="2"/>
  <c r="X72" i="2"/>
  <c r="X73" i="2"/>
  <c r="X61" i="2"/>
  <c r="X68" i="2"/>
  <c r="Y89" i="1"/>
  <c r="Z60" i="1"/>
  <c r="Y73" i="1"/>
  <c r="Y65" i="1"/>
  <c r="Y72" i="1"/>
  <c r="Y66" i="1"/>
  <c r="Y61" i="1"/>
  <c r="Y68" i="1"/>
  <c r="E24" i="1"/>
  <c r="E24" i="2"/>
  <c r="M41" i="4" l="1"/>
  <c r="O41" i="4" s="1"/>
  <c r="Q40" i="4"/>
  <c r="S40" i="4"/>
  <c r="Q22" i="2"/>
  <c r="T22" i="2" s="1"/>
  <c r="P21" i="3"/>
  <c r="S21" i="3" s="1"/>
  <c r="S20" i="3"/>
  <c r="W86" i="3"/>
  <c r="J22" i="3" s="1"/>
  <c r="L22" i="3" s="1"/>
  <c r="O22" i="3" s="1"/>
  <c r="Q22" i="3" s="1"/>
  <c r="T22" i="3" s="1"/>
  <c r="X74" i="3"/>
  <c r="X76" i="3" s="1"/>
  <c r="X75" i="3"/>
  <c r="Y89" i="3"/>
  <c r="Y73" i="3"/>
  <c r="Y66" i="3"/>
  <c r="Z60" i="3"/>
  <c r="Y72" i="3"/>
  <c r="Y65" i="3"/>
  <c r="Y61" i="3"/>
  <c r="Y68" i="3"/>
  <c r="U21" i="2"/>
  <c r="S21" i="2"/>
  <c r="S21" i="1"/>
  <c r="U21" i="1"/>
  <c r="P22" i="2"/>
  <c r="U22" i="1"/>
  <c r="S22" i="1"/>
  <c r="Q23" i="1"/>
  <c r="T23" i="1" s="1"/>
  <c r="P23" i="1"/>
  <c r="Y67" i="1"/>
  <c r="Y75" i="1" s="1"/>
  <c r="X67" i="2"/>
  <c r="X75" i="2" s="1"/>
  <c r="Y89" i="2"/>
  <c r="Y73" i="2"/>
  <c r="Y66" i="2"/>
  <c r="Z60" i="2"/>
  <c r="Y72" i="2"/>
  <c r="Y65" i="2"/>
  <c r="Y61" i="2"/>
  <c r="Y67" i="2" s="1"/>
  <c r="Y68" i="2"/>
  <c r="Z89" i="1"/>
  <c r="AA60" i="1"/>
  <c r="Z73" i="1"/>
  <c r="Z65" i="1"/>
  <c r="Z72" i="1"/>
  <c r="Z66" i="1"/>
  <c r="Z61" i="1"/>
  <c r="Z68" i="1"/>
  <c r="Z74" i="1" s="1"/>
  <c r="Y74" i="1"/>
  <c r="Y76" i="1" s="1"/>
  <c r="X74" i="2"/>
  <c r="X76" i="2" s="1"/>
  <c r="E25" i="2"/>
  <c r="E25" i="1"/>
  <c r="R41" i="4" l="1"/>
  <c r="AE41" i="4"/>
  <c r="N41" i="4"/>
  <c r="L42" i="4" s="1"/>
  <c r="P42" i="4" s="1"/>
  <c r="U21" i="3"/>
  <c r="P22" i="3"/>
  <c r="S22" i="3" s="1"/>
  <c r="X86" i="3"/>
  <c r="J23" i="3" s="1"/>
  <c r="L23" i="3" s="1"/>
  <c r="O23" i="3" s="1"/>
  <c r="Q23" i="3" s="1"/>
  <c r="T23" i="3" s="1"/>
  <c r="Y67" i="3"/>
  <c r="Y75" i="3" s="1"/>
  <c r="Y74" i="3"/>
  <c r="Y76" i="3" s="1"/>
  <c r="Z89" i="3"/>
  <c r="Z73" i="3"/>
  <c r="Z66" i="3"/>
  <c r="Z72" i="3"/>
  <c r="Z65" i="3"/>
  <c r="AA60" i="3"/>
  <c r="Z61" i="3"/>
  <c r="Z67" i="3" s="1"/>
  <c r="Z75" i="3" s="1"/>
  <c r="Z68" i="3"/>
  <c r="S23" i="1"/>
  <c r="U23" i="1"/>
  <c r="S22" i="2"/>
  <c r="U22" i="2"/>
  <c r="X86" i="2"/>
  <c r="J23" i="2" s="1"/>
  <c r="L23" i="2" s="1"/>
  <c r="O23" i="2" s="1"/>
  <c r="Q23" i="2" s="1"/>
  <c r="Y86" i="1"/>
  <c r="J24" i="1" s="1"/>
  <c r="L24" i="1" s="1"/>
  <c r="O24" i="1" s="1"/>
  <c r="AA89" i="1"/>
  <c r="AB60" i="1"/>
  <c r="AA73" i="1"/>
  <c r="AA65" i="1"/>
  <c r="AA72" i="1"/>
  <c r="AA66" i="1"/>
  <c r="AA61" i="1"/>
  <c r="AA68" i="1"/>
  <c r="Z76" i="1"/>
  <c r="Y74" i="2"/>
  <c r="Y76" i="2" s="1"/>
  <c r="Z66" i="2"/>
  <c r="AA60" i="2"/>
  <c r="Z89" i="2"/>
  <c r="Z73" i="2"/>
  <c r="Z65" i="2"/>
  <c r="Z72" i="2"/>
  <c r="Z61" i="2"/>
  <c r="Z67" i="2" s="1"/>
  <c r="Z75" i="2" s="1"/>
  <c r="Z68" i="2"/>
  <c r="Z74" i="2" s="1"/>
  <c r="Z67" i="1"/>
  <c r="Z75" i="1" s="1"/>
  <c r="Y75" i="2"/>
  <c r="E26" i="1"/>
  <c r="E26" i="2"/>
  <c r="M42" i="4" l="1"/>
  <c r="O42" i="4" s="1"/>
  <c r="S41" i="4"/>
  <c r="Q41" i="4"/>
  <c r="U22" i="3"/>
  <c r="P23" i="3"/>
  <c r="S23" i="3" s="1"/>
  <c r="Y86" i="3"/>
  <c r="J24" i="3" s="1"/>
  <c r="L24" i="3" s="1"/>
  <c r="O24" i="3" s="1"/>
  <c r="P24" i="3" s="1"/>
  <c r="Z74" i="3"/>
  <c r="Z76" i="3" s="1"/>
  <c r="Z86" i="3" s="1"/>
  <c r="J25" i="3" s="1"/>
  <c r="L25" i="3" s="1"/>
  <c r="O25" i="3" s="1"/>
  <c r="AA89" i="3"/>
  <c r="AB60" i="3"/>
  <c r="AA73" i="3"/>
  <c r="AA66" i="3"/>
  <c r="AA65" i="3"/>
  <c r="AA72" i="3"/>
  <c r="AA61" i="3"/>
  <c r="AA68" i="3"/>
  <c r="AA67" i="1"/>
  <c r="AA75" i="1" s="1"/>
  <c r="Q24" i="1"/>
  <c r="T24" i="1" s="1"/>
  <c r="P24" i="1"/>
  <c r="T23" i="2"/>
  <c r="P23" i="2"/>
  <c r="Z86" i="1"/>
  <c r="J25" i="1" s="1"/>
  <c r="L25" i="1" s="1"/>
  <c r="O25" i="1" s="1"/>
  <c r="Z76" i="2"/>
  <c r="Z86" i="2" s="1"/>
  <c r="J25" i="2" s="1"/>
  <c r="L25" i="2" s="1"/>
  <c r="O25" i="2" s="1"/>
  <c r="Y86" i="2"/>
  <c r="J24" i="2" s="1"/>
  <c r="L24" i="2" s="1"/>
  <c r="O24" i="2" s="1"/>
  <c r="Q24" i="2" s="1"/>
  <c r="AA74" i="1"/>
  <c r="AA76" i="1" s="1"/>
  <c r="AA89" i="2"/>
  <c r="AA66" i="2"/>
  <c r="AB60" i="2"/>
  <c r="AA65" i="2"/>
  <c r="AA73" i="2"/>
  <c r="AA72" i="2"/>
  <c r="AA61" i="2"/>
  <c r="AA67" i="2" s="1"/>
  <c r="AA75" i="2" s="1"/>
  <c r="AA68" i="2"/>
  <c r="AB89" i="1"/>
  <c r="AC60" i="1"/>
  <c r="AB65" i="1"/>
  <c r="AB72" i="1"/>
  <c r="AB66" i="1"/>
  <c r="AB73" i="1"/>
  <c r="AB61" i="1"/>
  <c r="AB68" i="1"/>
  <c r="E27" i="2"/>
  <c r="E27" i="1"/>
  <c r="R42" i="4" l="1"/>
  <c r="AE42" i="4"/>
  <c r="N42" i="4"/>
  <c r="M43" i="4" s="1"/>
  <c r="O43" i="4" s="1"/>
  <c r="AE43" i="4" s="1"/>
  <c r="Q25" i="2"/>
  <c r="T25" i="2" s="1"/>
  <c r="AA86" i="1"/>
  <c r="J26" i="1" s="1"/>
  <c r="L26" i="1" s="1"/>
  <c r="O26" i="1" s="1"/>
  <c r="Q26" i="1" s="1"/>
  <c r="T26" i="1" s="1"/>
  <c r="U23" i="3"/>
  <c r="Q24" i="3"/>
  <c r="T24" i="3" s="1"/>
  <c r="AA74" i="3"/>
  <c r="AA76" i="3" s="1"/>
  <c r="Q25" i="3"/>
  <c r="T25" i="3" s="1"/>
  <c r="P25" i="3"/>
  <c r="U24" i="3"/>
  <c r="AB89" i="3"/>
  <c r="AB73" i="3"/>
  <c r="AC60" i="3"/>
  <c r="AB66" i="3"/>
  <c r="AB65" i="3"/>
  <c r="AB72" i="3"/>
  <c r="AB61" i="3"/>
  <c r="AB68" i="3"/>
  <c r="AA67" i="3"/>
  <c r="AA75" i="3" s="1"/>
  <c r="AB74" i="1"/>
  <c r="AB76" i="1" s="1"/>
  <c r="U23" i="2"/>
  <c r="S23" i="2"/>
  <c r="T24" i="2"/>
  <c r="P24" i="2"/>
  <c r="P25" i="2"/>
  <c r="U24" i="1"/>
  <c r="S24" i="1"/>
  <c r="Q25" i="1"/>
  <c r="T25" i="1" s="1"/>
  <c r="P25" i="1"/>
  <c r="AA74" i="2"/>
  <c r="AA76" i="2" s="1"/>
  <c r="AA86" i="2" s="1"/>
  <c r="J26" i="2" s="1"/>
  <c r="L26" i="2" s="1"/>
  <c r="O26" i="2" s="1"/>
  <c r="AB67" i="1"/>
  <c r="AB75" i="1" s="1"/>
  <c r="AB89" i="2"/>
  <c r="AC60" i="2"/>
  <c r="AB72" i="2"/>
  <c r="AB66" i="2"/>
  <c r="AB65" i="2"/>
  <c r="AB73" i="2"/>
  <c r="AB61" i="2"/>
  <c r="AB68" i="2"/>
  <c r="AC89" i="1"/>
  <c r="AD60" i="1"/>
  <c r="AC66" i="1"/>
  <c r="AC73" i="1"/>
  <c r="AC65" i="1"/>
  <c r="AC72" i="1"/>
  <c r="AC61" i="1"/>
  <c r="AC67" i="1" s="1"/>
  <c r="AC68" i="1"/>
  <c r="AC74" i="1" s="1"/>
  <c r="AC76" i="1" s="1"/>
  <c r="E28" i="1"/>
  <c r="E28" i="2"/>
  <c r="L43" i="4" l="1"/>
  <c r="P43" i="4" s="1"/>
  <c r="R43" i="4" s="1"/>
  <c r="Q42" i="4"/>
  <c r="S42" i="4"/>
  <c r="Q26" i="2"/>
  <c r="T26" i="2" s="1"/>
  <c r="P26" i="1"/>
  <c r="S26" i="1" s="1"/>
  <c r="S24" i="3"/>
  <c r="AB67" i="3"/>
  <c r="AB75" i="3" s="1"/>
  <c r="AA86" i="3"/>
  <c r="J26" i="3" s="1"/>
  <c r="L26" i="3" s="1"/>
  <c r="O26" i="3" s="1"/>
  <c r="P26" i="3" s="1"/>
  <c r="AB74" i="3"/>
  <c r="AB76" i="3" s="1"/>
  <c r="AC89" i="3"/>
  <c r="AC73" i="3"/>
  <c r="AC72" i="3"/>
  <c r="AC66" i="3"/>
  <c r="AD60" i="3"/>
  <c r="AC65" i="3"/>
  <c r="AC68" i="3"/>
  <c r="AC61" i="3"/>
  <c r="S25" i="3"/>
  <c r="U25" i="3"/>
  <c r="AB86" i="1"/>
  <c r="J27" i="1" s="1"/>
  <c r="L27" i="1" s="1"/>
  <c r="O27" i="1" s="1"/>
  <c r="Q27" i="1" s="1"/>
  <c r="T27" i="1" s="1"/>
  <c r="AC75" i="1"/>
  <c r="AC86" i="1" s="1"/>
  <c r="J28" i="1" s="1"/>
  <c r="L28" i="1" s="1"/>
  <c r="O28" i="1" s="1"/>
  <c r="AB67" i="2"/>
  <c r="AB75" i="2" s="1"/>
  <c r="S25" i="1"/>
  <c r="U25" i="1"/>
  <c r="U25" i="2"/>
  <c r="S25" i="2"/>
  <c r="S24" i="2"/>
  <c r="U24" i="2"/>
  <c r="P26" i="2"/>
  <c r="AB74" i="2"/>
  <c r="AB76" i="2" s="1"/>
  <c r="AD89" i="1"/>
  <c r="AE60" i="1"/>
  <c r="AD65" i="1"/>
  <c r="AD66" i="1"/>
  <c r="AD73" i="1"/>
  <c r="AD72" i="1"/>
  <c r="AD61" i="1"/>
  <c r="AD68" i="1"/>
  <c r="AC89" i="2"/>
  <c r="AC66" i="2"/>
  <c r="AD60" i="2"/>
  <c r="AC73" i="2"/>
  <c r="AC72" i="2"/>
  <c r="AC65" i="2"/>
  <c r="AC61" i="2"/>
  <c r="AC68" i="2"/>
  <c r="AC74" i="2" s="1"/>
  <c r="E29" i="2"/>
  <c r="E29" i="1"/>
  <c r="N43" i="4" l="1"/>
  <c r="Q43" i="4" s="1"/>
  <c r="U26" i="1"/>
  <c r="Q26" i="3"/>
  <c r="T26" i="3" s="1"/>
  <c r="AB86" i="3"/>
  <c r="J27" i="3" s="1"/>
  <c r="L27" i="3" s="1"/>
  <c r="O27" i="3" s="1"/>
  <c r="Q27" i="3" s="1"/>
  <c r="T27" i="3" s="1"/>
  <c r="AC67" i="3"/>
  <c r="AC75" i="3" s="1"/>
  <c r="AD89" i="3"/>
  <c r="AD66" i="3"/>
  <c r="AD73" i="3"/>
  <c r="AD72" i="3"/>
  <c r="AE60" i="3"/>
  <c r="AD65" i="3"/>
  <c r="AD61" i="3"/>
  <c r="AD67" i="3" s="1"/>
  <c r="AD75" i="3" s="1"/>
  <c r="AD68" i="3"/>
  <c r="AD74" i="3" s="1"/>
  <c r="AD76" i="3" s="1"/>
  <c r="P27" i="1"/>
  <c r="U27" i="1" s="1"/>
  <c r="U26" i="3"/>
  <c r="AC74" i="3"/>
  <c r="AC76" i="3" s="1"/>
  <c r="AB86" i="2"/>
  <c r="J27" i="2" s="1"/>
  <c r="L27" i="2" s="1"/>
  <c r="O27" i="2" s="1"/>
  <c r="AD67" i="1"/>
  <c r="AD75" i="1" s="1"/>
  <c r="S26" i="2"/>
  <c r="U26" i="2"/>
  <c r="Q28" i="1"/>
  <c r="T28" i="1" s="1"/>
  <c r="P28" i="1"/>
  <c r="AE89" i="1"/>
  <c r="AF60" i="1"/>
  <c r="AE65" i="1"/>
  <c r="AE72" i="1"/>
  <c r="AE66" i="1"/>
  <c r="AE73" i="1"/>
  <c r="AE61" i="1"/>
  <c r="AE67" i="1" s="1"/>
  <c r="AE75" i="1" s="1"/>
  <c r="AE68" i="1"/>
  <c r="AC76" i="2"/>
  <c r="AD74" i="1"/>
  <c r="AD76" i="1" s="1"/>
  <c r="AC67" i="2"/>
  <c r="AC75" i="2" s="1"/>
  <c r="AD89" i="2"/>
  <c r="AE60" i="2"/>
  <c r="AD65" i="2"/>
  <c r="AD72" i="2"/>
  <c r="AD66" i="2"/>
  <c r="AD73" i="2"/>
  <c r="AD61" i="2"/>
  <c r="AD67" i="2" s="1"/>
  <c r="AD75" i="2" s="1"/>
  <c r="AD68" i="2"/>
  <c r="AD74" i="2" s="1"/>
  <c r="AD76" i="2" s="1"/>
  <c r="E30" i="1"/>
  <c r="E30" i="2"/>
  <c r="L44" i="4" l="1"/>
  <c r="P44" i="4" s="1"/>
  <c r="S43" i="4"/>
  <c r="M44" i="4"/>
  <c r="O44" i="4" s="1"/>
  <c r="AE44" i="4" s="1"/>
  <c r="P27" i="2"/>
  <c r="U27" i="2" s="1"/>
  <c r="Q27" i="2"/>
  <c r="T27" i="2" s="1"/>
  <c r="S26" i="3"/>
  <c r="S27" i="1"/>
  <c r="P27" i="3"/>
  <c r="U27" i="3" s="1"/>
  <c r="AD86" i="3"/>
  <c r="J29" i="3" s="1"/>
  <c r="L29" i="3" s="1"/>
  <c r="O29" i="3" s="1"/>
  <c r="AC86" i="3"/>
  <c r="J28" i="3" s="1"/>
  <c r="L28" i="3" s="1"/>
  <c r="O28" i="3" s="1"/>
  <c r="AE89" i="3"/>
  <c r="AE66" i="3"/>
  <c r="AE73" i="3"/>
  <c r="AF60" i="3"/>
  <c r="AE65" i="3"/>
  <c r="AE72" i="3"/>
  <c r="AE61" i="3"/>
  <c r="AE67" i="3" s="1"/>
  <c r="AE68" i="3"/>
  <c r="AE74" i="3" s="1"/>
  <c r="AE76" i="3" s="1"/>
  <c r="AD86" i="1"/>
  <c r="J29" i="1" s="1"/>
  <c r="L29" i="1" s="1"/>
  <c r="O29" i="1" s="1"/>
  <c r="Q29" i="1" s="1"/>
  <c r="T29" i="1" s="1"/>
  <c r="U28" i="1"/>
  <c r="S28" i="1"/>
  <c r="AE74" i="1"/>
  <c r="AE76" i="1" s="1"/>
  <c r="AE86" i="1" s="1"/>
  <c r="J30" i="1" s="1"/>
  <c r="L30" i="1" s="1"/>
  <c r="O30" i="1" s="1"/>
  <c r="AD86" i="2"/>
  <c r="J29" i="2" s="1"/>
  <c r="L29" i="2" s="1"/>
  <c r="O29" i="2" s="1"/>
  <c r="AF89" i="1"/>
  <c r="AG60" i="1"/>
  <c r="AF65" i="1"/>
  <c r="AF72" i="1"/>
  <c r="AF66" i="1"/>
  <c r="AF73" i="1"/>
  <c r="AF61" i="1"/>
  <c r="AF68" i="1"/>
  <c r="AF74" i="1" s="1"/>
  <c r="AF76" i="1" s="1"/>
  <c r="AE89" i="2"/>
  <c r="AE73" i="2"/>
  <c r="AF60" i="2"/>
  <c r="AE66" i="2"/>
  <c r="AE72" i="2"/>
  <c r="AE65" i="2"/>
  <c r="AE61" i="2"/>
  <c r="AE68" i="2"/>
  <c r="AE74" i="2" s="1"/>
  <c r="AC86" i="2"/>
  <c r="J28" i="2" s="1"/>
  <c r="L28" i="2" s="1"/>
  <c r="O28" i="2" s="1"/>
  <c r="E31" i="2"/>
  <c r="E31" i="1"/>
  <c r="R44" i="4" l="1"/>
  <c r="N44" i="4"/>
  <c r="M45" i="4" s="1"/>
  <c r="O45" i="4" s="1"/>
  <c r="AE45" i="4" s="1"/>
  <c r="Q28" i="2"/>
  <c r="Q29" i="2" s="1"/>
  <c r="T29" i="2" s="1"/>
  <c r="S27" i="3"/>
  <c r="AF89" i="3"/>
  <c r="AF73" i="3"/>
  <c r="AF66" i="3"/>
  <c r="AG60" i="3"/>
  <c r="AF65" i="3"/>
  <c r="AF72" i="3"/>
  <c r="AF68" i="3"/>
  <c r="AF74" i="3" s="1"/>
  <c r="AF76" i="3" s="1"/>
  <c r="AF61" i="3"/>
  <c r="AF67" i="3" s="1"/>
  <c r="AE75" i="3"/>
  <c r="AE86" i="3" s="1"/>
  <c r="J30" i="3" s="1"/>
  <c r="L30" i="3" s="1"/>
  <c r="O30" i="3" s="1"/>
  <c r="Q29" i="3"/>
  <c r="T29" i="3" s="1"/>
  <c r="P29" i="3"/>
  <c r="Q28" i="3"/>
  <c r="T28" i="3" s="1"/>
  <c r="P28" i="3"/>
  <c r="S27" i="2"/>
  <c r="P29" i="1"/>
  <c r="S29" i="1" s="1"/>
  <c r="AE76" i="2"/>
  <c r="AF67" i="1"/>
  <c r="AF75" i="1" s="1"/>
  <c r="AF86" i="1" s="1"/>
  <c r="J31" i="1" s="1"/>
  <c r="L31" i="1" s="1"/>
  <c r="O31" i="1" s="1"/>
  <c r="P29" i="2"/>
  <c r="Q30" i="1"/>
  <c r="T30" i="1" s="1"/>
  <c r="P30" i="1"/>
  <c r="P28" i="2"/>
  <c r="AG89" i="1"/>
  <c r="AH60" i="1"/>
  <c r="AG73" i="1"/>
  <c r="AG65" i="1"/>
  <c r="AG72" i="1"/>
  <c r="AG66" i="1"/>
  <c r="AG61" i="1"/>
  <c r="AG68" i="1"/>
  <c r="AE67" i="2"/>
  <c r="AE75" i="2" s="1"/>
  <c r="AF89" i="2"/>
  <c r="AG60" i="2"/>
  <c r="AF72" i="2"/>
  <c r="AF66" i="2"/>
  <c r="AF65" i="2"/>
  <c r="AF73" i="2"/>
  <c r="AF61" i="2"/>
  <c r="AF68" i="2"/>
  <c r="E32" i="1"/>
  <c r="E32" i="2"/>
  <c r="Q44" i="4" l="1"/>
  <c r="L45" i="4"/>
  <c r="N45" i="4" s="1"/>
  <c r="S44" i="4"/>
  <c r="T28" i="2"/>
  <c r="U28" i="3"/>
  <c r="S28" i="3"/>
  <c r="AF75" i="3"/>
  <c r="AF86" i="3" s="1"/>
  <c r="J31" i="3" s="1"/>
  <c r="L31" i="3" s="1"/>
  <c r="O31" i="3" s="1"/>
  <c r="S29" i="3"/>
  <c r="U29" i="3"/>
  <c r="AG89" i="3"/>
  <c r="AG73" i="3"/>
  <c r="AG66" i="3"/>
  <c r="AH60" i="3"/>
  <c r="AG72" i="3"/>
  <c r="AG65" i="3"/>
  <c r="AG61" i="3"/>
  <c r="AG67" i="3" s="1"/>
  <c r="AG68" i="3"/>
  <c r="Q30" i="3"/>
  <c r="T30" i="3" s="1"/>
  <c r="P30" i="3"/>
  <c r="U29" i="1"/>
  <c r="AE86" i="2"/>
  <c r="J30" i="2" s="1"/>
  <c r="L30" i="2" s="1"/>
  <c r="O30" i="2" s="1"/>
  <c r="P30" i="2" s="1"/>
  <c r="AG74" i="1"/>
  <c r="AG76" i="1" s="1"/>
  <c r="S28" i="2"/>
  <c r="U28" i="2"/>
  <c r="U30" i="1"/>
  <c r="S30" i="1"/>
  <c r="U29" i="2"/>
  <c r="S29" i="2"/>
  <c r="Q31" i="1"/>
  <c r="T31" i="1" s="1"/>
  <c r="P31" i="1"/>
  <c r="X38" i="1"/>
  <c r="AH60" i="2"/>
  <c r="AG66" i="2"/>
  <c r="AG89" i="2"/>
  <c r="AG73" i="2"/>
  <c r="AG65" i="2"/>
  <c r="AG72" i="2"/>
  <c r="AG61" i="2"/>
  <c r="AG68" i="2"/>
  <c r="AG74" i="2" s="1"/>
  <c r="AG67" i="1"/>
  <c r="AG75" i="1" s="1"/>
  <c r="AF74" i="2"/>
  <c r="AF76" i="2" s="1"/>
  <c r="AH72" i="1"/>
  <c r="AI60" i="1"/>
  <c r="AH89" i="1"/>
  <c r="AH73" i="1"/>
  <c r="AH66" i="1"/>
  <c r="AH65" i="1"/>
  <c r="AH61" i="1"/>
  <c r="AH67" i="1" s="1"/>
  <c r="AH75" i="1" s="1"/>
  <c r="AH68" i="1"/>
  <c r="AH74" i="1" s="1"/>
  <c r="AH76" i="1" s="1"/>
  <c r="AF67" i="2"/>
  <c r="AF75" i="2" s="1"/>
  <c r="E33" i="2"/>
  <c r="E33" i="1"/>
  <c r="P45" i="4" l="1"/>
  <c r="R45" i="4" s="1"/>
  <c r="L46" i="4"/>
  <c r="S45" i="4"/>
  <c r="M46" i="4"/>
  <c r="O46" i="4" s="1"/>
  <c r="AE46" i="4" s="1"/>
  <c r="Q45" i="4"/>
  <c r="Q30" i="2"/>
  <c r="T30" i="2" s="1"/>
  <c r="AG75" i="3"/>
  <c r="AG74" i="3"/>
  <c r="AG76" i="3" s="1"/>
  <c r="S30" i="3"/>
  <c r="U30" i="3"/>
  <c r="Q31" i="3"/>
  <c r="T31" i="3" s="1"/>
  <c r="P31" i="3"/>
  <c r="AH89" i="3"/>
  <c r="AH66" i="3"/>
  <c r="AH73" i="3"/>
  <c r="AH72" i="3"/>
  <c r="AH65" i="3"/>
  <c r="AI60" i="3"/>
  <c r="AH61" i="3"/>
  <c r="AH68" i="3"/>
  <c r="AH74" i="3" s="1"/>
  <c r="AH76" i="3" s="1"/>
  <c r="AG86" i="1"/>
  <c r="J32" i="1" s="1"/>
  <c r="L32" i="1" s="1"/>
  <c r="O32" i="1" s="1"/>
  <c r="Q32" i="1" s="1"/>
  <c r="T32" i="1" s="1"/>
  <c r="S31" i="1"/>
  <c r="U31" i="1"/>
  <c r="U30" i="2"/>
  <c r="AH86" i="1"/>
  <c r="J33" i="1" s="1"/>
  <c r="L33" i="1" s="1"/>
  <c r="O33" i="1" s="1"/>
  <c r="AF86" i="2"/>
  <c r="J31" i="2" s="1"/>
  <c r="L31" i="2" s="1"/>
  <c r="O31" i="2" s="1"/>
  <c r="AG76" i="2"/>
  <c r="AG67" i="2"/>
  <c r="AG75" i="2" s="1"/>
  <c r="AI89" i="1"/>
  <c r="AJ60" i="1"/>
  <c r="AI66" i="1"/>
  <c r="AI73" i="1"/>
  <c r="AI65" i="1"/>
  <c r="AI72" i="1"/>
  <c r="AI61" i="1"/>
  <c r="AI67" i="1" s="1"/>
  <c r="AI68" i="1"/>
  <c r="AI74" i="1" s="1"/>
  <c r="AH89" i="2"/>
  <c r="AH66" i="2"/>
  <c r="AI60" i="2"/>
  <c r="AH73" i="2"/>
  <c r="AH65" i="2"/>
  <c r="AH72" i="2"/>
  <c r="AH61" i="2"/>
  <c r="AH68" i="2"/>
  <c r="AH74" i="2" s="1"/>
  <c r="E34" i="2"/>
  <c r="E34" i="1"/>
  <c r="P46" i="4" l="1"/>
  <c r="R46" i="4" s="1"/>
  <c r="N46" i="4"/>
  <c r="Q31" i="2"/>
  <c r="T31" i="2" s="1"/>
  <c r="AG86" i="3"/>
  <c r="J32" i="3" s="1"/>
  <c r="L32" i="3" s="1"/>
  <c r="O32" i="3" s="1"/>
  <c r="P32" i="3" s="1"/>
  <c r="S30" i="2"/>
  <c r="AH67" i="3"/>
  <c r="AH75" i="3" s="1"/>
  <c r="AH86" i="3" s="1"/>
  <c r="J33" i="3" s="1"/>
  <c r="L33" i="3" s="1"/>
  <c r="O33" i="3" s="1"/>
  <c r="AI89" i="3"/>
  <c r="AI66" i="3"/>
  <c r="AJ60" i="3"/>
  <c r="AI73" i="3"/>
  <c r="AI65" i="3"/>
  <c r="AI72" i="3"/>
  <c r="AI61" i="3"/>
  <c r="AI68" i="3"/>
  <c r="U31" i="3"/>
  <c r="S31" i="3"/>
  <c r="P32" i="1"/>
  <c r="U32" i="1" s="1"/>
  <c r="P31" i="2"/>
  <c r="Q33" i="1"/>
  <c r="T33" i="1" s="1"/>
  <c r="P33" i="1"/>
  <c r="AG86" i="2"/>
  <c r="J32" i="2" s="1"/>
  <c r="L32" i="2" s="1"/>
  <c r="O32" i="2" s="1"/>
  <c r="AJ89" i="1"/>
  <c r="AK60" i="1"/>
  <c r="AJ66" i="1"/>
  <c r="AJ73" i="1"/>
  <c r="AJ65" i="1"/>
  <c r="AJ72" i="1"/>
  <c r="AJ61" i="1"/>
  <c r="AJ67" i="1" s="1"/>
  <c r="AJ75" i="1" s="1"/>
  <c r="AJ68" i="1"/>
  <c r="AJ74" i="1" s="1"/>
  <c r="AH76" i="2"/>
  <c r="AI76" i="1"/>
  <c r="AH67" i="2"/>
  <c r="AH75" i="2" s="1"/>
  <c r="AI89" i="2"/>
  <c r="AI73" i="2"/>
  <c r="AJ60" i="2"/>
  <c r="AI66" i="2"/>
  <c r="AI65" i="2"/>
  <c r="AI72" i="2"/>
  <c r="AI61" i="2"/>
  <c r="AI68" i="2"/>
  <c r="AI74" i="2" s="1"/>
  <c r="AI76" i="2" s="1"/>
  <c r="AI75" i="1"/>
  <c r="E35" i="2"/>
  <c r="E35" i="1"/>
  <c r="Q46" i="4" l="1"/>
  <c r="M47" i="4"/>
  <c r="O47" i="4" s="1"/>
  <c r="AE47" i="4" s="1"/>
  <c r="S46" i="4"/>
  <c r="L47" i="4"/>
  <c r="Q32" i="2"/>
  <c r="T32" i="2" s="1"/>
  <c r="Q32" i="3"/>
  <c r="T32" i="3" s="1"/>
  <c r="AI74" i="3"/>
  <c r="AI76" i="3" s="1"/>
  <c r="AI67" i="3"/>
  <c r="AI75" i="3" s="1"/>
  <c r="AJ89" i="3"/>
  <c r="AJ73" i="3"/>
  <c r="AK60" i="3"/>
  <c r="AJ66" i="3"/>
  <c r="AJ65" i="3"/>
  <c r="AJ72" i="3"/>
  <c r="AJ68" i="3"/>
  <c r="AJ61" i="3"/>
  <c r="AJ67" i="3" s="1"/>
  <c r="U32" i="3"/>
  <c r="Q33" i="3"/>
  <c r="T33" i="3" s="1"/>
  <c r="P33" i="3"/>
  <c r="S32" i="1"/>
  <c r="AI67" i="2"/>
  <c r="AI75" i="2" s="1"/>
  <c r="AI86" i="2" s="1"/>
  <c r="J34" i="2" s="1"/>
  <c r="L34" i="2" s="1"/>
  <c r="O34" i="2" s="1"/>
  <c r="S33" i="1"/>
  <c r="U33" i="1"/>
  <c r="P32" i="2"/>
  <c r="U31" i="2"/>
  <c r="S31" i="2"/>
  <c r="AI86" i="1"/>
  <c r="J34" i="1" s="1"/>
  <c r="L34" i="1" s="1"/>
  <c r="O34" i="1" s="1"/>
  <c r="AJ76" i="1"/>
  <c r="AJ86" i="1" s="1"/>
  <c r="J35" i="1" s="1"/>
  <c r="L35" i="1" s="1"/>
  <c r="O35" i="1" s="1"/>
  <c r="AJ89" i="2"/>
  <c r="AK60" i="2"/>
  <c r="AJ66" i="2"/>
  <c r="AJ73" i="2"/>
  <c r="AJ72" i="2"/>
  <c r="AJ65" i="2"/>
  <c r="AJ61" i="2"/>
  <c r="AJ67" i="2" s="1"/>
  <c r="AJ75" i="2" s="1"/>
  <c r="AJ68" i="2"/>
  <c r="AJ74" i="2" s="1"/>
  <c r="AJ76" i="2" s="1"/>
  <c r="AK89" i="1"/>
  <c r="AL60" i="1"/>
  <c r="AK65" i="1"/>
  <c r="AK72" i="1"/>
  <c r="AK66" i="1"/>
  <c r="AK73" i="1"/>
  <c r="AK61" i="1"/>
  <c r="AK68" i="1"/>
  <c r="AK74" i="1" s="1"/>
  <c r="AK76" i="1" s="1"/>
  <c r="AH86" i="2"/>
  <c r="J33" i="2" s="1"/>
  <c r="L33" i="2" s="1"/>
  <c r="O33" i="2" s="1"/>
  <c r="E36" i="1"/>
  <c r="E36" i="2"/>
  <c r="P47" i="4" l="1"/>
  <c r="R47" i="4" s="1"/>
  <c r="N47" i="4"/>
  <c r="Q33" i="2"/>
  <c r="Q34" i="2" s="1"/>
  <c r="T34" i="2" s="1"/>
  <c r="S32" i="3"/>
  <c r="AI86" i="3"/>
  <c r="J34" i="3" s="1"/>
  <c r="L34" i="3" s="1"/>
  <c r="O34" i="3" s="1"/>
  <c r="Q34" i="3" s="1"/>
  <c r="T34" i="3" s="1"/>
  <c r="AJ75" i="3"/>
  <c r="AJ74" i="3"/>
  <c r="AJ76" i="3" s="1"/>
  <c r="AK89" i="3"/>
  <c r="AK73" i="3"/>
  <c r="AK72" i="3"/>
  <c r="AK66" i="3"/>
  <c r="AL60" i="3"/>
  <c r="AK65" i="3"/>
  <c r="AK68" i="3"/>
  <c r="AK61" i="3"/>
  <c r="AK67" i="3" s="1"/>
  <c r="AK75" i="3" s="1"/>
  <c r="U33" i="3"/>
  <c r="S33" i="3"/>
  <c r="Q35" i="1"/>
  <c r="T35" i="1" s="1"/>
  <c r="P35" i="1"/>
  <c r="S32" i="2"/>
  <c r="U32" i="2"/>
  <c r="Q34" i="1"/>
  <c r="T34" i="1" s="1"/>
  <c r="P34" i="1"/>
  <c r="P33" i="2"/>
  <c r="P34" i="2"/>
  <c r="AJ86" i="2"/>
  <c r="J35" i="2" s="1"/>
  <c r="L35" i="2" s="1"/>
  <c r="O35" i="2" s="1"/>
  <c r="AL89" i="1"/>
  <c r="AM60" i="1"/>
  <c r="AL66" i="1"/>
  <c r="AL73" i="1"/>
  <c r="AL65" i="1"/>
  <c r="AL72" i="1"/>
  <c r="AL61" i="1"/>
  <c r="AL67" i="1" s="1"/>
  <c r="AL68" i="1"/>
  <c r="AL74" i="1" s="1"/>
  <c r="AK89" i="2"/>
  <c r="AL60" i="2"/>
  <c r="AK72" i="2"/>
  <c r="AK65" i="2"/>
  <c r="AK66" i="2"/>
  <c r="AK73" i="2"/>
  <c r="AK61" i="2"/>
  <c r="AK68" i="2"/>
  <c r="AK67" i="1"/>
  <c r="AK75" i="1" s="1"/>
  <c r="AK86" i="1" s="1"/>
  <c r="J36" i="1" s="1"/>
  <c r="L36" i="1" s="1"/>
  <c r="O36" i="1" s="1"/>
  <c r="E37" i="2"/>
  <c r="E37" i="1"/>
  <c r="M48" i="4" l="1"/>
  <c r="O48" i="4" s="1"/>
  <c r="AE48" i="4" s="1"/>
  <c r="S47" i="4"/>
  <c r="L48" i="4"/>
  <c r="P48" i="4" s="1"/>
  <c r="Q47" i="4"/>
  <c r="T33" i="2"/>
  <c r="Q35" i="2"/>
  <c r="T35" i="2" s="1"/>
  <c r="P34" i="3"/>
  <c r="U34" i="3" s="1"/>
  <c r="AJ86" i="3"/>
  <c r="J35" i="3" s="1"/>
  <c r="L35" i="3" s="1"/>
  <c r="O35" i="3" s="1"/>
  <c r="Q35" i="3" s="1"/>
  <c r="T35" i="3" s="1"/>
  <c r="AK74" i="3"/>
  <c r="AK76" i="3" s="1"/>
  <c r="AK86" i="3" s="1"/>
  <c r="J36" i="3" s="1"/>
  <c r="L36" i="3" s="1"/>
  <c r="O36" i="3" s="1"/>
  <c r="Q36" i="3" s="1"/>
  <c r="T36" i="3" s="1"/>
  <c r="AL89" i="3"/>
  <c r="AL66" i="3"/>
  <c r="AL73" i="3"/>
  <c r="AL72" i="3"/>
  <c r="AM60" i="3"/>
  <c r="AL65" i="3"/>
  <c r="AL68" i="3"/>
  <c r="AL74" i="3" s="1"/>
  <c r="AL61" i="3"/>
  <c r="AL67" i="3" s="1"/>
  <c r="AL75" i="3" s="1"/>
  <c r="Q36" i="1"/>
  <c r="T36" i="1" s="1"/>
  <c r="P36" i="1"/>
  <c r="U33" i="2"/>
  <c r="S33" i="2"/>
  <c r="P35" i="2"/>
  <c r="S34" i="2"/>
  <c r="U34" i="2"/>
  <c r="S34" i="1"/>
  <c r="U34" i="1"/>
  <c r="U35" i="1"/>
  <c r="S35" i="1"/>
  <c r="AM89" i="1"/>
  <c r="AN60" i="1"/>
  <c r="AM65" i="1"/>
  <c r="AM72" i="1"/>
  <c r="AM66" i="1"/>
  <c r="AM73" i="1"/>
  <c r="AM61" i="1"/>
  <c r="AM68" i="1"/>
  <c r="AK74" i="2"/>
  <c r="AK76" i="2" s="1"/>
  <c r="AL76" i="1"/>
  <c r="AK67" i="2"/>
  <c r="AK75" i="2" s="1"/>
  <c r="AL75" i="1"/>
  <c r="AL89" i="2"/>
  <c r="AM60" i="2"/>
  <c r="AL72" i="2"/>
  <c r="AL66" i="2"/>
  <c r="AL65" i="2"/>
  <c r="AL73" i="2"/>
  <c r="AL61" i="2"/>
  <c r="AL68" i="2"/>
  <c r="E38" i="1"/>
  <c r="E38" i="2"/>
  <c r="N48" i="4" l="1"/>
  <c r="L49" i="4" s="1"/>
  <c r="P49" i="4" s="1"/>
  <c r="R48" i="4"/>
  <c r="S34" i="3"/>
  <c r="P35" i="3"/>
  <c r="U35" i="3" s="1"/>
  <c r="P36" i="3"/>
  <c r="S36" i="3" s="1"/>
  <c r="AM89" i="3"/>
  <c r="AM66" i="3"/>
  <c r="AM73" i="3"/>
  <c r="AN60" i="3"/>
  <c r="AM65" i="3"/>
  <c r="AM72" i="3"/>
  <c r="AM61" i="3"/>
  <c r="AM68" i="3"/>
  <c r="AL76" i="3"/>
  <c r="AL86" i="3" s="1"/>
  <c r="J37" i="3" s="1"/>
  <c r="L37" i="3" s="1"/>
  <c r="O37" i="3" s="1"/>
  <c r="AM74" i="1"/>
  <c r="AM76" i="1" s="1"/>
  <c r="AL74" i="2"/>
  <c r="AL76" i="2" s="1"/>
  <c r="AM67" i="1"/>
  <c r="AM75" i="1" s="1"/>
  <c r="U35" i="2"/>
  <c r="S35" i="2"/>
  <c r="S36" i="1"/>
  <c r="U36" i="1"/>
  <c r="AL67" i="2"/>
  <c r="AL75" i="2" s="1"/>
  <c r="AM89" i="2"/>
  <c r="AN60" i="2"/>
  <c r="AM66" i="2"/>
  <c r="AM73" i="2"/>
  <c r="AM65" i="2"/>
  <c r="AM72" i="2"/>
  <c r="AM61" i="2"/>
  <c r="AM67" i="2" s="1"/>
  <c r="AM75" i="2" s="1"/>
  <c r="AM68" i="2"/>
  <c r="AM74" i="2" s="1"/>
  <c r="AL86" i="1"/>
  <c r="J37" i="1" s="1"/>
  <c r="L37" i="1" s="1"/>
  <c r="O37" i="1" s="1"/>
  <c r="AN89" i="1"/>
  <c r="AO60" i="1"/>
  <c r="AN65" i="1"/>
  <c r="AN72" i="1"/>
  <c r="AN66" i="1"/>
  <c r="AN73" i="1"/>
  <c r="AN61" i="1"/>
  <c r="AN68" i="1"/>
  <c r="AK86" i="2"/>
  <c r="J36" i="2" s="1"/>
  <c r="L36" i="2" s="1"/>
  <c r="O36" i="2" s="1"/>
  <c r="Q36" i="2" s="1"/>
  <c r="E39" i="2"/>
  <c r="E39" i="1"/>
  <c r="S48" i="4" l="1"/>
  <c r="M49" i="4"/>
  <c r="O49" i="4" s="1"/>
  <c r="Q48" i="4"/>
  <c r="S35" i="3"/>
  <c r="U36" i="3"/>
  <c r="AM67" i="3"/>
  <c r="AM75" i="3" s="1"/>
  <c r="Q37" i="3"/>
  <c r="P37" i="3"/>
  <c r="AM74" i="3"/>
  <c r="AM76" i="3" s="1"/>
  <c r="AN89" i="3"/>
  <c r="AN73" i="3"/>
  <c r="AN66" i="3"/>
  <c r="AO60" i="3"/>
  <c r="AN65" i="3"/>
  <c r="AN72" i="3"/>
  <c r="AN61" i="3"/>
  <c r="AN67" i="3" s="1"/>
  <c r="AN68" i="3"/>
  <c r="AN74" i="3" s="1"/>
  <c r="AN76" i="3" s="1"/>
  <c r="AM86" i="1"/>
  <c r="J38" i="1" s="1"/>
  <c r="L38" i="1" s="1"/>
  <c r="O38" i="1" s="1"/>
  <c r="Q38" i="1" s="1"/>
  <c r="T38" i="1" s="1"/>
  <c r="AN67" i="1"/>
  <c r="AN75" i="1" s="1"/>
  <c r="AM76" i="2"/>
  <c r="AM86" i="2" s="1"/>
  <c r="J38" i="2" s="1"/>
  <c r="L38" i="2" s="1"/>
  <c r="O38" i="2" s="1"/>
  <c r="AL86" i="2"/>
  <c r="J37" i="2" s="1"/>
  <c r="L37" i="2" s="1"/>
  <c r="O37" i="2" s="1"/>
  <c r="P37" i="2" s="1"/>
  <c r="T36" i="2"/>
  <c r="P36" i="2"/>
  <c r="Q37" i="1"/>
  <c r="T37" i="1" s="1"/>
  <c r="P37" i="1"/>
  <c r="AN89" i="2"/>
  <c r="AN73" i="2"/>
  <c r="AO60" i="2"/>
  <c r="AN66" i="2"/>
  <c r="AN65" i="2"/>
  <c r="AN72" i="2"/>
  <c r="AN61" i="2"/>
  <c r="AN68" i="2"/>
  <c r="AN74" i="2" s="1"/>
  <c r="AN76" i="2" s="1"/>
  <c r="AN74" i="1"/>
  <c r="AN76" i="1" s="1"/>
  <c r="AO89" i="1"/>
  <c r="AP60" i="1"/>
  <c r="AO65" i="1"/>
  <c r="AO72" i="1"/>
  <c r="AO66" i="1"/>
  <c r="AO73" i="1"/>
  <c r="AO61" i="1"/>
  <c r="AO67" i="1" s="1"/>
  <c r="AO75" i="1" s="1"/>
  <c r="AO68" i="1"/>
  <c r="AO74" i="1" s="1"/>
  <c r="AO76" i="1" s="1"/>
  <c r="E40" i="1"/>
  <c r="E40" i="2"/>
  <c r="R49" i="4" l="1"/>
  <c r="AE49" i="4"/>
  <c r="N49" i="4"/>
  <c r="L50" i="4" s="1"/>
  <c r="P50" i="4" s="1"/>
  <c r="Q37" i="2"/>
  <c r="Q38" i="2" s="1"/>
  <c r="T38" i="2" s="1"/>
  <c r="AM86" i="3"/>
  <c r="J38" i="3" s="1"/>
  <c r="L38" i="3" s="1"/>
  <c r="O38" i="3" s="1"/>
  <c r="Q38" i="3" s="1"/>
  <c r="T38" i="3" s="1"/>
  <c r="AO89" i="3"/>
  <c r="AO73" i="3"/>
  <c r="AO72" i="3"/>
  <c r="AP60" i="3"/>
  <c r="AO66" i="3"/>
  <c r="AO65" i="3"/>
  <c r="AO61" i="3"/>
  <c r="AO67" i="3" s="1"/>
  <c r="AO68" i="3"/>
  <c r="AO74" i="3" s="1"/>
  <c r="AN75" i="3"/>
  <c r="AN86" i="3" s="1"/>
  <c r="J39" i="3" s="1"/>
  <c r="L39" i="3" s="1"/>
  <c r="O39" i="3" s="1"/>
  <c r="U37" i="3"/>
  <c r="S37" i="3"/>
  <c r="X37" i="3"/>
  <c r="T37" i="3"/>
  <c r="AN86" i="1"/>
  <c r="J39" i="1" s="1"/>
  <c r="L39" i="1" s="1"/>
  <c r="O39" i="1" s="1"/>
  <c r="Q39" i="1" s="1"/>
  <c r="T39" i="1" s="1"/>
  <c r="P38" i="1"/>
  <c r="U38" i="1" s="1"/>
  <c r="U37" i="1"/>
  <c r="S37" i="1"/>
  <c r="U37" i="2"/>
  <c r="S36" i="2"/>
  <c r="U36" i="2"/>
  <c r="P38" i="2"/>
  <c r="AO86" i="1"/>
  <c r="J40" i="1" s="1"/>
  <c r="L40" i="1" s="1"/>
  <c r="O40" i="1" s="1"/>
  <c r="AP89" i="1"/>
  <c r="AQ60" i="1"/>
  <c r="AP66" i="1"/>
  <c r="AP73" i="1"/>
  <c r="AP72" i="1"/>
  <c r="AP65" i="1"/>
  <c r="AP61" i="1"/>
  <c r="AP67" i="1" s="1"/>
  <c r="AP68" i="1"/>
  <c r="AP74" i="1" s="1"/>
  <c r="AP76" i="1" s="1"/>
  <c r="AN67" i="2"/>
  <c r="AN75" i="2" s="1"/>
  <c r="AN86" i="2" s="1"/>
  <c r="J39" i="2" s="1"/>
  <c r="L39" i="2" s="1"/>
  <c r="O39" i="2" s="1"/>
  <c r="AO89" i="2"/>
  <c r="AP60" i="2"/>
  <c r="AO65" i="2"/>
  <c r="AO72" i="2"/>
  <c r="AO66" i="2"/>
  <c r="AO73" i="2"/>
  <c r="AO61" i="2"/>
  <c r="AO68" i="2"/>
  <c r="E41" i="2"/>
  <c r="E41" i="1"/>
  <c r="Q49" i="4" l="1"/>
  <c r="S49" i="4"/>
  <c r="M50" i="4"/>
  <c r="O50" i="4" s="1"/>
  <c r="T37" i="2"/>
  <c r="Q39" i="2"/>
  <c r="T39" i="2" s="1"/>
  <c r="P38" i="3"/>
  <c r="U38" i="3" s="1"/>
  <c r="AO76" i="3"/>
  <c r="Q39" i="3"/>
  <c r="T39" i="3" s="1"/>
  <c r="P39" i="3"/>
  <c r="AO75" i="3"/>
  <c r="AP89" i="3"/>
  <c r="AP66" i="3"/>
  <c r="AP73" i="3"/>
  <c r="AP72" i="3"/>
  <c r="AP65" i="3"/>
  <c r="AQ60" i="3"/>
  <c r="AP68" i="3"/>
  <c r="AP74" i="3" s="1"/>
  <c r="AP61" i="3"/>
  <c r="AP67" i="3" s="1"/>
  <c r="P39" i="1"/>
  <c r="U39" i="1" s="1"/>
  <c r="S38" i="1"/>
  <c r="S37" i="2"/>
  <c r="S38" i="2"/>
  <c r="U38" i="2"/>
  <c r="P39" i="2"/>
  <c r="Q40" i="1"/>
  <c r="T40" i="1" s="1"/>
  <c r="P40" i="1"/>
  <c r="AP89" i="2"/>
  <c r="AQ60" i="2"/>
  <c r="AP65" i="2"/>
  <c r="AP72" i="2"/>
  <c r="AP66" i="2"/>
  <c r="AP73" i="2"/>
  <c r="AP61" i="2"/>
  <c r="AP68" i="2"/>
  <c r="AP74" i="2" s="1"/>
  <c r="AP76" i="2" s="1"/>
  <c r="AP75" i="1"/>
  <c r="AP86" i="1" s="1"/>
  <c r="J41" i="1" s="1"/>
  <c r="L41" i="1" s="1"/>
  <c r="O41" i="1" s="1"/>
  <c r="AQ89" i="1"/>
  <c r="AR60" i="1"/>
  <c r="AQ65" i="1"/>
  <c r="AQ72" i="1"/>
  <c r="AQ66" i="1"/>
  <c r="AQ73" i="1"/>
  <c r="AQ61" i="1"/>
  <c r="AQ67" i="1" s="1"/>
  <c r="AQ75" i="1" s="1"/>
  <c r="AQ68" i="1"/>
  <c r="AQ74" i="1" s="1"/>
  <c r="AQ76" i="1" s="1"/>
  <c r="AO74" i="2"/>
  <c r="AO76" i="2" s="1"/>
  <c r="AO67" i="2"/>
  <c r="AO75" i="2" s="1"/>
  <c r="E42" i="1"/>
  <c r="E42" i="2"/>
  <c r="R50" i="4" l="1"/>
  <c r="AE50" i="4"/>
  <c r="N50" i="4"/>
  <c r="Q50" i="4" s="1"/>
  <c r="S38" i="3"/>
  <c r="AO86" i="3"/>
  <c r="J40" i="3" s="1"/>
  <c r="L40" i="3" s="1"/>
  <c r="O40" i="3" s="1"/>
  <c r="Q40" i="3" s="1"/>
  <c r="T40" i="3" s="1"/>
  <c r="S39" i="1"/>
  <c r="AP75" i="3"/>
  <c r="AP76" i="3"/>
  <c r="U39" i="3"/>
  <c r="S39" i="3"/>
  <c r="AQ89" i="3"/>
  <c r="AQ66" i="3"/>
  <c r="AR60" i="3"/>
  <c r="AQ73" i="3"/>
  <c r="AQ65" i="3"/>
  <c r="AQ72" i="3"/>
  <c r="AQ61" i="3"/>
  <c r="AQ68" i="3"/>
  <c r="U39" i="2"/>
  <c r="S39" i="2"/>
  <c r="S40" i="1"/>
  <c r="U40" i="1"/>
  <c r="Q41" i="1"/>
  <c r="T41" i="1" s="1"/>
  <c r="P41" i="1"/>
  <c r="AR89" i="1"/>
  <c r="AS60" i="1"/>
  <c r="AR72" i="1"/>
  <c r="AR65" i="1"/>
  <c r="AR66" i="1"/>
  <c r="AR73" i="1"/>
  <c r="AR61" i="1"/>
  <c r="AR68" i="1"/>
  <c r="AP67" i="2"/>
  <c r="AP75" i="2" s="1"/>
  <c r="AP86" i="2" s="1"/>
  <c r="J41" i="2" s="1"/>
  <c r="L41" i="2" s="1"/>
  <c r="O41" i="2" s="1"/>
  <c r="AO86" i="2"/>
  <c r="J40" i="2" s="1"/>
  <c r="L40" i="2" s="1"/>
  <c r="O40" i="2" s="1"/>
  <c r="Q40" i="2" s="1"/>
  <c r="AQ89" i="2"/>
  <c r="AR60" i="2"/>
  <c r="AQ73" i="2"/>
  <c r="AQ66" i="2"/>
  <c r="AQ65" i="2"/>
  <c r="AQ72" i="2"/>
  <c r="AQ61" i="2"/>
  <c r="AQ68" i="2"/>
  <c r="AQ74" i="2" s="1"/>
  <c r="AQ76" i="2" s="1"/>
  <c r="AQ86" i="1"/>
  <c r="J42" i="1" s="1"/>
  <c r="L42" i="1" s="1"/>
  <c r="O42" i="1" s="1"/>
  <c r="E43" i="2"/>
  <c r="E43" i="1"/>
  <c r="L51" i="4" l="1"/>
  <c r="P51" i="4" s="1"/>
  <c r="S50" i="4"/>
  <c r="M51" i="4"/>
  <c r="O51" i="4" s="1"/>
  <c r="AE51" i="4" s="1"/>
  <c r="Q41" i="2"/>
  <c r="T41" i="2" s="1"/>
  <c r="P40" i="3"/>
  <c r="U40" i="3" s="1"/>
  <c r="AQ67" i="3"/>
  <c r="AQ75" i="3" s="1"/>
  <c r="AP86" i="3"/>
  <c r="J41" i="3" s="1"/>
  <c r="L41" i="3" s="1"/>
  <c r="O41" i="3" s="1"/>
  <c r="Q41" i="3" s="1"/>
  <c r="T41" i="3" s="1"/>
  <c r="AQ74" i="3"/>
  <c r="AQ76" i="3" s="1"/>
  <c r="AR89" i="3"/>
  <c r="AR73" i="3"/>
  <c r="AS60" i="3"/>
  <c r="AR66" i="3"/>
  <c r="AR65" i="3"/>
  <c r="AR72" i="3"/>
  <c r="AR61" i="3"/>
  <c r="AR68" i="3"/>
  <c r="AR67" i="1"/>
  <c r="AR75" i="1" s="1"/>
  <c r="T40" i="2"/>
  <c r="P40" i="2"/>
  <c r="P41" i="2"/>
  <c r="U41" i="1"/>
  <c r="S41" i="1"/>
  <c r="Q42" i="1"/>
  <c r="T42" i="1" s="1"/>
  <c r="P42" i="1"/>
  <c r="AS89" i="1"/>
  <c r="AT60" i="1"/>
  <c r="AS66" i="1"/>
  <c r="AS73" i="1"/>
  <c r="AS65" i="1"/>
  <c r="AS72" i="1"/>
  <c r="AS61" i="1"/>
  <c r="AS67" i="1" s="1"/>
  <c r="AS68" i="1"/>
  <c r="AS74" i="1" s="1"/>
  <c r="AQ67" i="2"/>
  <c r="AQ75" i="2" s="1"/>
  <c r="AQ86" i="2" s="1"/>
  <c r="J42" i="2" s="1"/>
  <c r="L42" i="2" s="1"/>
  <c r="O42" i="2" s="1"/>
  <c r="AR89" i="2"/>
  <c r="AS60" i="2"/>
  <c r="AR66" i="2"/>
  <c r="AR73" i="2"/>
  <c r="AR65" i="2"/>
  <c r="AR72" i="2"/>
  <c r="AR61" i="2"/>
  <c r="AR67" i="2" s="1"/>
  <c r="AR68" i="2"/>
  <c r="AR74" i="2" s="1"/>
  <c r="AR74" i="1"/>
  <c r="AR76" i="1" s="1"/>
  <c r="E44" i="1"/>
  <c r="E44" i="2"/>
  <c r="R51" i="4" l="1"/>
  <c r="N51" i="4"/>
  <c r="L52" i="4" s="1"/>
  <c r="P52" i="4" s="1"/>
  <c r="Q42" i="2"/>
  <c r="T42" i="2" s="1"/>
  <c r="S40" i="3"/>
  <c r="AQ86" i="3"/>
  <c r="J42" i="3" s="1"/>
  <c r="L42" i="3" s="1"/>
  <c r="O42" i="3" s="1"/>
  <c r="Q42" i="3" s="1"/>
  <c r="T42" i="3" s="1"/>
  <c r="P41" i="3"/>
  <c r="S41" i="3" s="1"/>
  <c r="AR74" i="3"/>
  <c r="AR76" i="3" s="1"/>
  <c r="AR67" i="3"/>
  <c r="AR75" i="3" s="1"/>
  <c r="AS89" i="3"/>
  <c r="AS73" i="3"/>
  <c r="AS72" i="3"/>
  <c r="AS66" i="3"/>
  <c r="AT60" i="3"/>
  <c r="AS65" i="3"/>
  <c r="AS68" i="3"/>
  <c r="AS74" i="3" s="1"/>
  <c r="AS76" i="3" s="1"/>
  <c r="AS61" i="3"/>
  <c r="AS67" i="3" s="1"/>
  <c r="AS75" i="3" s="1"/>
  <c r="AR86" i="1"/>
  <c r="J43" i="1" s="1"/>
  <c r="L43" i="1" s="1"/>
  <c r="O43" i="1" s="1"/>
  <c r="Q43" i="1" s="1"/>
  <c r="T43" i="1" s="1"/>
  <c r="AR76" i="2"/>
  <c r="S42" i="1"/>
  <c r="U42" i="1"/>
  <c r="U41" i="2"/>
  <c r="S41" i="2"/>
  <c r="S40" i="2"/>
  <c r="U40" i="2"/>
  <c r="P42" i="2"/>
  <c r="AS89" i="2"/>
  <c r="AS66" i="2"/>
  <c r="AT60" i="2"/>
  <c r="AS73" i="2"/>
  <c r="AS65" i="2"/>
  <c r="AS72" i="2"/>
  <c r="AS61" i="2"/>
  <c r="AS68" i="2"/>
  <c r="AS74" i="2" s="1"/>
  <c r="AS75" i="1"/>
  <c r="AT89" i="1"/>
  <c r="AU60" i="1"/>
  <c r="AT72" i="1"/>
  <c r="AT66" i="1"/>
  <c r="AT73" i="1"/>
  <c r="AT65" i="1"/>
  <c r="AT61" i="1"/>
  <c r="AT67" i="1" s="1"/>
  <c r="AT75" i="1" s="1"/>
  <c r="AT68" i="1"/>
  <c r="AT74" i="1" s="1"/>
  <c r="AT76" i="1" s="1"/>
  <c r="AR75" i="2"/>
  <c r="AS76" i="1"/>
  <c r="E45" i="2"/>
  <c r="E45" i="1"/>
  <c r="S51" i="4" l="1"/>
  <c r="Q51" i="4"/>
  <c r="M52" i="4"/>
  <c r="O52" i="4" s="1"/>
  <c r="P42" i="3"/>
  <c r="U42" i="3" s="1"/>
  <c r="U41" i="3"/>
  <c r="AR86" i="3"/>
  <c r="J43" i="3" s="1"/>
  <c r="L43" i="3" s="1"/>
  <c r="O43" i="3" s="1"/>
  <c r="P43" i="3" s="1"/>
  <c r="AR86" i="2"/>
  <c r="J43" i="2" s="1"/>
  <c r="L43" i="2" s="1"/>
  <c r="O43" i="2" s="1"/>
  <c r="AT89" i="3"/>
  <c r="AT66" i="3"/>
  <c r="AT73" i="3"/>
  <c r="AT72" i="3"/>
  <c r="AU60" i="3"/>
  <c r="AT65" i="3"/>
  <c r="AT61" i="3"/>
  <c r="AT68" i="3"/>
  <c r="AT74" i="3" s="1"/>
  <c r="AS86" i="3"/>
  <c r="J44" i="3" s="1"/>
  <c r="L44" i="3" s="1"/>
  <c r="O44" i="3" s="1"/>
  <c r="P43" i="1"/>
  <c r="U43" i="1" s="1"/>
  <c r="S42" i="2"/>
  <c r="U42" i="2"/>
  <c r="AS86" i="1"/>
  <c r="AT86" i="1"/>
  <c r="AS76" i="2"/>
  <c r="AU89" i="1"/>
  <c r="AV60" i="1"/>
  <c r="AU65" i="1"/>
  <c r="AU72" i="1"/>
  <c r="AU66" i="1"/>
  <c r="AU73" i="1"/>
  <c r="AU61" i="1"/>
  <c r="AU68" i="1"/>
  <c r="AS67" i="2"/>
  <c r="AS75" i="2" s="1"/>
  <c r="AT89" i="2"/>
  <c r="AU60" i="2"/>
  <c r="AT65" i="2"/>
  <c r="AT72" i="2"/>
  <c r="AT66" i="2"/>
  <c r="AT73" i="2"/>
  <c r="AT61" i="2"/>
  <c r="AT68" i="2"/>
  <c r="E46" i="1"/>
  <c r="E46" i="2"/>
  <c r="P56" i="4" l="1"/>
  <c r="AE52" i="4"/>
  <c r="N52" i="4"/>
  <c r="Q52" i="4" s="1"/>
  <c r="R52" i="4"/>
  <c r="Q43" i="2"/>
  <c r="S42" i="3"/>
  <c r="Q43" i="3"/>
  <c r="T43" i="3" s="1"/>
  <c r="AT76" i="3"/>
  <c r="Q44" i="3"/>
  <c r="T44" i="3" s="1"/>
  <c r="P44" i="3"/>
  <c r="AT67" i="3"/>
  <c r="AT75" i="3" s="1"/>
  <c r="U43" i="3"/>
  <c r="AU89" i="3"/>
  <c r="AU66" i="3"/>
  <c r="AU73" i="3"/>
  <c r="AV60" i="3"/>
  <c r="AU65" i="3"/>
  <c r="AU72" i="3"/>
  <c r="AU68" i="3"/>
  <c r="AU61" i="3"/>
  <c r="AT67" i="2"/>
  <c r="AT75" i="2" s="1"/>
  <c r="AU74" i="1"/>
  <c r="AU76" i="1" s="1"/>
  <c r="AU67" i="1"/>
  <c r="AU75" i="1" s="1"/>
  <c r="J45" i="1"/>
  <c r="L45" i="1" s="1"/>
  <c r="O45" i="1" s="1"/>
  <c r="J44" i="1"/>
  <c r="L44" i="1" s="1"/>
  <c r="O44" i="1" s="1"/>
  <c r="S43" i="1"/>
  <c r="P43" i="2"/>
  <c r="U43" i="2" s="1"/>
  <c r="AU89" i="2"/>
  <c r="AV60" i="2"/>
  <c r="AU72" i="2"/>
  <c r="AU65" i="2"/>
  <c r="AU66" i="2"/>
  <c r="AU73" i="2"/>
  <c r="AU61" i="2"/>
  <c r="AU68" i="2"/>
  <c r="AV89" i="1"/>
  <c r="AW60" i="1"/>
  <c r="AV66" i="1"/>
  <c r="AV73" i="1"/>
  <c r="AV65" i="1"/>
  <c r="AV72" i="1"/>
  <c r="AV61" i="1"/>
  <c r="AV67" i="1" s="1"/>
  <c r="AV68" i="1"/>
  <c r="AT74" i="2"/>
  <c r="AT76" i="2" s="1"/>
  <c r="AS86" i="2"/>
  <c r="E47" i="2"/>
  <c r="E47" i="1"/>
  <c r="M53" i="4" l="1"/>
  <c r="O53" i="4" s="1"/>
  <c r="S52" i="4"/>
  <c r="L53" i="4"/>
  <c r="P53" i="4" s="1"/>
  <c r="T43" i="2"/>
  <c r="S43" i="3"/>
  <c r="AT86" i="3"/>
  <c r="J45" i="3" s="1"/>
  <c r="L45" i="3" s="1"/>
  <c r="O45" i="3" s="1"/>
  <c r="Q45" i="3" s="1"/>
  <c r="T45" i="3" s="1"/>
  <c r="AT86" i="2"/>
  <c r="J45" i="2" s="1"/>
  <c r="L45" i="2" s="1"/>
  <c r="O45" i="2" s="1"/>
  <c r="AU74" i="3"/>
  <c r="AU76" i="3" s="1"/>
  <c r="S44" i="3"/>
  <c r="U44" i="3"/>
  <c r="AU67" i="3"/>
  <c r="AU75" i="3" s="1"/>
  <c r="AV89" i="3"/>
  <c r="AV73" i="3"/>
  <c r="AV66" i="3"/>
  <c r="AW60" i="3"/>
  <c r="AV65" i="3"/>
  <c r="AV72" i="3"/>
  <c r="AV61" i="3"/>
  <c r="AV67" i="3" s="1"/>
  <c r="AV75" i="3" s="1"/>
  <c r="AV68" i="3"/>
  <c r="AU86" i="1"/>
  <c r="J46" i="1" s="1"/>
  <c r="L46" i="1" s="1"/>
  <c r="O46" i="1" s="1"/>
  <c r="AV74" i="1"/>
  <c r="AV76" i="1" s="1"/>
  <c r="AV75" i="1"/>
  <c r="AU67" i="2"/>
  <c r="AU75" i="2" s="1"/>
  <c r="Q44" i="1"/>
  <c r="T44" i="1" s="1"/>
  <c r="P44" i="1"/>
  <c r="Q45" i="1"/>
  <c r="T45" i="1" s="1"/>
  <c r="P45" i="1"/>
  <c r="J44" i="2"/>
  <c r="L44" i="2" s="1"/>
  <c r="O44" i="2" s="1"/>
  <c r="Q44" i="2" s="1"/>
  <c r="S43" i="2"/>
  <c r="AU74" i="2"/>
  <c r="AU76" i="2" s="1"/>
  <c r="AW89" i="1"/>
  <c r="AX60" i="1"/>
  <c r="AW66" i="1"/>
  <c r="AW73" i="1"/>
  <c r="AW65" i="1"/>
  <c r="AW72" i="1"/>
  <c r="AW61" i="1"/>
  <c r="AW67" i="1" s="1"/>
  <c r="AW75" i="1" s="1"/>
  <c r="AW68" i="1"/>
  <c r="AW74" i="1" s="1"/>
  <c r="AW76" i="1" s="1"/>
  <c r="AV89" i="2"/>
  <c r="AV73" i="2"/>
  <c r="AW60" i="2"/>
  <c r="AV66" i="2"/>
  <c r="AV65" i="2"/>
  <c r="AV72" i="2"/>
  <c r="AV61" i="2"/>
  <c r="AV68" i="2"/>
  <c r="AV74" i="2" s="1"/>
  <c r="AV76" i="2" s="1"/>
  <c r="E48" i="1"/>
  <c r="E48" i="2"/>
  <c r="P57" i="4" l="1"/>
  <c r="AE53" i="4"/>
  <c r="W31" i="4"/>
  <c r="W34" i="4" s="1"/>
  <c r="R53" i="4"/>
  <c r="N53" i="4"/>
  <c r="N54" i="4" s="1"/>
  <c r="Q45" i="2"/>
  <c r="T45" i="2" s="1"/>
  <c r="P45" i="3"/>
  <c r="U45" i="3" s="1"/>
  <c r="AU86" i="3"/>
  <c r="J46" i="3" s="1"/>
  <c r="L46" i="3" s="1"/>
  <c r="O46" i="3" s="1"/>
  <c r="Q46" i="3" s="1"/>
  <c r="T46" i="3" s="1"/>
  <c r="AV86" i="1"/>
  <c r="J47" i="1" s="1"/>
  <c r="L47" i="1" s="1"/>
  <c r="O47" i="1" s="1"/>
  <c r="AV74" i="3"/>
  <c r="AV76" i="3" s="1"/>
  <c r="AV86" i="3" s="1"/>
  <c r="J47" i="3" s="1"/>
  <c r="L47" i="3" s="1"/>
  <c r="O47" i="3" s="1"/>
  <c r="AW89" i="3"/>
  <c r="AW73" i="3"/>
  <c r="AW72" i="3"/>
  <c r="AW66" i="3"/>
  <c r="AX60" i="3"/>
  <c r="AW65" i="3"/>
  <c r="AW68" i="3"/>
  <c r="AW74" i="3" s="1"/>
  <c r="AW76" i="3" s="1"/>
  <c r="AW61" i="3"/>
  <c r="AW67" i="3" s="1"/>
  <c r="AU86" i="2"/>
  <c r="J46" i="2" s="1"/>
  <c r="L46" i="2" s="1"/>
  <c r="O46" i="2" s="1"/>
  <c r="T44" i="2"/>
  <c r="P44" i="2"/>
  <c r="Q46" i="1"/>
  <c r="T46" i="1" s="1"/>
  <c r="P46" i="1"/>
  <c r="U44" i="1"/>
  <c r="S44" i="1"/>
  <c r="S45" i="1"/>
  <c r="U45" i="1"/>
  <c r="P45" i="2"/>
  <c r="AW86" i="1"/>
  <c r="AX89" i="1"/>
  <c r="AY60" i="1"/>
  <c r="AX66" i="1"/>
  <c r="AX73" i="1"/>
  <c r="AX65" i="1"/>
  <c r="AX72" i="1"/>
  <c r="AX61" i="1"/>
  <c r="AX68" i="1"/>
  <c r="AX74" i="1" s="1"/>
  <c r="AX76" i="1" s="1"/>
  <c r="AV67" i="2"/>
  <c r="AV75" i="2" s="1"/>
  <c r="AV86" i="2" s="1"/>
  <c r="AW89" i="2"/>
  <c r="AW73" i="2"/>
  <c r="AX60" i="2"/>
  <c r="AW66" i="2"/>
  <c r="AW65" i="2"/>
  <c r="AW72" i="2"/>
  <c r="AW61" i="2"/>
  <c r="AW68" i="2"/>
  <c r="E49" i="2"/>
  <c r="E49" i="1"/>
  <c r="W32" i="4" l="1"/>
  <c r="Q53" i="4"/>
  <c r="S53" i="4"/>
  <c r="Q46" i="2"/>
  <c r="T46" i="2" s="1"/>
  <c r="S45" i="3"/>
  <c r="P46" i="3"/>
  <c r="S46" i="3" s="1"/>
  <c r="Q47" i="3"/>
  <c r="T47" i="3" s="1"/>
  <c r="P47" i="3"/>
  <c r="AX89" i="3"/>
  <c r="AX66" i="3"/>
  <c r="AX73" i="3"/>
  <c r="AX72" i="3"/>
  <c r="AX65" i="3"/>
  <c r="AY60" i="3"/>
  <c r="AX68" i="3"/>
  <c r="AX74" i="3" s="1"/>
  <c r="AX61" i="3"/>
  <c r="AX67" i="3" s="1"/>
  <c r="AW75" i="3"/>
  <c r="AW86" i="3" s="1"/>
  <c r="J48" i="3" s="1"/>
  <c r="L48" i="3" s="1"/>
  <c r="O48" i="3" s="1"/>
  <c r="P46" i="2"/>
  <c r="Q47" i="1"/>
  <c r="T47" i="1" s="1"/>
  <c r="P47" i="1"/>
  <c r="S45" i="2"/>
  <c r="U45" i="2"/>
  <c r="U44" i="2"/>
  <c r="S44" i="2"/>
  <c r="U46" i="1"/>
  <c r="S46" i="1"/>
  <c r="J47" i="2"/>
  <c r="L47" i="2" s="1"/>
  <c r="O47" i="2" s="1"/>
  <c r="J48" i="1"/>
  <c r="L48" i="1" s="1"/>
  <c r="O48" i="1" s="1"/>
  <c r="AW74" i="2"/>
  <c r="AW76" i="2" s="1"/>
  <c r="AY89" i="1"/>
  <c r="AZ60" i="1"/>
  <c r="AY72" i="1"/>
  <c r="AY66" i="1"/>
  <c r="AY73" i="1"/>
  <c r="AY65" i="1"/>
  <c r="AY61" i="1"/>
  <c r="AY68" i="1"/>
  <c r="AY74" i="1" s="1"/>
  <c r="AX67" i="1"/>
  <c r="AX75" i="1" s="1"/>
  <c r="AX86" i="1" s="1"/>
  <c r="AW67" i="2"/>
  <c r="AW75" i="2" s="1"/>
  <c r="AX89" i="2"/>
  <c r="AY60" i="2"/>
  <c r="AX66" i="2"/>
  <c r="AX73" i="2"/>
  <c r="AX65" i="2"/>
  <c r="AX72" i="2"/>
  <c r="AX61" i="2"/>
  <c r="AX67" i="2" s="1"/>
  <c r="AX68" i="2"/>
  <c r="AX74" i="2" s="1"/>
  <c r="E50" i="1"/>
  <c r="E50" i="2"/>
  <c r="Q47" i="2" l="1"/>
  <c r="U46" i="3"/>
  <c r="AX75" i="3"/>
  <c r="S47" i="3"/>
  <c r="U47" i="3"/>
  <c r="AX76" i="3"/>
  <c r="AY89" i="3"/>
  <c r="AY66" i="3"/>
  <c r="AZ60" i="3"/>
  <c r="AY73" i="3"/>
  <c r="AY65" i="3"/>
  <c r="AY72" i="3"/>
  <c r="AY68" i="3"/>
  <c r="AY61" i="3"/>
  <c r="AY67" i="3" s="1"/>
  <c r="AY75" i="3" s="1"/>
  <c r="Q48" i="3"/>
  <c r="T48" i="3" s="1"/>
  <c r="P48" i="3"/>
  <c r="AX75" i="2"/>
  <c r="AY76" i="1"/>
  <c r="S47" i="1"/>
  <c r="U47" i="1"/>
  <c r="T47" i="2"/>
  <c r="P47" i="2"/>
  <c r="Q48" i="1"/>
  <c r="T48" i="1" s="1"/>
  <c r="P48" i="1"/>
  <c r="U46" i="2"/>
  <c r="S46" i="2"/>
  <c r="J49" i="1"/>
  <c r="L49" i="1" s="1"/>
  <c r="O49" i="1" s="1"/>
  <c r="AW86" i="2"/>
  <c r="AX76" i="2"/>
  <c r="AZ89" i="1"/>
  <c r="BA60" i="1"/>
  <c r="AZ73" i="1"/>
  <c r="AZ65" i="1"/>
  <c r="AZ72" i="1"/>
  <c r="AZ66" i="1"/>
  <c r="AZ61" i="1"/>
  <c r="AZ68" i="1"/>
  <c r="AY89" i="2"/>
  <c r="AZ60" i="2"/>
  <c r="AY65" i="2"/>
  <c r="AY72" i="2"/>
  <c r="AY66" i="2"/>
  <c r="AY73" i="2"/>
  <c r="AY61" i="2"/>
  <c r="AY67" i="2" s="1"/>
  <c r="AY75" i="2" s="1"/>
  <c r="AY68" i="2"/>
  <c r="AY67" i="1"/>
  <c r="AY75" i="1" s="1"/>
  <c r="E51" i="2"/>
  <c r="E51" i="1"/>
  <c r="AX86" i="2" l="1"/>
  <c r="J49" i="2" s="1"/>
  <c r="L49" i="2" s="1"/>
  <c r="O49" i="2" s="1"/>
  <c r="AX86" i="3"/>
  <c r="J49" i="3" s="1"/>
  <c r="L49" i="3" s="1"/>
  <c r="O49" i="3" s="1"/>
  <c r="Q49" i="3" s="1"/>
  <c r="T49" i="3" s="1"/>
  <c r="AY74" i="3"/>
  <c r="AY76" i="3" s="1"/>
  <c r="AY86" i="3" s="1"/>
  <c r="J50" i="3" s="1"/>
  <c r="L50" i="3" s="1"/>
  <c r="O50" i="3" s="1"/>
  <c r="AZ89" i="3"/>
  <c r="AZ73" i="3"/>
  <c r="BA60" i="3"/>
  <c r="AZ66" i="3"/>
  <c r="AZ72" i="3"/>
  <c r="AZ65" i="3"/>
  <c r="AZ61" i="3"/>
  <c r="AZ68" i="3"/>
  <c r="S48" i="3"/>
  <c r="U48" i="3"/>
  <c r="AY86" i="1"/>
  <c r="J50" i="1" s="1"/>
  <c r="L50" i="1" s="1"/>
  <c r="O50" i="1" s="1"/>
  <c r="AZ67" i="1"/>
  <c r="AZ75" i="1" s="1"/>
  <c r="AY74" i="2"/>
  <c r="AY76" i="2" s="1"/>
  <c r="AY86" i="2" s="1"/>
  <c r="AZ74" i="1"/>
  <c r="AZ76" i="1" s="1"/>
  <c r="S48" i="1"/>
  <c r="U48" i="1"/>
  <c r="U47" i="2"/>
  <c r="S47" i="2"/>
  <c r="Q49" i="1"/>
  <c r="T49" i="1" s="1"/>
  <c r="P49" i="1"/>
  <c r="J48" i="2"/>
  <c r="L48" i="2" s="1"/>
  <c r="O48" i="2" s="1"/>
  <c r="Q48" i="2" s="1"/>
  <c r="AZ89" i="2"/>
  <c r="BA60" i="2"/>
  <c r="AZ72" i="2"/>
  <c r="AZ73" i="2"/>
  <c r="AZ65" i="2"/>
  <c r="AZ66" i="2"/>
  <c r="AZ61" i="2"/>
  <c r="AZ68" i="2"/>
  <c r="AZ74" i="2" s="1"/>
  <c r="AZ76" i="2" s="1"/>
  <c r="BA89" i="1"/>
  <c r="BB60" i="1"/>
  <c r="BA72" i="1"/>
  <c r="BA66" i="1"/>
  <c r="BA73" i="1"/>
  <c r="BA65" i="1"/>
  <c r="BA61" i="1"/>
  <c r="BA68" i="1"/>
  <c r="BA74" i="1" s="1"/>
  <c r="BA76" i="1" s="1"/>
  <c r="E52" i="1"/>
  <c r="E52" i="2"/>
  <c r="Q49" i="2" l="1"/>
  <c r="T49" i="2" s="1"/>
  <c r="P49" i="3"/>
  <c r="S49" i="3" s="1"/>
  <c r="AZ74" i="3"/>
  <c r="AZ76" i="3" s="1"/>
  <c r="Q50" i="3"/>
  <c r="T50" i="3" s="1"/>
  <c r="P50" i="3"/>
  <c r="AZ67" i="3"/>
  <c r="AZ75" i="3" s="1"/>
  <c r="BA89" i="3"/>
  <c r="BA73" i="3"/>
  <c r="BA72" i="3"/>
  <c r="BA66" i="3"/>
  <c r="BB60" i="3"/>
  <c r="BA65" i="3"/>
  <c r="BA61" i="3"/>
  <c r="BA68" i="3"/>
  <c r="BA74" i="3" s="1"/>
  <c r="BA76" i="3" s="1"/>
  <c r="AZ86" i="1"/>
  <c r="J51" i="1" s="1"/>
  <c r="L51" i="1" s="1"/>
  <c r="O51" i="1" s="1"/>
  <c r="P49" i="2"/>
  <c r="U49" i="1"/>
  <c r="S49" i="1"/>
  <c r="T48" i="2"/>
  <c r="P48" i="2"/>
  <c r="Q50" i="1"/>
  <c r="T50" i="1" s="1"/>
  <c r="P50" i="1"/>
  <c r="J50" i="2"/>
  <c r="L50" i="2" s="1"/>
  <c r="O50" i="2" s="1"/>
  <c r="Q50" i="2" s="1"/>
  <c r="BA67" i="1"/>
  <c r="BA75" i="1" s="1"/>
  <c r="BA86" i="1" s="1"/>
  <c r="AZ67" i="2"/>
  <c r="AZ75" i="2" s="1"/>
  <c r="AZ86" i="2" s="1"/>
  <c r="BB89" i="1"/>
  <c r="BB73" i="1"/>
  <c r="BB65" i="1"/>
  <c r="BB72" i="1"/>
  <c r="BB66" i="1"/>
  <c r="BB61" i="1"/>
  <c r="BB68" i="1"/>
  <c r="BA89" i="2"/>
  <c r="BB60" i="2"/>
  <c r="BA66" i="2"/>
  <c r="BA65" i="2"/>
  <c r="BA73" i="2"/>
  <c r="BA72" i="2"/>
  <c r="BA61" i="2"/>
  <c r="BA67" i="2" s="1"/>
  <c r="BA75" i="2" s="1"/>
  <c r="BA68" i="2"/>
  <c r="E53" i="1"/>
  <c r="E53" i="2"/>
  <c r="U49" i="3" l="1"/>
  <c r="AZ86" i="3"/>
  <c r="J51" i="3" s="1"/>
  <c r="L51" i="3" s="1"/>
  <c r="O51" i="3" s="1"/>
  <c r="Q51" i="3" s="1"/>
  <c r="T51" i="3" s="1"/>
  <c r="BA67" i="3"/>
  <c r="BA75" i="3" s="1"/>
  <c r="BA86" i="3" s="1"/>
  <c r="J52" i="3" s="1"/>
  <c r="L52" i="3" s="1"/>
  <c r="O52" i="3" s="1"/>
  <c r="S50" i="3"/>
  <c r="U50" i="3"/>
  <c r="BB89" i="3"/>
  <c r="BB66" i="3"/>
  <c r="BB73" i="3"/>
  <c r="BB72" i="3"/>
  <c r="BB65" i="3"/>
  <c r="BB61" i="3"/>
  <c r="BB67" i="3" s="1"/>
  <c r="BB68" i="3"/>
  <c r="U50" i="1"/>
  <c r="S50" i="1"/>
  <c r="T50" i="2"/>
  <c r="P50" i="2"/>
  <c r="S48" i="2"/>
  <c r="U48" i="2"/>
  <c r="S49" i="2"/>
  <c r="U49" i="2"/>
  <c r="Q51" i="1"/>
  <c r="T51" i="1" s="1"/>
  <c r="P51" i="1"/>
  <c r="J51" i="2"/>
  <c r="L51" i="2" s="1"/>
  <c r="O51" i="2" s="1"/>
  <c r="Q51" i="2" s="1"/>
  <c r="J52" i="1"/>
  <c r="L52" i="1" s="1"/>
  <c r="O52" i="1" s="1"/>
  <c r="BB66" i="2"/>
  <c r="BB89" i="2"/>
  <c r="BB73" i="2"/>
  <c r="BB65" i="2"/>
  <c r="BB72" i="2"/>
  <c r="BB61" i="2"/>
  <c r="BB68" i="2"/>
  <c r="BB74" i="2" s="1"/>
  <c r="BB76" i="2" s="1"/>
  <c r="BA74" i="2"/>
  <c r="BA76" i="2" s="1"/>
  <c r="BA86" i="2" s="1"/>
  <c r="BB74" i="1"/>
  <c r="BB76" i="1" s="1"/>
  <c r="BB67" i="1"/>
  <c r="BB75" i="1" s="1"/>
  <c r="P51" i="3" l="1"/>
  <c r="S51" i="3" s="1"/>
  <c r="BB74" i="3"/>
  <c r="BB76" i="3" s="1"/>
  <c r="BB75" i="3"/>
  <c r="Q52" i="3"/>
  <c r="T52" i="3" s="1"/>
  <c r="P52" i="3"/>
  <c r="T51" i="2"/>
  <c r="P51" i="2"/>
  <c r="U50" i="2"/>
  <c r="S50" i="2"/>
  <c r="S51" i="1"/>
  <c r="U51" i="1"/>
  <c r="Q52" i="1"/>
  <c r="T52" i="1" s="1"/>
  <c r="P52" i="1"/>
  <c r="J52" i="2"/>
  <c r="L52" i="2" s="1"/>
  <c r="O52" i="2" s="1"/>
  <c r="Q52" i="2" s="1"/>
  <c r="BB86" i="1"/>
  <c r="BB67" i="2"/>
  <c r="BB75" i="2" s="1"/>
  <c r="BB86" i="2" s="1"/>
  <c r="BB86" i="3" l="1"/>
  <c r="J53" i="3" s="1"/>
  <c r="L53" i="3" s="1"/>
  <c r="O53" i="3" s="1"/>
  <c r="Q53" i="3" s="1"/>
  <c r="U51" i="3"/>
  <c r="S52" i="3"/>
  <c r="U52" i="3"/>
  <c r="U52" i="1"/>
  <c r="S52" i="1"/>
  <c r="U51" i="2"/>
  <c r="S51" i="2"/>
  <c r="T52" i="2"/>
  <c r="P52" i="2"/>
  <c r="J53" i="2"/>
  <c r="L53" i="2" s="1"/>
  <c r="O53" i="2" s="1"/>
  <c r="Q53" i="2" s="1"/>
  <c r="J53" i="1"/>
  <c r="L53" i="1" s="1"/>
  <c r="O53" i="1" s="1"/>
  <c r="P53" i="3" l="1"/>
  <c r="S53" i="3" s="1"/>
  <c r="T53" i="3"/>
  <c r="Y31" i="3"/>
  <c r="Y31" i="2"/>
  <c r="P53" i="2"/>
  <c r="Q53" i="1"/>
  <c r="Y31" i="1" s="1"/>
  <c r="P53" i="1"/>
  <c r="U52" i="2"/>
  <c r="S52" i="2"/>
  <c r="U53" i="3" l="1"/>
  <c r="Y34" i="3"/>
  <c r="Y32" i="3"/>
  <c r="T53" i="1"/>
  <c r="T53" i="2"/>
  <c r="S53" i="1"/>
  <c r="U53" i="1"/>
  <c r="S53" i="2"/>
  <c r="U53" i="2"/>
  <c r="Y32" i="1" l="1"/>
  <c r="X37" i="1"/>
  <c r="Y33" i="2" l="1"/>
  <c r="Y32" i="2"/>
  <c r="Y34" i="1"/>
  <c r="K10" i="5"/>
  <c r="L10" i="5" s="1"/>
  <c r="P10" i="5" l="1"/>
  <c r="R10" i="5" s="1"/>
  <c r="N10" i="5"/>
  <c r="M11" i="5" s="1"/>
  <c r="O11" i="5" s="1"/>
  <c r="Q10" i="5" l="1"/>
  <c r="S10" i="5"/>
  <c r="L11" i="5"/>
  <c r="P11" i="5" s="1"/>
  <c r="R11" i="5" s="1"/>
  <c r="AE11" i="5"/>
  <c r="N11" i="5" l="1"/>
  <c r="Q11" i="5" s="1"/>
  <c r="L12" i="5" l="1"/>
  <c r="P12" i="5" s="1"/>
  <c r="S11" i="5"/>
  <c r="M12" i="5"/>
  <c r="O12" i="5" s="1"/>
  <c r="AE12" i="5" s="1"/>
  <c r="N12" i="5" l="1"/>
  <c r="Q12" i="5" s="1"/>
  <c r="R12" i="5"/>
  <c r="M13" i="5" l="1"/>
  <c r="O13" i="5" s="1"/>
  <c r="AE13" i="5" s="1"/>
  <c r="L13" i="5"/>
  <c r="P13" i="5" s="1"/>
  <c r="S12" i="5"/>
  <c r="N13" i="5" l="1"/>
  <c r="L14" i="5" s="1"/>
  <c r="P14" i="5" s="1"/>
  <c r="R13" i="5"/>
  <c r="S13" i="5" l="1"/>
  <c r="M14" i="5"/>
  <c r="O14" i="5" s="1"/>
  <c r="AE14" i="5" s="1"/>
  <c r="Q13" i="5"/>
  <c r="V38" i="5" l="1"/>
  <c r="R14" i="5"/>
  <c r="N14" i="5"/>
  <c r="Q14" i="5" s="1"/>
  <c r="L15" i="5" l="1"/>
  <c r="P15" i="5" s="1"/>
  <c r="S14" i="5"/>
  <c r="M15" i="5"/>
  <c r="O15" i="5" s="1"/>
  <c r="AE15" i="5" s="1"/>
  <c r="N15" i="5" l="1"/>
  <c r="S15" i="5" s="1"/>
  <c r="R15" i="5"/>
  <c r="M16" i="5" l="1"/>
  <c r="O16" i="5" s="1"/>
  <c r="AE16" i="5" s="1"/>
  <c r="Q15" i="5"/>
  <c r="L16" i="5"/>
  <c r="P16" i="5" s="1"/>
  <c r="R16" i="5" l="1"/>
  <c r="N16" i="5"/>
  <c r="L17" i="5" s="1"/>
  <c r="P17" i="5" s="1"/>
  <c r="S16" i="5" l="1"/>
  <c r="M17" i="5"/>
  <c r="O17" i="5" s="1"/>
  <c r="R17" i="5" s="1"/>
  <c r="Q16" i="5"/>
  <c r="N17" i="5" l="1"/>
  <c r="M18" i="5" s="1"/>
  <c r="O18" i="5" s="1"/>
  <c r="AE17" i="5"/>
  <c r="L18" i="5" l="1"/>
  <c r="P18" i="5" s="1"/>
  <c r="R18" i="5" s="1"/>
  <c r="Q17" i="5"/>
  <c r="S17" i="5"/>
  <c r="AE18" i="5"/>
  <c r="N18" i="5" l="1"/>
  <c r="L19" i="5" s="1"/>
  <c r="P19" i="5" s="1"/>
  <c r="M19" i="5" l="1"/>
  <c r="O19" i="5" s="1"/>
  <c r="AE19" i="5" s="1"/>
  <c r="S18" i="5"/>
  <c r="Q18" i="5"/>
  <c r="R19" i="5" l="1"/>
  <c r="N19" i="5"/>
  <c r="S19" i="5" s="1"/>
  <c r="L20" i="5" l="1"/>
  <c r="P20" i="5" s="1"/>
  <c r="Q19" i="5"/>
  <c r="M20" i="5"/>
  <c r="O20" i="5" s="1"/>
  <c r="R20" i="5" l="1"/>
  <c r="AE20" i="5"/>
  <c r="N20" i="5"/>
  <c r="L21" i="5" s="1"/>
  <c r="P21" i="5" s="1"/>
  <c r="M21" i="5" l="1"/>
  <c r="O21" i="5" s="1"/>
  <c r="R21" i="5" s="1"/>
  <c r="Q20" i="5"/>
  <c r="S20" i="5"/>
  <c r="N21" i="5" l="1"/>
  <c r="Q21" i="5" s="1"/>
  <c r="AE21" i="5"/>
  <c r="M22" i="5" l="1"/>
  <c r="O22" i="5" s="1"/>
  <c r="AE22" i="5" s="1"/>
  <c r="S21" i="5"/>
  <c r="L22" i="5"/>
  <c r="P22" i="5" s="1"/>
  <c r="N22" i="5" l="1"/>
  <c r="M23" i="5" s="1"/>
  <c r="O23" i="5" s="1"/>
  <c r="R22" i="5"/>
  <c r="L23" i="5" l="1"/>
  <c r="P23" i="5" s="1"/>
  <c r="R23" i="5" s="1"/>
  <c r="S22" i="5"/>
  <c r="Q22" i="5"/>
  <c r="AE23" i="5"/>
  <c r="N23" i="5" l="1"/>
  <c r="M24" i="5" s="1"/>
  <c r="O24" i="5" s="1"/>
  <c r="AE24" i="5" s="1"/>
  <c r="L24" i="5" l="1"/>
  <c r="P24" i="5" s="1"/>
  <c r="R24" i="5" s="1"/>
  <c r="Q23" i="5"/>
  <c r="S23" i="5"/>
  <c r="N24" i="5" l="1"/>
  <c r="Q24" i="5" s="1"/>
  <c r="S24" i="5" l="1"/>
  <c r="L25" i="5"/>
  <c r="P25" i="5" s="1"/>
  <c r="M25" i="5"/>
  <c r="O25" i="5" s="1"/>
  <c r="AE25" i="5" s="1"/>
  <c r="R25" i="5" l="1"/>
  <c r="N25" i="5"/>
  <c r="S25" i="5" s="1"/>
  <c r="L26" i="5" l="1"/>
  <c r="P26" i="5" s="1"/>
  <c r="Q25" i="5"/>
  <c r="M26" i="5"/>
  <c r="O26" i="5" s="1"/>
  <c r="AE26" i="5" s="1"/>
  <c r="R26" i="5" l="1"/>
  <c r="N26" i="5"/>
  <c r="L27" i="5" s="1"/>
  <c r="M27" i="5" l="1"/>
  <c r="O27" i="5" s="1"/>
  <c r="AE27" i="5" s="1"/>
  <c r="Q26" i="5"/>
  <c r="S26" i="5"/>
  <c r="P27" i="5"/>
  <c r="R27" i="5" l="1"/>
  <c r="N27" i="5"/>
  <c r="Q27" i="5" s="1"/>
  <c r="L28" i="5" l="1"/>
  <c r="P28" i="5" s="1"/>
  <c r="S27" i="5"/>
  <c r="M28" i="5"/>
  <c r="O28" i="5" s="1"/>
  <c r="AE28" i="5" s="1"/>
  <c r="N28" i="5" l="1"/>
  <c r="L29" i="5" s="1"/>
  <c r="R28" i="5"/>
  <c r="Q28" i="5" l="1"/>
  <c r="S28" i="5"/>
  <c r="M29" i="5"/>
  <c r="O29" i="5" s="1"/>
  <c r="AE29" i="5" s="1"/>
  <c r="P29" i="5"/>
  <c r="R29" i="5" l="1"/>
  <c r="N29" i="5"/>
  <c r="L30" i="5" s="1"/>
  <c r="P30" i="5" s="1"/>
  <c r="Q29" i="5" l="1"/>
  <c r="S29" i="5"/>
  <c r="M30" i="5"/>
  <c r="O30" i="5" s="1"/>
  <c r="AE30" i="5" s="1"/>
  <c r="N30" i="5" l="1"/>
  <c r="Q30" i="5" s="1"/>
  <c r="R30" i="5"/>
  <c r="M31" i="5" l="1"/>
  <c r="O31" i="5" s="1"/>
  <c r="AE31" i="5" s="1"/>
  <c r="S30" i="5"/>
  <c r="L31" i="5"/>
  <c r="P31" i="5" s="1"/>
  <c r="R31" i="5" l="1"/>
  <c r="N31" i="5"/>
  <c r="M32" i="5" s="1"/>
  <c r="O32" i="5" s="1"/>
  <c r="AE32" i="5" s="1"/>
  <c r="L32" i="5" l="1"/>
  <c r="N32" i="5" s="1"/>
  <c r="L33" i="5" s="1"/>
  <c r="S31" i="5"/>
  <c r="Q31" i="5"/>
  <c r="P32" i="5" l="1"/>
  <c r="R32" i="5" s="1"/>
  <c r="M33" i="5"/>
  <c r="O33" i="5" s="1"/>
  <c r="AE33" i="5" s="1"/>
  <c r="S32" i="5"/>
  <c r="N33" i="5" l="1"/>
  <c r="S33" i="5" s="1"/>
  <c r="Q32" i="5"/>
  <c r="P33" i="5"/>
  <c r="R33" i="5" s="1"/>
  <c r="Q33" i="5" l="1"/>
  <c r="L34" i="5"/>
  <c r="M34" i="5"/>
  <c r="O34" i="5" s="1"/>
  <c r="AE34" i="5" s="1"/>
  <c r="N34" i="5" l="1"/>
  <c r="M35" i="5" s="1"/>
  <c r="O35" i="5" s="1"/>
  <c r="AE35" i="5" s="1"/>
  <c r="P34" i="5"/>
  <c r="R34" i="5" s="1"/>
  <c r="S34" i="5" l="1"/>
  <c r="L35" i="5"/>
  <c r="P35" i="5" s="1"/>
  <c r="R35" i="5" s="1"/>
  <c r="Q34" i="5"/>
  <c r="N35" i="5" l="1"/>
  <c r="L36" i="5" s="1"/>
  <c r="P36" i="5" s="1"/>
  <c r="Q35" i="5" l="1"/>
  <c r="M36" i="5"/>
  <c r="O36" i="5" s="1"/>
  <c r="AE36" i="5" s="1"/>
  <c r="S35" i="5"/>
  <c r="R36" i="5" l="1"/>
  <c r="N36" i="5"/>
  <c r="M37" i="5" l="1"/>
  <c r="O37" i="5" s="1"/>
  <c r="L37" i="5"/>
  <c r="S36" i="5"/>
  <c r="Q36" i="5"/>
  <c r="N37" i="5" l="1"/>
  <c r="P37" i="5"/>
  <c r="V37" i="5"/>
  <c r="AE37" i="5"/>
  <c r="R37" i="5" l="1"/>
  <c r="L38" i="5"/>
  <c r="P38" i="5" s="1"/>
  <c r="M38" i="5"/>
  <c r="O38" i="5" s="1"/>
  <c r="S37" i="5"/>
  <c r="Q37" i="5"/>
  <c r="R38" i="5" l="1"/>
  <c r="N38" i="5"/>
  <c r="S38" i="5" l="1"/>
  <c r="M39" i="5"/>
  <c r="O39" i="5" s="1"/>
  <c r="L39" i="5"/>
  <c r="P39" i="5" s="1"/>
  <c r="Q38" i="5"/>
  <c r="R39" i="5" l="1"/>
  <c r="N39" i="5"/>
  <c r="Q39" i="5" l="1"/>
  <c r="L40" i="5"/>
  <c r="P40" i="5" s="1"/>
  <c r="S39" i="5"/>
  <c r="M40" i="5"/>
  <c r="O40" i="5" s="1"/>
  <c r="R40" i="5" l="1"/>
  <c r="N40" i="5"/>
  <c r="S40" i="5" s="1"/>
  <c r="L41" i="5" l="1"/>
  <c r="P41" i="5" s="1"/>
  <c r="Q40" i="5"/>
  <c r="M41" i="5"/>
  <c r="O41" i="5" s="1"/>
  <c r="R41" i="5" l="1"/>
  <c r="N41" i="5"/>
  <c r="M42" i="5" s="1"/>
  <c r="O42" i="5" s="1"/>
  <c r="Q41" i="5" l="1"/>
  <c r="S41" i="5"/>
  <c r="L42" i="5"/>
  <c r="P42" i="5" s="1"/>
  <c r="R42" i="5" s="1"/>
  <c r="N42" i="5" l="1"/>
  <c r="L43" i="5" s="1"/>
  <c r="S42" i="5" l="1"/>
  <c r="Q42" i="5"/>
  <c r="M43" i="5"/>
  <c r="O43" i="5" s="1"/>
  <c r="P43" i="5"/>
  <c r="R43" i="5" l="1"/>
  <c r="N43" i="5"/>
  <c r="Q43" i="5" s="1"/>
  <c r="S43" i="5" l="1"/>
  <c r="L44" i="5"/>
  <c r="P44" i="5" s="1"/>
  <c r="M44" i="5"/>
  <c r="O44" i="5" s="1"/>
  <c r="R44" i="5" l="1"/>
  <c r="N44" i="5"/>
  <c r="S44" i="5" s="1"/>
  <c r="M45" i="5" l="1"/>
  <c r="O45" i="5" s="1"/>
  <c r="Q44" i="5"/>
  <c r="L45" i="5"/>
  <c r="P45" i="5" s="1"/>
  <c r="R45" i="5" l="1"/>
  <c r="N45" i="5"/>
  <c r="S45" i="5" s="1"/>
  <c r="M46" i="5" l="1"/>
  <c r="O46" i="5" s="1"/>
  <c r="Q45" i="5"/>
  <c r="L46" i="5"/>
  <c r="P46" i="5" s="1"/>
  <c r="N46" i="5" l="1"/>
  <c r="L47" i="5" s="1"/>
  <c r="P47" i="5" s="1"/>
  <c r="R46" i="5"/>
  <c r="Q46" i="5" l="1"/>
  <c r="M47" i="5"/>
  <c r="O47" i="5" s="1"/>
  <c r="R47" i="5" s="1"/>
  <c r="S46" i="5"/>
  <c r="N47" i="5" l="1"/>
  <c r="S47" i="5" s="1"/>
  <c r="M48" i="5" l="1"/>
  <c r="O48" i="5" s="1"/>
  <c r="Q47" i="5"/>
  <c r="L48" i="5"/>
  <c r="P48" i="5" s="1"/>
  <c r="R48" i="5" l="1"/>
  <c r="N48" i="5"/>
  <c r="S48" i="5" s="1"/>
  <c r="L49" i="5" l="1"/>
  <c r="P49" i="5" s="1"/>
  <c r="Q48" i="5"/>
  <c r="M49" i="5"/>
  <c r="O49" i="5" s="1"/>
  <c r="R49" i="5" l="1"/>
  <c r="N49" i="5"/>
  <c r="M50" i="5" s="1"/>
  <c r="O50" i="5" s="1"/>
  <c r="Q49" i="5" l="1"/>
  <c r="L50" i="5"/>
  <c r="P50" i="5" s="1"/>
  <c r="R50" i="5" s="1"/>
  <c r="S49" i="5"/>
  <c r="N50" i="5" l="1"/>
  <c r="M51" i="5" s="1"/>
  <c r="O51" i="5" s="1"/>
  <c r="Q50" i="5" l="1"/>
  <c r="S50" i="5"/>
  <c r="L51" i="5"/>
  <c r="P51" i="5" s="1"/>
  <c r="R51" i="5" s="1"/>
  <c r="N51" i="5" l="1"/>
  <c r="Q51" i="5" s="1"/>
  <c r="L52" i="5" l="1"/>
  <c r="P52" i="5" s="1"/>
  <c r="S51" i="5"/>
  <c r="M52" i="5"/>
  <c r="O52" i="5" s="1"/>
  <c r="P56" i="5" s="1"/>
  <c r="R52" i="5" l="1"/>
  <c r="N52" i="5"/>
  <c r="L53" i="5" s="1"/>
  <c r="P53" i="5" s="1"/>
  <c r="Q52" i="5" l="1"/>
  <c r="S52" i="5"/>
  <c r="M53" i="5"/>
  <c r="O53" i="5" s="1"/>
  <c r="P57" i="5" s="1"/>
  <c r="R53" i="5" l="1"/>
  <c r="W31" i="5"/>
  <c r="N53" i="5"/>
  <c r="N54" i="5" s="1"/>
  <c r="W32" i="5" l="1"/>
  <c r="W34" i="5"/>
  <c r="S53" i="5"/>
  <c r="Q5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<sst xmlns="http://schemas.openxmlformats.org/spreadsheetml/2006/main" count="546" uniqueCount="92">
  <si>
    <t>Age for Calculating Difference with mean LDL and SBP at person's Age</t>
  </si>
  <si>
    <t>Mean LDL at each Age</t>
  </si>
  <si>
    <t>Mean SBP at each Age</t>
  </si>
  <si>
    <t>Age at start of interval</t>
  </si>
  <si>
    <r>
      <t xml:space="preserve">1-year survival free of </t>
    </r>
    <r>
      <rPr>
        <b/>
        <sz val="8"/>
        <color rgb="FFC00000"/>
        <rFont val="Calibri"/>
        <family val="2"/>
        <scheme val="minor"/>
      </rPr>
      <t>CV event</t>
    </r>
  </si>
  <si>
    <r>
      <t xml:space="preserve">1-year survival free of </t>
    </r>
    <r>
      <rPr>
        <b/>
        <sz val="8"/>
        <color rgb="FFC00000"/>
        <rFont val="Calibri"/>
        <family val="2"/>
        <scheme val="minor"/>
      </rPr>
      <t>nonCV death</t>
    </r>
  </si>
  <si>
    <r>
      <t xml:space="preserve">Sum betas for </t>
    </r>
    <r>
      <rPr>
        <b/>
        <sz val="8"/>
        <color rgb="FFC00000"/>
        <rFont val="Calibri"/>
        <family val="2"/>
        <scheme val="minor"/>
      </rPr>
      <t>CV event</t>
    </r>
    <r>
      <rPr>
        <b/>
        <sz val="8"/>
        <color theme="1" tint="0.499984740745262"/>
        <rFont val="Calibri"/>
        <family val="2"/>
        <scheme val="minor"/>
      </rPr>
      <t xml:space="preserve"> at that age</t>
    </r>
  </si>
  <si>
    <r>
      <t xml:space="preserve">Sum betas for </t>
    </r>
    <r>
      <rPr>
        <b/>
        <sz val="8"/>
        <color rgb="FFC00000"/>
        <rFont val="Calibri"/>
        <family val="2"/>
        <scheme val="minor"/>
      </rPr>
      <t>nonCV death</t>
    </r>
    <r>
      <rPr>
        <b/>
        <sz val="8"/>
        <color theme="1" tint="0.499984740745262"/>
        <rFont val="Calibri"/>
        <family val="2"/>
        <scheme val="minor"/>
      </rPr>
      <t xml:space="preserve"> at that age</t>
    </r>
  </si>
  <si>
    <r>
      <t xml:space="preserve">Risk of </t>
    </r>
    <r>
      <rPr>
        <b/>
        <sz val="8"/>
        <color rgb="FFC00000"/>
        <rFont val="Calibri"/>
        <family val="2"/>
        <scheme val="minor"/>
      </rPr>
      <t>CV event</t>
    </r>
    <r>
      <rPr>
        <b/>
        <sz val="8"/>
        <color theme="1" tint="0.499984740745262"/>
        <rFont val="Calibri"/>
        <family val="2"/>
        <scheme val="minor"/>
      </rPr>
      <t xml:space="preserve"> during age interval</t>
    </r>
  </si>
  <si>
    <r>
      <t xml:space="preserve">Risk of </t>
    </r>
    <r>
      <rPr>
        <b/>
        <sz val="8"/>
        <color rgb="FFC00000"/>
        <rFont val="Calibri"/>
        <family val="2"/>
        <scheme val="minor"/>
      </rPr>
      <t>nonCV death</t>
    </r>
    <r>
      <rPr>
        <b/>
        <sz val="8"/>
        <color theme="1" tint="0.499984740745262"/>
        <rFont val="Calibri"/>
        <family val="2"/>
        <scheme val="minor"/>
      </rPr>
      <t xml:space="preserve"> during age interval</t>
    </r>
  </si>
  <si>
    <r>
      <t xml:space="preserve">proprotion of original cohort having </t>
    </r>
    <r>
      <rPr>
        <b/>
        <sz val="8"/>
        <color rgb="FFC00000"/>
        <rFont val="Calibri"/>
        <family val="2"/>
        <scheme val="minor"/>
      </rPr>
      <t xml:space="preserve">nonCV death </t>
    </r>
    <r>
      <rPr>
        <b/>
        <sz val="8"/>
        <color theme="1" tint="0.499984740745262"/>
        <rFont val="Calibri"/>
        <family val="2"/>
        <scheme val="minor"/>
      </rPr>
      <t>during age interval</t>
    </r>
  </si>
  <si>
    <r>
      <t xml:space="preserve">proprotion of original cohort having </t>
    </r>
    <r>
      <rPr>
        <b/>
        <sz val="8"/>
        <color rgb="FFC00000"/>
        <rFont val="Calibri"/>
        <family val="2"/>
        <scheme val="minor"/>
      </rPr>
      <t xml:space="preserve">CV event </t>
    </r>
    <r>
      <rPr>
        <b/>
        <sz val="8"/>
        <color theme="1" tint="0.499984740745262"/>
        <rFont val="Calibri"/>
        <family val="2"/>
        <scheme val="minor"/>
      </rPr>
      <t>during age interval</t>
    </r>
  </si>
  <si>
    <r>
      <rPr>
        <b/>
        <sz val="8"/>
        <color rgb="FFC00000"/>
        <rFont val="Calibri"/>
        <family val="2"/>
        <scheme val="minor"/>
      </rPr>
      <t>survival free of CV event AND nonCV death</t>
    </r>
    <r>
      <rPr>
        <b/>
        <sz val="8"/>
        <color theme="1" tint="0.499984740745262"/>
        <rFont val="Calibri"/>
        <family val="2"/>
        <scheme val="minor"/>
      </rPr>
      <t xml:space="preserve"> at end of age interval</t>
    </r>
  </si>
  <si>
    <r>
      <t xml:space="preserve">Cumulative proportion with </t>
    </r>
    <r>
      <rPr>
        <b/>
        <sz val="8"/>
        <color rgb="FFC00000"/>
        <rFont val="Calibri"/>
        <family val="2"/>
        <scheme val="minor"/>
      </rPr>
      <t>CV event</t>
    </r>
    <r>
      <rPr>
        <b/>
        <sz val="8"/>
        <color theme="1" tint="0.499984740745262"/>
        <rFont val="Calibri"/>
        <family val="2"/>
        <scheme val="minor"/>
      </rPr>
      <t xml:space="preserve"> by end of age interval</t>
    </r>
  </si>
  <si>
    <r>
      <t xml:space="preserve">Cumulative proportion with </t>
    </r>
    <r>
      <rPr>
        <b/>
        <sz val="8"/>
        <color rgb="FFC00000"/>
        <rFont val="Calibri"/>
        <family val="2"/>
        <scheme val="minor"/>
      </rPr>
      <t>nonCV death</t>
    </r>
    <r>
      <rPr>
        <b/>
        <sz val="8"/>
        <color theme="1" tint="0.499984740745262"/>
        <rFont val="Calibri"/>
        <family val="2"/>
        <scheme val="minor"/>
      </rPr>
      <t xml:space="preserve"> by end of age interval</t>
    </r>
  </si>
  <si>
    <t>internal test: sum equal 1</t>
  </si>
  <si>
    <r>
      <t xml:space="preserve">Cumulative proportion with </t>
    </r>
    <r>
      <rPr>
        <b/>
        <sz val="8"/>
        <color rgb="FFC00000"/>
        <rFont val="Calibri"/>
        <family val="2"/>
        <scheme val="minor"/>
      </rPr>
      <t>EITHER CV event OR nonCV death</t>
    </r>
    <r>
      <rPr>
        <b/>
        <sz val="8"/>
        <color theme="1" tint="0.499984740745262"/>
        <rFont val="Calibri"/>
        <family val="2"/>
        <scheme val="minor"/>
      </rPr>
      <t xml:space="preserve"> by end of age interval</t>
    </r>
  </si>
  <si>
    <t>internal test: sum cumulative probability of CV event OR nonCV death</t>
  </si>
  <si>
    <t>current_age</t>
  </si>
  <si>
    <t>mean_LDL</t>
  </si>
  <si>
    <t>mean_SBP</t>
  </si>
  <si>
    <t>age</t>
  </si>
  <si>
    <t>Ha</t>
  </si>
  <si>
    <t>Hb</t>
  </si>
  <si>
    <t>lnRR_a</t>
  </si>
  <si>
    <t>lnRR_b</t>
  </si>
  <si>
    <t>a_t</t>
  </si>
  <si>
    <t>b_t</t>
  </si>
  <si>
    <t>c_t</t>
  </si>
  <si>
    <t>d_t</t>
  </si>
  <si>
    <t>e_t</t>
  </si>
  <si>
    <t>f_t</t>
  </si>
  <si>
    <t>m_t</t>
  </si>
  <si>
    <t>e+f+m</t>
  </si>
  <si>
    <t>21-46</t>
  </si>
  <si>
    <t>55-80</t>
  </si>
  <si>
    <t xml:space="preserve"> </t>
  </si>
  <si>
    <t>age_start_Rx</t>
  </si>
  <si>
    <t>age_stop_Rx</t>
  </si>
  <si>
    <t>age_category_years</t>
  </si>
  <si>
    <t>LDL</t>
  </si>
  <si>
    <r>
      <rPr>
        <b/>
        <sz val="10"/>
        <rFont val="Calibri"/>
        <family val="2"/>
      </rPr>
      <t>∆</t>
    </r>
    <r>
      <rPr>
        <b/>
        <sz val="10"/>
        <rFont val="Arial"/>
        <family val="2"/>
      </rPr>
      <t xml:space="preserve"> LDL</t>
    </r>
  </si>
  <si>
    <t>SBP</t>
  </si>
  <si>
    <r>
      <rPr>
        <b/>
        <sz val="10"/>
        <rFont val="Calibri"/>
        <family val="2"/>
      </rPr>
      <t>∆</t>
    </r>
    <r>
      <rPr>
        <b/>
        <sz val="10"/>
        <rFont val="Arial"/>
        <family val="2"/>
      </rPr>
      <t xml:space="preserve"> SBP</t>
    </r>
  </si>
  <si>
    <t xml:space="preserve">smoke </t>
  </si>
  <si>
    <t>fmr_tob</t>
  </si>
  <si>
    <t>prevalent_diabetes_35</t>
  </si>
  <si>
    <t>bmi</t>
  </si>
  <si>
    <t>fam_hx_chd</t>
  </si>
  <si>
    <t>HDL</t>
  </si>
  <si>
    <t>mmol</t>
  </si>
  <si>
    <t>LDL Rx</t>
  </si>
  <si>
    <t>LDL decrease</t>
  </si>
  <si>
    <t>SBP Rx</t>
  </si>
  <si>
    <t>SBP decrease</t>
  </si>
  <si>
    <t>risk:</t>
  </si>
  <si>
    <r>
      <t xml:space="preserve">1-year risk of </t>
    </r>
    <r>
      <rPr>
        <b/>
        <sz val="8"/>
        <color rgb="FFC00000"/>
        <rFont val="Calibri"/>
        <family val="2"/>
        <scheme val="minor"/>
      </rPr>
      <t>CV event</t>
    </r>
  </si>
  <si>
    <r>
      <t xml:space="preserve">1-year risk of </t>
    </r>
    <r>
      <rPr>
        <b/>
        <sz val="8"/>
        <color rgb="FFC00000"/>
        <rFont val="Calibri (Body)"/>
      </rPr>
      <t>CV event</t>
    </r>
  </si>
  <si>
    <r>
      <t xml:space="preserve">1-year risk of </t>
    </r>
    <r>
      <rPr>
        <b/>
        <sz val="8"/>
        <color rgb="FFC00000"/>
        <rFont val="Calibri"/>
        <family val="2"/>
        <scheme val="minor"/>
      </rPr>
      <t>nonCV death</t>
    </r>
  </si>
  <si>
    <r>
      <t xml:space="preserve">1-year risk of </t>
    </r>
    <r>
      <rPr>
        <b/>
        <sz val="8"/>
        <color rgb="FFC00000"/>
        <rFont val="Calibri (Body)"/>
      </rPr>
      <t>nonCV death</t>
    </r>
  </si>
  <si>
    <t>cum ∆ LDL c/w mean</t>
  </si>
  <si>
    <t>medication to lower LDL</t>
  </si>
  <si>
    <t>age START treatment</t>
  </si>
  <si>
    <t>age STOP treatment</t>
  </si>
  <si>
    <t>first year of Rx</t>
  </si>
  <si>
    <t>cum ∆ LDL with Rx</t>
  </si>
  <si>
    <t>TOTAL cum ∆ LDL c/w mean</t>
  </si>
  <si>
    <t>cum ∆ SBP c/w mean</t>
  </si>
  <si>
    <t>medication to lower SBP</t>
  </si>
  <si>
    <t>cum ∆ SBP with Rx</t>
  </si>
  <si>
    <t>TOTAL cum ∆ SBP c/w mean</t>
  </si>
  <si>
    <t>LDL ES mmol-y</t>
  </si>
  <si>
    <t>SBP ES mmHg-y</t>
  </si>
  <si>
    <t>smoke_if_DM</t>
  </si>
  <si>
    <t>fmr_tob_if_DM</t>
  </si>
  <si>
    <t>BMI</t>
  </si>
  <si>
    <t>mean_beta_men</t>
  </si>
  <si>
    <t>sum_beta</t>
  </si>
  <si>
    <t>mean ∆ LDL</t>
  </si>
  <si>
    <t>mean ∆ SBP</t>
  </si>
  <si>
    <t>MEN</t>
  </si>
  <si>
    <t>smoke</t>
  </si>
  <si>
    <t>prevalent~35</t>
  </si>
  <si>
    <t>fam_hx</t>
  </si>
  <si>
    <t>hdl</t>
  </si>
  <si>
    <t>fmr_if_DM</t>
  </si>
  <si>
    <t>WOMEN</t>
  </si>
  <si>
    <t>MCVE</t>
  </si>
  <si>
    <t xml:space="preserve">stcox ages hdl  total_chol ldl_score_con_norx_no_cad_mmol sbp_score_no_rx_cad_10mmHg  bmi ever_tob prevalent_t2d fam_hx_chd current_bp_rx lpa_score if sex == 1 </t>
  </si>
  <si>
    <t>non-MI-death</t>
  </si>
  <si>
    <t>LDL_iv</t>
  </si>
  <si>
    <t>SBP_iv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</si>
</sst>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0"/>
    <numFmt numFmtId="165" formatCode="0.0000"/>
    <numFmt numFmtId="166" formatCode="0.000000000000"/>
    <numFmt numFmtId="167" formatCode="0.0000000000"/>
    <numFmt numFmtId="168" formatCode="0.0"/>
    <numFmt numFmtId="169" formatCode="0.00000000"/>
    <numFmt numFmtId="170" formatCode="0.00000"/>
    <numFmt numFmtId="171" formatCode="0.000"/>
    <numFmt numFmtId="172" formatCode="0.0000000"/>
    <numFmt numFmtId="173" formatCode="0.00000000000"/>
  </numFmts>
  <fonts count="33" x14ac:knownFonts="1">
    <font>
      <sz val="12"/>
      <color theme="1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i/>
      <sz val="8"/>
      <color theme="2" tint="-0.249977111117893"/>
      <name val="Calibri"/>
      <family val="2"/>
      <scheme val="minor"/>
    </font>
    <font>
      <sz val="10"/>
      <color theme="4" tint="0.39997558519241921"/>
      <name val="Calibri"/>
      <family val="2"/>
      <scheme val="minor"/>
    </font>
    <font>
      <b/>
      <sz val="10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11"/>
      <color rgb="FFC00000"/>
      <name val="Calibri"/>
      <family val="2"/>
      <scheme val="minor"/>
    </font>
    <font>
      <b/>
      <sz val="8"/>
      <color theme="1" tint="0.499984740745262"/>
      <name val="Calibri (Body)"/>
    </font>
    <font>
      <b/>
      <sz val="8"/>
      <color rgb="FFC00000"/>
      <name val="Calibri (Body)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theme="3" tint="0.39997558519241921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theme="4" tint="-0.249977111117893"/>
      <name val="Arial"/>
      <family val="2"/>
    </font>
    <font>
      <sz val="11"/>
      <name val="Calibri"/>
      <family val="2"/>
    </font>
    <font>
      <sz val="11"/>
      <color theme="2" tint="-9.9978637043366805E-2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quotePrefix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164" fontId="13" fillId="0" borderId="0" xfId="0" applyNumberFormat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5" fillId="2" borderId="0" xfId="0" applyFont="1" applyFill="1" applyAlignment="1">
      <alignment horizontal="right"/>
    </xf>
    <xf numFmtId="2" fontId="15" fillId="0" borderId="0" xfId="0" applyNumberFormat="1" applyFont="1"/>
    <xf numFmtId="2" fontId="16" fillId="0" borderId="0" xfId="0" applyNumberFormat="1" applyFont="1"/>
    <xf numFmtId="0" fontId="17" fillId="0" borderId="0" xfId="0" applyFont="1"/>
    <xf numFmtId="165" fontId="7" fillId="0" borderId="0" xfId="0" applyNumberFormat="1" applyFont="1"/>
    <xf numFmtId="0" fontId="5" fillId="3" borderId="0" xfId="0" applyFont="1" applyFill="1" applyAlignment="1">
      <alignment horizontal="right"/>
    </xf>
    <xf numFmtId="166" fontId="7" fillId="3" borderId="0" xfId="0" applyNumberFormat="1" applyFont="1" applyFill="1"/>
    <xf numFmtId="167" fontId="7" fillId="4" borderId="0" xfId="0" applyNumberFormat="1" applyFont="1" applyFill="1"/>
    <xf numFmtId="0" fontId="18" fillId="0" borderId="0" xfId="0" applyFont="1"/>
    <xf numFmtId="0" fontId="7" fillId="3" borderId="0" xfId="0" applyFont="1" applyFill="1"/>
    <xf numFmtId="0" fontId="19" fillId="0" borderId="0" xfId="0" applyFont="1" applyAlignment="1">
      <alignment horizontal="center" vertical="center" wrapText="1"/>
    </xf>
    <xf numFmtId="168" fontId="0" fillId="0" borderId="0" xfId="0" applyNumberFormat="1"/>
    <xf numFmtId="0" fontId="21" fillId="4" borderId="0" xfId="0" applyFont="1" applyFill="1"/>
    <xf numFmtId="0" fontId="22" fillId="0" borderId="0" xfId="0" applyFont="1"/>
    <xf numFmtId="165" fontId="0" fillId="0" borderId="0" xfId="0" applyNumberForma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5" fillId="0" borderId="0" xfId="0" quotePrefix="1" applyFont="1"/>
    <xf numFmtId="0" fontId="27" fillId="0" borderId="0" xfId="0" applyFont="1"/>
    <xf numFmtId="0" fontId="28" fillId="0" borderId="0" xfId="0" applyFont="1"/>
    <xf numFmtId="0" fontId="4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169" fontId="18" fillId="0" borderId="0" xfId="0" applyNumberFormat="1" applyFont="1" applyAlignment="1">
      <alignment horizontal="center" vertical="center"/>
    </xf>
    <xf numFmtId="0" fontId="30" fillId="0" borderId="0" xfId="0" applyFont="1"/>
    <xf numFmtId="170" fontId="0" fillId="0" borderId="0" xfId="0" applyNumberFormat="1"/>
    <xf numFmtId="171" fontId="0" fillId="0" borderId="0" xfId="0" applyNumberFormat="1"/>
    <xf numFmtId="171" fontId="7" fillId="0" borderId="0" xfId="0" applyNumberFormat="1" applyFont="1"/>
    <xf numFmtId="0" fontId="18" fillId="2" borderId="0" xfId="0" applyFont="1" applyFill="1"/>
    <xf numFmtId="0" fontId="31" fillId="2" borderId="0" xfId="0" applyFont="1" applyFill="1"/>
    <xf numFmtId="172" fontId="0" fillId="0" borderId="0" xfId="0" applyNumberFormat="1"/>
    <xf numFmtId="2" fontId="0" fillId="0" borderId="0" xfId="0" applyNumberFormat="1"/>
    <xf numFmtId="169" fontId="0" fillId="2" borderId="0" xfId="0" applyNumberFormat="1" applyFill="1"/>
    <xf numFmtId="172" fontId="0" fillId="2" borderId="0" xfId="0" applyNumberFormat="1" applyFill="1"/>
    <xf numFmtId="172" fontId="32" fillId="0" borderId="0" xfId="0" applyNumberFormat="1" applyFont="1"/>
    <xf numFmtId="169" fontId="0" fillId="2" borderId="0" xfId="0" applyNumberFormat="1" applyFont="1" applyFill="1"/>
    <xf numFmtId="169" fontId="0" fillId="0" borderId="0" xfId="0" applyNumberFormat="1" applyFont="1"/>
    <xf numFmtId="169" fontId="32" fillId="0" borderId="0" xfId="0" applyNumberFormat="1" applyFont="1"/>
    <xf numFmtId="171" fontId="0" fillId="2" borderId="0" xfId="0" applyNumberFormat="1" applyFill="1"/>
    <xf numFmtId="173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'new women'!$AD$3:$AD$53</c:f>
              <c:numCache>
                <c:formatCode>General</c:formatCode>
                <c:ptCount val="5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</c:numCache>
            </c:numRef>
          </c:cat>
          <c:val>
            <c:numRef>
              <c:f>'new women'!$AE$3:$AE$53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9.9999999999988987E-3</c:v>
                </c:pt>
                <c:pt idx="8">
                  <c:v>1.9998999999997796E-2</c:v>
                </c:pt>
                <c:pt idx="9">
                  <c:v>2.9997000099996698E-2</c:v>
                </c:pt>
                <c:pt idx="10">
                  <c:v>4.9991000699974496E-2</c:v>
                </c:pt>
                <c:pt idx="11">
                  <c:v>5.9986001599903402E-2</c:v>
                </c:pt>
                <c:pt idx="12">
                  <c:v>7.9974004399581231E-2</c:v>
                </c:pt>
                <c:pt idx="13">
                  <c:v>9.9956010798419148E-2</c:v>
                </c:pt>
                <c:pt idx="14">
                  <c:v>0.1199320225953374</c:v>
                </c:pt>
                <c:pt idx="15">
                  <c:v>0.1498870510854062</c:v>
                </c:pt>
                <c:pt idx="16">
                  <c:v>0.17983009756407897</c:v>
                </c:pt>
                <c:pt idx="17">
                  <c:v>0.21973818991085403</c:v>
                </c:pt>
                <c:pt idx="18">
                  <c:v>0.25962233740222102</c:v>
                </c:pt>
                <c:pt idx="19">
                  <c:v>0.31941266290654036</c:v>
                </c:pt>
                <c:pt idx="20">
                  <c:v>0.38910526281979824</c:v>
                </c:pt>
                <c:pt idx="21">
                  <c:v>0.44878204051695231</c:v>
                </c:pt>
                <c:pt idx="22">
                  <c:v>0.52827150840955783</c:v>
                </c:pt>
                <c:pt idx="23">
                  <c:v>0.60765763999390299</c:v>
                </c:pt>
                <c:pt idx="24">
                  <c:v>0.69685093580884783</c:v>
                </c:pt>
                <c:pt idx="25">
                  <c:v>0.80570144298478397</c:v>
                </c:pt>
                <c:pt idx="26">
                  <c:v>0.91434513419708563</c:v>
                </c:pt>
                <c:pt idx="27">
                  <c:v>1.0227824023960841</c:v>
                </c:pt>
                <c:pt idx="28">
                  <c:v>1.1605174488757541</c:v>
                </c:pt>
                <c:pt idx="29">
                  <c:v>1.3175354018625878</c:v>
                </c:pt>
                <c:pt idx="30">
                  <c:v>1.503472136340767</c:v>
                </c:pt>
                <c:pt idx="31">
                  <c:v>1.6887952795951684</c:v>
                </c:pt>
                <c:pt idx="32">
                  <c:v>1.8637676376063304</c:v>
                </c:pt>
                <c:pt idx="33">
                  <c:v>2.0671671713823692</c:v>
                </c:pt>
                <c:pt idx="34">
                  <c:v>2.260048043554562</c:v>
                </c:pt>
                <c:pt idx="35">
                  <c:v>2.5000882889728508</c:v>
                </c:pt>
                <c:pt idx="36">
                  <c:v>2.7865811226844932</c:v>
                </c:pt>
                <c:pt idx="37">
                  <c:v>3.0807586491723935</c:v>
                </c:pt>
                <c:pt idx="38">
                  <c:v>3.3823608368449416</c:v>
                </c:pt>
                <c:pt idx="39">
                  <c:v>3.7191185295180778</c:v>
                </c:pt>
                <c:pt idx="40">
                  <c:v>4.0808019040772336</c:v>
                </c:pt>
                <c:pt idx="41">
                  <c:v>4.4848560222693559</c:v>
                </c:pt>
                <c:pt idx="42">
                  <c:v>4.8933822849060133</c:v>
                </c:pt>
                <c:pt idx="43">
                  <c:v>5.332661496757825</c:v>
                </c:pt>
                <c:pt idx="44">
                  <c:v>5.8277668210186917</c:v>
                </c:pt>
                <c:pt idx="45">
                  <c:v>6.3587725859883708</c:v>
                </c:pt>
                <c:pt idx="46">
                  <c:v>6.9231916710934565</c:v>
                </c:pt>
                <c:pt idx="47">
                  <c:v>7.5103243484718583</c:v>
                </c:pt>
                <c:pt idx="48">
                  <c:v>8.081258874042355</c:v>
                </c:pt>
                <c:pt idx="49">
                  <c:v>8.7779702755960383</c:v>
                </c:pt>
                <c:pt idx="50">
                  <c:v>9.3937878777054156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4-A249-BBC8-7C6534311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09664"/>
        <c:axId val="80111312"/>
      </c:lineChart>
      <c:catAx>
        <c:axId val="801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1312"/>
        <c:crosses val="autoZero"/>
        <c:auto val="1"/>
        <c:lblAlgn val="ctr"/>
        <c:lblOffset val="100"/>
        <c:noMultiLvlLbl val="0"/>
      </c:catAx>
      <c:valAx>
        <c:axId val="8011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'[1]CLEM with Rx MEN'!$AE$3:$AE$37</c:f>
              <c:numCache>
                <c:formatCode>General</c:formatCode>
                <c:ptCount val="35"/>
                <c:pt idx="0">
                  <c:v>8.593819980011741E-4</c:v>
                </c:pt>
                <c:pt idx="1">
                  <c:v>1.5916972922363161E-3</c:v>
                </c:pt>
                <c:pt idx="2">
                  <c:v>2.4634538486552476E-3</c:v>
                </c:pt>
                <c:pt idx="3">
                  <c:v>3.5438463409074366E-3</c:v>
                </c:pt>
                <c:pt idx="4">
                  <c:v>4.9716003600072086E-3</c:v>
                </c:pt>
                <c:pt idx="5">
                  <c:v>6.6137381487917134E-3</c:v>
                </c:pt>
                <c:pt idx="6">
                  <c:v>8.1969059540837937E-3</c:v>
                </c:pt>
                <c:pt idx="7">
                  <c:v>1.0136102334837534E-2</c:v>
                </c:pt>
                <c:pt idx="8">
                  <c:v>1.2155865224002881E-2</c:v>
                </c:pt>
                <c:pt idx="9">
                  <c:v>1.4536901746816572E-2</c:v>
                </c:pt>
                <c:pt idx="10">
                  <c:v>1.7352526297339129E-2</c:v>
                </c:pt>
                <c:pt idx="11">
                  <c:v>2.0251586486470914E-2</c:v>
                </c:pt>
                <c:pt idx="12">
                  <c:v>2.3376322935094132E-2</c:v>
                </c:pt>
                <c:pt idx="13">
                  <c:v>2.6941553832141887E-2</c:v>
                </c:pt>
                <c:pt idx="14">
                  <c:v>3.044699954935743E-2</c:v>
                </c:pt>
                <c:pt idx="15">
                  <c:v>3.4753978652907497E-2</c:v>
                </c:pt>
                <c:pt idx="16">
                  <c:v>3.8853708631123161E-2</c:v>
                </c:pt>
                <c:pt idx="17">
                  <c:v>4.3466597635869603E-2</c:v>
                </c:pt>
                <c:pt idx="18">
                  <c:v>4.7722971152010081E-2</c:v>
                </c:pt>
                <c:pt idx="19">
                  <c:v>5.2489626912368754E-2</c:v>
                </c:pt>
                <c:pt idx="20">
                  <c:v>5.7110711871143569E-2</c:v>
                </c:pt>
                <c:pt idx="21">
                  <c:v>6.1728222822441614E-2</c:v>
                </c:pt>
                <c:pt idx="22">
                  <c:v>6.6916160136429051E-2</c:v>
                </c:pt>
                <c:pt idx="23">
                  <c:v>7.1871809411057322E-2</c:v>
                </c:pt>
                <c:pt idx="24">
                  <c:v>7.6306293459249927E-2</c:v>
                </c:pt>
                <c:pt idx="25">
                  <c:v>8.0932799486898688E-2</c:v>
                </c:pt>
                <c:pt idx="26">
                  <c:v>8.6027981058486233E-2</c:v>
                </c:pt>
                <c:pt idx="27">
                  <c:v>9.1012247898431917E-2</c:v>
                </c:pt>
                <c:pt idx="28">
                  <c:v>9.5874086116870122E-2</c:v>
                </c:pt>
                <c:pt idx="29">
                  <c:v>0.10047019787960899</c:v>
                </c:pt>
                <c:pt idx="30">
                  <c:v>0.10486914738953054</c:v>
                </c:pt>
                <c:pt idx="31">
                  <c:v>0.10860361550988221</c:v>
                </c:pt>
                <c:pt idx="32">
                  <c:v>0.11103329536018106</c:v>
                </c:pt>
                <c:pt idx="33">
                  <c:v>0.1129742573100066</c:v>
                </c:pt>
                <c:pt idx="34">
                  <c:v>0.114248650663653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6-C947-B7EC-F4177B9D194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'[1]CLEM with Rx MEN'!$AG$3:$AG$37</c:f>
              <c:numCache>
                <c:formatCode>General</c:formatCode>
                <c:ptCount val="35"/>
                <c:pt idx="0">
                  <c:v>8.593819980011741E-4</c:v>
                </c:pt>
                <c:pt idx="1">
                  <c:v>1.5916972922363161E-3</c:v>
                </c:pt>
                <c:pt idx="2">
                  <c:v>2.4634538486552476E-3</c:v>
                </c:pt>
                <c:pt idx="3">
                  <c:v>3.5438463409074366E-3</c:v>
                </c:pt>
                <c:pt idx="4">
                  <c:v>4.9716003600072086E-3</c:v>
                </c:pt>
                <c:pt idx="5">
                  <c:v>6.6137381487917134E-3</c:v>
                </c:pt>
                <c:pt idx="6">
                  <c:v>8.1969059540837937E-3</c:v>
                </c:pt>
                <c:pt idx="7">
                  <c:v>1.0136102334837534E-2</c:v>
                </c:pt>
                <c:pt idx="8">
                  <c:v>1.2155865224002881E-2</c:v>
                </c:pt>
                <c:pt idx="9">
                  <c:v>1.4536901746816572E-2</c:v>
                </c:pt>
                <c:pt idx="10">
                  <c:v>1.7352526297339129E-2</c:v>
                </c:pt>
                <c:pt idx="11">
                  <c:v>2.0251586486470914E-2</c:v>
                </c:pt>
                <c:pt idx="12">
                  <c:v>2.3376322935094132E-2</c:v>
                </c:pt>
                <c:pt idx="13">
                  <c:v>2.6941553832141887E-2</c:v>
                </c:pt>
                <c:pt idx="14">
                  <c:v>3.044699954935743E-2</c:v>
                </c:pt>
                <c:pt idx="15">
                  <c:v>3.4753978652907497E-2</c:v>
                </c:pt>
                <c:pt idx="16">
                  <c:v>3.8853708631123161E-2</c:v>
                </c:pt>
                <c:pt idx="17">
                  <c:v>4.3466597635869603E-2</c:v>
                </c:pt>
                <c:pt idx="18">
                  <c:v>4.7722971152010081E-2</c:v>
                </c:pt>
                <c:pt idx="19">
                  <c:v>5.2489626912368754E-2</c:v>
                </c:pt>
                <c:pt idx="20">
                  <c:v>5.7110711871143569E-2</c:v>
                </c:pt>
                <c:pt idx="21">
                  <c:v>6.1728222822441614E-2</c:v>
                </c:pt>
                <c:pt idx="22">
                  <c:v>6.6916160136429051E-2</c:v>
                </c:pt>
                <c:pt idx="23">
                  <c:v>7.1871809411057322E-2</c:v>
                </c:pt>
                <c:pt idx="24">
                  <c:v>7.6306293459249927E-2</c:v>
                </c:pt>
                <c:pt idx="25">
                  <c:v>8.0932799486898688E-2</c:v>
                </c:pt>
                <c:pt idx="26">
                  <c:v>8.6027981058486233E-2</c:v>
                </c:pt>
                <c:pt idx="27">
                  <c:v>9.1012247898431917E-2</c:v>
                </c:pt>
                <c:pt idx="28">
                  <c:v>9.5874086116870122E-2</c:v>
                </c:pt>
                <c:pt idx="29">
                  <c:v>0.10047019787960899</c:v>
                </c:pt>
                <c:pt idx="30">
                  <c:v>0.10486914738953054</c:v>
                </c:pt>
                <c:pt idx="31">
                  <c:v>0.10860361550988221</c:v>
                </c:pt>
                <c:pt idx="32">
                  <c:v>0.11103329536018106</c:v>
                </c:pt>
                <c:pt idx="33">
                  <c:v>0.1129742573100066</c:v>
                </c:pt>
                <c:pt idx="34">
                  <c:v>0.114248650663653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96-C947-B7EC-F4177B9D1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58239"/>
        <c:axId val="109355071"/>
      </c:lineChart>
      <c:catAx>
        <c:axId val="9945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55071"/>
        <c:crosses val="autoZero"/>
        <c:auto val="1"/>
        <c:lblAlgn val="ctr"/>
        <c:lblOffset val="100"/>
        <c:noMultiLvlLbl val="0"/>
      </c:catAx>
      <c:valAx>
        <c:axId val="1093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</xdr:row>
      <xdr:rowOff>0</xdr:rowOff>
    </xdr:from>
    <xdr:to>
      <xdr:col>38</xdr:col>
      <xdr:colOff>571500</xdr:colOff>
      <xdr:row>15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682E04-383E-A546-BF9D-18AA55B53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246441</xdr:colOff>
      <xdr:row>8</xdr:row>
      <xdr:rowOff>42031</xdr:rowOff>
    </xdr:from>
    <xdr:to>
      <xdr:col>41</xdr:col>
      <xdr:colOff>55941</xdr:colOff>
      <xdr:row>22</xdr:row>
      <xdr:rowOff>33565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EEB5F-A7D7-C54C-854D-AD802B8CB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EM_with_Rx_men_wom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M with Rx MEN"/>
      <sheetName val="CLEM with Rx WOMEN"/>
      <sheetName val=" "/>
      <sheetName val="CLEM with Rx MEN (2)"/>
      <sheetName val="CLEM with Rx WOMEN (2)"/>
      <sheetName val="  "/>
      <sheetName val="CLEM with Rx MEN (3)"/>
      <sheetName val="fixed SBP"/>
      <sheetName val="testing"/>
    </sheetNames>
    <sheetDataSet>
      <sheetData sheetId="0">
        <row r="3">
          <cell r="AE3">
            <v>8.593819980011741E-4</v>
          </cell>
          <cell r="AG3">
            <v>8.593819980011741E-4</v>
          </cell>
        </row>
        <row r="4">
          <cell r="AE4">
            <v>1.5916972922363161E-3</v>
          </cell>
          <cell r="AG4">
            <v>1.5916972922363161E-3</v>
          </cell>
        </row>
        <row r="5">
          <cell r="AE5">
            <v>2.4634538486552476E-3</v>
          </cell>
          <cell r="AG5">
            <v>2.4634538486552476E-3</v>
          </cell>
        </row>
        <row r="6">
          <cell r="AE6">
            <v>3.5438463409074366E-3</v>
          </cell>
          <cell r="AG6">
            <v>3.5438463409074366E-3</v>
          </cell>
        </row>
        <row r="7">
          <cell r="AE7">
            <v>4.9716003600072086E-3</v>
          </cell>
          <cell r="AG7">
            <v>4.9716003600072086E-3</v>
          </cell>
        </row>
        <row r="8">
          <cell r="AE8">
            <v>6.6137381487917134E-3</v>
          </cell>
          <cell r="AG8">
            <v>6.6137381487917134E-3</v>
          </cell>
        </row>
        <row r="9">
          <cell r="AE9">
            <v>8.1969059540837937E-3</v>
          </cell>
          <cell r="AG9">
            <v>8.1969059540837937E-3</v>
          </cell>
        </row>
        <row r="10">
          <cell r="AE10">
            <v>1.0136102334837534E-2</v>
          </cell>
          <cell r="AG10">
            <v>1.0136102334837534E-2</v>
          </cell>
        </row>
        <row r="11">
          <cell r="AE11">
            <v>1.2155865224002881E-2</v>
          </cell>
          <cell r="AG11">
            <v>1.2155865224002881E-2</v>
          </cell>
        </row>
        <row r="12">
          <cell r="AE12">
            <v>1.4536901746816572E-2</v>
          </cell>
          <cell r="AG12">
            <v>1.4536901746816572E-2</v>
          </cell>
        </row>
        <row r="13">
          <cell r="AE13">
            <v>1.7352526297339129E-2</v>
          </cell>
          <cell r="AG13">
            <v>1.7352526297339129E-2</v>
          </cell>
        </row>
        <row r="14">
          <cell r="AE14">
            <v>2.0251586486470914E-2</v>
          </cell>
          <cell r="AG14">
            <v>2.0251586486470914E-2</v>
          </cell>
        </row>
        <row r="15">
          <cell r="AE15">
            <v>2.3376322935094132E-2</v>
          </cell>
          <cell r="AG15">
            <v>2.3376322935094132E-2</v>
          </cell>
        </row>
        <row r="16">
          <cell r="AE16">
            <v>2.6941553832141887E-2</v>
          </cell>
          <cell r="AG16">
            <v>2.6941553832141887E-2</v>
          </cell>
        </row>
        <row r="17">
          <cell r="AE17">
            <v>3.044699954935743E-2</v>
          </cell>
          <cell r="AG17">
            <v>3.044699954935743E-2</v>
          </cell>
        </row>
        <row r="18">
          <cell r="AE18">
            <v>3.4753978652907497E-2</v>
          </cell>
          <cell r="AG18">
            <v>3.4753978652907497E-2</v>
          </cell>
        </row>
        <row r="19">
          <cell r="AE19">
            <v>3.8853708631123161E-2</v>
          </cell>
          <cell r="AG19">
            <v>3.8853708631123161E-2</v>
          </cell>
        </row>
        <row r="20">
          <cell r="AE20">
            <v>4.3466597635869603E-2</v>
          </cell>
          <cell r="AG20">
            <v>4.3466597635869603E-2</v>
          </cell>
        </row>
        <row r="21">
          <cell r="AE21">
            <v>4.7722971152010081E-2</v>
          </cell>
          <cell r="AG21">
            <v>4.7722971152010081E-2</v>
          </cell>
        </row>
        <row r="22">
          <cell r="AE22">
            <v>5.2489626912368754E-2</v>
          </cell>
          <cell r="AG22">
            <v>5.2489626912368754E-2</v>
          </cell>
        </row>
        <row r="23">
          <cell r="AE23">
            <v>5.7110711871143569E-2</v>
          </cell>
          <cell r="AG23">
            <v>5.7110711871143569E-2</v>
          </cell>
        </row>
        <row r="24">
          <cell r="AE24">
            <v>6.1728222822441614E-2</v>
          </cell>
          <cell r="AG24">
            <v>6.1728222822441614E-2</v>
          </cell>
        </row>
        <row r="25">
          <cell r="AE25">
            <v>6.6916160136429051E-2</v>
          </cell>
          <cell r="AG25">
            <v>6.6916160136429051E-2</v>
          </cell>
        </row>
        <row r="26">
          <cell r="AE26">
            <v>7.1871809411057322E-2</v>
          </cell>
          <cell r="AG26">
            <v>7.1871809411057322E-2</v>
          </cell>
        </row>
        <row r="27">
          <cell r="AE27">
            <v>7.6306293459249927E-2</v>
          </cell>
          <cell r="AG27">
            <v>7.6306293459249927E-2</v>
          </cell>
        </row>
        <row r="28">
          <cell r="AE28">
            <v>8.0932799486898688E-2</v>
          </cell>
          <cell r="AG28">
            <v>8.0932799486898688E-2</v>
          </cell>
        </row>
        <row r="29">
          <cell r="AE29">
            <v>8.6027981058486233E-2</v>
          </cell>
          <cell r="AG29">
            <v>8.6027981058486233E-2</v>
          </cell>
        </row>
        <row r="30">
          <cell r="AE30">
            <v>9.1012247898431917E-2</v>
          </cell>
          <cell r="AG30">
            <v>9.1012247898431917E-2</v>
          </cell>
        </row>
        <row r="31">
          <cell r="AE31">
            <v>9.5874086116870122E-2</v>
          </cell>
          <cell r="AG31">
            <v>9.5874086116870122E-2</v>
          </cell>
        </row>
        <row r="32">
          <cell r="AE32">
            <v>0.10047019787960899</v>
          </cell>
          <cell r="AG32">
            <v>0.10047019787960899</v>
          </cell>
        </row>
        <row r="33">
          <cell r="AE33">
            <v>0.10486914738953054</v>
          </cell>
          <cell r="AG33">
            <v>0.10486914738953054</v>
          </cell>
        </row>
        <row r="34">
          <cell r="AE34">
            <v>0.10860361550988221</v>
          </cell>
          <cell r="AG34">
            <v>0.10860361550988221</v>
          </cell>
        </row>
        <row r="35">
          <cell r="AE35">
            <v>0.11103329536018106</v>
          </cell>
          <cell r="AG35">
            <v>0.11103329536018106</v>
          </cell>
        </row>
        <row r="36">
          <cell r="AE36">
            <v>0.1129742573100066</v>
          </cell>
          <cell r="AG36">
            <v>0.1129742573100066</v>
          </cell>
        </row>
        <row r="37">
          <cell r="AE37">
            <v>0.114248650663653</v>
          </cell>
          <cell r="AG37">
            <v>0.114248650663653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7A1C-A30C-344F-A418-583505F643B0}">
  <dimension ref="A1:XFD112"/>
  <sheetViews>
    <sheetView topLeftCell="A41" zoomScale="69" workbookViewId="0">
      <selection activeCell="V21" sqref="V21"/>
    </sheetView>
  </sheetViews>
  <sheetFormatPr baseColWidth="10" defaultColWidth="10.6640625" defaultRowHeight="16" x14ac:dyDescent="0.2"/>
  <cols>
    <col min="12" max="12" width="12.1640625" bestFit="1" customWidth="1"/>
    <col min="15" max="15" width="12.1640625" bestFit="1" customWidth="1"/>
    <col min="17" max="17" width="11.83203125" bestFit="1" customWidth="1"/>
    <col min="20" max="20" width="12.1640625" bestFit="1" customWidth="1"/>
    <col min="21" max="21" width="11.83203125" bestFit="1" customWidth="1"/>
    <col min="25" max="25" width="14.6640625" bestFit="1" customWidth="1"/>
  </cols>
  <sheetData>
    <row r="1" spans="1:28" ht="72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56</v>
      </c>
      <c r="G1" s="1" t="s">
        <v>4</v>
      </c>
      <c r="H1" s="1" t="s">
        <v>58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  <c r="T1" s="1" t="s">
        <v>16</v>
      </c>
      <c r="U1" s="2" t="s">
        <v>17</v>
      </c>
    </row>
    <row r="2" spans="1:28" x14ac:dyDescent="0.2">
      <c r="A2" s="3" t="s">
        <v>18</v>
      </c>
      <c r="B2" s="3" t="s">
        <v>19</v>
      </c>
      <c r="C2" s="3" t="s">
        <v>20</v>
      </c>
      <c r="E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X2" s="4"/>
      <c r="Y2" s="5"/>
      <c r="Z2" s="5"/>
      <c r="AA2" s="6"/>
      <c r="AB2" s="6"/>
    </row>
    <row r="3" spans="1:28" x14ac:dyDescent="0.2">
      <c r="A3">
        <v>30</v>
      </c>
      <c r="B3" s="29">
        <v>3.3174731188868307</v>
      </c>
      <c r="C3" s="29">
        <f t="shared" ref="C3:C11" si="0">C4-0.545</f>
        <v>127.09770000000009</v>
      </c>
      <c r="E3">
        <v>30</v>
      </c>
      <c r="F3">
        <v>1E-4</v>
      </c>
      <c r="G3">
        <f>1-F3</f>
        <v>0.99990000000000001</v>
      </c>
      <c r="H3">
        <v>0</v>
      </c>
      <c r="I3">
        <f>1-H3</f>
        <v>1</v>
      </c>
      <c r="J3">
        <f ca="1">$D$86</f>
        <v>0.67831706533503966</v>
      </c>
      <c r="K3">
        <f ca="1">$D$101</f>
        <v>0.6369325495266891</v>
      </c>
      <c r="L3">
        <f ca="1">1-((G3)^EXP(J3))</f>
        <v>1.9704629914529814E-4</v>
      </c>
      <c r="M3">
        <f ca="1">1-(I3)^EXP(K3)</f>
        <v>0</v>
      </c>
      <c r="N3">
        <f ca="1">M3</f>
        <v>0</v>
      </c>
      <c r="O3">
        <f ca="1">L3</f>
        <v>1.9704629914529814E-4</v>
      </c>
      <c r="P3" s="7">
        <f ca="1">1-N3-O3</f>
        <v>0.9998029537008547</v>
      </c>
      <c r="Q3" s="8">
        <f ca="1">0+O3</f>
        <v>1.9704629914529814E-4</v>
      </c>
      <c r="R3" s="9">
        <f ca="1">0+N3</f>
        <v>0</v>
      </c>
      <c r="S3" s="10">
        <f ca="1">P3+Q3+R3</f>
        <v>1</v>
      </c>
      <c r="T3">
        <f ca="1">Q3+R3</f>
        <v>1.9704629914529814E-4</v>
      </c>
      <c r="U3" s="10">
        <f ca="1">1-P3</f>
        <v>1.9704629914529814E-4</v>
      </c>
      <c r="X3" s="5"/>
      <c r="Y3" s="11"/>
    </row>
    <row r="4" spans="1:28" x14ac:dyDescent="0.2">
      <c r="A4">
        <v>31</v>
      </c>
      <c r="B4" s="29">
        <v>3.334143838077217</v>
      </c>
      <c r="C4" s="29">
        <f t="shared" si="0"/>
        <v>127.64270000000009</v>
      </c>
      <c r="E4">
        <f>E3+1</f>
        <v>31</v>
      </c>
      <c r="F4">
        <v>1E-4</v>
      </c>
      <c r="G4">
        <f t="shared" ref="G4:G53" si="1">1-F4</f>
        <v>0.99990000000000001</v>
      </c>
      <c r="H4">
        <v>0</v>
      </c>
      <c r="I4">
        <f t="shared" ref="I4:I53" si="2">1-H4</f>
        <v>1</v>
      </c>
      <c r="J4">
        <f ca="1">$E$86</f>
        <v>0.70248161884404037</v>
      </c>
      <c r="K4">
        <f ca="1">$E$101</f>
        <v>0.6369325495266891</v>
      </c>
      <c r="L4">
        <f ca="1">1-((G4)^EXP(J4))</f>
        <v>2.0186534490806984E-4</v>
      </c>
      <c r="M4">
        <f ca="1">1-(I4)^EXP(K4)</f>
        <v>0</v>
      </c>
      <c r="N4">
        <f ca="1">M4</f>
        <v>0</v>
      </c>
      <c r="O4">
        <f ca="1">L4</f>
        <v>2.0186534490806984E-4</v>
      </c>
      <c r="P4" s="7">
        <f ca="1">1-N4-O4</f>
        <v>0.99979813465509193</v>
      </c>
      <c r="Q4" s="8">
        <f ca="1">0+O4</f>
        <v>2.0186534490806984E-4</v>
      </c>
      <c r="R4" s="9">
        <f ca="1">0+N4</f>
        <v>0</v>
      </c>
      <c r="S4" s="10">
        <f ca="1">P4+Q4+R4</f>
        <v>1</v>
      </c>
      <c r="T4">
        <f ca="1">Q4+R4</f>
        <v>2.0186534490806984E-4</v>
      </c>
      <c r="U4" s="10">
        <f ca="1">1-P4</f>
        <v>2.0186534490806984E-4</v>
      </c>
      <c r="V4" s="7"/>
      <c r="W4" s="8"/>
      <c r="X4" s="9"/>
      <c r="Y4" s="11"/>
      <c r="AA4" t="s">
        <v>34</v>
      </c>
      <c r="AB4">
        <v>6.3</v>
      </c>
    </row>
    <row r="5" spans="1:28" x14ac:dyDescent="0.2">
      <c r="A5">
        <v>32</v>
      </c>
      <c r="B5" s="29">
        <v>3.3508983297258461</v>
      </c>
      <c r="C5" s="29">
        <f t="shared" si="0"/>
        <v>128.18770000000009</v>
      </c>
      <c r="E5">
        <f t="shared" ref="E5:E52" si="3">E4+1</f>
        <v>32</v>
      </c>
      <c r="F5">
        <v>2.0000000000000001E-4</v>
      </c>
      <c r="G5">
        <f t="shared" si="1"/>
        <v>0.99980000000000002</v>
      </c>
      <c r="H5">
        <v>1E-4</v>
      </c>
      <c r="I5">
        <f t="shared" si="2"/>
        <v>0.99990000000000001</v>
      </c>
      <c r="J5">
        <f ca="1">$F$86</f>
        <v>0.72664617235304108</v>
      </c>
      <c r="K5">
        <f ca="1">$F$101</f>
        <v>0.6369325495266891</v>
      </c>
      <c r="L5">
        <f t="shared" ref="L5:L43" ca="1" si="4">1-((G5)^EXP(J5))</f>
        <v>4.1358237986011126E-4</v>
      </c>
      <c r="M5">
        <f t="shared" ref="M5:M43" ca="1" si="5">1-(I5)^EXP(K5)</f>
        <v>1.8905882324538048E-4</v>
      </c>
      <c r="N5">
        <f t="shared" ref="N5:N53" ca="1" si="6">M5</f>
        <v>1.8905882324538048E-4</v>
      </c>
      <c r="O5">
        <f t="shared" ref="O5:O43" ca="1" si="7">L5</f>
        <v>4.1358237986011126E-4</v>
      </c>
      <c r="P5" s="7">
        <f t="shared" ref="P5:P43" ca="1" si="8">1-N5-O5</f>
        <v>0.99939735879689451</v>
      </c>
      <c r="Q5" s="8">
        <f t="shared" ref="Q5:Q43" ca="1" si="9">0+O5</f>
        <v>4.1358237986011126E-4</v>
      </c>
      <c r="R5" s="9">
        <f t="shared" ref="R5:R43" ca="1" si="10">0+N5</f>
        <v>1.8905882324538048E-4</v>
      </c>
      <c r="S5" s="10">
        <f t="shared" ref="S5:S43" ca="1" si="11">P5+Q5+R5</f>
        <v>1</v>
      </c>
      <c r="T5">
        <f t="shared" ref="T5:T43" ca="1" si="12">Q5+R5</f>
        <v>6.0264120310549174E-4</v>
      </c>
      <c r="U5" s="10">
        <f t="shared" ref="U5:U43" ca="1" si="13">1-P5</f>
        <v>6.0264120310549174E-4</v>
      </c>
      <c r="X5" s="5"/>
      <c r="Y5" s="11"/>
      <c r="AA5" t="s">
        <v>35</v>
      </c>
      <c r="AB5">
        <v>11.3</v>
      </c>
    </row>
    <row r="6" spans="1:28" x14ac:dyDescent="0.2">
      <c r="A6">
        <v>33</v>
      </c>
      <c r="B6" s="29">
        <v>3.3677370147998453</v>
      </c>
      <c r="C6" s="29">
        <f t="shared" si="0"/>
        <v>128.73270000000008</v>
      </c>
      <c r="E6">
        <f t="shared" si="3"/>
        <v>33</v>
      </c>
      <c r="F6">
        <v>1E-4</v>
      </c>
      <c r="G6">
        <f t="shared" si="1"/>
        <v>0.99990000000000001</v>
      </c>
      <c r="H6">
        <v>0</v>
      </c>
      <c r="I6">
        <f t="shared" si="2"/>
        <v>1</v>
      </c>
      <c r="J6">
        <f ca="1">$G$86</f>
        <v>0.75081072586204156</v>
      </c>
      <c r="K6">
        <f ca="1">$G$101</f>
        <v>0.6369325495266891</v>
      </c>
      <c r="L6">
        <f t="shared" ca="1" si="4"/>
        <v>2.118598507420133E-4</v>
      </c>
      <c r="M6">
        <f t="shared" ca="1" si="5"/>
        <v>0</v>
      </c>
      <c r="N6">
        <f t="shared" ca="1" si="6"/>
        <v>0</v>
      </c>
      <c r="O6">
        <f t="shared" ca="1" si="7"/>
        <v>2.118598507420133E-4</v>
      </c>
      <c r="P6" s="7">
        <f t="shared" ca="1" si="8"/>
        <v>0.99978814014925799</v>
      </c>
      <c r="Q6" s="8">
        <f t="shared" ca="1" si="9"/>
        <v>2.118598507420133E-4</v>
      </c>
      <c r="R6" s="9">
        <f t="shared" ca="1" si="10"/>
        <v>0</v>
      </c>
      <c r="S6" s="10">
        <f t="shared" ca="1" si="11"/>
        <v>1</v>
      </c>
      <c r="T6">
        <f t="shared" ca="1" si="12"/>
        <v>2.118598507420133E-4</v>
      </c>
      <c r="U6" s="10">
        <f t="shared" ca="1" si="13"/>
        <v>2.118598507420133E-4</v>
      </c>
      <c r="X6" s="5"/>
      <c r="Y6" s="11"/>
    </row>
    <row r="7" spans="1:28" x14ac:dyDescent="0.2">
      <c r="A7">
        <v>34</v>
      </c>
      <c r="B7" s="29">
        <v>3.3846603163817544</v>
      </c>
      <c r="C7" s="29">
        <f t="shared" si="0"/>
        <v>129.27770000000007</v>
      </c>
      <c r="D7" t="s">
        <v>36</v>
      </c>
      <c r="E7">
        <f t="shared" si="3"/>
        <v>34</v>
      </c>
      <c r="F7">
        <v>2.0000000000000001E-4</v>
      </c>
      <c r="G7">
        <f t="shared" si="1"/>
        <v>0.99980000000000002</v>
      </c>
      <c r="H7">
        <v>1E-4</v>
      </c>
      <c r="I7">
        <f t="shared" si="2"/>
        <v>0.99990000000000001</v>
      </c>
      <c r="J7">
        <f ca="1">$H$86</f>
        <v>0.77497527937104205</v>
      </c>
      <c r="K7">
        <f ca="1">$H$101</f>
        <v>0.6369325495266891</v>
      </c>
      <c r="L7">
        <f t="shared" ca="1" si="4"/>
        <v>4.340568804909184E-4</v>
      </c>
      <c r="M7">
        <f t="shared" ca="1" si="5"/>
        <v>1.8905882324538048E-4</v>
      </c>
      <c r="N7">
        <f t="shared" ca="1" si="6"/>
        <v>1.8905882324538048E-4</v>
      </c>
      <c r="O7">
        <f t="shared" ca="1" si="7"/>
        <v>4.340568804909184E-4</v>
      </c>
      <c r="P7" s="7">
        <f t="shared" ca="1" si="8"/>
        <v>0.9993768842962637</v>
      </c>
      <c r="Q7" s="8">
        <f t="shared" ca="1" si="9"/>
        <v>4.340568804909184E-4</v>
      </c>
      <c r="R7" s="9">
        <f t="shared" ca="1" si="10"/>
        <v>1.8905882324538048E-4</v>
      </c>
      <c r="S7" s="10">
        <f t="shared" ca="1" si="11"/>
        <v>1</v>
      </c>
      <c r="T7">
        <f t="shared" ca="1" si="12"/>
        <v>6.2311570373629888E-4</v>
      </c>
      <c r="U7" s="10">
        <f t="shared" ca="1" si="13"/>
        <v>6.2311570373629888E-4</v>
      </c>
      <c r="X7" s="5"/>
      <c r="Y7" s="11"/>
    </row>
    <row r="8" spans="1:28" x14ac:dyDescent="0.2">
      <c r="A8">
        <v>35</v>
      </c>
      <c r="B8" s="29">
        <v>3.4016686596801553</v>
      </c>
      <c r="C8" s="29">
        <f>C9-0.545</f>
        <v>129.82270000000005</v>
      </c>
      <c r="E8">
        <f t="shared" si="3"/>
        <v>35</v>
      </c>
      <c r="F8">
        <v>2.9999999999999997E-4</v>
      </c>
      <c r="G8">
        <f t="shared" si="1"/>
        <v>0.99970000000000003</v>
      </c>
      <c r="H8">
        <v>0</v>
      </c>
      <c r="I8">
        <f t="shared" si="2"/>
        <v>1</v>
      </c>
      <c r="J8">
        <f ca="1">$I$86</f>
        <v>0.79913983288004276</v>
      </c>
      <c r="K8">
        <f ca="1">$I$101</f>
        <v>0.6369325495266891</v>
      </c>
      <c r="L8">
        <f t="shared" ca="1" si="4"/>
        <v>6.66965786957463E-4</v>
      </c>
      <c r="M8">
        <f t="shared" ca="1" si="5"/>
        <v>0</v>
      </c>
      <c r="N8">
        <f t="shared" ca="1" si="6"/>
        <v>0</v>
      </c>
      <c r="O8">
        <f t="shared" ca="1" si="7"/>
        <v>6.66965786957463E-4</v>
      </c>
      <c r="P8" s="7">
        <f t="shared" ca="1" si="8"/>
        <v>0.99933303421304254</v>
      </c>
      <c r="Q8" s="8">
        <f t="shared" ca="1" si="9"/>
        <v>6.66965786957463E-4</v>
      </c>
      <c r="R8" s="9">
        <f t="shared" ca="1" si="10"/>
        <v>0</v>
      </c>
      <c r="S8" s="10">
        <f t="shared" ca="1" si="11"/>
        <v>1</v>
      </c>
      <c r="T8">
        <f t="shared" ca="1" si="12"/>
        <v>6.66965786957463E-4</v>
      </c>
      <c r="U8" s="10">
        <f t="shared" ca="1" si="13"/>
        <v>6.66965786957463E-4</v>
      </c>
      <c r="X8" s="5"/>
      <c r="Y8" s="11"/>
    </row>
    <row r="9" spans="1:28" x14ac:dyDescent="0.2">
      <c r="A9">
        <v>36</v>
      </c>
      <c r="B9" s="29">
        <v>3.4187624720403567</v>
      </c>
      <c r="C9" s="29">
        <f t="shared" si="0"/>
        <v>130.36770000000004</v>
      </c>
      <c r="E9">
        <f t="shared" si="3"/>
        <v>36</v>
      </c>
      <c r="F9">
        <v>2.9999999999999997E-4</v>
      </c>
      <c r="G9">
        <f t="shared" si="1"/>
        <v>0.99970000000000003</v>
      </c>
      <c r="H9">
        <v>1E-4</v>
      </c>
      <c r="I9">
        <f t="shared" si="2"/>
        <v>0.99990000000000001</v>
      </c>
      <c r="J9">
        <f ca="1">$J$86</f>
        <v>0.82330438638904346</v>
      </c>
      <c r="K9">
        <f ca="1">$J$101</f>
        <v>0.6369325495266891</v>
      </c>
      <c r="L9">
        <f t="shared" ca="1" si="4"/>
        <v>6.8327345019991714E-4</v>
      </c>
      <c r="M9">
        <f t="shared" ca="1" si="5"/>
        <v>1.8905882324538048E-4</v>
      </c>
      <c r="N9">
        <f t="shared" ca="1" si="6"/>
        <v>1.8905882324538048E-4</v>
      </c>
      <c r="O9">
        <f t="shared" ca="1" si="7"/>
        <v>6.8327345019991714E-4</v>
      </c>
      <c r="P9" s="7">
        <f t="shared" ca="1" si="8"/>
        <v>0.9991276677265547</v>
      </c>
      <c r="Q9" s="8">
        <f t="shared" ca="1" si="9"/>
        <v>6.8327345019991714E-4</v>
      </c>
      <c r="R9" s="9">
        <f t="shared" ca="1" si="10"/>
        <v>1.8905882324538048E-4</v>
      </c>
      <c r="S9" s="10">
        <f t="shared" ca="1" si="11"/>
        <v>1</v>
      </c>
      <c r="T9">
        <f t="shared" ca="1" si="12"/>
        <v>8.7233227344529762E-4</v>
      </c>
      <c r="U9" s="10">
        <f t="shared" ca="1" si="13"/>
        <v>8.7233227344529762E-4</v>
      </c>
      <c r="X9" s="5"/>
      <c r="Y9" s="11"/>
    </row>
    <row r="10" spans="1:28" x14ac:dyDescent="0.2">
      <c r="A10">
        <v>37</v>
      </c>
      <c r="B10" s="29">
        <v>3.4359421829551322</v>
      </c>
      <c r="C10" s="29">
        <f t="shared" si="0"/>
        <v>130.91270000000003</v>
      </c>
      <c r="E10">
        <f t="shared" si="3"/>
        <v>37</v>
      </c>
      <c r="F10">
        <v>2.9999999999999997E-4</v>
      </c>
      <c r="G10">
        <f t="shared" si="1"/>
        <v>0.99970000000000003</v>
      </c>
      <c r="H10">
        <v>0</v>
      </c>
      <c r="I10">
        <f t="shared" si="2"/>
        <v>1</v>
      </c>
      <c r="J10">
        <f ca="1">$K$86</f>
        <v>0.84746893989804395</v>
      </c>
      <c r="K10">
        <f ca="1">$K$101</f>
        <v>0.6369325495266891</v>
      </c>
      <c r="L10">
        <f t="shared" ca="1" si="4"/>
        <v>6.9997970469826143E-4</v>
      </c>
      <c r="M10">
        <f t="shared" ca="1" si="5"/>
        <v>0</v>
      </c>
      <c r="N10">
        <f t="shared" ca="1" si="6"/>
        <v>0</v>
      </c>
      <c r="O10">
        <f t="shared" ca="1" si="7"/>
        <v>6.9997970469826143E-4</v>
      </c>
      <c r="P10" s="7">
        <f t="shared" ca="1" si="8"/>
        <v>0.99930002029530174</v>
      </c>
      <c r="Q10" s="8">
        <f t="shared" ca="1" si="9"/>
        <v>6.9997970469826143E-4</v>
      </c>
      <c r="R10" s="9">
        <f t="shared" ca="1" si="10"/>
        <v>0</v>
      </c>
      <c r="S10" s="10">
        <f t="shared" ca="1" si="11"/>
        <v>1</v>
      </c>
      <c r="T10">
        <f t="shared" ca="1" si="12"/>
        <v>6.9997970469826143E-4</v>
      </c>
      <c r="U10" s="10">
        <f t="shared" ca="1" si="13"/>
        <v>6.9997970469826143E-4</v>
      </c>
      <c r="X10" s="5"/>
      <c r="Y10" s="11"/>
    </row>
    <row r="11" spans="1:28" x14ac:dyDescent="0.2">
      <c r="A11">
        <v>38</v>
      </c>
      <c r="B11" s="29">
        <v>3.4532082240755102</v>
      </c>
      <c r="C11" s="29">
        <f t="shared" si="0"/>
        <v>131.45770000000002</v>
      </c>
      <c r="E11">
        <f t="shared" si="3"/>
        <v>38</v>
      </c>
      <c r="F11">
        <v>5.0000000000000001E-4</v>
      </c>
      <c r="G11">
        <f t="shared" si="1"/>
        <v>0.99950000000000006</v>
      </c>
      <c r="H11">
        <v>1E-4</v>
      </c>
      <c r="I11">
        <f t="shared" si="2"/>
        <v>0.99990000000000001</v>
      </c>
      <c r="J11">
        <f ca="1">$L$86</f>
        <v>0.87163349340704466</v>
      </c>
      <c r="K11">
        <f ca="1">$L$101</f>
        <v>0.6369325495266891</v>
      </c>
      <c r="L11">
        <f t="shared" ca="1" si="4"/>
        <v>1.1949909017795468E-3</v>
      </c>
      <c r="M11">
        <f t="shared" ca="1" si="5"/>
        <v>1.8905882324538048E-4</v>
      </c>
      <c r="N11">
        <f t="shared" ca="1" si="6"/>
        <v>1.8905882324538048E-4</v>
      </c>
      <c r="O11">
        <f t="shared" ca="1" si="7"/>
        <v>1.1949909017795468E-3</v>
      </c>
      <c r="P11" s="7">
        <f t="shared" ca="1" si="8"/>
        <v>0.99861595027497507</v>
      </c>
      <c r="Q11" s="8">
        <f t="shared" ca="1" si="9"/>
        <v>1.1949909017795468E-3</v>
      </c>
      <c r="R11" s="9">
        <f t="shared" ca="1" si="10"/>
        <v>1.8905882324538048E-4</v>
      </c>
      <c r="S11" s="10">
        <f t="shared" ca="1" si="11"/>
        <v>1</v>
      </c>
      <c r="T11">
        <f t="shared" ca="1" si="12"/>
        <v>1.3840497250249273E-3</v>
      </c>
      <c r="U11" s="10">
        <f t="shared" ca="1" si="13"/>
        <v>1.3840497250249273E-3</v>
      </c>
      <c r="X11" s="12" t="s">
        <v>37</v>
      </c>
      <c r="Y11" s="11">
        <v>30</v>
      </c>
    </row>
    <row r="12" spans="1:28" x14ac:dyDescent="0.2">
      <c r="A12">
        <v>39</v>
      </c>
      <c r="B12" s="29">
        <v>3.4705610292216185</v>
      </c>
      <c r="C12" s="29">
        <f>C13-0.545</f>
        <v>132.0027</v>
      </c>
      <c r="E12">
        <f t="shared" si="3"/>
        <v>39</v>
      </c>
      <c r="F12">
        <v>5.9999999999999995E-4</v>
      </c>
      <c r="G12">
        <f t="shared" si="1"/>
        <v>0.99939999999999996</v>
      </c>
      <c r="H12">
        <v>2.0000000000000001E-4</v>
      </c>
      <c r="I12">
        <f t="shared" si="2"/>
        <v>0.99980000000000002</v>
      </c>
      <c r="J12">
        <f ca="1">$M$86</f>
        <v>0.89579804691604514</v>
      </c>
      <c r="K12">
        <f ca="1">$M$101</f>
        <v>0.6369325495266891</v>
      </c>
      <c r="L12">
        <f t="shared" ca="1" si="4"/>
        <v>1.4689349006554719E-3</v>
      </c>
      <c r="M12">
        <f t="shared" ca="1" si="5"/>
        <v>3.7810080660860557E-4</v>
      </c>
      <c r="N12">
        <f t="shared" ca="1" si="6"/>
        <v>3.7810080660860557E-4</v>
      </c>
      <c r="O12">
        <f t="shared" ca="1" si="7"/>
        <v>1.4689349006554719E-3</v>
      </c>
      <c r="P12" s="7">
        <f t="shared" ca="1" si="8"/>
        <v>0.99815296429273592</v>
      </c>
      <c r="Q12" s="8">
        <f t="shared" ca="1" si="9"/>
        <v>1.4689349006554719E-3</v>
      </c>
      <c r="R12" s="9">
        <f t="shared" ca="1" si="10"/>
        <v>3.7810080660860557E-4</v>
      </c>
      <c r="S12" s="10">
        <f t="shared" ca="1" si="11"/>
        <v>1</v>
      </c>
      <c r="T12">
        <f t="shared" ca="1" si="12"/>
        <v>1.8470357072640775E-3</v>
      </c>
      <c r="U12" s="10">
        <f t="shared" ca="1" si="13"/>
        <v>1.8470357072640775E-3</v>
      </c>
      <c r="X12" s="13" t="s">
        <v>38</v>
      </c>
      <c r="Y12">
        <v>80</v>
      </c>
    </row>
    <row r="13" spans="1:28" x14ac:dyDescent="0.2">
      <c r="A13">
        <v>40</v>
      </c>
      <c r="B13" s="29">
        <v>3.4880010343935868</v>
      </c>
      <c r="C13" s="29">
        <v>132.54769999999999</v>
      </c>
      <c r="E13">
        <f t="shared" si="3"/>
        <v>40</v>
      </c>
      <c r="F13">
        <v>1E-3</v>
      </c>
      <c r="G13">
        <f t="shared" si="1"/>
        <v>0.999</v>
      </c>
      <c r="H13">
        <v>2.9999999999999997E-4</v>
      </c>
      <c r="I13">
        <f t="shared" si="2"/>
        <v>0.99970000000000003</v>
      </c>
      <c r="J13">
        <f ca="1">$N$86</f>
        <v>0.91996260042504585</v>
      </c>
      <c r="K13">
        <f ca="1">$N$101</f>
        <v>0.6369325495266891</v>
      </c>
      <c r="L13">
        <f t="shared" ca="1" si="4"/>
        <v>2.507303431334762E-3</v>
      </c>
      <c r="M13">
        <f t="shared" ca="1" si="5"/>
        <v>5.6712594990548926E-4</v>
      </c>
      <c r="N13">
        <f t="shared" ca="1" si="6"/>
        <v>5.6712594990548926E-4</v>
      </c>
      <c r="O13">
        <f t="shared" ca="1" si="7"/>
        <v>2.507303431334762E-3</v>
      </c>
      <c r="P13" s="7">
        <f t="shared" ca="1" si="8"/>
        <v>0.99692557061875975</v>
      </c>
      <c r="Q13" s="8">
        <f t="shared" ca="1" si="9"/>
        <v>2.507303431334762E-3</v>
      </c>
      <c r="R13" s="9">
        <f t="shared" ca="1" si="10"/>
        <v>5.6712594990548926E-4</v>
      </c>
      <c r="S13" s="10">
        <f t="shared" ca="1" si="11"/>
        <v>1</v>
      </c>
      <c r="T13">
        <f t="shared" ca="1" si="12"/>
        <v>3.0744293812402512E-3</v>
      </c>
      <c r="U13" s="10">
        <f t="shared" ca="1" si="13"/>
        <v>3.0744293812402512E-3</v>
      </c>
      <c r="Y13" s="11"/>
      <c r="Z13" s="5"/>
      <c r="AB13" s="14"/>
    </row>
    <row r="14" spans="1:28" x14ac:dyDescent="0.2">
      <c r="A14">
        <v>41</v>
      </c>
      <c r="B14" s="29">
        <v>3.4955003878975948</v>
      </c>
      <c r="C14" s="29">
        <v>132.55950000000001</v>
      </c>
      <c r="E14">
        <f t="shared" si="3"/>
        <v>41</v>
      </c>
      <c r="F14">
        <v>6.9999999999999999E-4</v>
      </c>
      <c r="G14">
        <f t="shared" si="1"/>
        <v>0.99929999999999997</v>
      </c>
      <c r="H14">
        <v>1E-4</v>
      </c>
      <c r="I14">
        <f t="shared" si="2"/>
        <v>0.99990000000000001</v>
      </c>
      <c r="J14">
        <f ca="1">$O$86</f>
        <v>0.94412715393404656</v>
      </c>
      <c r="K14">
        <f ca="1">$O$101</f>
        <v>0.6369325495266891</v>
      </c>
      <c r="L14">
        <f t="shared" ca="1" si="4"/>
        <v>1.7984090861259405E-3</v>
      </c>
      <c r="M14">
        <f t="shared" ca="1" si="5"/>
        <v>1.8905882324538048E-4</v>
      </c>
      <c r="N14">
        <f t="shared" ca="1" si="6"/>
        <v>1.8905882324538048E-4</v>
      </c>
      <c r="O14">
        <f t="shared" ca="1" si="7"/>
        <v>1.7984090861259405E-3</v>
      </c>
      <c r="P14" s="7">
        <f t="shared" ca="1" si="8"/>
        <v>0.99801253209062868</v>
      </c>
      <c r="Q14" s="8">
        <f t="shared" ca="1" si="9"/>
        <v>1.7984090861259405E-3</v>
      </c>
      <c r="R14" s="9">
        <f t="shared" ca="1" si="10"/>
        <v>1.8905882324538048E-4</v>
      </c>
      <c r="S14" s="10">
        <f t="shared" ca="1" si="11"/>
        <v>1</v>
      </c>
      <c r="T14">
        <f t="shared" ca="1" si="12"/>
        <v>1.987467909371321E-3</v>
      </c>
      <c r="U14" s="10">
        <f t="shared" ca="1" si="13"/>
        <v>1.987467909371321E-3</v>
      </c>
      <c r="X14">
        <v>3.6898939999999998</v>
      </c>
      <c r="Y14">
        <v>133.6636</v>
      </c>
      <c r="AB14" s="14"/>
    </row>
    <row r="15" spans="1:28" x14ac:dyDescent="0.2">
      <c r="A15">
        <v>42</v>
      </c>
      <c r="B15" s="29">
        <v>3.5410007757951898</v>
      </c>
      <c r="C15" s="29">
        <v>133.04169999999999</v>
      </c>
      <c r="E15">
        <f t="shared" si="3"/>
        <v>42</v>
      </c>
      <c r="F15">
        <v>1.1000000000000001E-3</v>
      </c>
      <c r="G15">
        <f t="shared" si="1"/>
        <v>0.99890000000000001</v>
      </c>
      <c r="H15">
        <v>2.9999999999999997E-4</v>
      </c>
      <c r="I15">
        <f t="shared" si="2"/>
        <v>0.99970000000000003</v>
      </c>
      <c r="J15">
        <f ca="1">$P$86</f>
        <v>0.96829170744304704</v>
      </c>
      <c r="K15">
        <f ca="1">$P$101</f>
        <v>0.6369325495266891</v>
      </c>
      <c r="L15">
        <f t="shared" ca="1" si="4"/>
        <v>2.8941842698949616E-3</v>
      </c>
      <c r="M15">
        <f t="shared" ca="1" si="5"/>
        <v>5.6712594990548926E-4</v>
      </c>
      <c r="N15">
        <f t="shared" ca="1" si="6"/>
        <v>5.6712594990548926E-4</v>
      </c>
      <c r="O15">
        <f t="shared" ca="1" si="7"/>
        <v>2.8941842698949616E-3</v>
      </c>
      <c r="P15" s="7">
        <f t="shared" ca="1" si="8"/>
        <v>0.99653868978019955</v>
      </c>
      <c r="Q15" s="8">
        <f t="shared" ca="1" si="9"/>
        <v>2.8941842698949616E-3</v>
      </c>
      <c r="R15" s="9">
        <f t="shared" ca="1" si="10"/>
        <v>5.6712594990548926E-4</v>
      </c>
      <c r="S15" s="10">
        <f t="shared" ca="1" si="11"/>
        <v>1</v>
      </c>
      <c r="T15">
        <f t="shared" ca="1" si="12"/>
        <v>3.4613102198004508E-3</v>
      </c>
      <c r="U15" s="10">
        <f t="shared" ca="1" si="13"/>
        <v>3.4613102198004508E-3</v>
      </c>
      <c r="AB15" s="15"/>
    </row>
    <row r="16" spans="1:28" x14ac:dyDescent="0.2">
      <c r="A16">
        <v>43</v>
      </c>
      <c r="B16" s="29">
        <v>3.5555003878975948</v>
      </c>
      <c r="C16" s="29">
        <v>133.92439999999999</v>
      </c>
      <c r="E16">
        <f t="shared" si="3"/>
        <v>43</v>
      </c>
      <c r="F16">
        <v>8.9999999999999998E-4</v>
      </c>
      <c r="G16">
        <f t="shared" si="1"/>
        <v>0.99909999999999999</v>
      </c>
      <c r="H16">
        <v>2.0000000000000001E-4</v>
      </c>
      <c r="I16">
        <f t="shared" si="2"/>
        <v>0.99980000000000002</v>
      </c>
      <c r="J16">
        <f ca="1">$Q$86</f>
        <v>0.99245626095204753</v>
      </c>
      <c r="K16">
        <f ca="1">$Q$101</f>
        <v>0.6369325495266891</v>
      </c>
      <c r="L16">
        <f t="shared" ca="1" si="4"/>
        <v>2.4262129369402308E-3</v>
      </c>
      <c r="M16">
        <f t="shared" ca="1" si="5"/>
        <v>3.7810080660860557E-4</v>
      </c>
      <c r="N16">
        <f t="shared" ca="1" si="6"/>
        <v>3.7810080660860557E-4</v>
      </c>
      <c r="O16">
        <f t="shared" ca="1" si="7"/>
        <v>2.4262129369402308E-3</v>
      </c>
      <c r="P16" s="7">
        <f t="shared" ca="1" si="8"/>
        <v>0.99719568625645116</v>
      </c>
      <c r="Q16" s="8">
        <f t="shared" ca="1" si="9"/>
        <v>2.4262129369402308E-3</v>
      </c>
      <c r="R16" s="9">
        <f t="shared" ca="1" si="10"/>
        <v>3.7810080660860557E-4</v>
      </c>
      <c r="S16" s="10">
        <f t="shared" ca="1" si="11"/>
        <v>1</v>
      </c>
      <c r="T16">
        <f t="shared" ca="1" si="12"/>
        <v>2.8043137435488363E-3</v>
      </c>
      <c r="U16" s="10">
        <f t="shared" ca="1" si="13"/>
        <v>2.8043137435488363E-3</v>
      </c>
      <c r="W16" s="16"/>
      <c r="X16" s="17" t="s">
        <v>39</v>
      </c>
      <c r="Y16">
        <v>45</v>
      </c>
    </row>
    <row r="17" spans="1:28" x14ac:dyDescent="0.2">
      <c r="A17">
        <v>44</v>
      </c>
      <c r="B17" s="29">
        <v>3.6119989656064129</v>
      </c>
      <c r="C17" s="29">
        <v>133.86019999999999</v>
      </c>
      <c r="E17">
        <f t="shared" si="3"/>
        <v>44</v>
      </c>
      <c r="F17">
        <v>1.1000000000000001E-3</v>
      </c>
      <c r="G17">
        <f t="shared" si="1"/>
        <v>0.99890000000000001</v>
      </c>
      <c r="H17">
        <v>2.9999999999999997E-4</v>
      </c>
      <c r="I17">
        <f t="shared" si="2"/>
        <v>0.99970000000000003</v>
      </c>
      <c r="J17">
        <f ca="1">$R$86</f>
        <v>1.0166208144610482</v>
      </c>
      <c r="K17">
        <f ca="1">$R$101</f>
        <v>0.6369325495266891</v>
      </c>
      <c r="L17">
        <f t="shared" ca="1" si="4"/>
        <v>3.0372748537446093E-3</v>
      </c>
      <c r="M17">
        <f t="shared" ca="1" si="5"/>
        <v>5.6712594990548926E-4</v>
      </c>
      <c r="N17">
        <f t="shared" ca="1" si="6"/>
        <v>5.6712594990548926E-4</v>
      </c>
      <c r="O17">
        <f t="shared" ca="1" si="7"/>
        <v>3.0372748537446093E-3</v>
      </c>
      <c r="P17" s="7">
        <f t="shared" ca="1" si="8"/>
        <v>0.9963955991963499</v>
      </c>
      <c r="Q17" s="8">
        <f t="shared" ca="1" si="9"/>
        <v>3.0372748537446093E-3</v>
      </c>
      <c r="R17" s="9">
        <f t="shared" ca="1" si="10"/>
        <v>5.6712594990548926E-4</v>
      </c>
      <c r="S17" s="10">
        <f t="shared" ca="1" si="11"/>
        <v>1</v>
      </c>
      <c r="T17">
        <f t="shared" ca="1" si="12"/>
        <v>3.6044008036500985E-3</v>
      </c>
      <c r="U17" s="10">
        <f t="shared" ca="1" si="13"/>
        <v>3.6044008036500985E-3</v>
      </c>
      <c r="X17" s="18" t="s">
        <v>40</v>
      </c>
      <c r="Y17">
        <v>3.5</v>
      </c>
      <c r="AA17" s="6"/>
    </row>
    <row r="18" spans="1:28" x14ac:dyDescent="0.2">
      <c r="A18">
        <v>45</v>
      </c>
      <c r="B18" s="29">
        <v>3.6550012929919831</v>
      </c>
      <c r="C18" s="29">
        <v>134.17590000000001</v>
      </c>
      <c r="E18">
        <f t="shared" si="3"/>
        <v>45</v>
      </c>
      <c r="F18">
        <v>1.6999999999999999E-3</v>
      </c>
      <c r="G18">
        <f t="shared" si="1"/>
        <v>0.99829999999999997</v>
      </c>
      <c r="H18">
        <v>5.0000000000000001E-4</v>
      </c>
      <c r="I18">
        <f t="shared" si="2"/>
        <v>0.99950000000000006</v>
      </c>
      <c r="J18">
        <f ca="1">$S$86</f>
        <v>1.0407853679700489</v>
      </c>
      <c r="K18">
        <f ca="1">$S$101</f>
        <v>0.6369325495266891</v>
      </c>
      <c r="L18">
        <f t="shared" ca="1" si="4"/>
        <v>4.8059580895826182E-3</v>
      </c>
      <c r="M18">
        <f t="shared" ca="1" si="5"/>
        <v>9.4512571556337743E-4</v>
      </c>
      <c r="N18">
        <f t="shared" ca="1" si="6"/>
        <v>9.4512571556337743E-4</v>
      </c>
      <c r="O18">
        <f t="shared" ca="1" si="7"/>
        <v>4.8059580895826182E-3</v>
      </c>
      <c r="P18" s="7">
        <f t="shared" ca="1" si="8"/>
        <v>0.994248916194854</v>
      </c>
      <c r="Q18" s="8">
        <f t="shared" ca="1" si="9"/>
        <v>4.8059580895826182E-3</v>
      </c>
      <c r="R18" s="9">
        <f t="shared" ca="1" si="10"/>
        <v>9.4512571556337743E-4</v>
      </c>
      <c r="S18" s="10">
        <f t="shared" ca="1" si="11"/>
        <v>1</v>
      </c>
      <c r="T18">
        <f t="shared" ca="1" si="12"/>
        <v>5.7510838051459956E-3</v>
      </c>
      <c r="U18" s="10">
        <f t="shared" ca="1" si="13"/>
        <v>5.7510838051459956E-3</v>
      </c>
      <c r="W18" s="16"/>
      <c r="X18" s="18" t="s">
        <v>41</v>
      </c>
      <c r="Y18" s="8">
        <f ca="1">$Y$17-AB18</f>
        <v>-0.15500129299198306</v>
      </c>
      <c r="Z18" s="19"/>
      <c r="AA18">
        <f>Y16-27</f>
        <v>18</v>
      </c>
      <c r="AB18" cm="1">
        <f t="array" aca="1" ref="AB18" ca="1">INDIRECT("B"&amp;AA18)</f>
        <v>3.6550012929919831</v>
      </c>
    </row>
    <row r="19" spans="1:28" x14ac:dyDescent="0.2">
      <c r="A19">
        <v>46</v>
      </c>
      <c r="B19" s="29">
        <v>3.6629997414016033</v>
      </c>
      <c r="C19" s="29">
        <v>134.8107</v>
      </c>
      <c r="E19">
        <f t="shared" si="3"/>
        <v>46</v>
      </c>
      <c r="F19">
        <v>1.5E-3</v>
      </c>
      <c r="G19">
        <f t="shared" si="1"/>
        <v>0.99850000000000005</v>
      </c>
      <c r="H19">
        <v>4.0000000000000002E-4</v>
      </c>
      <c r="I19">
        <f t="shared" si="2"/>
        <v>0.99960000000000004</v>
      </c>
      <c r="J19">
        <f ca="1">$T$86</f>
        <v>1.0649499214790497</v>
      </c>
      <c r="K19">
        <f ca="1">$T$101</f>
        <v>0.6369325495266891</v>
      </c>
      <c r="L19">
        <f t="shared" ca="1" si="4"/>
        <v>4.3448408737171151E-3</v>
      </c>
      <c r="M19">
        <f t="shared" ca="1" si="5"/>
        <v>7.5613425295184555E-4</v>
      </c>
      <c r="N19">
        <f t="shared" ca="1" si="6"/>
        <v>7.5613425295184555E-4</v>
      </c>
      <c r="O19">
        <f t="shared" ca="1" si="7"/>
        <v>4.3448408737171151E-3</v>
      </c>
      <c r="P19" s="7">
        <f t="shared" ca="1" si="8"/>
        <v>0.99489902487333104</v>
      </c>
      <c r="Q19" s="8">
        <f t="shared" ca="1" si="9"/>
        <v>4.3448408737171151E-3</v>
      </c>
      <c r="R19" s="9">
        <f t="shared" ca="1" si="10"/>
        <v>7.5613425295184555E-4</v>
      </c>
      <c r="S19" s="10">
        <f t="shared" ca="1" si="11"/>
        <v>1</v>
      </c>
      <c r="T19">
        <f t="shared" ca="1" si="12"/>
        <v>5.1009751266689607E-3</v>
      </c>
      <c r="U19" s="10">
        <f t="shared" ca="1" si="13"/>
        <v>5.1009751266689607E-3</v>
      </c>
      <c r="W19" s="16"/>
      <c r="X19" s="17" t="s">
        <v>42</v>
      </c>
      <c r="Y19">
        <v>170</v>
      </c>
      <c r="Z19" s="20"/>
    </row>
    <row r="20" spans="1:28" x14ac:dyDescent="0.2">
      <c r="A20">
        <v>47</v>
      </c>
      <c r="B20" s="29">
        <v>3.6299999999999994</v>
      </c>
      <c r="C20" s="29">
        <v>135.01329999999999</v>
      </c>
      <c r="E20">
        <f t="shared" si="3"/>
        <v>47</v>
      </c>
      <c r="F20">
        <v>1.6000000000000001E-3</v>
      </c>
      <c r="G20">
        <f t="shared" si="1"/>
        <v>0.99839999999999995</v>
      </c>
      <c r="H20">
        <v>5.0000000000000001E-4</v>
      </c>
      <c r="I20">
        <f t="shared" si="2"/>
        <v>0.99950000000000006</v>
      </c>
      <c r="J20">
        <f ca="1">$U$86</f>
        <v>1.0891144749880499</v>
      </c>
      <c r="K20">
        <f ca="1">$U$101</f>
        <v>0.6369325495266891</v>
      </c>
      <c r="L20">
        <f t="shared" ca="1" si="4"/>
        <v>4.7471306625884724E-3</v>
      </c>
      <c r="M20">
        <f t="shared" ca="1" si="5"/>
        <v>9.4512571556337743E-4</v>
      </c>
      <c r="N20">
        <f t="shared" ca="1" si="6"/>
        <v>9.4512571556337743E-4</v>
      </c>
      <c r="O20">
        <f t="shared" ca="1" si="7"/>
        <v>4.7471306625884724E-3</v>
      </c>
      <c r="P20" s="7">
        <f t="shared" ca="1" si="8"/>
        <v>0.99430774362184815</v>
      </c>
      <c r="Q20" s="8">
        <f t="shared" ca="1" si="9"/>
        <v>4.7471306625884724E-3</v>
      </c>
      <c r="R20" s="9">
        <f t="shared" ca="1" si="10"/>
        <v>9.4512571556337743E-4</v>
      </c>
      <c r="S20" s="10">
        <f t="shared" ca="1" si="11"/>
        <v>1</v>
      </c>
      <c r="T20">
        <f t="shared" ca="1" si="12"/>
        <v>5.6922563781518498E-3</v>
      </c>
      <c r="U20" s="10">
        <f t="shared" ca="1" si="13"/>
        <v>5.6922563781518498E-3</v>
      </c>
      <c r="X20" s="18" t="s">
        <v>43</v>
      </c>
      <c r="Y20" s="8">
        <f ca="1">$Y$19-AB20</f>
        <v>35.824099999999987</v>
      </c>
      <c r="Z20" s="11"/>
      <c r="AA20">
        <f>Y16-27</f>
        <v>18</v>
      </c>
      <c r="AB20" cm="1">
        <f t="array" aca="1" ref="AB20" ca="1">INDIRECT("c"&amp;AA20)</f>
        <v>134.17590000000001</v>
      </c>
    </row>
    <row r="21" spans="1:28" x14ac:dyDescent="0.2">
      <c r="A21">
        <v>48</v>
      </c>
      <c r="B21" s="29">
        <v>3.6829997414016034</v>
      </c>
      <c r="C21" s="29">
        <v>136.00579999999999</v>
      </c>
      <c r="E21">
        <f t="shared" si="3"/>
        <v>48</v>
      </c>
      <c r="F21">
        <v>2E-3</v>
      </c>
      <c r="G21">
        <f t="shared" si="1"/>
        <v>0.998</v>
      </c>
      <c r="H21">
        <v>5.9999999999999995E-4</v>
      </c>
      <c r="I21">
        <f t="shared" si="2"/>
        <v>0.99939999999999996</v>
      </c>
      <c r="J21">
        <f ca="1">$V$86</f>
        <v>1.1132790284970506</v>
      </c>
      <c r="K21">
        <f ca="1">$V$101</f>
        <v>0.6369325495266891</v>
      </c>
      <c r="L21">
        <f t="shared" ca="1" si="4"/>
        <v>6.0762104370468695E-3</v>
      </c>
      <c r="M21">
        <f t="shared" ca="1" si="5"/>
        <v>1.134100337556343E-3</v>
      </c>
      <c r="N21">
        <f t="shared" ca="1" si="6"/>
        <v>1.134100337556343E-3</v>
      </c>
      <c r="O21">
        <f t="shared" ca="1" si="7"/>
        <v>6.0762104370468695E-3</v>
      </c>
      <c r="P21" s="7">
        <f t="shared" ca="1" si="8"/>
        <v>0.99278968922539679</v>
      </c>
      <c r="Q21" s="8">
        <f t="shared" ca="1" si="9"/>
        <v>6.0762104370468695E-3</v>
      </c>
      <c r="R21" s="9">
        <f t="shared" ca="1" si="10"/>
        <v>1.134100337556343E-3</v>
      </c>
      <c r="S21" s="10">
        <f t="shared" ca="1" si="11"/>
        <v>1</v>
      </c>
      <c r="T21">
        <f t="shared" ca="1" si="12"/>
        <v>7.2103107746032125E-3</v>
      </c>
      <c r="U21" s="10">
        <f t="shared" ca="1" si="13"/>
        <v>7.2103107746032125E-3</v>
      </c>
      <c r="X21" s="21" t="s">
        <v>44</v>
      </c>
      <c r="Y21" s="8">
        <v>0</v>
      </c>
      <c r="Z21" s="3"/>
      <c r="AA21" s="3"/>
    </row>
    <row r="22" spans="1:28" x14ac:dyDescent="0.2">
      <c r="A22">
        <v>49</v>
      </c>
      <c r="B22" s="29">
        <v>3.6814998707008013</v>
      </c>
      <c r="C22" s="29">
        <v>136.29480000000001</v>
      </c>
      <c r="E22">
        <f t="shared" si="3"/>
        <v>49</v>
      </c>
      <c r="F22">
        <v>2.5000000000000001E-3</v>
      </c>
      <c r="G22">
        <f t="shared" si="1"/>
        <v>0.99750000000000005</v>
      </c>
      <c r="H22">
        <v>5.9999999999999995E-4</v>
      </c>
      <c r="I22">
        <f t="shared" si="2"/>
        <v>0.99939999999999996</v>
      </c>
      <c r="J22">
        <f ca="1">$W$86</f>
        <v>1.1374435820060513</v>
      </c>
      <c r="K22">
        <f ca="1">$W$101</f>
        <v>0.6369325495266891</v>
      </c>
      <c r="L22">
        <f t="shared" ca="1" si="4"/>
        <v>7.7763322548684011E-3</v>
      </c>
      <c r="M22">
        <f t="shared" ca="1" si="5"/>
        <v>1.134100337556343E-3</v>
      </c>
      <c r="N22">
        <f t="shared" ca="1" si="6"/>
        <v>1.134100337556343E-3</v>
      </c>
      <c r="O22">
        <f t="shared" ca="1" si="7"/>
        <v>7.7763322548684011E-3</v>
      </c>
      <c r="P22" s="7">
        <f t="shared" ca="1" si="8"/>
        <v>0.99108956740757526</v>
      </c>
      <c r="Q22" s="8">
        <f t="shared" ca="1" si="9"/>
        <v>7.7763322548684011E-3</v>
      </c>
      <c r="R22" s="9">
        <f t="shared" ca="1" si="10"/>
        <v>1.134100337556343E-3</v>
      </c>
      <c r="S22" s="10">
        <f t="shared" ca="1" si="11"/>
        <v>1</v>
      </c>
      <c r="T22">
        <f t="shared" ca="1" si="12"/>
        <v>8.9104325924247441E-3</v>
      </c>
      <c r="U22" s="10">
        <f t="shared" ca="1" si="13"/>
        <v>8.9104325924247441E-3</v>
      </c>
      <c r="X22" s="21" t="s">
        <v>45</v>
      </c>
      <c r="Y22" s="8">
        <v>0</v>
      </c>
      <c r="Z22" s="3"/>
      <c r="AA22" s="3"/>
    </row>
    <row r="23" spans="1:28" x14ac:dyDescent="0.2">
      <c r="A23">
        <v>50</v>
      </c>
      <c r="B23" s="29">
        <v>3.6955003878975949</v>
      </c>
      <c r="C23" s="29">
        <v>136.85210000000001</v>
      </c>
      <c r="E23">
        <f t="shared" si="3"/>
        <v>50</v>
      </c>
      <c r="F23">
        <v>3.0000000000000001E-3</v>
      </c>
      <c r="G23">
        <f t="shared" si="1"/>
        <v>0.997</v>
      </c>
      <c r="H23">
        <v>8.9999999999999998E-4</v>
      </c>
      <c r="I23">
        <f t="shared" si="2"/>
        <v>0.99909999999999999</v>
      </c>
      <c r="J23">
        <f ca="1">$X$86</f>
        <v>1.161608135515052</v>
      </c>
      <c r="K23">
        <f ca="1">$X$101</f>
        <v>0.6369325495266891</v>
      </c>
      <c r="L23">
        <f t="shared" ca="1" si="4"/>
        <v>9.5536792116599489E-3</v>
      </c>
      <c r="M23">
        <f t="shared" ca="1" si="5"/>
        <v>1.7009231579789841E-3</v>
      </c>
      <c r="N23">
        <f t="shared" ca="1" si="6"/>
        <v>1.7009231579789841E-3</v>
      </c>
      <c r="O23">
        <f t="shared" ca="1" si="7"/>
        <v>9.5536792116599489E-3</v>
      </c>
      <c r="P23" s="7">
        <f t="shared" ca="1" si="8"/>
        <v>0.98874539763036107</v>
      </c>
      <c r="Q23" s="8">
        <f t="shared" ca="1" si="9"/>
        <v>9.5536792116599489E-3</v>
      </c>
      <c r="R23" s="9">
        <f t="shared" ca="1" si="10"/>
        <v>1.7009231579789841E-3</v>
      </c>
      <c r="S23" s="10">
        <f t="shared" ca="1" si="11"/>
        <v>1</v>
      </c>
      <c r="T23">
        <f t="shared" ca="1" si="12"/>
        <v>1.1254602369638933E-2</v>
      </c>
      <c r="U23" s="10">
        <f t="shared" ca="1" si="13"/>
        <v>1.1254602369638933E-2</v>
      </c>
      <c r="X23" t="s">
        <v>46</v>
      </c>
      <c r="Y23" s="8">
        <v>0</v>
      </c>
      <c r="Z23" s="22"/>
      <c r="AA23" s="22"/>
    </row>
    <row r="24" spans="1:28" x14ac:dyDescent="0.2">
      <c r="A24">
        <v>51</v>
      </c>
      <c r="B24" s="29">
        <v>3.6889992242048102</v>
      </c>
      <c r="C24" s="29">
        <v>137.26009999999999</v>
      </c>
      <c r="E24">
        <f t="shared" si="3"/>
        <v>51</v>
      </c>
      <c r="F24">
        <v>2.5999999999999999E-3</v>
      </c>
      <c r="G24">
        <f t="shared" si="1"/>
        <v>0.99739999999999995</v>
      </c>
      <c r="H24">
        <v>6.9999999999999999E-4</v>
      </c>
      <c r="I24">
        <f t="shared" si="2"/>
        <v>0.99929999999999997</v>
      </c>
      <c r="J24">
        <f ca="1">$Y$86</f>
        <v>1.1857726890240528</v>
      </c>
      <c r="K24">
        <f ca="1">$Y$101</f>
        <v>0.6369325495266891</v>
      </c>
      <c r="L24">
        <f t="shared" ca="1" si="4"/>
        <v>8.4852371646017E-3</v>
      </c>
      <c r="M24">
        <f t="shared" ca="1" si="5"/>
        <v>1.3230581187460011E-3</v>
      </c>
      <c r="N24">
        <f t="shared" ca="1" si="6"/>
        <v>1.3230581187460011E-3</v>
      </c>
      <c r="O24">
        <f t="shared" ca="1" si="7"/>
        <v>8.4852371646017E-3</v>
      </c>
      <c r="P24" s="7">
        <f t="shared" ca="1" si="8"/>
        <v>0.9901917047166523</v>
      </c>
      <c r="Q24" s="8">
        <f t="shared" ca="1" si="9"/>
        <v>8.4852371646017E-3</v>
      </c>
      <c r="R24" s="9">
        <f t="shared" ca="1" si="10"/>
        <v>1.3230581187460011E-3</v>
      </c>
      <c r="S24" s="10">
        <f t="shared" ca="1" si="11"/>
        <v>1</v>
      </c>
      <c r="T24">
        <f t="shared" ca="1" si="12"/>
        <v>9.8082952833477011E-3</v>
      </c>
      <c r="U24" s="10">
        <f t="shared" ca="1" si="13"/>
        <v>9.8082952833477011E-3</v>
      </c>
      <c r="X24" s="21" t="s">
        <v>47</v>
      </c>
      <c r="Y24">
        <v>30</v>
      </c>
      <c r="Z24" s="8"/>
      <c r="AA24" s="8"/>
    </row>
    <row r="25" spans="1:28" x14ac:dyDescent="0.2">
      <c r="A25">
        <v>52</v>
      </c>
      <c r="B25" s="29">
        <v>3.7004990949056111</v>
      </c>
      <c r="C25" s="29">
        <v>137.70670000000001</v>
      </c>
      <c r="E25">
        <f t="shared" si="3"/>
        <v>52</v>
      </c>
      <c r="F25">
        <v>3.3999999999999998E-3</v>
      </c>
      <c r="G25">
        <f t="shared" si="1"/>
        <v>0.99660000000000004</v>
      </c>
      <c r="H25">
        <v>1.1000000000000001E-3</v>
      </c>
      <c r="I25">
        <f t="shared" si="2"/>
        <v>0.99890000000000001</v>
      </c>
      <c r="J25">
        <f ca="1">$Z$86</f>
        <v>1.209937242533053</v>
      </c>
      <c r="K25">
        <f ca="1">$Z$101</f>
        <v>0.6369325495266891</v>
      </c>
      <c r="L25">
        <f t="shared" ca="1" si="4"/>
        <v>1.135559123921881E-2</v>
      </c>
      <c r="M25">
        <f t="shared" ca="1" si="5"/>
        <v>2.0787208317883943E-3</v>
      </c>
      <c r="N25">
        <f t="shared" ca="1" si="6"/>
        <v>2.0787208317883943E-3</v>
      </c>
      <c r="O25">
        <f t="shared" ca="1" si="7"/>
        <v>1.135559123921881E-2</v>
      </c>
      <c r="P25" s="7">
        <f t="shared" ca="1" si="8"/>
        <v>0.9865656879289928</v>
      </c>
      <c r="Q25" s="8">
        <f t="shared" ca="1" si="9"/>
        <v>1.135559123921881E-2</v>
      </c>
      <c r="R25" s="9">
        <f t="shared" ca="1" si="10"/>
        <v>2.0787208317883943E-3</v>
      </c>
      <c r="S25" s="10">
        <f t="shared" ca="1" si="11"/>
        <v>1</v>
      </c>
      <c r="T25">
        <f t="shared" ca="1" si="12"/>
        <v>1.3434312071007204E-2</v>
      </c>
      <c r="U25" s="10">
        <f t="shared" ca="1" si="13"/>
        <v>1.3434312071007204E-2</v>
      </c>
      <c r="X25" t="s">
        <v>48</v>
      </c>
      <c r="Y25" s="8">
        <v>0</v>
      </c>
      <c r="Z25" s="8"/>
      <c r="AA25" s="8"/>
    </row>
    <row r="26" spans="1:28" x14ac:dyDescent="0.2">
      <c r="A26">
        <v>53</v>
      </c>
      <c r="B26" s="29">
        <v>3.7249987070080168</v>
      </c>
      <c r="C26" s="29">
        <v>138.7961</v>
      </c>
      <c r="E26">
        <f t="shared" si="3"/>
        <v>53</v>
      </c>
      <c r="F26">
        <v>3.3999999999999998E-3</v>
      </c>
      <c r="G26">
        <f t="shared" si="1"/>
        <v>0.99660000000000004</v>
      </c>
      <c r="H26">
        <v>1.1999999999999999E-3</v>
      </c>
      <c r="I26">
        <f t="shared" si="2"/>
        <v>0.99880000000000002</v>
      </c>
      <c r="J26">
        <f ca="1">$AA$86</f>
        <v>1.2341017960420537</v>
      </c>
      <c r="K26">
        <f ca="1">$AA$101</f>
        <v>0.6369325495266891</v>
      </c>
      <c r="L26">
        <f t="shared" ca="1" si="4"/>
        <v>1.1631714758876033E-2</v>
      </c>
      <c r="M26">
        <f t="shared" ca="1" si="5"/>
        <v>2.2675944061986142E-3</v>
      </c>
      <c r="N26">
        <f t="shared" ca="1" si="6"/>
        <v>2.2675944061986142E-3</v>
      </c>
      <c r="O26">
        <f t="shared" ca="1" si="7"/>
        <v>1.1631714758876033E-2</v>
      </c>
      <c r="P26" s="7">
        <f t="shared" ca="1" si="8"/>
        <v>0.98610069083492535</v>
      </c>
      <c r="Q26" s="8">
        <f t="shared" ca="1" si="9"/>
        <v>1.1631714758876033E-2</v>
      </c>
      <c r="R26" s="9">
        <f t="shared" ca="1" si="10"/>
        <v>2.2675944061986142E-3</v>
      </c>
      <c r="S26" s="10">
        <f t="shared" ca="1" si="11"/>
        <v>1</v>
      </c>
      <c r="T26">
        <f t="shared" ca="1" si="12"/>
        <v>1.3899309165074647E-2</v>
      </c>
      <c r="U26" s="10">
        <f t="shared" ca="1" si="13"/>
        <v>1.3899309165074647E-2</v>
      </c>
      <c r="X26" t="s">
        <v>49</v>
      </c>
      <c r="Y26" s="8">
        <v>0.6</v>
      </c>
      <c r="Z26" s="8" t="s">
        <v>50</v>
      </c>
    </row>
    <row r="27" spans="1:28" x14ac:dyDescent="0.2">
      <c r="A27">
        <v>54</v>
      </c>
      <c r="B27" s="29">
        <v>3.7459994828032066</v>
      </c>
      <c r="C27" s="29">
        <v>139.16460000000001</v>
      </c>
      <c r="E27">
        <f t="shared" si="3"/>
        <v>54</v>
      </c>
      <c r="F27">
        <v>4.0000000000000001E-3</v>
      </c>
      <c r="G27">
        <f t="shared" si="1"/>
        <v>0.996</v>
      </c>
      <c r="H27">
        <v>1.2999999999999999E-3</v>
      </c>
      <c r="I27">
        <f t="shared" si="2"/>
        <v>0.99870000000000003</v>
      </c>
      <c r="J27">
        <f ca="1">$AB$86</f>
        <v>1.2582663495510544</v>
      </c>
      <c r="K27">
        <f ca="1">$AB$101</f>
        <v>0.6369325495266891</v>
      </c>
      <c r="L27">
        <f t="shared" ca="1" si="4"/>
        <v>1.4006473245547602E-2</v>
      </c>
      <c r="M27">
        <f t="shared" ca="1" si="5"/>
        <v>2.4564511386998555E-3</v>
      </c>
      <c r="N27">
        <f t="shared" ca="1" si="6"/>
        <v>2.4564511386998555E-3</v>
      </c>
      <c r="O27">
        <f t="shared" ca="1" si="7"/>
        <v>1.4006473245547602E-2</v>
      </c>
      <c r="P27" s="7">
        <f t="shared" ca="1" si="8"/>
        <v>0.98353707561575254</v>
      </c>
      <c r="Q27" s="8">
        <f t="shared" ca="1" si="9"/>
        <v>1.4006473245547602E-2</v>
      </c>
      <c r="R27" s="9">
        <f t="shared" ca="1" si="10"/>
        <v>2.4564511386998555E-3</v>
      </c>
      <c r="S27" s="10">
        <f t="shared" ca="1" si="11"/>
        <v>1</v>
      </c>
      <c r="T27">
        <f t="shared" ca="1" si="12"/>
        <v>1.6462924384247457E-2</v>
      </c>
      <c r="U27" s="10">
        <f t="shared" ca="1" si="13"/>
        <v>1.6462924384247457E-2</v>
      </c>
      <c r="X27" t="s">
        <v>51</v>
      </c>
      <c r="Y27" s="8">
        <v>0</v>
      </c>
      <c r="Z27" s="8"/>
      <c r="AA27" s="8"/>
    </row>
    <row r="28" spans="1:28" x14ac:dyDescent="0.2">
      <c r="A28">
        <v>55</v>
      </c>
      <c r="B28" s="29">
        <v>3.7070002585983968</v>
      </c>
      <c r="C28" s="29">
        <v>139.51419999999999</v>
      </c>
      <c r="E28">
        <f t="shared" si="3"/>
        <v>55</v>
      </c>
      <c r="F28">
        <v>4.7000000000000002E-3</v>
      </c>
      <c r="G28">
        <f t="shared" si="1"/>
        <v>0.99529999999999996</v>
      </c>
      <c r="H28">
        <v>1.4E-3</v>
      </c>
      <c r="I28">
        <f t="shared" si="2"/>
        <v>0.99860000000000004</v>
      </c>
      <c r="J28">
        <f ca="1">$AC$86</f>
        <v>1.2824309030600551</v>
      </c>
      <c r="K28">
        <f ca="1">$AC$101</f>
        <v>0.6369325495266891</v>
      </c>
      <c r="L28">
        <f t="shared" ca="1" si="4"/>
        <v>1.6841859085307886E-2</v>
      </c>
      <c r="M28">
        <f t="shared" ca="1" si="5"/>
        <v>2.6452910291080434E-3</v>
      </c>
      <c r="N28">
        <f t="shared" ca="1" si="6"/>
        <v>2.6452910291080434E-3</v>
      </c>
      <c r="O28">
        <f t="shared" ca="1" si="7"/>
        <v>1.6841859085307886E-2</v>
      </c>
      <c r="P28" s="7">
        <f t="shared" ca="1" si="8"/>
        <v>0.98051284988558407</v>
      </c>
      <c r="Q28" s="8">
        <f t="shared" ca="1" si="9"/>
        <v>1.6841859085307886E-2</v>
      </c>
      <c r="R28" s="9">
        <f t="shared" ca="1" si="10"/>
        <v>2.6452910291080434E-3</v>
      </c>
      <c r="S28" s="10">
        <f t="shared" ca="1" si="11"/>
        <v>1</v>
      </c>
      <c r="T28">
        <f t="shared" ca="1" si="12"/>
        <v>1.948715011441593E-2</v>
      </c>
      <c r="U28" s="10">
        <f t="shared" ca="1" si="13"/>
        <v>1.948715011441593E-2</v>
      </c>
      <c r="X28" t="s">
        <v>52</v>
      </c>
      <c r="Y28" s="8">
        <v>0</v>
      </c>
      <c r="Z28" s="8"/>
      <c r="AA28" s="8"/>
    </row>
    <row r="29" spans="1:28" x14ac:dyDescent="0.2">
      <c r="A29">
        <v>56</v>
      </c>
      <c r="B29" s="29">
        <v>3.7089992242048098</v>
      </c>
      <c r="C29" s="29">
        <v>140.0917</v>
      </c>
      <c r="E29">
        <f t="shared" si="3"/>
        <v>56</v>
      </c>
      <c r="F29">
        <v>4.7000000000000002E-3</v>
      </c>
      <c r="G29">
        <f t="shared" si="1"/>
        <v>0.99529999999999996</v>
      </c>
      <c r="H29">
        <v>1.6000000000000001E-3</v>
      </c>
      <c r="I29">
        <f t="shared" si="2"/>
        <v>0.99839999999999995</v>
      </c>
      <c r="J29">
        <f ca="1">$AD$86</f>
        <v>1.3065954565690558</v>
      </c>
      <c r="K29">
        <f ca="1">$AD$101</f>
        <v>0.6369325495266891</v>
      </c>
      <c r="L29">
        <f t="shared" ca="1" si="4"/>
        <v>1.7250218805318296E-2</v>
      </c>
      <c r="M29">
        <f t="shared" ca="1" si="5"/>
        <v>3.0229202829072932E-3</v>
      </c>
      <c r="N29">
        <f t="shared" ca="1" si="6"/>
        <v>3.0229202829072932E-3</v>
      </c>
      <c r="O29">
        <f t="shared" ca="1" si="7"/>
        <v>1.7250218805318296E-2</v>
      </c>
      <c r="P29" s="7">
        <f t="shared" ca="1" si="8"/>
        <v>0.97972686091177441</v>
      </c>
      <c r="Q29" s="8">
        <f t="shared" ca="1" si="9"/>
        <v>1.7250218805318296E-2</v>
      </c>
      <c r="R29" s="9">
        <f t="shared" ca="1" si="10"/>
        <v>3.0229202829072932E-3</v>
      </c>
      <c r="S29" s="10">
        <f t="shared" ca="1" si="11"/>
        <v>1</v>
      </c>
      <c r="T29">
        <f t="shared" ca="1" si="12"/>
        <v>2.0273139088225589E-2</v>
      </c>
      <c r="U29" s="10">
        <f t="shared" ca="1" si="13"/>
        <v>2.0273139088225589E-2</v>
      </c>
      <c r="X29" t="s">
        <v>53</v>
      </c>
      <c r="Y29" s="8">
        <v>0</v>
      </c>
      <c r="Z29" s="8"/>
      <c r="AA29" s="8"/>
    </row>
    <row r="30" spans="1:28" x14ac:dyDescent="0.2">
      <c r="A30">
        <v>57</v>
      </c>
      <c r="B30" s="29">
        <v>3.7140005171967929</v>
      </c>
      <c r="C30" s="29">
        <v>140.7533</v>
      </c>
      <c r="E30">
        <f t="shared" si="3"/>
        <v>57</v>
      </c>
      <c r="F30">
        <v>4.8999999999999998E-3</v>
      </c>
      <c r="G30">
        <f t="shared" si="1"/>
        <v>0.99509999999999998</v>
      </c>
      <c r="H30">
        <v>1.8E-3</v>
      </c>
      <c r="I30">
        <f t="shared" si="2"/>
        <v>0.99819999999999998</v>
      </c>
      <c r="J30">
        <f ca="1">$AE$86</f>
        <v>1.3307600100780561</v>
      </c>
      <c r="K30">
        <f ca="1">$AE$101</f>
        <v>0.6369325495266891</v>
      </c>
      <c r="L30">
        <f t="shared" ca="1" si="4"/>
        <v>1.8415104777832592E-2</v>
      </c>
      <c r="M30">
        <f t="shared" ca="1" si="5"/>
        <v>3.4004821661207663E-3</v>
      </c>
      <c r="N30">
        <f t="shared" ca="1" si="6"/>
        <v>3.4004821661207663E-3</v>
      </c>
      <c r="O30">
        <f t="shared" ca="1" si="7"/>
        <v>1.8415104777832592E-2</v>
      </c>
      <c r="P30" s="7">
        <f t="shared" ca="1" si="8"/>
        <v>0.97818441305604664</v>
      </c>
      <c r="Q30" s="8">
        <f t="shared" ca="1" si="9"/>
        <v>1.8415104777832592E-2</v>
      </c>
      <c r="R30" s="9">
        <f t="shared" ca="1" si="10"/>
        <v>3.4004821661207663E-3</v>
      </c>
      <c r="S30" s="10">
        <f t="shared" ca="1" si="11"/>
        <v>1</v>
      </c>
      <c r="T30">
        <f t="shared" ca="1" si="12"/>
        <v>2.1815586943953358E-2</v>
      </c>
      <c r="U30" s="10">
        <f t="shared" ca="1" si="13"/>
        <v>2.1815586943953358E-2</v>
      </c>
      <c r="X30" t="s">
        <v>54</v>
      </c>
      <c r="Y30" s="8">
        <v>0</v>
      </c>
      <c r="Z30" s="8"/>
      <c r="AA30" s="8"/>
    </row>
    <row r="31" spans="1:28" x14ac:dyDescent="0.2">
      <c r="A31">
        <v>58</v>
      </c>
      <c r="B31" s="29">
        <v>3.7214998707008018</v>
      </c>
      <c r="C31" s="29">
        <v>141.39359999999999</v>
      </c>
      <c r="E31">
        <f t="shared" si="3"/>
        <v>58</v>
      </c>
      <c r="F31">
        <v>5.5999999999999999E-3</v>
      </c>
      <c r="G31">
        <f t="shared" si="1"/>
        <v>0.99439999999999995</v>
      </c>
      <c r="H31">
        <v>2.0999999999999999E-3</v>
      </c>
      <c r="I31">
        <f t="shared" si="2"/>
        <v>0.99790000000000001</v>
      </c>
      <c r="J31">
        <f ca="1">$AF$86</f>
        <v>1.3549245635870568</v>
      </c>
      <c r="K31">
        <f ca="1">$AF$101</f>
        <v>0.6369325495266891</v>
      </c>
      <c r="L31">
        <f t="shared" ca="1" si="4"/>
        <v>2.1533994912329879E-2</v>
      </c>
      <c r="M31">
        <f t="shared" ca="1" si="5"/>
        <v>3.9666986678649208E-3</v>
      </c>
      <c r="N31">
        <f t="shared" ca="1" si="6"/>
        <v>3.9666986678649208E-3</v>
      </c>
      <c r="O31">
        <f t="shared" ca="1" si="7"/>
        <v>2.1533994912329879E-2</v>
      </c>
      <c r="P31" s="7">
        <f t="shared" ca="1" si="8"/>
        <v>0.9744993064198052</v>
      </c>
      <c r="Q31" s="8">
        <f t="shared" ca="1" si="9"/>
        <v>2.1533994912329879E-2</v>
      </c>
      <c r="R31" s="9">
        <f t="shared" ca="1" si="10"/>
        <v>3.9666986678649208E-3</v>
      </c>
      <c r="S31" s="10">
        <f t="shared" ca="1" si="11"/>
        <v>1</v>
      </c>
      <c r="T31">
        <f t="shared" ca="1" si="12"/>
        <v>2.55006935801948E-2</v>
      </c>
      <c r="U31" s="10">
        <f t="shared" ca="1" si="13"/>
        <v>2.55006935801948E-2</v>
      </c>
      <c r="X31" s="23" t="s">
        <v>55</v>
      </c>
      <c r="Y31" s="24">
        <f ca="1">Q53</f>
        <v>9.1853906660671836E-2</v>
      </c>
      <c r="Z31" s="8"/>
    </row>
    <row r="32" spans="1:28" x14ac:dyDescent="0.2">
      <c r="A32">
        <v>59</v>
      </c>
      <c r="B32" s="29">
        <v>3.7140005171967929</v>
      </c>
      <c r="C32" s="29">
        <v>142.006</v>
      </c>
      <c r="E32">
        <f t="shared" si="3"/>
        <v>59</v>
      </c>
      <c r="F32">
        <v>5.4999999999999997E-3</v>
      </c>
      <c r="G32">
        <f t="shared" si="1"/>
        <v>0.99450000000000005</v>
      </c>
      <c r="H32">
        <v>2.3E-3</v>
      </c>
      <c r="I32">
        <f t="shared" si="2"/>
        <v>0.99770000000000003</v>
      </c>
      <c r="J32">
        <f ca="1">$AG$86</f>
        <v>1.3790891170960575</v>
      </c>
      <c r="K32">
        <f ca="1">$AG$101</f>
        <v>0.6369325495266891</v>
      </c>
      <c r="L32">
        <f t="shared" ca="1" si="4"/>
        <v>2.166422645367172E-2</v>
      </c>
      <c r="M32">
        <f t="shared" ca="1" si="5"/>
        <v>4.344092118157783E-3</v>
      </c>
      <c r="N32">
        <f t="shared" ca="1" si="6"/>
        <v>4.344092118157783E-3</v>
      </c>
      <c r="O32">
        <f t="shared" ca="1" si="7"/>
        <v>2.166422645367172E-2</v>
      </c>
      <c r="P32" s="7">
        <f t="shared" ca="1" si="8"/>
        <v>0.9739916814281705</v>
      </c>
      <c r="Q32" s="8">
        <f t="shared" ca="1" si="9"/>
        <v>2.166422645367172E-2</v>
      </c>
      <c r="R32" s="9">
        <f t="shared" ca="1" si="10"/>
        <v>4.344092118157783E-3</v>
      </c>
      <c r="S32" s="10">
        <f t="shared" ca="1" si="11"/>
        <v>1</v>
      </c>
      <c r="T32">
        <f t="shared" ca="1" si="12"/>
        <v>2.6008318571829503E-2</v>
      </c>
      <c r="U32" s="10">
        <f t="shared" ca="1" si="13"/>
        <v>2.6008318571829503E-2</v>
      </c>
      <c r="Y32" s="25">
        <f ca="1">Y31*100</f>
        <v>9.1853906660671836</v>
      </c>
      <c r="Z32" s="8"/>
      <c r="AA32" s="8"/>
    </row>
    <row r="33" spans="1:27" x14ac:dyDescent="0.2">
      <c r="A33">
        <v>60</v>
      </c>
      <c r="B33" s="29">
        <v>3.7185001292991982</v>
      </c>
      <c r="C33" s="29">
        <v>142.60650000000001</v>
      </c>
      <c r="E33">
        <f t="shared" si="3"/>
        <v>60</v>
      </c>
      <c r="F33">
        <v>6.6E-3</v>
      </c>
      <c r="G33">
        <f t="shared" si="1"/>
        <v>0.99339999999999995</v>
      </c>
      <c r="H33">
        <v>2.8999999999999998E-3</v>
      </c>
      <c r="I33">
        <f t="shared" si="2"/>
        <v>0.99709999999999999</v>
      </c>
      <c r="J33">
        <f ca="1">$AH$86</f>
        <v>1.4032536706050578</v>
      </c>
      <c r="K33">
        <f ca="1">$AH$101</f>
        <v>0.6369325495266891</v>
      </c>
      <c r="L33">
        <f t="shared" ca="1" si="4"/>
        <v>2.6580886344713672E-2</v>
      </c>
      <c r="M33">
        <f t="shared" ca="1" si="5"/>
        <v>5.4758682086191168E-3</v>
      </c>
      <c r="N33">
        <f t="shared" ca="1" si="6"/>
        <v>5.4758682086191168E-3</v>
      </c>
      <c r="O33">
        <f t="shared" ca="1" si="7"/>
        <v>2.6580886344713672E-2</v>
      </c>
      <c r="P33" s="7">
        <f t="shared" ca="1" si="8"/>
        <v>0.96794324544666721</v>
      </c>
      <c r="Q33" s="8">
        <f t="shared" ca="1" si="9"/>
        <v>2.6580886344713672E-2</v>
      </c>
      <c r="R33" s="9">
        <f t="shared" ca="1" si="10"/>
        <v>5.4758682086191168E-3</v>
      </c>
      <c r="S33" s="10">
        <f t="shared" ca="1" si="11"/>
        <v>1</v>
      </c>
      <c r="T33">
        <f t="shared" ca="1" si="12"/>
        <v>3.2056754553332789E-2</v>
      </c>
      <c r="U33" s="10">
        <f t="shared" ca="1" si="13"/>
        <v>3.2056754553332789E-2</v>
      </c>
      <c r="Z33" s="8"/>
    </row>
    <row r="34" spans="1:27" x14ac:dyDescent="0.2">
      <c r="A34">
        <v>61</v>
      </c>
      <c r="B34" s="29">
        <v>3.69899922420481</v>
      </c>
      <c r="C34" s="29">
        <v>143.12110000000001</v>
      </c>
      <c r="E34">
        <f t="shared" si="3"/>
        <v>61</v>
      </c>
      <c r="F34">
        <v>6.4000000000000003E-3</v>
      </c>
      <c r="G34">
        <f t="shared" si="1"/>
        <v>0.99360000000000004</v>
      </c>
      <c r="H34">
        <v>2.8E-3</v>
      </c>
      <c r="I34">
        <f t="shared" si="2"/>
        <v>0.99719999999999998</v>
      </c>
      <c r="J34">
        <f ca="1">$AI$86</f>
        <v>1.4274182241140587</v>
      </c>
      <c r="K34">
        <f ca="1">$AI$101</f>
        <v>0.6369325495266891</v>
      </c>
      <c r="L34">
        <f t="shared" ca="1" si="4"/>
        <v>2.6405554811796961E-2</v>
      </c>
      <c r="M34">
        <f t="shared" ca="1" si="5"/>
        <v>5.2872809717460223E-3</v>
      </c>
      <c r="N34">
        <f t="shared" ca="1" si="6"/>
        <v>5.2872809717460223E-3</v>
      </c>
      <c r="O34">
        <f t="shared" ca="1" si="7"/>
        <v>2.6405554811796961E-2</v>
      </c>
      <c r="P34" s="7">
        <f t="shared" ca="1" si="8"/>
        <v>0.96830716421645702</v>
      </c>
      <c r="Q34" s="8">
        <f t="shared" ca="1" si="9"/>
        <v>2.6405554811796961E-2</v>
      </c>
      <c r="R34" s="9">
        <f t="shared" ca="1" si="10"/>
        <v>5.2872809717460223E-3</v>
      </c>
      <c r="S34" s="10">
        <f t="shared" ca="1" si="11"/>
        <v>1</v>
      </c>
      <c r="T34">
        <f t="shared" ca="1" si="12"/>
        <v>3.1692835783542983E-2</v>
      </c>
      <c r="U34" s="10">
        <f t="shared" ca="1" si="13"/>
        <v>3.1692835783542983E-2</v>
      </c>
      <c r="W34">
        <f ca="1">0.45*Y20</f>
        <v>16.120844999999996</v>
      </c>
      <c r="Y34" s="8">
        <f ca="1">Y31/0.099684821552116</f>
        <v>0.92144325716277575</v>
      </c>
      <c r="Z34" s="8"/>
      <c r="AA34" s="8"/>
    </row>
    <row r="35" spans="1:27" x14ac:dyDescent="0.2">
      <c r="A35">
        <v>62</v>
      </c>
      <c r="B35" s="29">
        <v>3.6940005171967933</v>
      </c>
      <c r="C35" s="29">
        <v>143.62719999999999</v>
      </c>
      <c r="E35">
        <f t="shared" si="3"/>
        <v>62</v>
      </c>
      <c r="F35">
        <v>7.1000000000000004E-3</v>
      </c>
      <c r="G35">
        <f t="shared" si="1"/>
        <v>0.9929</v>
      </c>
      <c r="H35">
        <v>3.5000000000000001E-3</v>
      </c>
      <c r="I35">
        <f t="shared" si="2"/>
        <v>0.99650000000000005</v>
      </c>
      <c r="J35">
        <f ca="1">$AJ$86</f>
        <v>1.4515827776230597</v>
      </c>
      <c r="K35">
        <f ca="1">$AJ$101</f>
        <v>0.6369325495266891</v>
      </c>
      <c r="L35">
        <f t="shared" ca="1" si="4"/>
        <v>2.9966035190922335E-2</v>
      </c>
      <c r="M35">
        <f t="shared" ca="1" si="5"/>
        <v>6.6070378774312211E-3</v>
      </c>
      <c r="N35">
        <f t="shared" ca="1" si="6"/>
        <v>6.6070378774312211E-3</v>
      </c>
      <c r="O35">
        <f t="shared" ca="1" si="7"/>
        <v>2.9966035190922335E-2</v>
      </c>
      <c r="P35" s="7">
        <f t="shared" ca="1" si="8"/>
        <v>0.96342692693164644</v>
      </c>
      <c r="Q35" s="8">
        <f t="shared" ca="1" si="9"/>
        <v>2.9966035190922335E-2</v>
      </c>
      <c r="R35" s="9">
        <f t="shared" ca="1" si="10"/>
        <v>6.6070378774312211E-3</v>
      </c>
      <c r="S35" s="10">
        <f t="shared" ca="1" si="11"/>
        <v>1</v>
      </c>
      <c r="T35">
        <f t="shared" ca="1" si="12"/>
        <v>3.6573073068353557E-2</v>
      </c>
      <c r="U35" s="10">
        <f t="shared" ca="1" si="13"/>
        <v>3.6573073068353557E-2</v>
      </c>
      <c r="W35">
        <f ca="1">Y18*0.56</f>
        <v>-8.6800724075510524E-2</v>
      </c>
      <c r="Y35" s="8"/>
      <c r="Z35" s="8"/>
      <c r="AA35" s="8"/>
    </row>
    <row r="36" spans="1:27" x14ac:dyDescent="0.2">
      <c r="A36">
        <v>63</v>
      </c>
      <c r="B36" s="29">
        <v>3.6870002585983968</v>
      </c>
      <c r="C36" s="29">
        <v>144.08279999999999</v>
      </c>
      <c r="E36">
        <f t="shared" si="3"/>
        <v>63</v>
      </c>
      <c r="F36">
        <v>6.8999999999999999E-3</v>
      </c>
      <c r="G36">
        <f t="shared" si="1"/>
        <v>0.99309999999999998</v>
      </c>
      <c r="H36">
        <v>3.8E-3</v>
      </c>
      <c r="I36">
        <f t="shared" si="2"/>
        <v>0.99619999999999997</v>
      </c>
      <c r="J36">
        <f ca="1">$AK$86</f>
        <v>1.4757473311320599</v>
      </c>
      <c r="K36">
        <f ca="1">$AK$101</f>
        <v>0.6369325495266891</v>
      </c>
      <c r="L36">
        <f t="shared" ca="1" si="4"/>
        <v>2.9833241870943938E-2</v>
      </c>
      <c r="M36">
        <f t="shared" ca="1" si="5"/>
        <v>7.172395291248912E-3</v>
      </c>
      <c r="N36">
        <f t="shared" ca="1" si="6"/>
        <v>7.172395291248912E-3</v>
      </c>
      <c r="O36">
        <f t="shared" ca="1" si="7"/>
        <v>2.9833241870943938E-2</v>
      </c>
      <c r="P36" s="7">
        <f t="shared" ca="1" si="8"/>
        <v>0.96299436283780715</v>
      </c>
      <c r="Q36" s="8">
        <f t="shared" ca="1" si="9"/>
        <v>2.9833241870943938E-2</v>
      </c>
      <c r="R36" s="9">
        <f t="shared" ca="1" si="10"/>
        <v>7.172395291248912E-3</v>
      </c>
      <c r="S36" s="10">
        <f t="shared" ca="1" si="11"/>
        <v>1</v>
      </c>
      <c r="T36">
        <f t="shared" ca="1" si="12"/>
        <v>3.700563716219285E-2</v>
      </c>
      <c r="U36" s="10">
        <f t="shared" ca="1" si="13"/>
        <v>3.700563716219285E-2</v>
      </c>
      <c r="Y36" s="8"/>
      <c r="Z36" s="8"/>
      <c r="AA36" s="8"/>
    </row>
    <row r="37" spans="1:27" x14ac:dyDescent="0.2">
      <c r="A37">
        <v>64</v>
      </c>
      <c r="B37" s="29">
        <v>3.6940005171967933</v>
      </c>
      <c r="C37" s="29">
        <v>145.43639999999999</v>
      </c>
      <c r="E37">
        <f t="shared" si="3"/>
        <v>64</v>
      </c>
      <c r="F37">
        <v>7.7000000000000002E-3</v>
      </c>
      <c r="G37">
        <f t="shared" si="1"/>
        <v>0.99229999999999996</v>
      </c>
      <c r="H37">
        <v>4.7000000000000002E-3</v>
      </c>
      <c r="I37">
        <f t="shared" si="2"/>
        <v>0.99529999999999996</v>
      </c>
      <c r="J37">
        <f ca="1">$AL$86</f>
        <v>1.4999118846410606</v>
      </c>
      <c r="K37">
        <f ca="1">$AL$101</f>
        <v>0.6369325495266891</v>
      </c>
      <c r="L37">
        <f t="shared" ca="1" si="4"/>
        <v>3.4046419352113944E-2</v>
      </c>
      <c r="M37">
        <f t="shared" ca="1" si="5"/>
        <v>8.8675577904497871E-3</v>
      </c>
      <c r="N37">
        <f t="shared" ca="1" si="6"/>
        <v>8.8675577904497871E-3</v>
      </c>
      <c r="O37">
        <f t="shared" ca="1" si="7"/>
        <v>3.4046419352113944E-2</v>
      </c>
      <c r="P37" s="7">
        <f t="shared" ca="1" si="8"/>
        <v>0.95708602285743627</v>
      </c>
      <c r="Q37" s="8">
        <f t="shared" ca="1" si="9"/>
        <v>3.4046419352113944E-2</v>
      </c>
      <c r="R37" s="9">
        <f t="shared" ca="1" si="10"/>
        <v>8.8675577904497871E-3</v>
      </c>
      <c r="S37" s="10">
        <f t="shared" ca="1" si="11"/>
        <v>1</v>
      </c>
      <c r="T37">
        <f t="shared" ca="1" si="12"/>
        <v>4.2913977142563731E-2</v>
      </c>
      <c r="U37" s="10">
        <f t="shared" ca="1" si="13"/>
        <v>4.2913977142563731E-2</v>
      </c>
      <c r="W37">
        <v>9.9684821552115985E-2</v>
      </c>
      <c r="X37">
        <f ca="1">Q37/W37</f>
        <v>0.34154065605980161</v>
      </c>
      <c r="Y37" s="8"/>
      <c r="Z37" s="8">
        <f>0.5^(20/40)</f>
        <v>0.70710678118654757</v>
      </c>
      <c r="AA37" s="8"/>
    </row>
    <row r="38" spans="1:27" x14ac:dyDescent="0.2">
      <c r="A38">
        <v>65</v>
      </c>
      <c r="B38" s="29">
        <v>3.6570002585983965</v>
      </c>
      <c r="C38" s="29">
        <v>145.53919999999999</v>
      </c>
      <c r="E38">
        <f>E37+1</f>
        <v>65</v>
      </c>
      <c r="F38">
        <v>7.4999999999999997E-3</v>
      </c>
      <c r="G38">
        <f t="shared" si="1"/>
        <v>0.99250000000000005</v>
      </c>
      <c r="H38">
        <v>5.1999999999999998E-3</v>
      </c>
      <c r="I38">
        <f t="shared" si="2"/>
        <v>0.99480000000000002</v>
      </c>
      <c r="J38">
        <f ca="1">$AM$86</f>
        <v>1.5240764381500613</v>
      </c>
      <c r="K38">
        <f ca="1">$AM$101</f>
        <v>0.6369325495266891</v>
      </c>
      <c r="L38">
        <f t="shared" ca="1" si="4"/>
        <v>3.3971102456703872E-2</v>
      </c>
      <c r="M38">
        <f t="shared" ca="1" si="5"/>
        <v>9.8087250500054068E-3</v>
      </c>
      <c r="N38">
        <f t="shared" ca="1" si="6"/>
        <v>9.8087250500054068E-3</v>
      </c>
      <c r="O38">
        <f t="shared" ca="1" si="7"/>
        <v>3.3971102456703872E-2</v>
      </c>
      <c r="P38" s="7">
        <f t="shared" ca="1" si="8"/>
        <v>0.95622017249329072</v>
      </c>
      <c r="Q38" s="8">
        <f t="shared" ca="1" si="9"/>
        <v>3.3971102456703872E-2</v>
      </c>
      <c r="R38" s="9">
        <f t="shared" ca="1" si="10"/>
        <v>9.8087250500054068E-3</v>
      </c>
      <c r="S38" s="10">
        <f t="shared" ca="1" si="11"/>
        <v>1</v>
      </c>
      <c r="T38">
        <f t="shared" ca="1" si="12"/>
        <v>4.3779827506709279E-2</v>
      </c>
      <c r="U38" s="10">
        <f t="shared" ca="1" si="13"/>
        <v>4.3779827506709279E-2</v>
      </c>
      <c r="V38">
        <v>56</v>
      </c>
      <c r="W38">
        <v>1.9304217349253423E-2</v>
      </c>
      <c r="X38">
        <f ca="1">Q14/W38</f>
        <v>9.3161460710319485E-2</v>
      </c>
      <c r="Y38" s="8"/>
      <c r="Z38" s="8"/>
      <c r="AA38" s="8"/>
    </row>
    <row r="39" spans="1:27" x14ac:dyDescent="0.2">
      <c r="A39">
        <v>66</v>
      </c>
      <c r="B39" s="29">
        <v>3.6470002585983967</v>
      </c>
      <c r="C39" s="29">
        <v>146.494</v>
      </c>
      <c r="E39">
        <f t="shared" si="3"/>
        <v>66</v>
      </c>
      <c r="F39">
        <v>7.7999999999999996E-3</v>
      </c>
      <c r="G39">
        <f t="shared" si="1"/>
        <v>0.99219999999999997</v>
      </c>
      <c r="H39">
        <v>5.5999999999999999E-3</v>
      </c>
      <c r="I39">
        <f t="shared" si="2"/>
        <v>0.99439999999999995</v>
      </c>
      <c r="J39">
        <f ca="1">$AN$86</f>
        <v>1.5482409916590616</v>
      </c>
      <c r="K39">
        <f ca="1">$AN$101</f>
        <v>0.6369325495266891</v>
      </c>
      <c r="L39">
        <f t="shared" ca="1" si="4"/>
        <v>3.6158773764566332E-2</v>
      </c>
      <c r="M39">
        <f t="shared" ca="1" si="5"/>
        <v>1.0561355571374054E-2</v>
      </c>
      <c r="N39">
        <f t="shared" ca="1" si="6"/>
        <v>1.0561355571374054E-2</v>
      </c>
      <c r="O39">
        <f t="shared" ca="1" si="7"/>
        <v>3.6158773764566332E-2</v>
      </c>
      <c r="P39" s="7">
        <f t="shared" ca="1" si="8"/>
        <v>0.95327987066405961</v>
      </c>
      <c r="Q39" s="8">
        <f t="shared" ca="1" si="9"/>
        <v>3.6158773764566332E-2</v>
      </c>
      <c r="R39" s="9">
        <f t="shared" ca="1" si="10"/>
        <v>1.0561355571374054E-2</v>
      </c>
      <c r="S39" s="10">
        <f t="shared" ca="1" si="11"/>
        <v>1</v>
      </c>
      <c r="T39">
        <f t="shared" ca="1" si="12"/>
        <v>4.6720129335940386E-2</v>
      </c>
      <c r="U39" s="10">
        <f t="shared" ca="1" si="13"/>
        <v>4.6720129335940386E-2</v>
      </c>
    </row>
    <row r="40" spans="1:27" x14ac:dyDescent="0.2">
      <c r="A40">
        <v>67</v>
      </c>
      <c r="B40" s="29">
        <v>3.6449987070080163</v>
      </c>
      <c r="C40" s="29">
        <v>146.66929999999999</v>
      </c>
      <c r="E40">
        <f t="shared" si="3"/>
        <v>67</v>
      </c>
      <c r="F40">
        <v>8.6999999999999994E-3</v>
      </c>
      <c r="G40">
        <f t="shared" si="1"/>
        <v>0.99129999999999996</v>
      </c>
      <c r="H40">
        <v>7.1000000000000004E-3</v>
      </c>
      <c r="I40">
        <f t="shared" si="2"/>
        <v>0.9929</v>
      </c>
      <c r="J40">
        <f ca="1">$AO$86</f>
        <v>1.5724055451680623</v>
      </c>
      <c r="K40">
        <f ca="1">$AO$101</f>
        <v>0.6369325495266891</v>
      </c>
      <c r="L40">
        <f t="shared" ca="1" si="4"/>
        <v>4.1227985931675648E-2</v>
      </c>
      <c r="M40">
        <f t="shared" ca="1" si="5"/>
        <v>1.3381318798951103E-2</v>
      </c>
      <c r="N40">
        <f t="shared" ca="1" si="6"/>
        <v>1.3381318798951103E-2</v>
      </c>
      <c r="O40">
        <f t="shared" ca="1" si="7"/>
        <v>4.1227985931675648E-2</v>
      </c>
      <c r="P40" s="7">
        <f t="shared" ca="1" si="8"/>
        <v>0.94539069526937325</v>
      </c>
      <c r="Q40" s="8">
        <f t="shared" ca="1" si="9"/>
        <v>4.1227985931675648E-2</v>
      </c>
      <c r="R40" s="9">
        <f t="shared" ca="1" si="10"/>
        <v>1.3381318798951103E-2</v>
      </c>
      <c r="S40" s="10">
        <f t="shared" ca="1" si="11"/>
        <v>1</v>
      </c>
      <c r="T40">
        <f t="shared" ca="1" si="12"/>
        <v>5.4609304730626751E-2</v>
      </c>
      <c r="U40" s="10">
        <f t="shared" ca="1" si="13"/>
        <v>5.4609304730626751E-2</v>
      </c>
    </row>
    <row r="41" spans="1:27" x14ac:dyDescent="0.2">
      <c r="A41">
        <v>68</v>
      </c>
      <c r="B41" s="29">
        <v>3.6319989656064129</v>
      </c>
      <c r="C41" s="29">
        <v>146.93469999999999</v>
      </c>
      <c r="E41">
        <f t="shared" si="3"/>
        <v>68</v>
      </c>
      <c r="F41">
        <v>8.5000000000000006E-3</v>
      </c>
      <c r="G41">
        <f t="shared" si="1"/>
        <v>0.99150000000000005</v>
      </c>
      <c r="H41">
        <v>7.6E-3</v>
      </c>
      <c r="I41">
        <f t="shared" si="2"/>
        <v>0.99239999999999995</v>
      </c>
      <c r="J41">
        <f ca="1">$AP$86</f>
        <v>1.596570098677063</v>
      </c>
      <c r="K41">
        <f ca="1">$AP$101</f>
        <v>0.6369325495266891</v>
      </c>
      <c r="L41">
        <f t="shared" ca="1" si="4"/>
        <v>4.1260572788943017E-2</v>
      </c>
      <c r="M41">
        <f t="shared" ca="1" si="5"/>
        <v>1.4320463931326688E-2</v>
      </c>
      <c r="N41">
        <f t="shared" ca="1" si="6"/>
        <v>1.4320463931326688E-2</v>
      </c>
      <c r="O41">
        <f t="shared" ca="1" si="7"/>
        <v>4.1260572788943017E-2</v>
      </c>
      <c r="P41" s="7">
        <f t="shared" ca="1" si="8"/>
        <v>0.94441896327973029</v>
      </c>
      <c r="Q41" s="8">
        <f t="shared" ca="1" si="9"/>
        <v>4.1260572788943017E-2</v>
      </c>
      <c r="R41" s="9">
        <f t="shared" ca="1" si="10"/>
        <v>1.4320463931326688E-2</v>
      </c>
      <c r="S41" s="10">
        <f t="shared" ca="1" si="11"/>
        <v>1</v>
      </c>
      <c r="T41">
        <f t="shared" ca="1" si="12"/>
        <v>5.5581036720269705E-2</v>
      </c>
      <c r="U41" s="10">
        <f t="shared" ca="1" si="13"/>
        <v>5.5581036720269705E-2</v>
      </c>
    </row>
    <row r="42" spans="1:27" x14ac:dyDescent="0.2">
      <c r="A42">
        <v>69</v>
      </c>
      <c r="B42" s="29">
        <v>3.6138389707783811</v>
      </c>
      <c r="C42" s="29">
        <v>147.3451</v>
      </c>
      <c r="E42">
        <f t="shared" si="3"/>
        <v>69</v>
      </c>
      <c r="F42">
        <v>8.8999999999999999E-3</v>
      </c>
      <c r="G42">
        <f t="shared" si="1"/>
        <v>0.99109999999999998</v>
      </c>
      <c r="H42">
        <v>8.9999999999999993E-3</v>
      </c>
      <c r="I42">
        <f t="shared" si="2"/>
        <v>0.99099999999999999</v>
      </c>
      <c r="J42">
        <f ca="1">$AQ$86</f>
        <v>1.6207346521860637</v>
      </c>
      <c r="K42">
        <f ca="1">$AQ$101</f>
        <v>0.6369325495266891</v>
      </c>
      <c r="L42">
        <f t="shared" ca="1" si="4"/>
        <v>4.4200414121634002E-2</v>
      </c>
      <c r="M42">
        <f t="shared" ca="1" si="5"/>
        <v>1.6947828679199417E-2</v>
      </c>
      <c r="N42">
        <f t="shared" ca="1" si="6"/>
        <v>1.6947828679199417E-2</v>
      </c>
      <c r="O42">
        <f t="shared" ca="1" si="7"/>
        <v>4.4200414121634002E-2</v>
      </c>
      <c r="P42" s="7">
        <f t="shared" ca="1" si="8"/>
        <v>0.93885175719916658</v>
      </c>
      <c r="Q42" s="8">
        <f t="shared" ca="1" si="9"/>
        <v>4.4200414121634002E-2</v>
      </c>
      <c r="R42" s="9">
        <f t="shared" ca="1" si="10"/>
        <v>1.6947828679199417E-2</v>
      </c>
      <c r="S42" s="10">
        <f t="shared" ca="1" si="11"/>
        <v>1</v>
      </c>
      <c r="T42">
        <f t="shared" ca="1" si="12"/>
        <v>6.1148242800833419E-2</v>
      </c>
      <c r="U42" s="10">
        <f t="shared" ca="1" si="13"/>
        <v>6.1148242800833419E-2</v>
      </c>
    </row>
    <row r="43" spans="1:27" x14ac:dyDescent="0.2">
      <c r="A43">
        <v>70</v>
      </c>
      <c r="B43" s="29">
        <v>3.5957697759244889</v>
      </c>
      <c r="C43" s="29">
        <f>C42+0.545</f>
        <v>147.89009999999999</v>
      </c>
      <c r="E43">
        <f t="shared" si="3"/>
        <v>70</v>
      </c>
      <c r="F43">
        <v>9.1000000000000004E-3</v>
      </c>
      <c r="G43">
        <f t="shared" si="1"/>
        <v>0.9909</v>
      </c>
      <c r="H43">
        <v>9.9000000000000008E-3</v>
      </c>
      <c r="I43">
        <f t="shared" si="2"/>
        <v>0.99009999999999998</v>
      </c>
      <c r="J43">
        <f ca="1">$AR$86</f>
        <v>1.644899205695064</v>
      </c>
      <c r="K43">
        <f ca="1">$AR$101</f>
        <v>0.6369325495266891</v>
      </c>
      <c r="L43">
        <f t="shared" ca="1" si="4"/>
        <v>4.6254339714562942E-2</v>
      </c>
      <c r="M43">
        <f t="shared" ca="1" si="5"/>
        <v>1.8635104274009828E-2</v>
      </c>
      <c r="N43">
        <f t="shared" ca="1" si="6"/>
        <v>1.8635104274009828E-2</v>
      </c>
      <c r="O43">
        <f t="shared" ca="1" si="7"/>
        <v>4.6254339714562942E-2</v>
      </c>
      <c r="P43" s="7">
        <f t="shared" ca="1" si="8"/>
        <v>0.93511055601142723</v>
      </c>
      <c r="Q43" s="8">
        <f t="shared" ca="1" si="9"/>
        <v>4.6254339714562942E-2</v>
      </c>
      <c r="R43" s="9">
        <f t="shared" ca="1" si="10"/>
        <v>1.8635104274009828E-2</v>
      </c>
      <c r="S43" s="10">
        <f t="shared" ca="1" si="11"/>
        <v>1</v>
      </c>
      <c r="T43">
        <f t="shared" ca="1" si="12"/>
        <v>6.488944398857277E-2</v>
      </c>
      <c r="U43" s="10">
        <f t="shared" ca="1" si="13"/>
        <v>6.488944398857277E-2</v>
      </c>
    </row>
    <row r="44" spans="1:27" x14ac:dyDescent="0.2">
      <c r="A44">
        <v>71</v>
      </c>
      <c r="B44" s="29">
        <v>3.5777909270448665</v>
      </c>
      <c r="C44" s="29">
        <f t="shared" ref="C44:C53" si="14">C43+0.545</f>
        <v>148.43509999999998</v>
      </c>
      <c r="E44">
        <f t="shared" si="3"/>
        <v>71</v>
      </c>
      <c r="F44">
        <v>0.01</v>
      </c>
      <c r="G44">
        <f t="shared" si="1"/>
        <v>0.99</v>
      </c>
      <c r="H44">
        <v>1.15E-2</v>
      </c>
      <c r="I44">
        <f t="shared" si="2"/>
        <v>0.98850000000000005</v>
      </c>
      <c r="J44">
        <f ca="1">$AS$86</f>
        <v>1.6690637592040647</v>
      </c>
      <c r="K44">
        <f ca="1">$AS$101</f>
        <v>0.6369325495266891</v>
      </c>
      <c r="L44">
        <f t="shared" ref="L44:L53" ca="1" si="15">1-((G44)^EXP(J44))</f>
        <v>5.1941537038211472E-2</v>
      </c>
      <c r="M44">
        <f t="shared" ref="M44:M53" ca="1" si="16">1-(I44)^EXP(K44)</f>
        <v>2.1631333639469452E-2</v>
      </c>
      <c r="N44">
        <f t="shared" ca="1" si="6"/>
        <v>2.1631333639469452E-2</v>
      </c>
      <c r="O44">
        <f t="shared" ref="O44:O53" ca="1" si="17">L44</f>
        <v>5.1941537038211472E-2</v>
      </c>
      <c r="P44" s="7">
        <f t="shared" ref="P44:P53" ca="1" si="18">1-N44-O44</f>
        <v>0.92642712932231908</v>
      </c>
      <c r="Q44" s="8">
        <f t="shared" ref="Q44:Q53" ca="1" si="19">0+O44</f>
        <v>5.1941537038211472E-2</v>
      </c>
      <c r="R44" s="9">
        <f t="shared" ref="R44:R53" ca="1" si="20">0+N44</f>
        <v>2.1631333639469452E-2</v>
      </c>
      <c r="S44" s="10">
        <f t="shared" ref="S44:S53" ca="1" si="21">P44+Q44+R44</f>
        <v>1</v>
      </c>
      <c r="T44">
        <f t="shared" ref="T44:T53" ca="1" si="22">Q44+R44</f>
        <v>7.3572870677680924E-2</v>
      </c>
      <c r="U44" s="10">
        <f t="shared" ref="U44:U53" ca="1" si="23">1-P44</f>
        <v>7.3572870677680924E-2</v>
      </c>
    </row>
    <row r="45" spans="1:27" x14ac:dyDescent="0.2">
      <c r="A45">
        <v>72</v>
      </c>
      <c r="B45" s="29">
        <v>3.5599019724096421</v>
      </c>
      <c r="C45" s="29">
        <f t="shared" si="14"/>
        <v>148.98009999999996</v>
      </c>
      <c r="E45">
        <f t="shared" si="3"/>
        <v>72</v>
      </c>
      <c r="F45">
        <v>1.01E-2</v>
      </c>
      <c r="G45">
        <f t="shared" si="1"/>
        <v>0.9899</v>
      </c>
      <c r="H45">
        <v>1.4E-2</v>
      </c>
      <c r="I45">
        <f t="shared" si="2"/>
        <v>0.98599999999999999</v>
      </c>
      <c r="J45">
        <f ca="1">$AT$86</f>
        <v>1.6932283127130654</v>
      </c>
      <c r="K45">
        <f ca="1">$AT$101</f>
        <v>0.6369325495266891</v>
      </c>
      <c r="L45">
        <f t="shared" ca="1" si="15"/>
        <v>5.3697453024909358E-2</v>
      </c>
      <c r="M45">
        <f t="shared" ca="1" si="16"/>
        <v>2.6304300470147202E-2</v>
      </c>
      <c r="N45">
        <f t="shared" ca="1" si="6"/>
        <v>2.6304300470147202E-2</v>
      </c>
      <c r="O45">
        <f t="shared" ca="1" si="17"/>
        <v>5.3697453024909358E-2</v>
      </c>
      <c r="P45" s="7">
        <f t="shared" ca="1" si="18"/>
        <v>0.91999824650494344</v>
      </c>
      <c r="Q45" s="8">
        <f t="shared" ca="1" si="19"/>
        <v>5.3697453024909358E-2</v>
      </c>
      <c r="R45" s="9">
        <f t="shared" ca="1" si="20"/>
        <v>2.6304300470147202E-2</v>
      </c>
      <c r="S45" s="10">
        <f t="shared" ca="1" si="21"/>
        <v>1</v>
      </c>
      <c r="T45">
        <f t="shared" ca="1" si="22"/>
        <v>8.000175349505656E-2</v>
      </c>
      <c r="U45" s="10">
        <f t="shared" ca="1" si="23"/>
        <v>8.000175349505656E-2</v>
      </c>
    </row>
    <row r="46" spans="1:27" x14ac:dyDescent="0.2">
      <c r="A46">
        <v>73</v>
      </c>
      <c r="B46" s="29">
        <v>3.5421024625475939</v>
      </c>
      <c r="C46" s="29">
        <f t="shared" si="14"/>
        <v>149.52509999999995</v>
      </c>
      <c r="E46">
        <f t="shared" si="3"/>
        <v>73</v>
      </c>
      <c r="F46">
        <v>1.0200000000000001E-2</v>
      </c>
      <c r="G46">
        <f t="shared" si="1"/>
        <v>0.98980000000000001</v>
      </c>
      <c r="H46">
        <v>1.52E-2</v>
      </c>
      <c r="I46">
        <f t="shared" si="2"/>
        <v>0.98480000000000001</v>
      </c>
      <c r="J46">
        <f ca="1">$AU$86</f>
        <v>1.7173928662220661</v>
      </c>
      <c r="K46">
        <f ca="1">$AU$101</f>
        <v>0.6369325495266891</v>
      </c>
      <c r="L46">
        <f t="shared" ca="1" si="15"/>
        <v>5.5505685811306549E-2</v>
      </c>
      <c r="M46">
        <f t="shared" ca="1" si="16"/>
        <v>2.8543580548772374E-2</v>
      </c>
      <c r="N46">
        <f t="shared" ca="1" si="6"/>
        <v>2.8543580548772374E-2</v>
      </c>
      <c r="O46">
        <f t="shared" ca="1" si="17"/>
        <v>5.5505685811306549E-2</v>
      </c>
      <c r="P46" s="7">
        <f t="shared" ca="1" si="18"/>
        <v>0.91595073363992108</v>
      </c>
      <c r="Q46" s="8">
        <f t="shared" ca="1" si="19"/>
        <v>5.5505685811306549E-2</v>
      </c>
      <c r="R46" s="9">
        <f t="shared" ca="1" si="20"/>
        <v>2.8543580548772374E-2</v>
      </c>
      <c r="S46" s="10">
        <f t="shared" ca="1" si="21"/>
        <v>1</v>
      </c>
      <c r="T46">
        <f t="shared" ca="1" si="22"/>
        <v>8.4049266360078922E-2</v>
      </c>
      <c r="U46" s="10">
        <f t="shared" ca="1" si="23"/>
        <v>8.4049266360078922E-2</v>
      </c>
    </row>
    <row r="47" spans="1:27" x14ac:dyDescent="0.2">
      <c r="A47">
        <v>74</v>
      </c>
      <c r="B47" s="29">
        <v>3.5243919502348562</v>
      </c>
      <c r="C47" s="29">
        <f t="shared" si="14"/>
        <v>150.07009999999994</v>
      </c>
      <c r="E47">
        <f t="shared" si="3"/>
        <v>74</v>
      </c>
      <c r="F47">
        <v>1.09E-2</v>
      </c>
      <c r="G47">
        <f t="shared" si="1"/>
        <v>0.98909999999999998</v>
      </c>
      <c r="H47">
        <v>1.6500000000000001E-2</v>
      </c>
      <c r="I47">
        <f t="shared" si="2"/>
        <v>0.98350000000000004</v>
      </c>
      <c r="J47">
        <f ca="1">$AV$86</f>
        <v>1.7415574197310664</v>
      </c>
      <c r="K47">
        <f ca="1">$AV$101</f>
        <v>0.6369325495266891</v>
      </c>
      <c r="L47">
        <f t="shared" ca="1" si="15"/>
        <v>6.0623853340507683E-2</v>
      </c>
      <c r="M47">
        <f t="shared" ca="1" si="16"/>
        <v>3.0966726253355392E-2</v>
      </c>
      <c r="N47">
        <f t="shared" ca="1" si="6"/>
        <v>3.0966726253355392E-2</v>
      </c>
      <c r="O47">
        <f t="shared" ca="1" si="17"/>
        <v>6.0623853340507683E-2</v>
      </c>
      <c r="P47" s="7">
        <f t="shared" ca="1" si="18"/>
        <v>0.90840942040613692</v>
      </c>
      <c r="Q47" s="8">
        <f t="shared" ca="1" si="19"/>
        <v>6.0623853340507683E-2</v>
      </c>
      <c r="R47" s="9">
        <f t="shared" ca="1" si="20"/>
        <v>3.0966726253355392E-2</v>
      </c>
      <c r="S47" s="10">
        <f t="shared" ca="1" si="21"/>
        <v>1</v>
      </c>
      <c r="T47">
        <f t="shared" ca="1" si="22"/>
        <v>9.1590579593863075E-2</v>
      </c>
      <c r="U47" s="10">
        <f t="shared" ca="1" si="23"/>
        <v>9.1590579593863075E-2</v>
      </c>
    </row>
    <row r="48" spans="1:27" x14ac:dyDescent="0.2">
      <c r="A48">
        <v>75</v>
      </c>
      <c r="B48" s="29">
        <v>3.506769990483682</v>
      </c>
      <c r="C48" s="29">
        <f t="shared" si="14"/>
        <v>150.61509999999993</v>
      </c>
      <c r="E48">
        <f>E47+1</f>
        <v>75</v>
      </c>
      <c r="F48">
        <v>1.1900000000000001E-2</v>
      </c>
      <c r="G48">
        <f t="shared" si="1"/>
        <v>0.98809999999999998</v>
      </c>
      <c r="H48">
        <v>1.83E-2</v>
      </c>
      <c r="I48">
        <f t="shared" si="2"/>
        <v>0.98170000000000002</v>
      </c>
      <c r="J48">
        <f ca="1">$AW$86</f>
        <v>1.7657219732400675</v>
      </c>
      <c r="K48">
        <f ca="1">$AW$101</f>
        <v>0.6369325495266891</v>
      </c>
      <c r="L48">
        <f t="shared" ca="1" si="15"/>
        <v>6.7589528775822694E-2</v>
      </c>
      <c r="M48">
        <f t="shared" ca="1" si="16"/>
        <v>3.4317144158263257E-2</v>
      </c>
      <c r="N48">
        <f t="shared" ca="1" si="6"/>
        <v>3.4317144158263257E-2</v>
      </c>
      <c r="O48">
        <f t="shared" ca="1" si="17"/>
        <v>6.7589528775822694E-2</v>
      </c>
      <c r="P48" s="7">
        <f t="shared" ca="1" si="18"/>
        <v>0.89809332706591405</v>
      </c>
      <c r="Q48" s="8">
        <f t="shared" ca="1" si="19"/>
        <v>6.7589528775822694E-2</v>
      </c>
      <c r="R48" s="9">
        <f t="shared" ca="1" si="20"/>
        <v>3.4317144158263257E-2</v>
      </c>
      <c r="S48" s="10">
        <f t="shared" ca="1" si="21"/>
        <v>1</v>
      </c>
      <c r="T48">
        <f t="shared" ca="1" si="22"/>
        <v>0.10190667293408595</v>
      </c>
      <c r="U48" s="10">
        <f t="shared" ca="1" si="23"/>
        <v>0.10190667293408595</v>
      </c>
    </row>
    <row r="49" spans="1:54" x14ac:dyDescent="0.2">
      <c r="A49">
        <v>76</v>
      </c>
      <c r="B49" s="29">
        <v>3.4892361405312635</v>
      </c>
      <c r="C49" s="29">
        <f t="shared" si="14"/>
        <v>151.16009999999991</v>
      </c>
      <c r="E49">
        <f t="shared" si="3"/>
        <v>76</v>
      </c>
      <c r="F49">
        <v>1.21E-2</v>
      </c>
      <c r="G49">
        <f t="shared" si="1"/>
        <v>0.9879</v>
      </c>
      <c r="H49">
        <v>2.0199999999999999E-2</v>
      </c>
      <c r="I49">
        <f t="shared" si="2"/>
        <v>0.9798</v>
      </c>
      <c r="J49">
        <f ca="1">$AX$86</f>
        <v>1.7898865267490678</v>
      </c>
      <c r="K49">
        <f ca="1">$AX$101</f>
        <v>0.6369325495266891</v>
      </c>
      <c r="L49">
        <f t="shared" ca="1" si="15"/>
        <v>7.031190299425627E-2</v>
      </c>
      <c r="M49">
        <f t="shared" ca="1" si="16"/>
        <v>3.7847765250912491E-2</v>
      </c>
      <c r="N49">
        <f t="shared" ca="1" si="6"/>
        <v>3.7847765250912491E-2</v>
      </c>
      <c r="O49">
        <f t="shared" ca="1" si="17"/>
        <v>7.031190299425627E-2</v>
      </c>
      <c r="P49" s="7">
        <f t="shared" ca="1" si="18"/>
        <v>0.89184033175483124</v>
      </c>
      <c r="Q49" s="8">
        <f t="shared" ca="1" si="19"/>
        <v>7.031190299425627E-2</v>
      </c>
      <c r="R49" s="9">
        <f t="shared" ca="1" si="20"/>
        <v>3.7847765250912491E-2</v>
      </c>
      <c r="S49" s="10">
        <f t="shared" ca="1" si="21"/>
        <v>1</v>
      </c>
      <c r="T49">
        <f t="shared" ca="1" si="22"/>
        <v>0.10815966824516876</v>
      </c>
      <c r="U49" s="10">
        <f t="shared" ca="1" si="23"/>
        <v>0.10815966824516876</v>
      </c>
    </row>
    <row r="50" spans="1:54" x14ac:dyDescent="0.2">
      <c r="A50">
        <v>77</v>
      </c>
      <c r="B50" s="29">
        <v>3.4717899598286071</v>
      </c>
      <c r="C50" s="29">
        <f t="shared" si="14"/>
        <v>151.7050999999999</v>
      </c>
      <c r="E50">
        <f t="shared" si="3"/>
        <v>77</v>
      </c>
      <c r="F50">
        <v>1.2699999999999999E-2</v>
      </c>
      <c r="G50">
        <f t="shared" si="1"/>
        <v>0.98729999999999996</v>
      </c>
      <c r="H50">
        <v>2.3699999999999999E-2</v>
      </c>
      <c r="I50">
        <f t="shared" si="2"/>
        <v>0.97629999999999995</v>
      </c>
      <c r="J50">
        <f ca="1">$AY$86</f>
        <v>1.8140510802580685</v>
      </c>
      <c r="K50">
        <f ca="1">$AY$101</f>
        <v>0.6369325495266891</v>
      </c>
      <c r="L50">
        <f t="shared" ca="1" si="15"/>
        <v>7.5420927236094726E-2</v>
      </c>
      <c r="M50">
        <f t="shared" ca="1" si="16"/>
        <v>4.4335590939391323E-2</v>
      </c>
      <c r="N50">
        <f t="shared" ca="1" si="6"/>
        <v>4.4335590939391323E-2</v>
      </c>
      <c r="O50">
        <f t="shared" ca="1" si="17"/>
        <v>7.5420927236094726E-2</v>
      </c>
      <c r="P50" s="7">
        <f t="shared" ca="1" si="18"/>
        <v>0.88024348182451395</v>
      </c>
      <c r="Q50" s="8">
        <f t="shared" ca="1" si="19"/>
        <v>7.5420927236094726E-2</v>
      </c>
      <c r="R50" s="9">
        <f t="shared" ca="1" si="20"/>
        <v>4.4335590939391323E-2</v>
      </c>
      <c r="S50" s="10">
        <f t="shared" ca="1" si="21"/>
        <v>1</v>
      </c>
      <c r="T50">
        <f t="shared" ca="1" si="22"/>
        <v>0.11975651817548605</v>
      </c>
      <c r="U50" s="10">
        <f t="shared" ca="1" si="23"/>
        <v>0.11975651817548605</v>
      </c>
    </row>
    <row r="51" spans="1:54" x14ac:dyDescent="0.2">
      <c r="A51">
        <v>78</v>
      </c>
      <c r="B51" s="29">
        <v>3.454431010029464</v>
      </c>
      <c r="C51" s="29">
        <f t="shared" si="14"/>
        <v>152.25009999999989</v>
      </c>
      <c r="E51">
        <f>E50+1</f>
        <v>78</v>
      </c>
      <c r="F51">
        <v>1.4200000000000001E-2</v>
      </c>
      <c r="G51">
        <f t="shared" si="1"/>
        <v>0.98580000000000001</v>
      </c>
      <c r="H51">
        <v>2.52E-2</v>
      </c>
      <c r="I51">
        <f t="shared" si="2"/>
        <v>0.9748</v>
      </c>
      <c r="J51">
        <f ca="1">$AZ$86</f>
        <v>1.8382156337670692</v>
      </c>
      <c r="K51">
        <f ca="1">$AZ$101</f>
        <v>0.6369325495266891</v>
      </c>
      <c r="L51">
        <f t="shared" ca="1" si="15"/>
        <v>8.5969366873433817E-2</v>
      </c>
      <c r="M51">
        <f t="shared" ca="1" si="16"/>
        <v>4.7109756667270797E-2</v>
      </c>
      <c r="N51">
        <f t="shared" ca="1" si="6"/>
        <v>4.7109756667270797E-2</v>
      </c>
      <c r="O51">
        <f t="shared" ca="1" si="17"/>
        <v>8.5969366873433817E-2</v>
      </c>
      <c r="P51" s="7">
        <f t="shared" ca="1" si="18"/>
        <v>0.86692087645929539</v>
      </c>
      <c r="Q51" s="8">
        <f t="shared" ca="1" si="19"/>
        <v>8.5969366873433817E-2</v>
      </c>
      <c r="R51" s="9">
        <f t="shared" ca="1" si="20"/>
        <v>4.7109756667270797E-2</v>
      </c>
      <c r="S51" s="10">
        <f t="shared" ca="1" si="21"/>
        <v>1</v>
      </c>
      <c r="T51">
        <f t="shared" ca="1" si="22"/>
        <v>0.13307912354070461</v>
      </c>
      <c r="U51" s="10">
        <f t="shared" ca="1" si="23"/>
        <v>0.13307912354070461</v>
      </c>
    </row>
    <row r="52" spans="1:54" x14ac:dyDescent="0.2">
      <c r="A52">
        <v>79</v>
      </c>
      <c r="B52" s="29">
        <v>3.4371588549793168</v>
      </c>
      <c r="C52" s="29">
        <f t="shared" si="14"/>
        <v>152.79509999999988</v>
      </c>
      <c r="E52">
        <f t="shared" si="3"/>
        <v>79</v>
      </c>
      <c r="F52">
        <v>1.2999999999999999E-2</v>
      </c>
      <c r="G52">
        <f t="shared" si="1"/>
        <v>0.98699999999999999</v>
      </c>
      <c r="H52">
        <v>2.8299999999999999E-2</v>
      </c>
      <c r="I52">
        <f t="shared" si="2"/>
        <v>0.97170000000000001</v>
      </c>
      <c r="J52">
        <f ca="1">$BA$86</f>
        <v>1.8623801872760699</v>
      </c>
      <c r="K52">
        <f ca="1">$BA$101</f>
        <v>0.6369325495266891</v>
      </c>
      <c r="L52">
        <f t="shared" ca="1" si="15"/>
        <v>8.0804494542455085E-2</v>
      </c>
      <c r="M52">
        <f t="shared" ca="1" si="16"/>
        <v>5.2830991529169591E-2</v>
      </c>
      <c r="N52">
        <f t="shared" ca="1" si="6"/>
        <v>5.2830991529169591E-2</v>
      </c>
      <c r="O52">
        <f t="shared" ca="1" si="17"/>
        <v>8.0804494542455085E-2</v>
      </c>
      <c r="P52" s="7">
        <f t="shared" ca="1" si="18"/>
        <v>0.86636451392837532</v>
      </c>
      <c r="Q52" s="8">
        <f t="shared" ca="1" si="19"/>
        <v>8.0804494542455085E-2</v>
      </c>
      <c r="R52" s="9">
        <f t="shared" ca="1" si="20"/>
        <v>5.2830991529169591E-2</v>
      </c>
      <c r="S52" s="10">
        <f t="shared" ca="1" si="21"/>
        <v>1</v>
      </c>
      <c r="T52">
        <f t="shared" ca="1" si="22"/>
        <v>0.13363548607162468</v>
      </c>
      <c r="U52" s="10">
        <f t="shared" ca="1" si="23"/>
        <v>0.13363548607162468</v>
      </c>
    </row>
    <row r="53" spans="1:54" x14ac:dyDescent="0.2">
      <c r="A53">
        <v>80</v>
      </c>
      <c r="B53" s="29">
        <v>3.4199730607044199</v>
      </c>
      <c r="C53" s="29">
        <f t="shared" si="14"/>
        <v>153.34009999999986</v>
      </c>
      <c r="E53">
        <f>E52+1</f>
        <v>80</v>
      </c>
      <c r="F53">
        <v>1.4500000000000001E-2</v>
      </c>
      <c r="G53">
        <f t="shared" si="1"/>
        <v>0.98550000000000004</v>
      </c>
      <c r="H53">
        <v>3.3799999999999997E-2</v>
      </c>
      <c r="I53">
        <f t="shared" si="2"/>
        <v>0.96619999999999995</v>
      </c>
      <c r="J53">
        <f ca="1">$BB$86</f>
        <v>1.8865447407850702</v>
      </c>
      <c r="K53">
        <f ca="1">$BB$101</f>
        <v>0.6369325495266891</v>
      </c>
      <c r="L53">
        <f t="shared" ca="1" si="15"/>
        <v>9.1853906660671836E-2</v>
      </c>
      <c r="M53">
        <f t="shared" ca="1" si="16"/>
        <v>6.2941614824543413E-2</v>
      </c>
      <c r="N53">
        <f t="shared" ca="1" si="6"/>
        <v>6.2941614824543413E-2</v>
      </c>
      <c r="O53">
        <f t="shared" ca="1" si="17"/>
        <v>9.1853906660671836E-2</v>
      </c>
      <c r="P53" s="7">
        <f t="shared" ca="1" si="18"/>
        <v>0.84520447851478475</v>
      </c>
      <c r="Q53" s="8">
        <f t="shared" ca="1" si="19"/>
        <v>9.1853906660671836E-2</v>
      </c>
      <c r="R53" s="9">
        <f t="shared" ca="1" si="20"/>
        <v>6.2941614824543413E-2</v>
      </c>
      <c r="S53" s="10">
        <f t="shared" ca="1" si="21"/>
        <v>1</v>
      </c>
      <c r="T53">
        <f t="shared" ca="1" si="22"/>
        <v>0.15479552148521525</v>
      </c>
      <c r="U53" s="10">
        <f t="shared" ca="1" si="23"/>
        <v>0.15479552148521525</v>
      </c>
    </row>
    <row r="60" spans="1:54" x14ac:dyDescent="0.2">
      <c r="A60" s="30" t="s">
        <v>24</v>
      </c>
      <c r="D60">
        <v>30</v>
      </c>
      <c r="E60">
        <f t="shared" ref="E60:AJ60" si="24">D60+1</f>
        <v>31</v>
      </c>
      <c r="F60">
        <f t="shared" si="24"/>
        <v>32</v>
      </c>
      <c r="G60">
        <f t="shared" si="24"/>
        <v>33</v>
      </c>
      <c r="H60">
        <f t="shared" si="24"/>
        <v>34</v>
      </c>
      <c r="I60">
        <f t="shared" si="24"/>
        <v>35</v>
      </c>
      <c r="J60">
        <f t="shared" si="24"/>
        <v>36</v>
      </c>
      <c r="K60">
        <f t="shared" si="24"/>
        <v>37</v>
      </c>
      <c r="L60">
        <f t="shared" si="24"/>
        <v>38</v>
      </c>
      <c r="M60">
        <f t="shared" si="24"/>
        <v>39</v>
      </c>
      <c r="N60">
        <f t="shared" si="24"/>
        <v>40</v>
      </c>
      <c r="O60">
        <f t="shared" si="24"/>
        <v>41</v>
      </c>
      <c r="P60">
        <f t="shared" si="24"/>
        <v>42</v>
      </c>
      <c r="Q60">
        <f t="shared" si="24"/>
        <v>43</v>
      </c>
      <c r="R60">
        <f t="shared" si="24"/>
        <v>44</v>
      </c>
      <c r="S60">
        <f t="shared" si="24"/>
        <v>45</v>
      </c>
      <c r="T60">
        <f t="shared" si="24"/>
        <v>46</v>
      </c>
      <c r="U60">
        <f t="shared" si="24"/>
        <v>47</v>
      </c>
      <c r="V60">
        <f t="shared" si="24"/>
        <v>48</v>
      </c>
      <c r="W60">
        <f t="shared" si="24"/>
        <v>49</v>
      </c>
      <c r="X60">
        <f t="shared" si="24"/>
        <v>50</v>
      </c>
      <c r="Y60">
        <f t="shared" si="24"/>
        <v>51</v>
      </c>
      <c r="Z60">
        <f t="shared" si="24"/>
        <v>52</v>
      </c>
      <c r="AA60">
        <f t="shared" si="24"/>
        <v>53</v>
      </c>
      <c r="AB60">
        <f t="shared" si="24"/>
        <v>54</v>
      </c>
      <c r="AC60">
        <f t="shared" si="24"/>
        <v>55</v>
      </c>
      <c r="AD60">
        <f t="shared" si="24"/>
        <v>56</v>
      </c>
      <c r="AE60">
        <f t="shared" si="24"/>
        <v>57</v>
      </c>
      <c r="AF60">
        <f t="shared" si="24"/>
        <v>58</v>
      </c>
      <c r="AG60">
        <f t="shared" si="24"/>
        <v>59</v>
      </c>
      <c r="AH60">
        <f t="shared" si="24"/>
        <v>60</v>
      </c>
      <c r="AI60">
        <f t="shared" si="24"/>
        <v>61</v>
      </c>
      <c r="AJ60">
        <f t="shared" si="24"/>
        <v>62</v>
      </c>
      <c r="AK60">
        <f t="shared" ref="AK60:BB60" si="25">AJ60+1</f>
        <v>63</v>
      </c>
      <c r="AL60">
        <f t="shared" si="25"/>
        <v>64</v>
      </c>
      <c r="AM60">
        <f t="shared" si="25"/>
        <v>65</v>
      </c>
      <c r="AN60">
        <f t="shared" si="25"/>
        <v>66</v>
      </c>
      <c r="AO60">
        <f t="shared" si="25"/>
        <v>67</v>
      </c>
      <c r="AP60">
        <f t="shared" si="25"/>
        <v>68</v>
      </c>
      <c r="AQ60">
        <f t="shared" si="25"/>
        <v>69</v>
      </c>
      <c r="AR60">
        <f t="shared" si="25"/>
        <v>70</v>
      </c>
      <c r="AS60">
        <f t="shared" si="25"/>
        <v>71</v>
      </c>
      <c r="AT60">
        <f t="shared" si="25"/>
        <v>72</v>
      </c>
      <c r="AU60">
        <f t="shared" si="25"/>
        <v>73</v>
      </c>
      <c r="AV60">
        <f t="shared" si="25"/>
        <v>74</v>
      </c>
      <c r="AW60">
        <f t="shared" si="25"/>
        <v>75</v>
      </c>
      <c r="AX60">
        <f t="shared" si="25"/>
        <v>76</v>
      </c>
      <c r="AY60">
        <f t="shared" si="25"/>
        <v>77</v>
      </c>
      <c r="AZ60">
        <f t="shared" si="25"/>
        <v>78</v>
      </c>
      <c r="BA60">
        <f t="shared" si="25"/>
        <v>79</v>
      </c>
      <c r="BB60">
        <f t="shared" si="25"/>
        <v>80</v>
      </c>
    </row>
    <row r="61" spans="1:54" x14ac:dyDescent="0.2">
      <c r="A61" s="31" t="s">
        <v>60</v>
      </c>
      <c r="B61">
        <f>0.66*0.85</f>
        <v>0.56100000000000005</v>
      </c>
      <c r="C61" s="32">
        <f ca="1">$Y$18</f>
        <v>-0.15500129299198306</v>
      </c>
      <c r="D61">
        <f ca="1" xml:space="preserve"> $B$61*$C$61*(D60-20)</f>
        <v>-0.86955725368502501</v>
      </c>
      <c r="E61">
        <f t="shared" ref="E61:AI61" ca="1" si="26" xml:space="preserve"> $B$61*$C$61*(E60-20)</f>
        <v>-0.9565129790535275</v>
      </c>
      <c r="F61">
        <f t="shared" ca="1" si="26"/>
        <v>-1.0434687044220301</v>
      </c>
      <c r="G61">
        <f t="shared" ca="1" si="26"/>
        <v>-1.1304244297905326</v>
      </c>
      <c r="H61">
        <f t="shared" ca="1" si="26"/>
        <v>-1.2173801551590351</v>
      </c>
      <c r="I61">
        <f t="shared" ca="1" si="26"/>
        <v>-1.3043358805275376</v>
      </c>
      <c r="J61">
        <f t="shared" ca="1" si="26"/>
        <v>-1.3912916058960401</v>
      </c>
      <c r="K61">
        <f t="shared" ca="1" si="26"/>
        <v>-1.4782473312645426</v>
      </c>
      <c r="L61">
        <f t="shared" ca="1" si="26"/>
        <v>-1.565203056633045</v>
      </c>
      <c r="M61">
        <f t="shared" ca="1" si="26"/>
        <v>-1.6521587820015475</v>
      </c>
      <c r="N61">
        <f t="shared" ca="1" si="26"/>
        <v>-1.73911450737005</v>
      </c>
      <c r="O61">
        <f t="shared" ca="1" si="26"/>
        <v>-1.8260702327385525</v>
      </c>
      <c r="P61">
        <f t="shared" ca="1" si="26"/>
        <v>-1.913025958107055</v>
      </c>
      <c r="Q61">
        <f t="shared" ca="1" si="26"/>
        <v>-1.9999816834755575</v>
      </c>
      <c r="R61">
        <f t="shared" ca="1" si="26"/>
        <v>-2.0869374088440602</v>
      </c>
      <c r="S61">
        <f t="shared" ca="1" si="26"/>
        <v>-2.1738931342125625</v>
      </c>
      <c r="T61">
        <f t="shared" ca="1" si="26"/>
        <v>-2.2608488595810652</v>
      </c>
      <c r="U61">
        <f t="shared" ca="1" si="26"/>
        <v>-2.3478045849495675</v>
      </c>
      <c r="V61">
        <f t="shared" ca="1" si="26"/>
        <v>-2.4347603103180702</v>
      </c>
      <c r="W61">
        <f t="shared" ca="1" si="26"/>
        <v>-2.5217160356865724</v>
      </c>
      <c r="X61">
        <f t="shared" ca="1" si="26"/>
        <v>-2.6086717610550751</v>
      </c>
      <c r="Y61">
        <f t="shared" ca="1" si="26"/>
        <v>-2.6956274864235774</v>
      </c>
      <c r="Z61">
        <f t="shared" ca="1" si="26"/>
        <v>-2.7825832117920801</v>
      </c>
      <c r="AA61">
        <f t="shared" ca="1" si="26"/>
        <v>-2.8695389371605828</v>
      </c>
      <c r="AB61">
        <f t="shared" ca="1" si="26"/>
        <v>-2.9564946625290851</v>
      </c>
      <c r="AC61">
        <f t="shared" ca="1" si="26"/>
        <v>-3.0434503878975878</v>
      </c>
      <c r="AD61">
        <f t="shared" ca="1" si="26"/>
        <v>-3.1304061132660901</v>
      </c>
      <c r="AE61">
        <f t="shared" ca="1" si="26"/>
        <v>-3.2173618386345928</v>
      </c>
      <c r="AF61">
        <f t="shared" ca="1" si="26"/>
        <v>-3.3043175640030951</v>
      </c>
      <c r="AG61">
        <f t="shared" ca="1" si="26"/>
        <v>-3.3912732893715978</v>
      </c>
      <c r="AH61">
        <f t="shared" ca="1" si="26"/>
        <v>-3.4782290147401</v>
      </c>
      <c r="AI61">
        <f t="shared" ca="1" si="26"/>
        <v>-3.5651847401086028</v>
      </c>
      <c r="AJ61">
        <f t="shared" ref="AJ61:BB61" ca="1" si="27" xml:space="preserve"> $B$61*$C$61*(AJ60-20)</f>
        <v>-3.652140465477105</v>
      </c>
      <c r="AK61">
        <f t="shared" ca="1" si="27"/>
        <v>-3.7390961908456077</v>
      </c>
      <c r="AL61">
        <f t="shared" ca="1" si="27"/>
        <v>-3.82605191621411</v>
      </c>
      <c r="AM61">
        <f t="shared" ca="1" si="27"/>
        <v>-3.9130076415826127</v>
      </c>
      <c r="AN61">
        <f t="shared" ca="1" si="27"/>
        <v>-3.999963366951115</v>
      </c>
      <c r="AO61">
        <f t="shared" ca="1" si="27"/>
        <v>-4.0869190923196177</v>
      </c>
      <c r="AP61">
        <f t="shared" ca="1" si="27"/>
        <v>-4.1738748176881204</v>
      </c>
      <c r="AQ61">
        <f t="shared" ca="1" si="27"/>
        <v>-4.2608305430566231</v>
      </c>
      <c r="AR61">
        <f t="shared" ca="1" si="27"/>
        <v>-4.3477862684251249</v>
      </c>
      <c r="AS61">
        <f t="shared" ca="1" si="27"/>
        <v>-4.4347419937936277</v>
      </c>
      <c r="AT61">
        <f t="shared" ca="1" si="27"/>
        <v>-4.5216977191621304</v>
      </c>
      <c r="AU61">
        <f t="shared" ca="1" si="27"/>
        <v>-4.6086534445306331</v>
      </c>
      <c r="AV61">
        <f t="shared" ca="1" si="27"/>
        <v>-4.6956091698991349</v>
      </c>
      <c r="AW61">
        <f t="shared" ca="1" si="27"/>
        <v>-4.7825648952676376</v>
      </c>
      <c r="AX61">
        <f t="shared" ca="1" si="27"/>
        <v>-4.8695206206361403</v>
      </c>
      <c r="AY61">
        <f t="shared" ca="1" si="27"/>
        <v>-4.956476346004643</v>
      </c>
      <c r="AZ61">
        <f t="shared" ca="1" si="27"/>
        <v>-5.0434320713731449</v>
      </c>
      <c r="BA61">
        <f t="shared" ca="1" si="27"/>
        <v>-5.1303877967416476</v>
      </c>
      <c r="BB61">
        <f t="shared" ca="1" si="27"/>
        <v>-5.2173435221101503</v>
      </c>
    </row>
    <row r="62" spans="1:54" x14ac:dyDescent="0.2">
      <c r="A62" s="31" t="s">
        <v>61</v>
      </c>
      <c r="B62">
        <f>$Z$27</f>
        <v>0</v>
      </c>
      <c r="C62" s="32">
        <f>$Y$28</f>
        <v>0</v>
      </c>
    </row>
    <row r="63" spans="1:54" x14ac:dyDescent="0.2">
      <c r="A63" s="31" t="s">
        <v>62</v>
      </c>
      <c r="B63">
        <f>Y11</f>
        <v>30</v>
      </c>
      <c r="C63" s="32"/>
    </row>
    <row r="64" spans="1:54" x14ac:dyDescent="0.2">
      <c r="A64" s="31" t="s">
        <v>63</v>
      </c>
      <c r="B64">
        <f>Y12</f>
        <v>80</v>
      </c>
      <c r="C64" s="32"/>
    </row>
    <row r="65" spans="1:54" x14ac:dyDescent="0.2">
      <c r="A65" s="31" t="s">
        <v>64</v>
      </c>
      <c r="B65">
        <v>-0.12</v>
      </c>
      <c r="C65" s="32"/>
      <c r="D65">
        <f t="shared" ref="D65:AI65" si="28">IF(AND($B$62=1, D60&gt;=$B$63),$B$65,0)</f>
        <v>0</v>
      </c>
      <c r="E65">
        <f t="shared" si="28"/>
        <v>0</v>
      </c>
      <c r="F65">
        <f t="shared" si="28"/>
        <v>0</v>
      </c>
      <c r="G65">
        <f t="shared" si="28"/>
        <v>0</v>
      </c>
      <c r="H65">
        <f t="shared" si="28"/>
        <v>0</v>
      </c>
      <c r="I65">
        <f t="shared" si="28"/>
        <v>0</v>
      </c>
      <c r="J65">
        <f t="shared" si="28"/>
        <v>0</v>
      </c>
      <c r="K65">
        <f t="shared" si="28"/>
        <v>0</v>
      </c>
      <c r="L65">
        <f t="shared" si="28"/>
        <v>0</v>
      </c>
      <c r="M65">
        <f t="shared" si="28"/>
        <v>0</v>
      </c>
      <c r="N65">
        <f t="shared" si="28"/>
        <v>0</v>
      </c>
      <c r="O65">
        <f t="shared" si="28"/>
        <v>0</v>
      </c>
      <c r="P65">
        <f t="shared" si="28"/>
        <v>0</v>
      </c>
      <c r="Q65">
        <f t="shared" si="28"/>
        <v>0</v>
      </c>
      <c r="R65">
        <f t="shared" si="28"/>
        <v>0</v>
      </c>
      <c r="S65">
        <f t="shared" si="28"/>
        <v>0</v>
      </c>
      <c r="T65">
        <f t="shared" si="28"/>
        <v>0</v>
      </c>
      <c r="U65">
        <f t="shared" si="28"/>
        <v>0</v>
      </c>
      <c r="V65">
        <f t="shared" si="28"/>
        <v>0</v>
      </c>
      <c r="W65">
        <f t="shared" si="28"/>
        <v>0</v>
      </c>
      <c r="X65">
        <f t="shared" si="28"/>
        <v>0</v>
      </c>
      <c r="Y65">
        <f t="shared" si="28"/>
        <v>0</v>
      </c>
      <c r="Z65">
        <f t="shared" si="28"/>
        <v>0</v>
      </c>
      <c r="AA65">
        <f t="shared" si="28"/>
        <v>0</v>
      </c>
      <c r="AB65">
        <f t="shared" si="28"/>
        <v>0</v>
      </c>
      <c r="AC65">
        <f t="shared" si="28"/>
        <v>0</v>
      </c>
      <c r="AD65">
        <f t="shared" si="28"/>
        <v>0</v>
      </c>
      <c r="AE65">
        <f t="shared" si="28"/>
        <v>0</v>
      </c>
      <c r="AF65">
        <f t="shared" si="28"/>
        <v>0</v>
      </c>
      <c r="AG65">
        <f t="shared" si="28"/>
        <v>0</v>
      </c>
      <c r="AH65">
        <f t="shared" si="28"/>
        <v>0</v>
      </c>
      <c r="AI65">
        <f t="shared" si="28"/>
        <v>0</v>
      </c>
      <c r="AJ65">
        <f t="shared" ref="AJ65:BB65" si="29">IF(AND($B$62=1, AJ60&gt;=$B$63),$B$65,0)</f>
        <v>0</v>
      </c>
      <c r="AK65">
        <f t="shared" si="29"/>
        <v>0</v>
      </c>
      <c r="AL65">
        <f t="shared" si="29"/>
        <v>0</v>
      </c>
      <c r="AM65">
        <f t="shared" si="29"/>
        <v>0</v>
      </c>
      <c r="AN65">
        <f t="shared" si="29"/>
        <v>0</v>
      </c>
      <c r="AO65">
        <f t="shared" si="29"/>
        <v>0</v>
      </c>
      <c r="AP65">
        <f t="shared" si="29"/>
        <v>0</v>
      </c>
      <c r="AQ65">
        <f t="shared" si="29"/>
        <v>0</v>
      </c>
      <c r="AR65">
        <f t="shared" si="29"/>
        <v>0</v>
      </c>
      <c r="AS65">
        <f t="shared" si="29"/>
        <v>0</v>
      </c>
      <c r="AT65">
        <f t="shared" si="29"/>
        <v>0</v>
      </c>
      <c r="AU65">
        <f t="shared" si="29"/>
        <v>0</v>
      </c>
      <c r="AV65">
        <f t="shared" si="29"/>
        <v>0</v>
      </c>
      <c r="AW65">
        <f t="shared" si="29"/>
        <v>0</v>
      </c>
      <c r="AX65">
        <f t="shared" si="29"/>
        <v>0</v>
      </c>
      <c r="AY65">
        <f t="shared" si="29"/>
        <v>0</v>
      </c>
      <c r="AZ65">
        <f t="shared" si="29"/>
        <v>0</v>
      </c>
      <c r="BA65">
        <f t="shared" si="29"/>
        <v>0</v>
      </c>
      <c r="BB65">
        <f t="shared" si="29"/>
        <v>0</v>
      </c>
    </row>
    <row r="66" spans="1:54" x14ac:dyDescent="0.2">
      <c r="A66" s="31" t="s">
        <v>65</v>
      </c>
      <c r="D66">
        <f t="shared" ref="D66:AI66" si="30">IF(AND((D60-$B$63)&gt;=0, ($B$64-D60)&gt;=0, ($B$62&gt;0)),((D60-$B$63)+1)*$C$62,C66)</f>
        <v>0</v>
      </c>
      <c r="E66">
        <f t="shared" si="30"/>
        <v>0</v>
      </c>
      <c r="F66">
        <f t="shared" si="30"/>
        <v>0</v>
      </c>
      <c r="G66">
        <f t="shared" si="30"/>
        <v>0</v>
      </c>
      <c r="H66">
        <f t="shared" si="30"/>
        <v>0</v>
      </c>
      <c r="I66">
        <f t="shared" si="30"/>
        <v>0</v>
      </c>
      <c r="J66">
        <f t="shared" si="30"/>
        <v>0</v>
      </c>
      <c r="K66">
        <f t="shared" si="30"/>
        <v>0</v>
      </c>
      <c r="L66">
        <f t="shared" si="30"/>
        <v>0</v>
      </c>
      <c r="M66">
        <f t="shared" si="30"/>
        <v>0</v>
      </c>
      <c r="N66">
        <f t="shared" si="30"/>
        <v>0</v>
      </c>
      <c r="O66">
        <f t="shared" si="30"/>
        <v>0</v>
      </c>
      <c r="P66">
        <f t="shared" si="30"/>
        <v>0</v>
      </c>
      <c r="Q66">
        <f t="shared" si="30"/>
        <v>0</v>
      </c>
      <c r="R66">
        <f t="shared" si="30"/>
        <v>0</v>
      </c>
      <c r="S66">
        <f t="shared" si="30"/>
        <v>0</v>
      </c>
      <c r="T66">
        <f t="shared" si="30"/>
        <v>0</v>
      </c>
      <c r="U66">
        <f t="shared" si="30"/>
        <v>0</v>
      </c>
      <c r="V66">
        <f t="shared" si="30"/>
        <v>0</v>
      </c>
      <c r="W66">
        <f t="shared" si="30"/>
        <v>0</v>
      </c>
      <c r="X66">
        <f t="shared" si="30"/>
        <v>0</v>
      </c>
      <c r="Y66">
        <f t="shared" si="30"/>
        <v>0</v>
      </c>
      <c r="Z66">
        <f t="shared" si="30"/>
        <v>0</v>
      </c>
      <c r="AA66">
        <f t="shared" si="30"/>
        <v>0</v>
      </c>
      <c r="AB66">
        <f t="shared" si="30"/>
        <v>0</v>
      </c>
      <c r="AC66">
        <f t="shared" si="30"/>
        <v>0</v>
      </c>
      <c r="AD66">
        <f t="shared" si="30"/>
        <v>0</v>
      </c>
      <c r="AE66">
        <f t="shared" si="30"/>
        <v>0</v>
      </c>
      <c r="AF66">
        <f t="shared" si="30"/>
        <v>0</v>
      </c>
      <c r="AG66">
        <f t="shared" si="30"/>
        <v>0</v>
      </c>
      <c r="AH66">
        <f t="shared" si="30"/>
        <v>0</v>
      </c>
      <c r="AI66">
        <f t="shared" si="30"/>
        <v>0</v>
      </c>
      <c r="AJ66">
        <f t="shared" ref="AJ66:BB66" si="31">IF(AND((AJ60-$B$63)&gt;=0, ($B$64-AJ60)&gt;=0, ($B$62&gt;0)),((AJ60-$B$63)+1)*$C$62,AI66)</f>
        <v>0</v>
      </c>
      <c r="AK66">
        <f t="shared" si="31"/>
        <v>0</v>
      </c>
      <c r="AL66">
        <f t="shared" si="31"/>
        <v>0</v>
      </c>
      <c r="AM66">
        <f t="shared" si="31"/>
        <v>0</v>
      </c>
      <c r="AN66">
        <f t="shared" si="31"/>
        <v>0</v>
      </c>
      <c r="AO66">
        <f t="shared" si="31"/>
        <v>0</v>
      </c>
      <c r="AP66">
        <f t="shared" si="31"/>
        <v>0</v>
      </c>
      <c r="AQ66">
        <f t="shared" si="31"/>
        <v>0</v>
      </c>
      <c r="AR66">
        <f t="shared" si="31"/>
        <v>0</v>
      </c>
      <c r="AS66">
        <f t="shared" si="31"/>
        <v>0</v>
      </c>
      <c r="AT66">
        <f t="shared" si="31"/>
        <v>0</v>
      </c>
      <c r="AU66">
        <f t="shared" si="31"/>
        <v>0</v>
      </c>
      <c r="AV66">
        <f t="shared" si="31"/>
        <v>0</v>
      </c>
      <c r="AW66">
        <f t="shared" si="31"/>
        <v>0</v>
      </c>
      <c r="AX66">
        <f t="shared" si="31"/>
        <v>0</v>
      </c>
      <c r="AY66">
        <f t="shared" si="31"/>
        <v>0</v>
      </c>
      <c r="AZ66">
        <f t="shared" si="31"/>
        <v>0</v>
      </c>
      <c r="BA66">
        <f t="shared" si="31"/>
        <v>0</v>
      </c>
      <c r="BB66">
        <f t="shared" si="31"/>
        <v>0</v>
      </c>
    </row>
    <row r="67" spans="1:54" x14ac:dyDescent="0.2">
      <c r="A67" s="31" t="s">
        <v>66</v>
      </c>
      <c r="C67" s="32"/>
      <c r="D67">
        <f t="shared" ref="D67:AI67" ca="1" si="32">D61+D66</f>
        <v>-0.86955725368502501</v>
      </c>
      <c r="E67">
        <f t="shared" ca="1" si="32"/>
        <v>-0.9565129790535275</v>
      </c>
      <c r="F67">
        <f t="shared" ca="1" si="32"/>
        <v>-1.0434687044220301</v>
      </c>
      <c r="G67">
        <f t="shared" ca="1" si="32"/>
        <v>-1.1304244297905326</v>
      </c>
      <c r="H67">
        <f t="shared" ca="1" si="32"/>
        <v>-1.2173801551590351</v>
      </c>
      <c r="I67">
        <f t="shared" ca="1" si="32"/>
        <v>-1.3043358805275376</v>
      </c>
      <c r="J67">
        <f t="shared" ca="1" si="32"/>
        <v>-1.3912916058960401</v>
      </c>
      <c r="K67">
        <f t="shared" ca="1" si="32"/>
        <v>-1.4782473312645426</v>
      </c>
      <c r="L67">
        <f t="shared" ca="1" si="32"/>
        <v>-1.565203056633045</v>
      </c>
      <c r="M67">
        <f t="shared" ca="1" si="32"/>
        <v>-1.6521587820015475</v>
      </c>
      <c r="N67">
        <f t="shared" ca="1" si="32"/>
        <v>-1.73911450737005</v>
      </c>
      <c r="O67">
        <f t="shared" ca="1" si="32"/>
        <v>-1.8260702327385525</v>
      </c>
      <c r="P67">
        <f t="shared" ca="1" si="32"/>
        <v>-1.913025958107055</v>
      </c>
      <c r="Q67">
        <f t="shared" ca="1" si="32"/>
        <v>-1.9999816834755575</v>
      </c>
      <c r="R67">
        <f t="shared" ca="1" si="32"/>
        <v>-2.0869374088440602</v>
      </c>
      <c r="S67">
        <f t="shared" ca="1" si="32"/>
        <v>-2.1738931342125625</v>
      </c>
      <c r="T67">
        <f t="shared" ca="1" si="32"/>
        <v>-2.2608488595810652</v>
      </c>
      <c r="U67">
        <f t="shared" ca="1" si="32"/>
        <v>-2.3478045849495675</v>
      </c>
      <c r="V67">
        <f t="shared" ca="1" si="32"/>
        <v>-2.4347603103180702</v>
      </c>
      <c r="W67">
        <f t="shared" ca="1" si="32"/>
        <v>-2.5217160356865724</v>
      </c>
      <c r="X67">
        <f t="shared" ca="1" si="32"/>
        <v>-2.6086717610550751</v>
      </c>
      <c r="Y67">
        <f t="shared" ca="1" si="32"/>
        <v>-2.6956274864235774</v>
      </c>
      <c r="Z67">
        <f t="shared" ca="1" si="32"/>
        <v>-2.7825832117920801</v>
      </c>
      <c r="AA67">
        <f t="shared" ca="1" si="32"/>
        <v>-2.8695389371605828</v>
      </c>
      <c r="AB67">
        <f t="shared" ca="1" si="32"/>
        <v>-2.9564946625290851</v>
      </c>
      <c r="AC67">
        <f t="shared" ca="1" si="32"/>
        <v>-3.0434503878975878</v>
      </c>
      <c r="AD67">
        <f t="shared" ca="1" si="32"/>
        <v>-3.1304061132660901</v>
      </c>
      <c r="AE67">
        <f t="shared" ca="1" si="32"/>
        <v>-3.2173618386345928</v>
      </c>
      <c r="AF67">
        <f t="shared" ca="1" si="32"/>
        <v>-3.3043175640030951</v>
      </c>
      <c r="AG67">
        <f t="shared" ca="1" si="32"/>
        <v>-3.3912732893715978</v>
      </c>
      <c r="AH67">
        <f t="shared" ca="1" si="32"/>
        <v>-3.4782290147401</v>
      </c>
      <c r="AI67">
        <f t="shared" ca="1" si="32"/>
        <v>-3.5651847401086028</v>
      </c>
      <c r="AJ67">
        <f t="shared" ref="AJ67:BB67" ca="1" si="33">AJ61+AJ66</f>
        <v>-3.652140465477105</v>
      </c>
      <c r="AK67">
        <f t="shared" ca="1" si="33"/>
        <v>-3.7390961908456077</v>
      </c>
      <c r="AL67">
        <f t="shared" ca="1" si="33"/>
        <v>-3.82605191621411</v>
      </c>
      <c r="AM67">
        <f t="shared" ca="1" si="33"/>
        <v>-3.9130076415826127</v>
      </c>
      <c r="AN67">
        <f t="shared" ca="1" si="33"/>
        <v>-3.999963366951115</v>
      </c>
      <c r="AO67">
        <f t="shared" ca="1" si="33"/>
        <v>-4.0869190923196177</v>
      </c>
      <c r="AP67">
        <f t="shared" ca="1" si="33"/>
        <v>-4.1738748176881204</v>
      </c>
      <c r="AQ67">
        <f t="shared" ca="1" si="33"/>
        <v>-4.2608305430566231</v>
      </c>
      <c r="AR67">
        <f t="shared" ca="1" si="33"/>
        <v>-4.3477862684251249</v>
      </c>
      <c r="AS67">
        <f t="shared" ca="1" si="33"/>
        <v>-4.4347419937936277</v>
      </c>
      <c r="AT67">
        <f t="shared" ca="1" si="33"/>
        <v>-4.5216977191621304</v>
      </c>
      <c r="AU67">
        <f t="shared" ca="1" si="33"/>
        <v>-4.6086534445306331</v>
      </c>
      <c r="AV67">
        <f t="shared" ca="1" si="33"/>
        <v>-4.6956091698991349</v>
      </c>
      <c r="AW67">
        <f t="shared" ca="1" si="33"/>
        <v>-4.7825648952676376</v>
      </c>
      <c r="AX67">
        <f t="shared" ca="1" si="33"/>
        <v>-4.8695206206361403</v>
      </c>
      <c r="AY67">
        <f t="shared" ca="1" si="33"/>
        <v>-4.956476346004643</v>
      </c>
      <c r="AZ67">
        <f t="shared" ca="1" si="33"/>
        <v>-5.0434320713731449</v>
      </c>
      <c r="BA67">
        <f t="shared" ca="1" si="33"/>
        <v>-5.1303877967416476</v>
      </c>
      <c r="BB67">
        <f t="shared" ca="1" si="33"/>
        <v>-5.2173435221101503</v>
      </c>
    </row>
    <row r="68" spans="1:54" x14ac:dyDescent="0.2">
      <c r="A68" s="33" t="s">
        <v>67</v>
      </c>
      <c r="B68">
        <f>0.6*0.75</f>
        <v>0.44999999999999996</v>
      </c>
      <c r="C68" s="32">
        <f ca="1">$Y$20</f>
        <v>35.824099999999987</v>
      </c>
      <c r="D68">
        <f t="shared" ref="D68:AI68" ca="1" si="34">$B$68*$C$68*(D60-20)</f>
        <v>161.20844999999991</v>
      </c>
      <c r="E68">
        <f t="shared" ca="1" si="34"/>
        <v>177.32929499999992</v>
      </c>
      <c r="F68">
        <f t="shared" ca="1" si="34"/>
        <v>193.45013999999992</v>
      </c>
      <c r="G68">
        <f t="shared" ca="1" si="34"/>
        <v>209.57098499999989</v>
      </c>
      <c r="H68">
        <f t="shared" ca="1" si="34"/>
        <v>225.6918299999999</v>
      </c>
      <c r="I68">
        <f t="shared" ca="1" si="34"/>
        <v>241.81267499999987</v>
      </c>
      <c r="J68">
        <f t="shared" ca="1" si="34"/>
        <v>257.93351999999987</v>
      </c>
      <c r="K68">
        <f t="shared" ca="1" si="34"/>
        <v>274.05436499999985</v>
      </c>
      <c r="L68">
        <f t="shared" ca="1" si="34"/>
        <v>290.17520999999988</v>
      </c>
      <c r="M68">
        <f t="shared" ca="1" si="34"/>
        <v>306.29605499999985</v>
      </c>
      <c r="N68">
        <f t="shared" ca="1" si="34"/>
        <v>322.41689999999983</v>
      </c>
      <c r="O68">
        <f t="shared" ca="1" si="34"/>
        <v>338.53774499999986</v>
      </c>
      <c r="P68">
        <f t="shared" ca="1" si="34"/>
        <v>354.65858999999983</v>
      </c>
      <c r="Q68">
        <f t="shared" ca="1" si="34"/>
        <v>370.77943499999981</v>
      </c>
      <c r="R68">
        <f t="shared" ca="1" si="34"/>
        <v>386.90027999999984</v>
      </c>
      <c r="S68">
        <f t="shared" ca="1" si="34"/>
        <v>403.02112499999981</v>
      </c>
      <c r="T68">
        <f t="shared" ca="1" si="34"/>
        <v>419.14196999999979</v>
      </c>
      <c r="U68">
        <f t="shared" ca="1" si="34"/>
        <v>435.26281499999976</v>
      </c>
      <c r="V68">
        <f t="shared" ca="1" si="34"/>
        <v>451.38365999999979</v>
      </c>
      <c r="W68">
        <f t="shared" ca="1" si="34"/>
        <v>467.50450499999977</v>
      </c>
      <c r="X68">
        <f t="shared" ca="1" si="34"/>
        <v>483.62534999999974</v>
      </c>
      <c r="Y68">
        <f t="shared" ca="1" si="34"/>
        <v>499.74619499999977</v>
      </c>
      <c r="Z68">
        <f t="shared" ca="1" si="34"/>
        <v>515.86703999999975</v>
      </c>
      <c r="AA68">
        <f t="shared" ca="1" si="34"/>
        <v>531.98788499999978</v>
      </c>
      <c r="AB68">
        <f t="shared" ca="1" si="34"/>
        <v>548.1087299999997</v>
      </c>
      <c r="AC68">
        <f t="shared" ca="1" si="34"/>
        <v>564.22957499999973</v>
      </c>
      <c r="AD68">
        <f t="shared" ca="1" si="34"/>
        <v>580.35041999999976</v>
      </c>
      <c r="AE68">
        <f t="shared" ca="1" si="34"/>
        <v>596.47126499999968</v>
      </c>
      <c r="AF68">
        <f t="shared" ca="1" si="34"/>
        <v>612.59210999999971</v>
      </c>
      <c r="AG68">
        <f t="shared" ca="1" si="34"/>
        <v>628.71295499999974</v>
      </c>
      <c r="AH68">
        <f t="shared" ca="1" si="34"/>
        <v>644.83379999999966</v>
      </c>
      <c r="AI68">
        <f t="shared" ca="1" si="34"/>
        <v>660.95464499999969</v>
      </c>
      <c r="AJ68">
        <f t="shared" ref="AJ68:BB68" ca="1" si="35">$B$68*$C$68*(AJ60-20)</f>
        <v>677.07548999999972</v>
      </c>
      <c r="AK68">
        <f t="shared" ca="1" si="35"/>
        <v>693.19633499999964</v>
      </c>
      <c r="AL68">
        <f t="shared" ca="1" si="35"/>
        <v>709.31717999999967</v>
      </c>
      <c r="AM68">
        <f t="shared" ca="1" si="35"/>
        <v>725.4380249999997</v>
      </c>
      <c r="AN68">
        <f t="shared" ca="1" si="35"/>
        <v>741.55886999999962</v>
      </c>
      <c r="AO68">
        <f t="shared" ca="1" si="35"/>
        <v>757.67971499999965</v>
      </c>
      <c r="AP68">
        <f t="shared" ca="1" si="35"/>
        <v>773.80055999999968</v>
      </c>
      <c r="AQ68">
        <f t="shared" ca="1" si="35"/>
        <v>789.9214049999996</v>
      </c>
      <c r="AR68">
        <f t="shared" ca="1" si="35"/>
        <v>806.04224999999963</v>
      </c>
      <c r="AS68">
        <f t="shared" ca="1" si="35"/>
        <v>822.16309499999954</v>
      </c>
      <c r="AT68">
        <f t="shared" ca="1" si="35"/>
        <v>838.28393999999957</v>
      </c>
      <c r="AU68">
        <f t="shared" ca="1" si="35"/>
        <v>854.40478499999961</v>
      </c>
      <c r="AV68">
        <f t="shared" ca="1" si="35"/>
        <v>870.52562999999952</v>
      </c>
      <c r="AW68">
        <f t="shared" ca="1" si="35"/>
        <v>886.64647499999955</v>
      </c>
      <c r="AX68">
        <f t="shared" ca="1" si="35"/>
        <v>902.76731999999959</v>
      </c>
      <c r="AY68">
        <f t="shared" ca="1" si="35"/>
        <v>918.8881649999995</v>
      </c>
      <c r="AZ68">
        <f t="shared" ca="1" si="35"/>
        <v>935.00900999999953</v>
      </c>
      <c r="BA68">
        <f t="shared" ca="1" si="35"/>
        <v>951.12985499999957</v>
      </c>
      <c r="BB68">
        <f t="shared" ca="1" si="35"/>
        <v>967.25069999999948</v>
      </c>
    </row>
    <row r="69" spans="1:54" x14ac:dyDescent="0.2">
      <c r="A69" s="33" t="s">
        <v>68</v>
      </c>
      <c r="B69">
        <f>$W$29</f>
        <v>0</v>
      </c>
      <c r="C69" s="32">
        <f>$Y$30</f>
        <v>0</v>
      </c>
    </row>
    <row r="70" spans="1:54" x14ac:dyDescent="0.2">
      <c r="A70" s="33" t="s">
        <v>62</v>
      </c>
      <c r="B70">
        <f>B63</f>
        <v>30</v>
      </c>
      <c r="C70" s="32"/>
    </row>
    <row r="71" spans="1:54" x14ac:dyDescent="0.2">
      <c r="A71" s="33" t="s">
        <v>63</v>
      </c>
      <c r="B71">
        <f>B64</f>
        <v>80</v>
      </c>
      <c r="C71" s="32"/>
    </row>
    <row r="72" spans="1:54" x14ac:dyDescent="0.2">
      <c r="A72" s="33" t="s">
        <v>64</v>
      </c>
      <c r="B72">
        <v>-0.1</v>
      </c>
      <c r="C72" s="32"/>
      <c r="D72">
        <f t="shared" ref="D72:AI72" si="36">IF(AND($B$69=1, D60&gt;=$B$63),$B$72,0)</f>
        <v>0</v>
      </c>
      <c r="E72">
        <f t="shared" si="36"/>
        <v>0</v>
      </c>
      <c r="F72">
        <f t="shared" si="36"/>
        <v>0</v>
      </c>
      <c r="G72">
        <f t="shared" si="36"/>
        <v>0</v>
      </c>
      <c r="H72">
        <f t="shared" si="36"/>
        <v>0</v>
      </c>
      <c r="I72">
        <f t="shared" si="36"/>
        <v>0</v>
      </c>
      <c r="J72">
        <f t="shared" si="36"/>
        <v>0</v>
      </c>
      <c r="K72">
        <f t="shared" si="36"/>
        <v>0</v>
      </c>
      <c r="L72">
        <f t="shared" si="36"/>
        <v>0</v>
      </c>
      <c r="M72">
        <f t="shared" si="36"/>
        <v>0</v>
      </c>
      <c r="N72">
        <f t="shared" si="36"/>
        <v>0</v>
      </c>
      <c r="O72">
        <f t="shared" si="36"/>
        <v>0</v>
      </c>
      <c r="P72">
        <f t="shared" si="36"/>
        <v>0</v>
      </c>
      <c r="Q72">
        <f t="shared" si="36"/>
        <v>0</v>
      </c>
      <c r="R72">
        <f t="shared" si="36"/>
        <v>0</v>
      </c>
      <c r="S72">
        <f t="shared" si="36"/>
        <v>0</v>
      </c>
      <c r="T72">
        <f t="shared" si="36"/>
        <v>0</v>
      </c>
      <c r="U72">
        <f t="shared" si="36"/>
        <v>0</v>
      </c>
      <c r="V72">
        <f t="shared" si="36"/>
        <v>0</v>
      </c>
      <c r="W72">
        <f t="shared" si="36"/>
        <v>0</v>
      </c>
      <c r="X72">
        <f t="shared" si="36"/>
        <v>0</v>
      </c>
      <c r="Y72">
        <f t="shared" si="36"/>
        <v>0</v>
      </c>
      <c r="Z72">
        <f t="shared" si="36"/>
        <v>0</v>
      </c>
      <c r="AA72">
        <f t="shared" si="36"/>
        <v>0</v>
      </c>
      <c r="AB72">
        <f t="shared" si="36"/>
        <v>0</v>
      </c>
      <c r="AC72">
        <f t="shared" si="36"/>
        <v>0</v>
      </c>
      <c r="AD72">
        <f t="shared" si="36"/>
        <v>0</v>
      </c>
      <c r="AE72">
        <f t="shared" si="36"/>
        <v>0</v>
      </c>
      <c r="AF72">
        <f t="shared" si="36"/>
        <v>0</v>
      </c>
      <c r="AG72">
        <f t="shared" si="36"/>
        <v>0</v>
      </c>
      <c r="AH72">
        <f t="shared" si="36"/>
        <v>0</v>
      </c>
      <c r="AI72">
        <f t="shared" si="36"/>
        <v>0</v>
      </c>
      <c r="AJ72">
        <f t="shared" ref="AJ72:BB72" si="37">IF(AND($B$69=1, AJ60&gt;=$B$63),$B$72,0)</f>
        <v>0</v>
      </c>
      <c r="AK72">
        <f t="shared" si="37"/>
        <v>0</v>
      </c>
      <c r="AL72">
        <f t="shared" si="37"/>
        <v>0</v>
      </c>
      <c r="AM72">
        <f t="shared" si="37"/>
        <v>0</v>
      </c>
      <c r="AN72">
        <f t="shared" si="37"/>
        <v>0</v>
      </c>
      <c r="AO72">
        <f t="shared" si="37"/>
        <v>0</v>
      </c>
      <c r="AP72">
        <f t="shared" si="37"/>
        <v>0</v>
      </c>
      <c r="AQ72">
        <f t="shared" si="37"/>
        <v>0</v>
      </c>
      <c r="AR72">
        <f t="shared" si="37"/>
        <v>0</v>
      </c>
      <c r="AS72">
        <f t="shared" si="37"/>
        <v>0</v>
      </c>
      <c r="AT72">
        <f t="shared" si="37"/>
        <v>0</v>
      </c>
      <c r="AU72">
        <f t="shared" si="37"/>
        <v>0</v>
      </c>
      <c r="AV72">
        <f t="shared" si="37"/>
        <v>0</v>
      </c>
      <c r="AW72">
        <f t="shared" si="37"/>
        <v>0</v>
      </c>
      <c r="AX72">
        <f t="shared" si="37"/>
        <v>0</v>
      </c>
      <c r="AY72">
        <f t="shared" si="37"/>
        <v>0</v>
      </c>
      <c r="AZ72">
        <f t="shared" si="37"/>
        <v>0</v>
      </c>
      <c r="BA72">
        <f t="shared" si="37"/>
        <v>0</v>
      </c>
      <c r="BB72">
        <f t="shared" si="37"/>
        <v>0</v>
      </c>
    </row>
    <row r="73" spans="1:54" x14ac:dyDescent="0.2">
      <c r="A73" s="33" t="s">
        <v>69</v>
      </c>
      <c r="D73">
        <f t="shared" ref="D73:AI73" si="38">IF(AND((D60-$B$70)&gt;=0,($B$71-D60)&gt;=0, $B$69&gt;0),((D60-$B$70)+1)*$C$69,C73)</f>
        <v>0</v>
      </c>
      <c r="E73">
        <f t="shared" si="38"/>
        <v>0</v>
      </c>
      <c r="F73">
        <f t="shared" si="38"/>
        <v>0</v>
      </c>
      <c r="G73">
        <f t="shared" si="38"/>
        <v>0</v>
      </c>
      <c r="H73">
        <f t="shared" si="38"/>
        <v>0</v>
      </c>
      <c r="I73">
        <f t="shared" si="38"/>
        <v>0</v>
      </c>
      <c r="J73">
        <f t="shared" si="38"/>
        <v>0</v>
      </c>
      <c r="K73">
        <f t="shared" si="38"/>
        <v>0</v>
      </c>
      <c r="L73">
        <f t="shared" si="38"/>
        <v>0</v>
      </c>
      <c r="M73">
        <f t="shared" si="38"/>
        <v>0</v>
      </c>
      <c r="N73">
        <f t="shared" si="38"/>
        <v>0</v>
      </c>
      <c r="O73">
        <f t="shared" si="38"/>
        <v>0</v>
      </c>
      <c r="P73">
        <f t="shared" si="38"/>
        <v>0</v>
      </c>
      <c r="Q73">
        <f t="shared" si="38"/>
        <v>0</v>
      </c>
      <c r="R73">
        <f t="shared" si="38"/>
        <v>0</v>
      </c>
      <c r="S73">
        <f t="shared" si="38"/>
        <v>0</v>
      </c>
      <c r="T73">
        <f t="shared" si="38"/>
        <v>0</v>
      </c>
      <c r="U73">
        <f t="shared" si="38"/>
        <v>0</v>
      </c>
      <c r="V73">
        <f t="shared" si="38"/>
        <v>0</v>
      </c>
      <c r="W73">
        <f t="shared" si="38"/>
        <v>0</v>
      </c>
      <c r="X73">
        <f t="shared" si="38"/>
        <v>0</v>
      </c>
      <c r="Y73">
        <f t="shared" si="38"/>
        <v>0</v>
      </c>
      <c r="Z73">
        <f t="shared" si="38"/>
        <v>0</v>
      </c>
      <c r="AA73">
        <f t="shared" si="38"/>
        <v>0</v>
      </c>
      <c r="AB73">
        <f t="shared" si="38"/>
        <v>0</v>
      </c>
      <c r="AC73">
        <f t="shared" si="38"/>
        <v>0</v>
      </c>
      <c r="AD73">
        <f t="shared" si="38"/>
        <v>0</v>
      </c>
      <c r="AE73">
        <f t="shared" si="38"/>
        <v>0</v>
      </c>
      <c r="AF73">
        <f t="shared" si="38"/>
        <v>0</v>
      </c>
      <c r="AG73">
        <f t="shared" si="38"/>
        <v>0</v>
      </c>
      <c r="AH73">
        <f t="shared" si="38"/>
        <v>0</v>
      </c>
      <c r="AI73">
        <f t="shared" si="38"/>
        <v>0</v>
      </c>
      <c r="AJ73">
        <f t="shared" ref="AJ73:BB73" si="39">IF(AND((AJ60-$B$70)&gt;=0,($B$71-AJ60)&gt;=0, $B$69&gt;0),((AJ60-$B$70)+1)*$C$69,AI73)</f>
        <v>0</v>
      </c>
      <c r="AK73">
        <f t="shared" si="39"/>
        <v>0</v>
      </c>
      <c r="AL73">
        <f t="shared" si="39"/>
        <v>0</v>
      </c>
      <c r="AM73">
        <f t="shared" si="39"/>
        <v>0</v>
      </c>
      <c r="AN73">
        <f t="shared" si="39"/>
        <v>0</v>
      </c>
      <c r="AO73">
        <f t="shared" si="39"/>
        <v>0</v>
      </c>
      <c r="AP73">
        <f t="shared" si="39"/>
        <v>0</v>
      </c>
      <c r="AQ73">
        <f t="shared" si="39"/>
        <v>0</v>
      </c>
      <c r="AR73">
        <f t="shared" si="39"/>
        <v>0</v>
      </c>
      <c r="AS73">
        <f t="shared" si="39"/>
        <v>0</v>
      </c>
      <c r="AT73">
        <f t="shared" si="39"/>
        <v>0</v>
      </c>
      <c r="AU73">
        <f t="shared" si="39"/>
        <v>0</v>
      </c>
      <c r="AV73">
        <f t="shared" si="39"/>
        <v>0</v>
      </c>
      <c r="AW73">
        <f t="shared" si="39"/>
        <v>0</v>
      </c>
      <c r="AX73">
        <f t="shared" si="39"/>
        <v>0</v>
      </c>
      <c r="AY73">
        <f t="shared" si="39"/>
        <v>0</v>
      </c>
      <c r="AZ73">
        <f t="shared" si="39"/>
        <v>0</v>
      </c>
      <c r="BA73">
        <f t="shared" si="39"/>
        <v>0</v>
      </c>
      <c r="BB73">
        <f t="shared" si="39"/>
        <v>0</v>
      </c>
    </row>
    <row r="74" spans="1:54" x14ac:dyDescent="0.2">
      <c r="A74" s="33" t="s">
        <v>70</v>
      </c>
      <c r="C74" s="32"/>
      <c r="D74">
        <f t="shared" ref="D74:AI74" ca="1" si="40">D68+D73</f>
        <v>161.20844999999991</v>
      </c>
      <c r="E74">
        <f t="shared" ca="1" si="40"/>
        <v>177.32929499999992</v>
      </c>
      <c r="F74">
        <f t="shared" ca="1" si="40"/>
        <v>193.45013999999992</v>
      </c>
      <c r="G74">
        <f t="shared" ca="1" si="40"/>
        <v>209.57098499999989</v>
      </c>
      <c r="H74">
        <f t="shared" ca="1" si="40"/>
        <v>225.6918299999999</v>
      </c>
      <c r="I74">
        <f t="shared" ca="1" si="40"/>
        <v>241.81267499999987</v>
      </c>
      <c r="J74">
        <f t="shared" ca="1" si="40"/>
        <v>257.93351999999987</v>
      </c>
      <c r="K74">
        <f t="shared" ca="1" si="40"/>
        <v>274.05436499999985</v>
      </c>
      <c r="L74">
        <f t="shared" ca="1" si="40"/>
        <v>290.17520999999988</v>
      </c>
      <c r="M74">
        <f t="shared" ca="1" si="40"/>
        <v>306.29605499999985</v>
      </c>
      <c r="N74">
        <f t="shared" ca="1" si="40"/>
        <v>322.41689999999983</v>
      </c>
      <c r="O74">
        <f t="shared" ca="1" si="40"/>
        <v>338.53774499999986</v>
      </c>
      <c r="P74">
        <f t="shared" ca="1" si="40"/>
        <v>354.65858999999983</v>
      </c>
      <c r="Q74">
        <f t="shared" ca="1" si="40"/>
        <v>370.77943499999981</v>
      </c>
      <c r="R74">
        <f t="shared" ca="1" si="40"/>
        <v>386.90027999999984</v>
      </c>
      <c r="S74">
        <f t="shared" ca="1" si="40"/>
        <v>403.02112499999981</v>
      </c>
      <c r="T74">
        <f t="shared" ca="1" si="40"/>
        <v>419.14196999999979</v>
      </c>
      <c r="U74">
        <f t="shared" ca="1" si="40"/>
        <v>435.26281499999976</v>
      </c>
      <c r="V74">
        <f t="shared" ca="1" si="40"/>
        <v>451.38365999999979</v>
      </c>
      <c r="W74">
        <f t="shared" ca="1" si="40"/>
        <v>467.50450499999977</v>
      </c>
      <c r="X74">
        <f t="shared" ca="1" si="40"/>
        <v>483.62534999999974</v>
      </c>
      <c r="Y74">
        <f t="shared" ca="1" si="40"/>
        <v>499.74619499999977</v>
      </c>
      <c r="Z74">
        <f t="shared" ca="1" si="40"/>
        <v>515.86703999999975</v>
      </c>
      <c r="AA74">
        <f t="shared" ca="1" si="40"/>
        <v>531.98788499999978</v>
      </c>
      <c r="AB74">
        <f t="shared" ca="1" si="40"/>
        <v>548.1087299999997</v>
      </c>
      <c r="AC74">
        <f t="shared" ca="1" si="40"/>
        <v>564.22957499999973</v>
      </c>
      <c r="AD74">
        <f t="shared" ca="1" si="40"/>
        <v>580.35041999999976</v>
      </c>
      <c r="AE74">
        <f t="shared" ca="1" si="40"/>
        <v>596.47126499999968</v>
      </c>
      <c r="AF74">
        <f t="shared" ca="1" si="40"/>
        <v>612.59210999999971</v>
      </c>
      <c r="AG74">
        <f t="shared" ca="1" si="40"/>
        <v>628.71295499999974</v>
      </c>
      <c r="AH74">
        <f t="shared" ca="1" si="40"/>
        <v>644.83379999999966</v>
      </c>
      <c r="AI74">
        <f t="shared" ca="1" si="40"/>
        <v>660.95464499999969</v>
      </c>
      <c r="AJ74">
        <f t="shared" ref="AJ74:BB74" ca="1" si="41">AJ68+AJ73</f>
        <v>677.07548999999972</v>
      </c>
      <c r="AK74">
        <f t="shared" ca="1" si="41"/>
        <v>693.19633499999964</v>
      </c>
      <c r="AL74">
        <f t="shared" ca="1" si="41"/>
        <v>709.31717999999967</v>
      </c>
      <c r="AM74">
        <f t="shared" ca="1" si="41"/>
        <v>725.4380249999997</v>
      </c>
      <c r="AN74">
        <f t="shared" ca="1" si="41"/>
        <v>741.55886999999962</v>
      </c>
      <c r="AO74">
        <f t="shared" ca="1" si="41"/>
        <v>757.67971499999965</v>
      </c>
      <c r="AP74">
        <f t="shared" ca="1" si="41"/>
        <v>773.80055999999968</v>
      </c>
      <c r="AQ74">
        <f t="shared" ca="1" si="41"/>
        <v>789.9214049999996</v>
      </c>
      <c r="AR74">
        <f t="shared" ca="1" si="41"/>
        <v>806.04224999999963</v>
      </c>
      <c r="AS74">
        <f t="shared" ca="1" si="41"/>
        <v>822.16309499999954</v>
      </c>
      <c r="AT74">
        <f t="shared" ca="1" si="41"/>
        <v>838.28393999999957</v>
      </c>
      <c r="AU74">
        <f t="shared" ca="1" si="41"/>
        <v>854.40478499999961</v>
      </c>
      <c r="AV74">
        <f t="shared" ca="1" si="41"/>
        <v>870.52562999999952</v>
      </c>
      <c r="AW74">
        <f t="shared" ca="1" si="41"/>
        <v>886.64647499999955</v>
      </c>
      <c r="AX74">
        <f t="shared" ca="1" si="41"/>
        <v>902.76731999999959</v>
      </c>
      <c r="AY74">
        <f t="shared" ca="1" si="41"/>
        <v>918.8881649999995</v>
      </c>
      <c r="AZ74">
        <f t="shared" ca="1" si="41"/>
        <v>935.00900999999953</v>
      </c>
      <c r="BA74">
        <f t="shared" ca="1" si="41"/>
        <v>951.12985499999957</v>
      </c>
      <c r="BB74">
        <f t="shared" ca="1" si="41"/>
        <v>967.25069999999948</v>
      </c>
    </row>
    <row r="75" spans="1:54" x14ac:dyDescent="0.2">
      <c r="A75" t="s">
        <v>71</v>
      </c>
      <c r="B75">
        <f>0.696666480552631/35</f>
        <v>1.990475658721803E-2</v>
      </c>
      <c r="D75">
        <f t="shared" ref="D75:AI75" ca="1" si="42">$B$75*D67+D65</f>
        <v>-1.7308325473250223E-2</v>
      </c>
      <c r="E75">
        <f t="shared" ca="1" si="42"/>
        <v>-1.9039158020575243E-2</v>
      </c>
      <c r="F75">
        <f t="shared" ca="1" si="42"/>
        <v>-2.0769990567900267E-2</v>
      </c>
      <c r="G75">
        <f t="shared" ca="1" si="42"/>
        <v>-2.2500823115225291E-2</v>
      </c>
      <c r="H75">
        <f t="shared" ca="1" si="42"/>
        <v>-2.4231655662550311E-2</v>
      </c>
      <c r="I75">
        <f t="shared" ca="1" si="42"/>
        <v>-2.5962488209875335E-2</v>
      </c>
      <c r="J75">
        <f t="shared" ca="1" si="42"/>
        <v>-2.7693320757200355E-2</v>
      </c>
      <c r="K75">
        <f t="shared" ca="1" si="42"/>
        <v>-2.9424153304525379E-2</v>
      </c>
      <c r="L75">
        <f t="shared" ca="1" si="42"/>
        <v>-3.1154985851850399E-2</v>
      </c>
      <c r="M75">
        <f t="shared" ca="1" si="42"/>
        <v>-3.2885818399175419E-2</v>
      </c>
      <c r="N75">
        <f t="shared" ca="1" si="42"/>
        <v>-3.4616650946500446E-2</v>
      </c>
      <c r="O75">
        <f t="shared" ca="1" si="42"/>
        <v>-3.6347483493825467E-2</v>
      </c>
      <c r="P75">
        <f t="shared" ca="1" si="42"/>
        <v>-3.8078316041150487E-2</v>
      </c>
      <c r="Q75">
        <f t="shared" ca="1" si="42"/>
        <v>-3.9809148588475507E-2</v>
      </c>
      <c r="R75">
        <f t="shared" ca="1" si="42"/>
        <v>-4.1539981135800534E-2</v>
      </c>
      <c r="S75">
        <f t="shared" ca="1" si="42"/>
        <v>-4.3270813683125554E-2</v>
      </c>
      <c r="T75">
        <f t="shared" ca="1" si="42"/>
        <v>-4.5001646230450582E-2</v>
      </c>
      <c r="U75">
        <f t="shared" ca="1" si="42"/>
        <v>-4.6732478777775595E-2</v>
      </c>
      <c r="V75">
        <f t="shared" ca="1" si="42"/>
        <v>-4.8463311325100622E-2</v>
      </c>
      <c r="W75">
        <f t="shared" ca="1" si="42"/>
        <v>-5.0194143872425642E-2</v>
      </c>
      <c r="X75">
        <f t="shared" ca="1" si="42"/>
        <v>-5.1924976419750669E-2</v>
      </c>
      <c r="Y75">
        <f t="shared" ca="1" si="42"/>
        <v>-5.3655808967075683E-2</v>
      </c>
      <c r="Z75">
        <f t="shared" ca="1" si="42"/>
        <v>-5.538664151440071E-2</v>
      </c>
      <c r="AA75">
        <f t="shared" ca="1" si="42"/>
        <v>-5.7117474061725737E-2</v>
      </c>
      <c r="AB75">
        <f t="shared" ca="1" si="42"/>
        <v>-5.8848306609050757E-2</v>
      </c>
      <c r="AC75">
        <f t="shared" ca="1" si="42"/>
        <v>-6.0579139156375778E-2</v>
      </c>
      <c r="AD75">
        <f t="shared" ca="1" si="42"/>
        <v>-6.2309971703700798E-2</v>
      </c>
      <c r="AE75">
        <f t="shared" ca="1" si="42"/>
        <v>-6.4040804251025818E-2</v>
      </c>
      <c r="AF75">
        <f t="shared" ca="1" si="42"/>
        <v>-6.5771636798350838E-2</v>
      </c>
      <c r="AG75">
        <f t="shared" ca="1" si="42"/>
        <v>-6.7502469345675872E-2</v>
      </c>
      <c r="AH75">
        <f t="shared" ca="1" si="42"/>
        <v>-6.9233301893000893E-2</v>
      </c>
      <c r="AI75">
        <f t="shared" ca="1" si="42"/>
        <v>-7.0964134440325913E-2</v>
      </c>
      <c r="AJ75">
        <f t="shared" ref="AJ75:BB75" ca="1" si="43">$B$75*AJ67+AJ65</f>
        <v>-7.2694966987650933E-2</v>
      </c>
      <c r="AK75">
        <f t="shared" ca="1" si="43"/>
        <v>-7.4425799534975953E-2</v>
      </c>
      <c r="AL75">
        <f t="shared" ca="1" si="43"/>
        <v>-7.6156632082300973E-2</v>
      </c>
      <c r="AM75">
        <f t="shared" ca="1" si="43"/>
        <v>-7.7887464629625994E-2</v>
      </c>
      <c r="AN75">
        <f t="shared" ca="1" si="43"/>
        <v>-7.9618297176951014E-2</v>
      </c>
      <c r="AO75">
        <f t="shared" ca="1" si="43"/>
        <v>-8.1349129724276048E-2</v>
      </c>
      <c r="AP75">
        <f t="shared" ca="1" si="43"/>
        <v>-8.3079962271601068E-2</v>
      </c>
      <c r="AQ75">
        <f t="shared" ca="1" si="43"/>
        <v>-8.4810794818926102E-2</v>
      </c>
      <c r="AR75">
        <f t="shared" ca="1" si="43"/>
        <v>-8.6541627366251109E-2</v>
      </c>
      <c r="AS75">
        <f t="shared" ca="1" si="43"/>
        <v>-8.8272459913576129E-2</v>
      </c>
      <c r="AT75">
        <f t="shared" ca="1" si="43"/>
        <v>-9.0003292460901163E-2</v>
      </c>
      <c r="AU75">
        <f t="shared" ca="1" si="43"/>
        <v>-9.1734125008226183E-2</v>
      </c>
      <c r="AV75">
        <f t="shared" ca="1" si="43"/>
        <v>-9.346495755555119E-2</v>
      </c>
      <c r="AW75">
        <f t="shared" ca="1" si="43"/>
        <v>-9.5195790102876224E-2</v>
      </c>
      <c r="AX75">
        <f t="shared" ca="1" si="43"/>
        <v>-9.6926622650201244E-2</v>
      </c>
      <c r="AY75">
        <f t="shared" ca="1" si="43"/>
        <v>-9.8657455197526278E-2</v>
      </c>
      <c r="AZ75">
        <f t="shared" ca="1" si="43"/>
        <v>-0.10038828774485128</v>
      </c>
      <c r="BA75">
        <f t="shared" ca="1" si="43"/>
        <v>-0.1021191202921763</v>
      </c>
      <c r="BB75">
        <f t="shared" ca="1" si="43"/>
        <v>-0.10384995283950134</v>
      </c>
    </row>
    <row r="76" spans="1:54" x14ac:dyDescent="0.2">
      <c r="A76" t="s">
        <v>72</v>
      </c>
      <c r="B76">
        <f>0.562215263512178/350</f>
        <v>1.6063293243205085E-3</v>
      </c>
      <c r="D76">
        <f t="shared" ref="D76:AI76" ca="1" si="44">$B$76*D74+D72</f>
        <v>0.25895386056325631</v>
      </c>
      <c r="E76">
        <f t="shared" ca="1" si="44"/>
        <v>0.284849246619582</v>
      </c>
      <c r="F76">
        <f t="shared" ca="1" si="44"/>
        <v>0.31074463267590763</v>
      </c>
      <c r="G76">
        <f t="shared" ca="1" si="44"/>
        <v>0.33664001873223326</v>
      </c>
      <c r="H76">
        <f t="shared" ca="1" si="44"/>
        <v>0.36253540478855889</v>
      </c>
      <c r="I76">
        <f t="shared" ca="1" si="44"/>
        <v>0.38843079084488452</v>
      </c>
      <c r="J76">
        <f t="shared" ca="1" si="44"/>
        <v>0.41432617690121015</v>
      </c>
      <c r="K76">
        <f t="shared" ca="1" si="44"/>
        <v>0.44022156295753578</v>
      </c>
      <c r="L76">
        <f t="shared" ca="1" si="44"/>
        <v>0.46611694901386147</v>
      </c>
      <c r="M76">
        <f t="shared" ca="1" si="44"/>
        <v>0.49201233507018705</v>
      </c>
      <c r="N76">
        <f t="shared" ca="1" si="44"/>
        <v>0.51790772112651262</v>
      </c>
      <c r="O76">
        <f t="shared" ca="1" si="44"/>
        <v>0.54380310718283842</v>
      </c>
      <c r="P76">
        <f t="shared" ca="1" si="44"/>
        <v>0.56969849323916399</v>
      </c>
      <c r="Q76">
        <f t="shared" ca="1" si="44"/>
        <v>0.59559387929548957</v>
      </c>
      <c r="R76">
        <f t="shared" ca="1" si="44"/>
        <v>0.62148926535181526</v>
      </c>
      <c r="S76">
        <f t="shared" ca="1" si="44"/>
        <v>0.64738465140814083</v>
      </c>
      <c r="T76">
        <f t="shared" ca="1" si="44"/>
        <v>0.67328003746446652</v>
      </c>
      <c r="U76">
        <f t="shared" ca="1" si="44"/>
        <v>0.69917542352079209</v>
      </c>
      <c r="V76">
        <f t="shared" ca="1" si="44"/>
        <v>0.72507080957711778</v>
      </c>
      <c r="W76">
        <f t="shared" ca="1" si="44"/>
        <v>0.75096619563344336</v>
      </c>
      <c r="X76">
        <f t="shared" ca="1" si="44"/>
        <v>0.77686158168976904</v>
      </c>
      <c r="Y76">
        <f t="shared" ca="1" si="44"/>
        <v>0.80275696774609473</v>
      </c>
      <c r="Z76">
        <f t="shared" ca="1" si="44"/>
        <v>0.82865235380242031</v>
      </c>
      <c r="AA76">
        <f t="shared" ca="1" si="44"/>
        <v>0.85454773985874599</v>
      </c>
      <c r="AB76">
        <f t="shared" ca="1" si="44"/>
        <v>0.88044312591507157</v>
      </c>
      <c r="AC76">
        <f t="shared" ca="1" si="44"/>
        <v>0.90633851197139725</v>
      </c>
      <c r="AD76">
        <f t="shared" ca="1" si="44"/>
        <v>0.93223389802772294</v>
      </c>
      <c r="AE76">
        <f t="shared" ca="1" si="44"/>
        <v>0.9581292840840484</v>
      </c>
      <c r="AF76">
        <f t="shared" ca="1" si="44"/>
        <v>0.98402467014037409</v>
      </c>
      <c r="AG76">
        <f t="shared" ca="1" si="44"/>
        <v>1.0099200561966999</v>
      </c>
      <c r="AH76">
        <f t="shared" ca="1" si="44"/>
        <v>1.0358154422530252</v>
      </c>
      <c r="AI76">
        <f t="shared" ca="1" si="44"/>
        <v>1.061710828309351</v>
      </c>
      <c r="AJ76">
        <f t="shared" ref="AJ76:BB76" ca="1" si="45">$B$76*AJ74+AJ72</f>
        <v>1.0876062143656768</v>
      </c>
      <c r="AK76">
        <f t="shared" ca="1" si="45"/>
        <v>1.1135016004220022</v>
      </c>
      <c r="AL76">
        <f t="shared" ca="1" si="45"/>
        <v>1.139396986478328</v>
      </c>
      <c r="AM76">
        <f t="shared" ca="1" si="45"/>
        <v>1.1652923725346536</v>
      </c>
      <c r="AN76">
        <f t="shared" ca="1" si="45"/>
        <v>1.1911877585909791</v>
      </c>
      <c r="AO76">
        <f t="shared" ca="1" si="45"/>
        <v>1.2170831446473049</v>
      </c>
      <c r="AP76">
        <f t="shared" ca="1" si="45"/>
        <v>1.2429785307036305</v>
      </c>
      <c r="AQ76">
        <f t="shared" ca="1" si="45"/>
        <v>1.2688739167599561</v>
      </c>
      <c r="AR76">
        <f t="shared" ca="1" si="45"/>
        <v>1.2947693028162817</v>
      </c>
      <c r="AS76">
        <f t="shared" ca="1" si="45"/>
        <v>1.3206646888726072</v>
      </c>
      <c r="AT76">
        <f t="shared" ca="1" si="45"/>
        <v>1.346560074928933</v>
      </c>
      <c r="AU76">
        <f t="shared" ca="1" si="45"/>
        <v>1.3724554609852586</v>
      </c>
      <c r="AV76">
        <f t="shared" ca="1" si="45"/>
        <v>1.3983508470415842</v>
      </c>
      <c r="AW76">
        <f t="shared" ca="1" si="45"/>
        <v>1.42424623309791</v>
      </c>
      <c r="AX76">
        <f t="shared" ca="1" si="45"/>
        <v>1.4501416191542356</v>
      </c>
      <c r="AY76">
        <f t="shared" ca="1" si="45"/>
        <v>1.4760370052105611</v>
      </c>
      <c r="AZ76">
        <f t="shared" ca="1" si="45"/>
        <v>1.5019323912668867</v>
      </c>
      <c r="BA76">
        <f t="shared" ca="1" si="45"/>
        <v>1.5278277773232125</v>
      </c>
      <c r="BB76">
        <f t="shared" ca="1" si="45"/>
        <v>1.5537231633795381</v>
      </c>
    </row>
    <row r="77" spans="1:54" x14ac:dyDescent="0.2">
      <c r="A77" s="21" t="s">
        <v>44</v>
      </c>
      <c r="B77">
        <v>0.64170334852638233</v>
      </c>
      <c r="C77">
        <f>$Y$21</f>
        <v>0</v>
      </c>
      <c r="D77">
        <f t="shared" ref="D77:AI77" si="46">IF($Y$23=0,$B$77*($C$77),$B$78*($C$78))</f>
        <v>0</v>
      </c>
      <c r="E77">
        <f t="shared" si="46"/>
        <v>0</v>
      </c>
      <c r="F77">
        <f t="shared" si="46"/>
        <v>0</v>
      </c>
      <c r="G77">
        <f t="shared" si="46"/>
        <v>0</v>
      </c>
      <c r="H77">
        <f t="shared" si="46"/>
        <v>0</v>
      </c>
      <c r="I77">
        <f t="shared" si="46"/>
        <v>0</v>
      </c>
      <c r="J77">
        <f t="shared" si="46"/>
        <v>0</v>
      </c>
      <c r="K77">
        <f t="shared" si="46"/>
        <v>0</v>
      </c>
      <c r="L77">
        <f t="shared" si="46"/>
        <v>0</v>
      </c>
      <c r="M77">
        <f t="shared" si="46"/>
        <v>0</v>
      </c>
      <c r="N77">
        <f t="shared" si="46"/>
        <v>0</v>
      </c>
      <c r="O77">
        <f t="shared" si="46"/>
        <v>0</v>
      </c>
      <c r="P77">
        <f t="shared" si="46"/>
        <v>0</v>
      </c>
      <c r="Q77">
        <f t="shared" si="46"/>
        <v>0</v>
      </c>
      <c r="R77">
        <f t="shared" si="46"/>
        <v>0</v>
      </c>
      <c r="S77">
        <f t="shared" si="46"/>
        <v>0</v>
      </c>
      <c r="T77">
        <f t="shared" si="46"/>
        <v>0</v>
      </c>
      <c r="U77">
        <f t="shared" si="46"/>
        <v>0</v>
      </c>
      <c r="V77">
        <f t="shared" si="46"/>
        <v>0</v>
      </c>
      <c r="W77">
        <f t="shared" si="46"/>
        <v>0</v>
      </c>
      <c r="X77">
        <f t="shared" si="46"/>
        <v>0</v>
      </c>
      <c r="Y77">
        <f t="shared" si="46"/>
        <v>0</v>
      </c>
      <c r="Z77">
        <f t="shared" si="46"/>
        <v>0</v>
      </c>
      <c r="AA77">
        <f t="shared" si="46"/>
        <v>0</v>
      </c>
      <c r="AB77">
        <f t="shared" si="46"/>
        <v>0</v>
      </c>
      <c r="AC77">
        <f t="shared" si="46"/>
        <v>0</v>
      </c>
      <c r="AD77">
        <f t="shared" si="46"/>
        <v>0</v>
      </c>
      <c r="AE77">
        <f t="shared" si="46"/>
        <v>0</v>
      </c>
      <c r="AF77">
        <f t="shared" si="46"/>
        <v>0</v>
      </c>
      <c r="AG77">
        <f t="shared" si="46"/>
        <v>0</v>
      </c>
      <c r="AH77">
        <f t="shared" si="46"/>
        <v>0</v>
      </c>
      <c r="AI77">
        <f t="shared" si="46"/>
        <v>0</v>
      </c>
      <c r="AJ77">
        <f t="shared" ref="AJ77:BB77" si="47">IF($Y$23=0,$B$77*($C$77),$B$78*($C$78))</f>
        <v>0</v>
      </c>
      <c r="AK77">
        <f t="shared" si="47"/>
        <v>0</v>
      </c>
      <c r="AL77">
        <f t="shared" si="47"/>
        <v>0</v>
      </c>
      <c r="AM77">
        <f t="shared" si="47"/>
        <v>0</v>
      </c>
      <c r="AN77">
        <f t="shared" si="47"/>
        <v>0</v>
      </c>
      <c r="AO77">
        <f t="shared" si="47"/>
        <v>0</v>
      </c>
      <c r="AP77">
        <f t="shared" si="47"/>
        <v>0</v>
      </c>
      <c r="AQ77">
        <f t="shared" si="47"/>
        <v>0</v>
      </c>
      <c r="AR77">
        <f t="shared" si="47"/>
        <v>0</v>
      </c>
      <c r="AS77">
        <f t="shared" si="47"/>
        <v>0</v>
      </c>
      <c r="AT77">
        <f t="shared" si="47"/>
        <v>0</v>
      </c>
      <c r="AU77">
        <f t="shared" si="47"/>
        <v>0</v>
      </c>
      <c r="AV77">
        <f t="shared" si="47"/>
        <v>0</v>
      </c>
      <c r="AW77">
        <f t="shared" si="47"/>
        <v>0</v>
      </c>
      <c r="AX77">
        <f t="shared" si="47"/>
        <v>0</v>
      </c>
      <c r="AY77">
        <f t="shared" si="47"/>
        <v>0</v>
      </c>
      <c r="AZ77">
        <f t="shared" si="47"/>
        <v>0</v>
      </c>
      <c r="BA77">
        <f t="shared" si="47"/>
        <v>0</v>
      </c>
      <c r="BB77">
        <f t="shared" si="47"/>
        <v>0</v>
      </c>
    </row>
    <row r="78" spans="1:54" x14ac:dyDescent="0.2">
      <c r="A78" s="34" t="s">
        <v>73</v>
      </c>
      <c r="B78" s="35">
        <v>0.40427773679510015</v>
      </c>
      <c r="C78">
        <f>$Y$21</f>
        <v>0</v>
      </c>
    </row>
    <row r="79" spans="1:54" x14ac:dyDescent="0.2">
      <c r="A79" s="21" t="s">
        <v>45</v>
      </c>
      <c r="B79">
        <v>0.39645463544988252</v>
      </c>
      <c r="C79">
        <f>$Y$22</f>
        <v>0</v>
      </c>
      <c r="D79">
        <f t="shared" ref="D79:AI79" si="48">IF($Y$23=0,$B$79*($C$79),$B80*($C$80))</f>
        <v>0</v>
      </c>
      <c r="E79">
        <f t="shared" si="48"/>
        <v>0</v>
      </c>
      <c r="F79">
        <f t="shared" si="48"/>
        <v>0</v>
      </c>
      <c r="G79">
        <f t="shared" si="48"/>
        <v>0</v>
      </c>
      <c r="H79">
        <f t="shared" si="48"/>
        <v>0</v>
      </c>
      <c r="I79">
        <f t="shared" si="48"/>
        <v>0</v>
      </c>
      <c r="J79">
        <f t="shared" si="48"/>
        <v>0</v>
      </c>
      <c r="K79">
        <f t="shared" si="48"/>
        <v>0</v>
      </c>
      <c r="L79">
        <f t="shared" si="48"/>
        <v>0</v>
      </c>
      <c r="M79">
        <f t="shared" si="48"/>
        <v>0</v>
      </c>
      <c r="N79">
        <f t="shared" si="48"/>
        <v>0</v>
      </c>
      <c r="O79">
        <f t="shared" si="48"/>
        <v>0</v>
      </c>
      <c r="P79">
        <f t="shared" si="48"/>
        <v>0</v>
      </c>
      <c r="Q79">
        <f t="shared" si="48"/>
        <v>0</v>
      </c>
      <c r="R79">
        <f t="shared" si="48"/>
        <v>0</v>
      </c>
      <c r="S79">
        <f t="shared" si="48"/>
        <v>0</v>
      </c>
      <c r="T79">
        <f t="shared" si="48"/>
        <v>0</v>
      </c>
      <c r="U79">
        <f t="shared" si="48"/>
        <v>0</v>
      </c>
      <c r="V79">
        <f t="shared" si="48"/>
        <v>0</v>
      </c>
      <c r="W79">
        <f t="shared" si="48"/>
        <v>0</v>
      </c>
      <c r="X79">
        <f t="shared" si="48"/>
        <v>0</v>
      </c>
      <c r="Y79">
        <f t="shared" si="48"/>
        <v>0</v>
      </c>
      <c r="Z79">
        <f t="shared" si="48"/>
        <v>0</v>
      </c>
      <c r="AA79">
        <f t="shared" si="48"/>
        <v>0</v>
      </c>
      <c r="AB79">
        <f t="shared" si="48"/>
        <v>0</v>
      </c>
      <c r="AC79">
        <f t="shared" si="48"/>
        <v>0</v>
      </c>
      <c r="AD79">
        <f t="shared" si="48"/>
        <v>0</v>
      </c>
      <c r="AE79">
        <f t="shared" si="48"/>
        <v>0</v>
      </c>
      <c r="AF79">
        <f t="shared" si="48"/>
        <v>0</v>
      </c>
      <c r="AG79">
        <f t="shared" si="48"/>
        <v>0</v>
      </c>
      <c r="AH79">
        <f t="shared" si="48"/>
        <v>0</v>
      </c>
      <c r="AI79">
        <f t="shared" si="48"/>
        <v>0</v>
      </c>
      <c r="AJ79">
        <f t="shared" ref="AJ79:BB79" si="49">IF($Y$23=0,$B$79*($C$79),$B80*($C$80))</f>
        <v>0</v>
      </c>
      <c r="AK79">
        <f t="shared" si="49"/>
        <v>0</v>
      </c>
      <c r="AL79">
        <f t="shared" si="49"/>
        <v>0</v>
      </c>
      <c r="AM79">
        <f t="shared" si="49"/>
        <v>0</v>
      </c>
      <c r="AN79">
        <f t="shared" si="49"/>
        <v>0</v>
      </c>
      <c r="AO79">
        <f t="shared" si="49"/>
        <v>0</v>
      </c>
      <c r="AP79">
        <f t="shared" si="49"/>
        <v>0</v>
      </c>
      <c r="AQ79">
        <f t="shared" si="49"/>
        <v>0</v>
      </c>
      <c r="AR79">
        <f t="shared" si="49"/>
        <v>0</v>
      </c>
      <c r="AS79">
        <f t="shared" si="49"/>
        <v>0</v>
      </c>
      <c r="AT79">
        <f t="shared" si="49"/>
        <v>0</v>
      </c>
      <c r="AU79">
        <f t="shared" si="49"/>
        <v>0</v>
      </c>
      <c r="AV79">
        <f t="shared" si="49"/>
        <v>0</v>
      </c>
      <c r="AW79">
        <f t="shared" si="49"/>
        <v>0</v>
      </c>
      <c r="AX79">
        <f t="shared" si="49"/>
        <v>0</v>
      </c>
      <c r="AY79">
        <f t="shared" si="49"/>
        <v>0</v>
      </c>
      <c r="AZ79">
        <f t="shared" si="49"/>
        <v>0</v>
      </c>
      <c r="BA79">
        <f t="shared" si="49"/>
        <v>0</v>
      </c>
      <c r="BB79">
        <f t="shared" si="49"/>
        <v>0</v>
      </c>
    </row>
    <row r="80" spans="1:54" x14ac:dyDescent="0.2">
      <c r="A80" s="34" t="s">
        <v>74</v>
      </c>
      <c r="B80" s="35">
        <v>0.35101103424229368</v>
      </c>
      <c r="C80">
        <f>$Y$22</f>
        <v>0</v>
      </c>
    </row>
    <row r="81" spans="1:54 16384:16384" x14ac:dyDescent="0.2">
      <c r="A81" t="s">
        <v>46</v>
      </c>
      <c r="B81">
        <v>0.69075231515767188</v>
      </c>
      <c r="C81">
        <f>$Y$23</f>
        <v>0</v>
      </c>
      <c r="D81">
        <f>$B$81*$C$81</f>
        <v>0</v>
      </c>
      <c r="E81">
        <f>$B$81*$C$81</f>
        <v>0</v>
      </c>
      <c r="F81">
        <f>$B$81*$C$81</f>
        <v>0</v>
      </c>
      <c r="G81">
        <f>$B$81*$C$81</f>
        <v>0</v>
      </c>
      <c r="H81">
        <f>$B$81*$C$81</f>
        <v>0</v>
      </c>
      <c r="I81">
        <f>$B$81*$C$81</f>
        <v>0</v>
      </c>
      <c r="J81">
        <f>$B$81*$C$81</f>
        <v>0</v>
      </c>
      <c r="K81">
        <f>$B$81*$C$81</f>
        <v>0</v>
      </c>
      <c r="L81">
        <f>$B$81*$C$81</f>
        <v>0</v>
      </c>
      <c r="M81">
        <f>$B$81*$C$81</f>
        <v>0</v>
      </c>
      <c r="N81">
        <f>$B$81*$C$81</f>
        <v>0</v>
      </c>
      <c r="O81">
        <f>$B$81*$C$81</f>
        <v>0</v>
      </c>
      <c r="P81">
        <f>$B$81*$C$81</f>
        <v>0</v>
      </c>
      <c r="Q81">
        <f>$B$81*$C$81</f>
        <v>0</v>
      </c>
      <c r="R81">
        <f>$B$81*$C$81</f>
        <v>0</v>
      </c>
      <c r="S81">
        <f>$B$81*$C$81</f>
        <v>0</v>
      </c>
      <c r="T81">
        <f>$B$81*$C$81</f>
        <v>0</v>
      </c>
      <c r="U81">
        <f>$B$81*$C$81</f>
        <v>0</v>
      </c>
      <c r="V81">
        <f>$B$81*$C$81</f>
        <v>0</v>
      </c>
      <c r="W81">
        <f>$B$81*$C$81</f>
        <v>0</v>
      </c>
      <c r="X81">
        <f>$B$81*$C$81</f>
        <v>0</v>
      </c>
      <c r="Y81">
        <f>$B$81*$C$81</f>
        <v>0</v>
      </c>
      <c r="Z81">
        <f>$B$81*$C$81</f>
        <v>0</v>
      </c>
      <c r="AA81">
        <f>$B$81*$C$81</f>
        <v>0</v>
      </c>
      <c r="AB81">
        <f>$B$81*$C$81</f>
        <v>0</v>
      </c>
      <c r="AC81">
        <f>$B$81*$C$81</f>
        <v>0</v>
      </c>
      <c r="AD81">
        <f>$B$81*$C$81</f>
        <v>0</v>
      </c>
      <c r="AE81">
        <f>$B$81*$C$81</f>
        <v>0</v>
      </c>
      <c r="AF81">
        <f>$B$81*$C$81</f>
        <v>0</v>
      </c>
      <c r="AG81">
        <f>$B$81*$C$81</f>
        <v>0</v>
      </c>
      <c r="AH81">
        <f>$B$81*$C$81</f>
        <v>0</v>
      </c>
      <c r="AI81">
        <f>$B$81*$C$81</f>
        <v>0</v>
      </c>
      <c r="AJ81">
        <f>$B$81*$C$81</f>
        <v>0</v>
      </c>
      <c r="AK81">
        <f>$B$81*$C$81</f>
        <v>0</v>
      </c>
      <c r="AL81">
        <f>$B$81*$C$81</f>
        <v>0</v>
      </c>
      <c r="AM81">
        <f>$B$81*$C$81</f>
        <v>0</v>
      </c>
      <c r="AN81">
        <f>$B$81*$C$81</f>
        <v>0</v>
      </c>
      <c r="AO81">
        <f>$B$81*$C$81</f>
        <v>0</v>
      </c>
      <c r="AP81">
        <f>$B$81*$C$81</f>
        <v>0</v>
      </c>
      <c r="AQ81">
        <f>$B$81*$C$81</f>
        <v>0</v>
      </c>
      <c r="AR81">
        <f>$B$81*$C$81</f>
        <v>0</v>
      </c>
      <c r="AS81">
        <f>$B$81*$C$81</f>
        <v>0</v>
      </c>
      <c r="AT81">
        <f>$B$81*$C$81</f>
        <v>0</v>
      </c>
      <c r="AU81">
        <f>$B$81*$C$81</f>
        <v>0</v>
      </c>
      <c r="AV81">
        <f>$B$81*$C$81</f>
        <v>0</v>
      </c>
      <c r="AW81">
        <f>$B$81*$C$81</f>
        <v>0</v>
      </c>
      <c r="AX81">
        <f>$B$81*$C$81</f>
        <v>0</v>
      </c>
      <c r="AY81">
        <f>$B$81*$C$81</f>
        <v>0</v>
      </c>
      <c r="AZ81">
        <f>$B$81*$C$81</f>
        <v>0</v>
      </c>
      <c r="BA81">
        <f>$B$81*$C$81</f>
        <v>0</v>
      </c>
      <c r="BB81">
        <f>$B$81*$C$81</f>
        <v>0</v>
      </c>
    </row>
    <row r="82" spans="1:54 16384:16384" x14ac:dyDescent="0.2">
      <c r="A82" t="s">
        <v>48</v>
      </c>
      <c r="B82">
        <v>0.55586189373995443</v>
      </c>
      <c r="C82">
        <f>$Y$25</f>
        <v>0</v>
      </c>
      <c r="D82">
        <f>$B$82*$C$82</f>
        <v>0</v>
      </c>
      <c r="E82">
        <f>$B$82*$C$82</f>
        <v>0</v>
      </c>
      <c r="F82">
        <f>$B$82*$C$82</f>
        <v>0</v>
      </c>
      <c r="G82">
        <f>$B$82*$C$82</f>
        <v>0</v>
      </c>
      <c r="H82">
        <f>$B$82*$C$82</f>
        <v>0</v>
      </c>
      <c r="I82">
        <f>$B$82*$C$82</f>
        <v>0</v>
      </c>
      <c r="J82">
        <f>$B$82*$C$82</f>
        <v>0</v>
      </c>
      <c r="K82">
        <f>$B$82*$C$82</f>
        <v>0</v>
      </c>
      <c r="L82">
        <f>$B$82*$C$82</f>
        <v>0</v>
      </c>
      <c r="M82">
        <f>$B$82*$C$82</f>
        <v>0</v>
      </c>
      <c r="N82">
        <f>$B$82*$C$82</f>
        <v>0</v>
      </c>
      <c r="O82">
        <f>$B$82*$C$82</f>
        <v>0</v>
      </c>
      <c r="P82">
        <f>$B$82*$C$82</f>
        <v>0</v>
      </c>
      <c r="Q82">
        <f>$B$82*$C$82</f>
        <v>0</v>
      </c>
      <c r="R82">
        <f>$B$82*$C$82</f>
        <v>0</v>
      </c>
      <c r="S82">
        <f>$B$82*$C$82</f>
        <v>0</v>
      </c>
      <c r="T82">
        <f>$B$82*$C$82</f>
        <v>0</v>
      </c>
      <c r="U82">
        <f>$B$82*$C$82</f>
        <v>0</v>
      </c>
      <c r="V82">
        <f>$B$82*$C$82</f>
        <v>0</v>
      </c>
      <c r="W82">
        <f>$B$82*$C$82</f>
        <v>0</v>
      </c>
      <c r="X82">
        <f>$B$82*$C$82</f>
        <v>0</v>
      </c>
      <c r="Y82">
        <f>$B$82*$C$82</f>
        <v>0</v>
      </c>
      <c r="Z82">
        <f>$B$82*$C$82</f>
        <v>0</v>
      </c>
      <c r="AA82">
        <f>$B$82*$C$82</f>
        <v>0</v>
      </c>
      <c r="AB82">
        <f>$B$82*$C$82</f>
        <v>0</v>
      </c>
      <c r="AC82">
        <f>$B$82*$C$82</f>
        <v>0</v>
      </c>
      <c r="AD82">
        <f>$B$82*$C$82</f>
        <v>0</v>
      </c>
      <c r="AE82">
        <f>$B$82*$C$82</f>
        <v>0</v>
      </c>
      <c r="AF82">
        <f>$B$82*$C$82</f>
        <v>0</v>
      </c>
      <c r="AG82">
        <f>$B$82*$C$82</f>
        <v>0</v>
      </c>
      <c r="AH82">
        <f>$B$82*$C$82</f>
        <v>0</v>
      </c>
      <c r="AI82">
        <f>$B$82*$C$82</f>
        <v>0</v>
      </c>
      <c r="AJ82">
        <f>$B$82*$C$82</f>
        <v>0</v>
      </c>
      <c r="AK82">
        <f>$B$82*$C$82</f>
        <v>0</v>
      </c>
      <c r="AL82">
        <f>$B$82*$C$82</f>
        <v>0</v>
      </c>
      <c r="AM82">
        <f>$B$82*$C$82</f>
        <v>0</v>
      </c>
      <c r="AN82">
        <f>$B$82*$C$82</f>
        <v>0</v>
      </c>
      <c r="AO82">
        <f>$B$82*$C$82</f>
        <v>0</v>
      </c>
      <c r="AP82">
        <f>$B$82*$C$82</f>
        <v>0</v>
      </c>
      <c r="AQ82">
        <f>$B$82*$C$82</f>
        <v>0</v>
      </c>
      <c r="AR82">
        <f>$B$82*$C$82</f>
        <v>0</v>
      </c>
      <c r="AS82">
        <f>$B$82*$C$82</f>
        <v>0</v>
      </c>
      <c r="AT82">
        <f>$B$82*$C$82</f>
        <v>0</v>
      </c>
      <c r="AU82">
        <f>$B$82*$C$82</f>
        <v>0</v>
      </c>
      <c r="AV82">
        <f>$B$82*$C$82</f>
        <v>0</v>
      </c>
      <c r="AW82">
        <f>$B$82*$C$82</f>
        <v>0</v>
      </c>
      <c r="AX82">
        <f>$B$82*$C$82</f>
        <v>0</v>
      </c>
      <c r="AY82">
        <f>$B$82*$C$82</f>
        <v>0</v>
      </c>
      <c r="AZ82">
        <f>$B$82*$C$82</f>
        <v>0</v>
      </c>
      <c r="BA82">
        <f>$B$82*$C$82</f>
        <v>0</v>
      </c>
      <c r="BB82">
        <f>$B$82*$C$82</f>
        <v>0</v>
      </c>
    </row>
    <row r="83" spans="1:54 16384:16384" x14ac:dyDescent="0.2">
      <c r="A83" t="s">
        <v>75</v>
      </c>
      <c r="B83">
        <v>2.7644349486538856E-2</v>
      </c>
      <c r="C83">
        <f>$Y$24</f>
        <v>30</v>
      </c>
      <c r="D83">
        <f>$B$83*($C$83)</f>
        <v>0.82933048459616565</v>
      </c>
      <c r="E83">
        <f>$B$83*($C$83)</f>
        <v>0.82933048459616565</v>
      </c>
      <c r="F83">
        <f>$B$83*($C$83)</f>
        <v>0.82933048459616565</v>
      </c>
      <c r="G83">
        <f>$B$83*($C$83)</f>
        <v>0.82933048459616565</v>
      </c>
      <c r="H83">
        <f>$B$83*($C$83)</f>
        <v>0.82933048459616565</v>
      </c>
      <c r="I83">
        <f>$B$83*($C$83)</f>
        <v>0.82933048459616565</v>
      </c>
      <c r="J83">
        <f>$B$83*($C$83)</f>
        <v>0.82933048459616565</v>
      </c>
      <c r="K83">
        <f>$B$83*($C$83)</f>
        <v>0.82933048459616565</v>
      </c>
      <c r="L83">
        <f>$B$83*($C$83)</f>
        <v>0.82933048459616565</v>
      </c>
      <c r="M83">
        <f>$B$83*($C$83)</f>
        <v>0.82933048459616565</v>
      </c>
      <c r="N83">
        <f>$B$83*($C$83)</f>
        <v>0.82933048459616565</v>
      </c>
      <c r="O83">
        <f>$B$83*($C$83)</f>
        <v>0.82933048459616565</v>
      </c>
      <c r="P83">
        <f>$B$83*($C$83)</f>
        <v>0.82933048459616565</v>
      </c>
      <c r="Q83">
        <f>$B$83*($C$83)</f>
        <v>0.82933048459616565</v>
      </c>
      <c r="R83">
        <f>$B$83*($C$83)</f>
        <v>0.82933048459616565</v>
      </c>
      <c r="S83">
        <f>$B$83*($C$83)</f>
        <v>0.82933048459616565</v>
      </c>
      <c r="T83">
        <f>$B$83*($C$83)</f>
        <v>0.82933048459616565</v>
      </c>
      <c r="U83">
        <f>$B$83*($C$83)</f>
        <v>0.82933048459616565</v>
      </c>
      <c r="V83">
        <f>$B$83*($C$83)</f>
        <v>0.82933048459616565</v>
      </c>
      <c r="W83">
        <f>$B$83*($C$83)</f>
        <v>0.82933048459616565</v>
      </c>
      <c r="X83">
        <f>$B$83*($C$83)</f>
        <v>0.82933048459616565</v>
      </c>
      <c r="Y83">
        <f>$B$83*($C$83)</f>
        <v>0.82933048459616565</v>
      </c>
      <c r="Z83">
        <f>$B$83*($C$83)</f>
        <v>0.82933048459616565</v>
      </c>
      <c r="AA83">
        <f>$B$83*($C$83)</f>
        <v>0.82933048459616565</v>
      </c>
      <c r="AB83">
        <f>$B$83*($C$83)</f>
        <v>0.82933048459616565</v>
      </c>
      <c r="AC83">
        <f>$B$83*($C$83)</f>
        <v>0.82933048459616565</v>
      </c>
      <c r="AD83">
        <f>$B$83*($C$83)</f>
        <v>0.82933048459616565</v>
      </c>
      <c r="AE83">
        <f>$B$83*($C$83)</f>
        <v>0.82933048459616565</v>
      </c>
      <c r="AF83">
        <f>$B$83*($C$83)</f>
        <v>0.82933048459616565</v>
      </c>
      <c r="AG83">
        <f>$B$83*($C$83)</f>
        <v>0.82933048459616565</v>
      </c>
      <c r="AH83">
        <f>$B$83*($C$83)</f>
        <v>0.82933048459616565</v>
      </c>
      <c r="AI83">
        <f>$B$83*($C$83)</f>
        <v>0.82933048459616565</v>
      </c>
      <c r="AJ83">
        <f>$B$83*($C$83)</f>
        <v>0.82933048459616565</v>
      </c>
      <c r="AK83">
        <f>$B$83*($C$83)</f>
        <v>0.82933048459616565</v>
      </c>
      <c r="AL83">
        <f>$B$83*($C$83)</f>
        <v>0.82933048459616565</v>
      </c>
      <c r="AM83">
        <f>$B$83*($C$83)</f>
        <v>0.82933048459616565</v>
      </c>
      <c r="AN83">
        <f>$B$83*($C$83)</f>
        <v>0.82933048459616565</v>
      </c>
      <c r="AO83">
        <f>$B$83*($C$83)</f>
        <v>0.82933048459616565</v>
      </c>
      <c r="AP83">
        <f>$B$83*($C$83)</f>
        <v>0.82933048459616565</v>
      </c>
      <c r="AQ83">
        <f>$B$83*($C$83)</f>
        <v>0.82933048459616565</v>
      </c>
      <c r="AR83">
        <f>$B$83*($C$83)</f>
        <v>0.82933048459616565</v>
      </c>
      <c r="AS83">
        <f>$B$83*($C$83)</f>
        <v>0.82933048459616565</v>
      </c>
      <c r="AT83">
        <f>$B$83*($C$83)</f>
        <v>0.82933048459616565</v>
      </c>
      <c r="AU83">
        <f>$B$83*($C$83)</f>
        <v>0.82933048459616565</v>
      </c>
      <c r="AV83">
        <f>$B$83*($C$83)</f>
        <v>0.82933048459616565</v>
      </c>
      <c r="AW83">
        <f>$B$83*($C$83)</f>
        <v>0.82933048459616565</v>
      </c>
      <c r="AX83">
        <f>$B$83*($C$83)</f>
        <v>0.82933048459616565</v>
      </c>
      <c r="AY83">
        <f>$B$83*($C$83)</f>
        <v>0.82933048459616565</v>
      </c>
      <c r="AZ83">
        <f>$B$83*($C$83)</f>
        <v>0.82933048459616565</v>
      </c>
      <c r="BA83">
        <f>$B$83*($C$83)</f>
        <v>0.82933048459616565</v>
      </c>
      <c r="BB83">
        <f>$B$83*($C$83)</f>
        <v>0.82933048459616565</v>
      </c>
    </row>
    <row r="84" spans="1:54 16384:16384" x14ac:dyDescent="0.2">
      <c r="A84" t="s">
        <v>49</v>
      </c>
      <c r="B84">
        <v>-1.14697073604065</v>
      </c>
      <c r="C84">
        <f>$Y$26</f>
        <v>0.6</v>
      </c>
      <c r="D84">
        <f>$B$84*($C$84)</f>
        <v>-0.68818244162439002</v>
      </c>
      <c r="E84">
        <f>$B$84*($C$84)</f>
        <v>-0.68818244162439002</v>
      </c>
      <c r="F84">
        <f>$B$84*($C$84)</f>
        <v>-0.68818244162439002</v>
      </c>
      <c r="G84">
        <f>$B$84*($C$84)</f>
        <v>-0.68818244162439002</v>
      </c>
      <c r="H84">
        <f>$B$84*($C$84)</f>
        <v>-0.68818244162439002</v>
      </c>
      <c r="I84">
        <f>$B$84*($C$84)</f>
        <v>-0.68818244162439002</v>
      </c>
      <c r="J84">
        <f>$B$84*($C$84)</f>
        <v>-0.68818244162439002</v>
      </c>
      <c r="K84">
        <f>$B$84*($C$84)</f>
        <v>-0.68818244162439002</v>
      </c>
      <c r="L84">
        <f>$B$84*($C$84)</f>
        <v>-0.68818244162439002</v>
      </c>
      <c r="M84">
        <f>$B$84*($C$84)</f>
        <v>-0.68818244162439002</v>
      </c>
      <c r="N84">
        <f>$B$84*($C$84)</f>
        <v>-0.68818244162439002</v>
      </c>
      <c r="O84">
        <f>$B$84*($C$84)</f>
        <v>-0.68818244162439002</v>
      </c>
      <c r="P84">
        <f>$B$84*($C$84)</f>
        <v>-0.68818244162439002</v>
      </c>
      <c r="Q84">
        <f>$B$84*($C$84)</f>
        <v>-0.68818244162439002</v>
      </c>
      <c r="R84">
        <f>$B$84*($C$84)</f>
        <v>-0.68818244162439002</v>
      </c>
      <c r="S84">
        <f>$B$84*($C$84)</f>
        <v>-0.68818244162439002</v>
      </c>
      <c r="T84">
        <f>$B$84*($C$84)</f>
        <v>-0.68818244162439002</v>
      </c>
      <c r="U84">
        <f>$B$84*($C$84)</f>
        <v>-0.68818244162439002</v>
      </c>
      <c r="V84">
        <f>$B$84*($C$84)</f>
        <v>-0.68818244162439002</v>
      </c>
      <c r="W84">
        <f>$B$84*($C$84)</f>
        <v>-0.68818244162439002</v>
      </c>
      <c r="X84">
        <f>$B$84*($C$84)</f>
        <v>-0.68818244162439002</v>
      </c>
      <c r="Y84">
        <f>$B$84*($C$84)</f>
        <v>-0.68818244162439002</v>
      </c>
      <c r="Z84">
        <f>$B$84*($C$84)</f>
        <v>-0.68818244162439002</v>
      </c>
      <c r="AA84">
        <f>$B$84*($C$84)</f>
        <v>-0.68818244162439002</v>
      </c>
      <c r="AB84">
        <f>$B$84*($C$84)</f>
        <v>-0.68818244162439002</v>
      </c>
      <c r="AC84">
        <f>$B$84*($C$84)</f>
        <v>-0.68818244162439002</v>
      </c>
      <c r="AD84">
        <f>$B$84*($C$84)</f>
        <v>-0.68818244162439002</v>
      </c>
      <c r="AE84">
        <f>$B$84*($C$84)</f>
        <v>-0.68818244162439002</v>
      </c>
      <c r="AF84">
        <f>$B$84*($C$84)</f>
        <v>-0.68818244162439002</v>
      </c>
      <c r="AG84">
        <f>$B$84*($C$84)</f>
        <v>-0.68818244162439002</v>
      </c>
      <c r="AH84">
        <f>$B$84*($C$84)</f>
        <v>-0.68818244162439002</v>
      </c>
      <c r="AI84">
        <f>$B$84*($C$84)</f>
        <v>-0.68818244162439002</v>
      </c>
      <c r="AJ84">
        <f>$B$84*($C$84)</f>
        <v>-0.68818244162439002</v>
      </c>
      <c r="AK84">
        <f>$B$84*($C$84)</f>
        <v>-0.68818244162439002</v>
      </c>
      <c r="AL84">
        <f>$B$84*($C$84)</f>
        <v>-0.68818244162439002</v>
      </c>
      <c r="AM84">
        <f>$B$84*($C$84)</f>
        <v>-0.68818244162439002</v>
      </c>
      <c r="AN84">
        <f>$B$84*($C$84)</f>
        <v>-0.68818244162439002</v>
      </c>
      <c r="AO84">
        <f>$B$84*($C$84)</f>
        <v>-0.68818244162439002</v>
      </c>
      <c r="AP84">
        <f>$B$84*($C$84)</f>
        <v>-0.68818244162439002</v>
      </c>
      <c r="AQ84">
        <f>$B$84*($C$84)</f>
        <v>-0.68818244162439002</v>
      </c>
      <c r="AR84">
        <f>$B$84*($C$84)</f>
        <v>-0.68818244162439002</v>
      </c>
      <c r="AS84">
        <f>$B$84*($C$84)</f>
        <v>-0.68818244162439002</v>
      </c>
      <c r="AT84">
        <f>$B$84*($C$84)</f>
        <v>-0.68818244162439002</v>
      </c>
      <c r="AU84">
        <f>$B$84*($C$84)</f>
        <v>-0.68818244162439002</v>
      </c>
      <c r="AV84">
        <f>$B$84*($C$84)</f>
        <v>-0.68818244162439002</v>
      </c>
      <c r="AW84">
        <f>$B$84*($C$84)</f>
        <v>-0.68818244162439002</v>
      </c>
      <c r="AX84">
        <f>$B$84*($C$84)</f>
        <v>-0.68818244162439002</v>
      </c>
      <c r="AY84">
        <f>$B$84*($C$84)</f>
        <v>-0.68818244162439002</v>
      </c>
      <c r="AZ84">
        <f>$B$84*($C$84)</f>
        <v>-0.68818244162439002</v>
      </c>
      <c r="BA84">
        <f>$B$84*($C$84)</f>
        <v>-0.68818244162439002</v>
      </c>
      <c r="BB84">
        <f>$B$84*($C$84)</f>
        <v>-0.68818244162439002</v>
      </c>
    </row>
    <row r="85" spans="1:54 16384:16384" x14ac:dyDescent="0.2">
      <c r="A85" s="21" t="s">
        <v>76</v>
      </c>
      <c r="B85" s="26">
        <v>-0.29552348727325795</v>
      </c>
      <c r="D85">
        <f>$B$85</f>
        <v>-0.29552348727325795</v>
      </c>
      <c r="E85">
        <f>$B$85</f>
        <v>-0.29552348727325795</v>
      </c>
      <c r="F85">
        <f>$B$85</f>
        <v>-0.29552348727325795</v>
      </c>
      <c r="G85">
        <f>$B$85</f>
        <v>-0.29552348727325795</v>
      </c>
      <c r="H85">
        <f>$B$85</f>
        <v>-0.29552348727325795</v>
      </c>
      <c r="I85">
        <f>$B$85</f>
        <v>-0.29552348727325795</v>
      </c>
      <c r="J85">
        <f>$B$85</f>
        <v>-0.29552348727325795</v>
      </c>
      <c r="K85">
        <f>$B$85</f>
        <v>-0.29552348727325795</v>
      </c>
      <c r="L85">
        <f>$B$85</f>
        <v>-0.29552348727325795</v>
      </c>
      <c r="M85">
        <f>$B$85</f>
        <v>-0.29552348727325795</v>
      </c>
      <c r="N85">
        <f>$B$85</f>
        <v>-0.29552348727325795</v>
      </c>
      <c r="O85">
        <f>$B$85</f>
        <v>-0.29552348727325795</v>
      </c>
      <c r="P85">
        <f>$B$85</f>
        <v>-0.29552348727325795</v>
      </c>
      <c r="Q85">
        <f>$B$85</f>
        <v>-0.29552348727325795</v>
      </c>
      <c r="R85">
        <f>$B$85</f>
        <v>-0.29552348727325795</v>
      </c>
      <c r="S85">
        <f>$B$85</f>
        <v>-0.29552348727325795</v>
      </c>
      <c r="T85">
        <f>$B$85</f>
        <v>-0.29552348727325795</v>
      </c>
      <c r="U85">
        <f>$B$85</f>
        <v>-0.29552348727325795</v>
      </c>
      <c r="V85">
        <f>$B$85</f>
        <v>-0.29552348727325795</v>
      </c>
      <c r="W85">
        <f>$B$85</f>
        <v>-0.29552348727325795</v>
      </c>
      <c r="X85">
        <f>$B$85</f>
        <v>-0.29552348727325795</v>
      </c>
      <c r="Y85">
        <f>$B$85</f>
        <v>-0.29552348727325795</v>
      </c>
      <c r="Z85">
        <f>$B$85</f>
        <v>-0.29552348727325795</v>
      </c>
      <c r="AA85">
        <f>$B$85</f>
        <v>-0.29552348727325795</v>
      </c>
      <c r="AB85">
        <f>$B$85</f>
        <v>-0.29552348727325795</v>
      </c>
      <c r="AC85">
        <f>$B$85</f>
        <v>-0.29552348727325795</v>
      </c>
      <c r="AD85">
        <f>$B$85</f>
        <v>-0.29552348727325795</v>
      </c>
      <c r="AE85">
        <f>$B$85</f>
        <v>-0.29552348727325795</v>
      </c>
      <c r="AF85">
        <f>$B$85</f>
        <v>-0.29552348727325795</v>
      </c>
      <c r="AG85">
        <f>$B$85</f>
        <v>-0.29552348727325795</v>
      </c>
      <c r="AH85">
        <f>$B$85</f>
        <v>-0.29552348727325795</v>
      </c>
      <c r="AI85">
        <f>$B$85</f>
        <v>-0.29552348727325795</v>
      </c>
      <c r="AJ85">
        <f>$B$85</f>
        <v>-0.29552348727325795</v>
      </c>
      <c r="AK85">
        <f>$B$85</f>
        <v>-0.29552348727325795</v>
      </c>
      <c r="AL85">
        <f>$B$85</f>
        <v>-0.29552348727325795</v>
      </c>
      <c r="AM85">
        <f>$B$85</f>
        <v>-0.29552348727325795</v>
      </c>
      <c r="AN85">
        <f>$B$85</f>
        <v>-0.29552348727325795</v>
      </c>
      <c r="AO85">
        <f>$B$85</f>
        <v>-0.29552348727325795</v>
      </c>
      <c r="AP85">
        <f>$B$85</f>
        <v>-0.29552348727325795</v>
      </c>
      <c r="AQ85">
        <f>$B$85</f>
        <v>-0.29552348727325795</v>
      </c>
      <c r="AR85">
        <f>$B$85</f>
        <v>-0.29552348727325795</v>
      </c>
      <c r="AS85">
        <f>$B$85</f>
        <v>-0.29552348727325795</v>
      </c>
      <c r="AT85">
        <f>$B$85</f>
        <v>-0.29552348727325795</v>
      </c>
      <c r="AU85">
        <f>$B$85</f>
        <v>-0.29552348727325795</v>
      </c>
      <c r="AV85">
        <f>$B$85</f>
        <v>-0.29552348727325795</v>
      </c>
      <c r="AW85">
        <f>$B$85</f>
        <v>-0.29552348727325795</v>
      </c>
      <c r="AX85">
        <f>$B$85</f>
        <v>-0.29552348727325795</v>
      </c>
      <c r="AY85">
        <f>$B$85</f>
        <v>-0.29552348727325795</v>
      </c>
      <c r="AZ85">
        <f>$B$85</f>
        <v>-0.29552348727325795</v>
      </c>
      <c r="BA85">
        <f>$B$85</f>
        <v>-0.29552348727325795</v>
      </c>
      <c r="BB85">
        <f>$B$85</f>
        <v>-0.29552348727325795</v>
      </c>
    </row>
    <row r="86" spans="1:54 16384:16384" x14ac:dyDescent="0.2">
      <c r="A86" s="36" t="s">
        <v>77</v>
      </c>
      <c r="B86" s="7"/>
      <c r="C86" s="7"/>
      <c r="D86" s="7">
        <f ca="1">SUM(D75:D84)-D85</f>
        <v>0.67831706533503966</v>
      </c>
      <c r="E86" s="7">
        <f ca="1">SUM(E75:E84)-E85</f>
        <v>0.70248161884404037</v>
      </c>
      <c r="F86" s="7">
        <f ca="1">SUM(F75:F84)-F85</f>
        <v>0.72664617235304108</v>
      </c>
      <c r="G86" s="7">
        <f ca="1">SUM(G75:G84)-G85</f>
        <v>0.75081072586204156</v>
      </c>
      <c r="H86" s="7">
        <f ca="1">SUM(H75:H84)-H85</f>
        <v>0.77497527937104205</v>
      </c>
      <c r="I86" s="7">
        <f ca="1">SUM(I75:I84)-I85</f>
        <v>0.79913983288004276</v>
      </c>
      <c r="J86" s="7">
        <f ca="1">SUM(J75:J84)-J85</f>
        <v>0.82330438638904346</v>
      </c>
      <c r="K86" s="7">
        <f ca="1">SUM(K75:K84)-K85</f>
        <v>0.84746893989804395</v>
      </c>
      <c r="L86" s="7">
        <f ca="1">SUM(L75:L84)-L85</f>
        <v>0.87163349340704466</v>
      </c>
      <c r="M86" s="7">
        <f ca="1">SUM(M75:M84)-M85</f>
        <v>0.89579804691604514</v>
      </c>
      <c r="N86" s="7">
        <f ca="1">SUM(N75:N84)-N85</f>
        <v>0.91996260042504585</v>
      </c>
      <c r="O86" s="7">
        <f ca="1">SUM(O75:O84)-O85</f>
        <v>0.94412715393404656</v>
      </c>
      <c r="P86" s="7">
        <f ca="1">SUM(P75:P84)-P85</f>
        <v>0.96829170744304704</v>
      </c>
      <c r="Q86" s="7">
        <f ca="1">SUM(Q75:Q84)-Q85</f>
        <v>0.99245626095204753</v>
      </c>
      <c r="R86" s="7">
        <f ca="1">SUM(R75:R84)-R85</f>
        <v>1.0166208144610482</v>
      </c>
      <c r="S86" s="7">
        <f ca="1">SUM(S75:S84)-S85</f>
        <v>1.0407853679700489</v>
      </c>
      <c r="T86" s="7">
        <f ca="1">SUM(T75:T84)-T85</f>
        <v>1.0649499214790497</v>
      </c>
      <c r="U86" s="7">
        <f ca="1">SUM(U75:U84)-U85</f>
        <v>1.0891144749880499</v>
      </c>
      <c r="V86" s="7">
        <f ca="1">SUM(V75:V84)-V85</f>
        <v>1.1132790284970506</v>
      </c>
      <c r="W86" s="7">
        <f ca="1">SUM(W75:W84)-W85</f>
        <v>1.1374435820060513</v>
      </c>
      <c r="X86" s="7">
        <f ca="1">SUM(X75:X84)-X85</f>
        <v>1.161608135515052</v>
      </c>
      <c r="Y86" s="7">
        <f ca="1">SUM(Y75:Y84)-Y85</f>
        <v>1.1857726890240528</v>
      </c>
      <c r="Z86" s="7">
        <f ca="1">SUM(Z75:Z84)-Z85</f>
        <v>1.209937242533053</v>
      </c>
      <c r="AA86" s="7">
        <f ca="1">SUM(AA75:AA84)-AA85</f>
        <v>1.2341017960420537</v>
      </c>
      <c r="AB86" s="7">
        <f ca="1">SUM(AB75:AB84)-AB85</f>
        <v>1.2582663495510544</v>
      </c>
      <c r="AC86" s="7">
        <f ca="1">SUM(AC75:AC84)-AC85</f>
        <v>1.2824309030600551</v>
      </c>
      <c r="AD86" s="7">
        <f ca="1">SUM(AD75:AD84)-AD85</f>
        <v>1.3065954565690558</v>
      </c>
      <c r="AE86" s="7">
        <f ca="1">SUM(AE75:AE84)-AE85</f>
        <v>1.3307600100780561</v>
      </c>
      <c r="AF86" s="7">
        <f ca="1">SUM(AF75:AF84)-AF85</f>
        <v>1.3549245635870568</v>
      </c>
      <c r="AG86" s="7">
        <f ca="1">SUM(AG75:AG84)-AG85</f>
        <v>1.3790891170960575</v>
      </c>
      <c r="AH86" s="7">
        <f ca="1">SUM(AH75:AH84)-AH85</f>
        <v>1.4032536706050578</v>
      </c>
      <c r="AI86" s="7">
        <f ca="1">SUM(AI75:AI84)-AI85</f>
        <v>1.4274182241140587</v>
      </c>
      <c r="AJ86" s="7">
        <f ca="1">SUM(AJ75:AJ84)-AJ85</f>
        <v>1.4515827776230597</v>
      </c>
      <c r="AK86" s="7">
        <f ca="1">SUM(AK75:AK84)-AK85</f>
        <v>1.4757473311320599</v>
      </c>
      <c r="AL86" s="7">
        <f ca="1">SUM(AL75:AL84)-AL85</f>
        <v>1.4999118846410606</v>
      </c>
      <c r="AM86" s="7">
        <f ca="1">SUM(AM75:AM84)-AM85</f>
        <v>1.5240764381500613</v>
      </c>
      <c r="AN86" s="7">
        <f ca="1">SUM(AN75:AN84)-AN85</f>
        <v>1.5482409916590616</v>
      </c>
      <c r="AO86" s="7">
        <f ca="1">SUM(AO75:AO84)-AO85</f>
        <v>1.5724055451680623</v>
      </c>
      <c r="AP86" s="7">
        <f ca="1">SUM(AP75:AP84)-AP85</f>
        <v>1.596570098677063</v>
      </c>
      <c r="AQ86" s="7">
        <f ca="1">SUM(AQ75:AQ84)-AQ85</f>
        <v>1.6207346521860637</v>
      </c>
      <c r="AR86" s="7">
        <f ca="1">SUM(AR75:AR84)-AR85</f>
        <v>1.644899205695064</v>
      </c>
      <c r="AS86" s="7">
        <f ca="1">SUM(AS75:AS84)-AS85</f>
        <v>1.6690637592040647</v>
      </c>
      <c r="AT86" s="7">
        <f ca="1">SUM(AT75:AT84)-AT85</f>
        <v>1.6932283127130654</v>
      </c>
      <c r="AU86" s="7">
        <f ca="1">SUM(AU75:AU84)-AU85</f>
        <v>1.7173928662220661</v>
      </c>
      <c r="AV86" s="7">
        <f ca="1">SUM(AV75:AV84)-AV85</f>
        <v>1.7415574197310664</v>
      </c>
      <c r="AW86" s="7">
        <f ca="1">SUM(AW75:AW84)-AW85</f>
        <v>1.7657219732400675</v>
      </c>
      <c r="AX86" s="7">
        <f ca="1">SUM(AX75:AX84)-AX85</f>
        <v>1.7898865267490678</v>
      </c>
      <c r="AY86" s="7">
        <f ca="1">SUM(AY75:AY84)-AY85</f>
        <v>1.8140510802580685</v>
      </c>
      <c r="AZ86" s="7">
        <f ca="1">SUM(AZ75:AZ84)-AZ85</f>
        <v>1.8382156337670692</v>
      </c>
      <c r="BA86" s="7">
        <f ca="1">SUM(BA75:BA84)-BA85</f>
        <v>1.8623801872760699</v>
      </c>
      <c r="BB86" s="7">
        <f ca="1">SUM(BB75:BB84)-BB85</f>
        <v>1.8865447407850702</v>
      </c>
      <c r="XFD86" s="7"/>
    </row>
    <row r="87" spans="1:54 16384:16384" x14ac:dyDescent="0.2">
      <c r="A87" s="5"/>
    </row>
    <row r="89" spans="1:54 16384:16384" x14ac:dyDescent="0.2">
      <c r="A89" s="30" t="s">
        <v>25</v>
      </c>
      <c r="D89">
        <f>D60</f>
        <v>30</v>
      </c>
      <c r="E89">
        <f>E60</f>
        <v>31</v>
      </c>
      <c r="F89">
        <f>F60</f>
        <v>32</v>
      </c>
      <c r="G89">
        <f>G60</f>
        <v>33</v>
      </c>
      <c r="H89">
        <f>H60</f>
        <v>34</v>
      </c>
      <c r="I89">
        <f>I60</f>
        <v>35</v>
      </c>
      <c r="J89">
        <f>J60</f>
        <v>36</v>
      </c>
      <c r="K89">
        <f>K60</f>
        <v>37</v>
      </c>
      <c r="L89">
        <f>L60</f>
        <v>38</v>
      </c>
      <c r="M89">
        <f>M60</f>
        <v>39</v>
      </c>
      <c r="N89">
        <f>N60</f>
        <v>40</v>
      </c>
      <c r="O89">
        <f>O60</f>
        <v>41</v>
      </c>
      <c r="P89">
        <f>P60</f>
        <v>42</v>
      </c>
      <c r="Q89">
        <f>Q60</f>
        <v>43</v>
      </c>
      <c r="R89">
        <f>R60</f>
        <v>44</v>
      </c>
      <c r="S89">
        <f>S60</f>
        <v>45</v>
      </c>
      <c r="T89">
        <f>T60</f>
        <v>46</v>
      </c>
      <c r="U89">
        <f>U60</f>
        <v>47</v>
      </c>
      <c r="V89">
        <f>V60</f>
        <v>48</v>
      </c>
      <c r="W89">
        <f>W60</f>
        <v>49</v>
      </c>
      <c r="X89">
        <f>X60</f>
        <v>50</v>
      </c>
      <c r="Y89">
        <f>Y60</f>
        <v>51</v>
      </c>
      <c r="Z89">
        <f>Z60</f>
        <v>52</v>
      </c>
      <c r="AA89">
        <f>AA60</f>
        <v>53</v>
      </c>
      <c r="AB89">
        <f>AB60</f>
        <v>54</v>
      </c>
      <c r="AC89">
        <f>AC60</f>
        <v>55</v>
      </c>
      <c r="AD89">
        <f>AD60</f>
        <v>56</v>
      </c>
      <c r="AE89">
        <f>AE60</f>
        <v>57</v>
      </c>
      <c r="AF89">
        <f>AF60</f>
        <v>58</v>
      </c>
      <c r="AG89">
        <f>AG60</f>
        <v>59</v>
      </c>
      <c r="AH89">
        <f>AH60</f>
        <v>60</v>
      </c>
      <c r="AI89">
        <f>AI60</f>
        <v>61</v>
      </c>
      <c r="AJ89">
        <f>AJ60</f>
        <v>62</v>
      </c>
      <c r="AK89">
        <f>AK60</f>
        <v>63</v>
      </c>
      <c r="AL89">
        <f>AL60</f>
        <v>64</v>
      </c>
      <c r="AM89">
        <f>AM60</f>
        <v>65</v>
      </c>
      <c r="AN89">
        <f>AN60</f>
        <v>66</v>
      </c>
      <c r="AO89">
        <f>AO60</f>
        <v>67</v>
      </c>
      <c r="AP89">
        <f>AP60</f>
        <v>68</v>
      </c>
      <c r="AQ89">
        <f>AQ60</f>
        <v>69</v>
      </c>
      <c r="AR89">
        <f>AR60</f>
        <v>70</v>
      </c>
      <c r="AS89">
        <f>AS60</f>
        <v>71</v>
      </c>
      <c r="AT89">
        <f>AT60</f>
        <v>72</v>
      </c>
      <c r="AU89">
        <f>AU60</f>
        <v>73</v>
      </c>
      <c r="AV89">
        <f>AV60</f>
        <v>74</v>
      </c>
      <c r="AW89">
        <f>AW60</f>
        <v>75</v>
      </c>
      <c r="AX89">
        <f>AX60</f>
        <v>76</v>
      </c>
      <c r="AY89">
        <f>AY60</f>
        <v>77</v>
      </c>
      <c r="AZ89">
        <f>AZ60</f>
        <v>78</v>
      </c>
      <c r="BA89">
        <f>BA60</f>
        <v>79</v>
      </c>
      <c r="BB89">
        <f>BB60</f>
        <v>80</v>
      </c>
    </row>
    <row r="90" spans="1:54 16384:16384" x14ac:dyDescent="0.2">
      <c r="A90" s="31" t="s">
        <v>78</v>
      </c>
      <c r="B90">
        <v>0.20282900100780299</v>
      </c>
      <c r="C90" s="32">
        <f ca="1">$Y$18</f>
        <v>-0.15500129299198306</v>
      </c>
      <c r="D90">
        <f ca="1">$B$90*$C$90</f>
        <v>-3.1438757412481699E-2</v>
      </c>
      <c r="E90">
        <f ca="1">$B$90*$C$90</f>
        <v>-3.1438757412481699E-2</v>
      </c>
      <c r="F90">
        <f ca="1">$B$90*$C$90</f>
        <v>-3.1438757412481699E-2</v>
      </c>
      <c r="G90">
        <f ca="1">$B$90*$C$90</f>
        <v>-3.1438757412481699E-2</v>
      </c>
      <c r="H90">
        <f ca="1">$B$90*$C$90</f>
        <v>-3.1438757412481699E-2</v>
      </c>
      <c r="I90">
        <f ca="1">$B$90*$C$90</f>
        <v>-3.1438757412481699E-2</v>
      </c>
      <c r="J90">
        <f ca="1">$B$90*$C$90</f>
        <v>-3.1438757412481699E-2</v>
      </c>
      <c r="K90">
        <f ca="1">$B$90*$C$90</f>
        <v>-3.1438757412481699E-2</v>
      </c>
      <c r="L90">
        <f ca="1">$B$90*$C$90</f>
        <v>-3.1438757412481699E-2</v>
      </c>
      <c r="M90">
        <f ca="1">$B$90*$C$90</f>
        <v>-3.1438757412481699E-2</v>
      </c>
      <c r="N90">
        <f ca="1">$B$90*$C$90</f>
        <v>-3.1438757412481699E-2</v>
      </c>
      <c r="O90">
        <f ca="1">$B$90*$C$90</f>
        <v>-3.1438757412481699E-2</v>
      </c>
      <c r="P90">
        <f ca="1">$B$90*$C$90</f>
        <v>-3.1438757412481699E-2</v>
      </c>
      <c r="Q90">
        <f ca="1">$B$90*$C$90</f>
        <v>-3.1438757412481699E-2</v>
      </c>
      <c r="R90">
        <f ca="1">$B$90*$C$90</f>
        <v>-3.1438757412481699E-2</v>
      </c>
      <c r="S90">
        <f ca="1">$B$90*$C$90</f>
        <v>-3.1438757412481699E-2</v>
      </c>
      <c r="T90">
        <f ca="1">$B$90*$C$90</f>
        <v>-3.1438757412481699E-2</v>
      </c>
      <c r="U90">
        <f ca="1">$B$90*$C$90</f>
        <v>-3.1438757412481699E-2</v>
      </c>
      <c r="V90">
        <f ca="1">$B$90*$C$90</f>
        <v>-3.1438757412481699E-2</v>
      </c>
      <c r="W90">
        <f ca="1">$B$90*$C$90</f>
        <v>-3.1438757412481699E-2</v>
      </c>
      <c r="X90">
        <f ca="1">$B$90*$C$90</f>
        <v>-3.1438757412481699E-2</v>
      </c>
      <c r="Y90">
        <f ca="1">$B$90*$C$90</f>
        <v>-3.1438757412481699E-2</v>
      </c>
      <c r="Z90">
        <f ca="1">$B$90*$C$90</f>
        <v>-3.1438757412481699E-2</v>
      </c>
      <c r="AA90">
        <f ca="1">$B$90*$C$90</f>
        <v>-3.1438757412481699E-2</v>
      </c>
      <c r="AB90">
        <f ca="1">$B$90*$C$90</f>
        <v>-3.1438757412481699E-2</v>
      </c>
      <c r="AC90">
        <f ca="1">$B$90*$C$90</f>
        <v>-3.1438757412481699E-2</v>
      </c>
      <c r="AD90">
        <f ca="1">$B$90*$C$90</f>
        <v>-3.1438757412481699E-2</v>
      </c>
      <c r="AE90">
        <f ca="1">$B$90*$C$90</f>
        <v>-3.1438757412481699E-2</v>
      </c>
      <c r="AF90">
        <f ca="1">$B$90*$C$90</f>
        <v>-3.1438757412481699E-2</v>
      </c>
      <c r="AG90">
        <f ca="1">$B$90*$C$90</f>
        <v>-3.1438757412481699E-2</v>
      </c>
      <c r="AH90">
        <f ca="1">$B$90*$C$90</f>
        <v>-3.1438757412481699E-2</v>
      </c>
      <c r="AI90">
        <f ca="1">$B$90*$C$90</f>
        <v>-3.1438757412481699E-2</v>
      </c>
      <c r="AJ90">
        <f ca="1">$B$90*$C$90</f>
        <v>-3.1438757412481699E-2</v>
      </c>
      <c r="AK90">
        <f ca="1">$B$90*$C$90</f>
        <v>-3.1438757412481699E-2</v>
      </c>
      <c r="AL90">
        <f ca="1">$B$90*$C$90</f>
        <v>-3.1438757412481699E-2</v>
      </c>
      <c r="AM90">
        <f ca="1">$B$90*$C$90</f>
        <v>-3.1438757412481699E-2</v>
      </c>
      <c r="AN90">
        <f ca="1">$B$90*$C$90</f>
        <v>-3.1438757412481699E-2</v>
      </c>
      <c r="AO90">
        <f ca="1">$B$90*$C$90</f>
        <v>-3.1438757412481699E-2</v>
      </c>
      <c r="AP90">
        <f ca="1">$B$90*$C$90</f>
        <v>-3.1438757412481699E-2</v>
      </c>
      <c r="AQ90">
        <f ca="1">$B$90*$C$90</f>
        <v>-3.1438757412481699E-2</v>
      </c>
      <c r="AR90">
        <f ca="1">$B$90*$C$90</f>
        <v>-3.1438757412481699E-2</v>
      </c>
      <c r="AS90">
        <f ca="1">$B$90*$C$90</f>
        <v>-3.1438757412481699E-2</v>
      </c>
      <c r="AT90">
        <f ca="1">$B$90*$C$90</f>
        <v>-3.1438757412481699E-2</v>
      </c>
      <c r="AU90">
        <f ca="1">$B$90*$C$90</f>
        <v>-3.1438757412481699E-2</v>
      </c>
      <c r="AV90">
        <f ca="1">$B$90*$C$90</f>
        <v>-3.1438757412481699E-2</v>
      </c>
      <c r="AW90">
        <f ca="1">$B$90*$C$90</f>
        <v>-3.1438757412481699E-2</v>
      </c>
      <c r="AX90">
        <f ca="1">$B$90*$C$90</f>
        <v>-3.1438757412481699E-2</v>
      </c>
      <c r="AY90">
        <f ca="1">$B$90*$C$90</f>
        <v>-3.1438757412481699E-2</v>
      </c>
      <c r="AZ90">
        <f ca="1">$B$90*$C$90</f>
        <v>-3.1438757412481699E-2</v>
      </c>
      <c r="BA90">
        <f ca="1">$B$90*$C$90</f>
        <v>-3.1438757412481699E-2</v>
      </c>
      <c r="BB90">
        <f ca="1">$B$90*$C$90</f>
        <v>-3.1438757412481699E-2</v>
      </c>
    </row>
    <row r="91" spans="1:54 16384:16384" x14ac:dyDescent="0.2">
      <c r="A91" s="31" t="s">
        <v>79</v>
      </c>
      <c r="B91">
        <v>2.1673425558946E-2</v>
      </c>
      <c r="C91" s="32">
        <f ca="1">$Y$20</f>
        <v>35.824099999999987</v>
      </c>
      <c r="D91">
        <f ca="1">$B$91*($C$91)</f>
        <v>0.77643096456623717</v>
      </c>
      <c r="E91">
        <f ca="1">$B$91*($C$91)</f>
        <v>0.77643096456623717</v>
      </c>
      <c r="F91">
        <f ca="1">$B$91*($C$91)</f>
        <v>0.77643096456623717</v>
      </c>
      <c r="G91">
        <f ca="1">$B$91*($C$91)</f>
        <v>0.77643096456623717</v>
      </c>
      <c r="H91">
        <f ca="1">$B$91*($C$91)</f>
        <v>0.77643096456623717</v>
      </c>
      <c r="I91">
        <f ca="1">$B$91*($C$91)</f>
        <v>0.77643096456623717</v>
      </c>
      <c r="J91">
        <f ca="1">$B$91*($C$91)</f>
        <v>0.77643096456623717</v>
      </c>
      <c r="K91">
        <f ca="1">$B$91*($C$91)</f>
        <v>0.77643096456623717</v>
      </c>
      <c r="L91">
        <f ca="1">$B$91*($C$91)</f>
        <v>0.77643096456623717</v>
      </c>
      <c r="M91">
        <f ca="1">$B$91*($C$91)</f>
        <v>0.77643096456623717</v>
      </c>
      <c r="N91">
        <f ca="1">$B$91*($C$91)</f>
        <v>0.77643096456623717</v>
      </c>
      <c r="O91">
        <f ca="1">$B$91*($C$91)</f>
        <v>0.77643096456623717</v>
      </c>
      <c r="P91">
        <f ca="1">$B$91*($C$91)</f>
        <v>0.77643096456623717</v>
      </c>
      <c r="Q91">
        <f ca="1">$B$91*($C$91)</f>
        <v>0.77643096456623717</v>
      </c>
      <c r="R91">
        <f ca="1">$B$91*($C$91)</f>
        <v>0.77643096456623717</v>
      </c>
      <c r="S91">
        <f ca="1">$B$91*($C$91)</f>
        <v>0.77643096456623717</v>
      </c>
      <c r="T91">
        <f ca="1">$B$91*($C$91)</f>
        <v>0.77643096456623717</v>
      </c>
      <c r="U91">
        <f ca="1">$B$91*($C$91)</f>
        <v>0.77643096456623717</v>
      </c>
      <c r="V91">
        <f ca="1">$B$91*($C$91)</f>
        <v>0.77643096456623717</v>
      </c>
      <c r="W91">
        <f ca="1">$B$91*($C$91)</f>
        <v>0.77643096456623717</v>
      </c>
      <c r="X91">
        <f ca="1">$B$91*($C$91)</f>
        <v>0.77643096456623717</v>
      </c>
      <c r="Y91">
        <f ca="1">$B$91*($C$91)</f>
        <v>0.77643096456623717</v>
      </c>
      <c r="Z91">
        <f ca="1">$B$91*($C$91)</f>
        <v>0.77643096456623717</v>
      </c>
      <c r="AA91">
        <f ca="1">$B$91*($C$91)</f>
        <v>0.77643096456623717</v>
      </c>
      <c r="AB91">
        <f ca="1">$B$91*($C$91)</f>
        <v>0.77643096456623717</v>
      </c>
      <c r="AC91">
        <f ca="1">$B$91*($C$91)</f>
        <v>0.77643096456623717</v>
      </c>
      <c r="AD91">
        <f ca="1">$B$91*($C$91)</f>
        <v>0.77643096456623717</v>
      </c>
      <c r="AE91">
        <f ca="1">$B$91*($C$91)</f>
        <v>0.77643096456623717</v>
      </c>
      <c r="AF91">
        <f ca="1">$B$91*($C$91)</f>
        <v>0.77643096456623717</v>
      </c>
      <c r="AG91">
        <f ca="1">$B$91*($C$91)</f>
        <v>0.77643096456623717</v>
      </c>
      <c r="AH91">
        <f ca="1">$B$91*($C$91)</f>
        <v>0.77643096456623717</v>
      </c>
      <c r="AI91">
        <f ca="1">$B$91*($C$91)</f>
        <v>0.77643096456623717</v>
      </c>
      <c r="AJ91">
        <f ca="1">$B$91*($C$91)</f>
        <v>0.77643096456623717</v>
      </c>
      <c r="AK91">
        <f ca="1">$B$91*($C$91)</f>
        <v>0.77643096456623717</v>
      </c>
      <c r="AL91">
        <f ca="1">$B$91*($C$91)</f>
        <v>0.77643096456623717</v>
      </c>
      <c r="AM91">
        <f ca="1">$B$91*($C$91)</f>
        <v>0.77643096456623717</v>
      </c>
      <c r="AN91">
        <f ca="1">$B$91*($C$91)</f>
        <v>0.77643096456623717</v>
      </c>
      <c r="AO91">
        <f ca="1">$B$91*($C$91)</f>
        <v>0.77643096456623717</v>
      </c>
      <c r="AP91">
        <f ca="1">$B$91*($C$91)</f>
        <v>0.77643096456623717</v>
      </c>
      <c r="AQ91">
        <f ca="1">$B$91*($C$91)</f>
        <v>0.77643096456623717</v>
      </c>
      <c r="AR91">
        <f ca="1">$B$91*($C$91)</f>
        <v>0.77643096456623717</v>
      </c>
      <c r="AS91">
        <f ca="1">$B$91*($C$91)</f>
        <v>0.77643096456623717</v>
      </c>
      <c r="AT91">
        <f ca="1">$B$91*($C$91)</f>
        <v>0.77643096456623717</v>
      </c>
      <c r="AU91">
        <f ca="1">$B$91*($C$91)</f>
        <v>0.77643096456623717</v>
      </c>
      <c r="AV91">
        <f ca="1">$B$91*($C$91)</f>
        <v>0.77643096456623717</v>
      </c>
      <c r="AW91">
        <f ca="1">$B$91*($C$91)</f>
        <v>0.77643096456623717</v>
      </c>
      <c r="AX91">
        <f ca="1">$B$91*($C$91)</f>
        <v>0.77643096456623717</v>
      </c>
      <c r="AY91">
        <f ca="1">$B$91*($C$91)</f>
        <v>0.77643096456623717</v>
      </c>
      <c r="AZ91">
        <f ca="1">$B$91*($C$91)</f>
        <v>0.77643096456623717</v>
      </c>
      <c r="BA91">
        <f ca="1">$B$91*($C$91)</f>
        <v>0.77643096456623717</v>
      </c>
      <c r="BB91">
        <f ca="1">$B$91*($C$91)</f>
        <v>0.77643096456623717</v>
      </c>
    </row>
    <row r="92" spans="1:54 16384:16384" x14ac:dyDescent="0.2">
      <c r="A92" s="21" t="s">
        <v>44</v>
      </c>
      <c r="B92">
        <v>1.2916212533420817</v>
      </c>
      <c r="C92">
        <f>$Y$21</f>
        <v>0</v>
      </c>
      <c r="D92">
        <f>IF($Y$23=0,$B$92*($C$92),$B$93*($C$93))</f>
        <v>0</v>
      </c>
      <c r="E92">
        <f>IF($Y$23=0,$B$92*($C$92),$B$93*($C$93))</f>
        <v>0</v>
      </c>
      <c r="F92">
        <f>IF($Y$23=0,$B$92*($C$92),$B$93*($C$93))</f>
        <v>0</v>
      </c>
      <c r="G92">
        <f>IF($Y$23=0,$B$92*($C$92),$B$93*($C$93))</f>
        <v>0</v>
      </c>
      <c r="H92">
        <f>IF($Y$23=0,$B$92*($C$92),$B$93*($C$93))</f>
        <v>0</v>
      </c>
      <c r="I92">
        <f>IF($Y$23=0,$B$92*($C$92),$B$93*($C$93))</f>
        <v>0</v>
      </c>
      <c r="J92">
        <f>IF($Y$23=0,$B$92*($C$92),$B$93*($C$93))</f>
        <v>0</v>
      </c>
      <c r="K92">
        <f>IF($Y$23=0,$B$92*($C$92),$B$93*($C$93))</f>
        <v>0</v>
      </c>
      <c r="L92">
        <f>IF($Y$23=0,$B$92*($C$92),$B$93*($C$93))</f>
        <v>0</v>
      </c>
      <c r="M92">
        <f>IF($Y$23=0,$B$92*($C$92),$B$93*($C$93))</f>
        <v>0</v>
      </c>
      <c r="N92">
        <f>IF($Y$23=0,$B$92*($C$92),$B$93*($C$93))</f>
        <v>0</v>
      </c>
      <c r="O92">
        <f>IF($Y$23=0,$B$92*($C$92),$B$93*($C$93))</f>
        <v>0</v>
      </c>
      <c r="P92">
        <f>IF($Y$23=0,$B$92*($C$92),$B$93*($C$93))</f>
        <v>0</v>
      </c>
      <c r="Q92">
        <f>IF($Y$23=0,$B$92*($C$92),$B$93*($C$93))</f>
        <v>0</v>
      </c>
      <c r="R92">
        <f>IF($Y$23=0,$B$92*($C$92),$B$93*($C$93))</f>
        <v>0</v>
      </c>
      <c r="S92">
        <f>IF($Y$23=0,$B$92*($C$92),$B$93*($C$93))</f>
        <v>0</v>
      </c>
      <c r="T92">
        <f>IF($Y$23=0,$B$92*($C$92),$B$93*($C$93))</f>
        <v>0</v>
      </c>
      <c r="U92">
        <f>IF($Y$23=0,$B$92*($C$92),$B$93*($C$93))</f>
        <v>0</v>
      </c>
      <c r="V92">
        <f>IF($Y$23=0,$B$92*($C$92),$B$93*($C$93))</f>
        <v>0</v>
      </c>
      <c r="W92">
        <f>IF($Y$23=0,$B$92*($C$92),$B$93*($C$93))</f>
        <v>0</v>
      </c>
      <c r="X92">
        <f>IF($Y$23=0,$B$92*($C$92),$B$93*($C$93))</f>
        <v>0</v>
      </c>
      <c r="Y92">
        <f>IF($Y$23=0,$B$92*($C$92),$B$93*($C$93))</f>
        <v>0</v>
      </c>
      <c r="Z92">
        <f>IF($Y$23=0,$B$92*($C$92),$B$93*($C$93))</f>
        <v>0</v>
      </c>
      <c r="AA92">
        <f>IF($Y$23=0,$B$92*($C$92),$B$93*($C$93))</f>
        <v>0</v>
      </c>
      <c r="AB92">
        <f>IF($Y$23=0,$B$92*($C$92),$B$93*($C$93))</f>
        <v>0</v>
      </c>
      <c r="AC92">
        <f>IF($Y$23=0,$B$92*($C$92),$B$93*($C$93))</f>
        <v>0</v>
      </c>
      <c r="AD92">
        <f>IF($Y$23=0,$B$92*($C$92),$B$93*($C$93))</f>
        <v>0</v>
      </c>
      <c r="AE92">
        <f>IF($Y$23=0,$B$92*($C$92),$B$93*($C$93))</f>
        <v>0</v>
      </c>
      <c r="AF92">
        <f>IF($Y$23=0,$B$92*($C$92),$B$93*($C$93))</f>
        <v>0</v>
      </c>
      <c r="AG92">
        <f>IF($Y$23=0,$B$92*($C$92),$B$93*($C$93))</f>
        <v>0</v>
      </c>
      <c r="AH92">
        <f>IF($Y$23=0,$B$92*($C$92),$B$93*($C$93))</f>
        <v>0</v>
      </c>
      <c r="AI92">
        <f>IF($Y$23=0,$B$92*($C$92),$B$93*($C$93))</f>
        <v>0</v>
      </c>
      <c r="AJ92">
        <f>IF($Y$23=0,$B$92*($C$92),$B$93*($C$93))</f>
        <v>0</v>
      </c>
      <c r="AK92">
        <f>IF($Y$23=0,$B$92*($C$92),$B$93*($C$93))</f>
        <v>0</v>
      </c>
      <c r="AL92">
        <f>IF($Y$23=0,$B$92*($C$92),$B$93*($C$93))</f>
        <v>0</v>
      </c>
      <c r="AM92">
        <f>IF($Y$23=0,$B$92*($C$92),$B$93*($C$93))</f>
        <v>0</v>
      </c>
      <c r="AN92">
        <f>IF($Y$23=0,$B$92*($C$92),$B$93*($C$93))</f>
        <v>0</v>
      </c>
      <c r="AO92">
        <f>IF($Y$23=0,$B$92*($C$92),$B$93*($C$93))</f>
        <v>0</v>
      </c>
      <c r="AP92">
        <f>IF($Y$23=0,$B$92*($C$92),$B$93*($C$93))</f>
        <v>0</v>
      </c>
      <c r="AQ92">
        <f>IF($Y$23=0,$B$92*($C$92),$B$93*($C$93))</f>
        <v>0</v>
      </c>
      <c r="AR92">
        <f>IF($Y$23=0,$B$92*($C$92),$B$93*($C$93))</f>
        <v>0</v>
      </c>
      <c r="AS92">
        <f>IF($Y$23=0,$B$92*($C$92),$B$93*($C$93))</f>
        <v>0</v>
      </c>
      <c r="AT92">
        <f>IF($Y$23=0,$B$92*($C$92),$B$93*($C$93))</f>
        <v>0</v>
      </c>
      <c r="AU92">
        <f>IF($Y$23=0,$B$92*($C$92),$B$93*($C$93))</f>
        <v>0</v>
      </c>
      <c r="AV92">
        <f>IF($Y$23=0,$B$92*($C$92),$B$93*($C$93))</f>
        <v>0</v>
      </c>
      <c r="AW92">
        <f>IF($Y$23=0,$B$92*($C$92),$B$93*($C$93))</f>
        <v>0</v>
      </c>
      <c r="AX92">
        <f>IF($Y$23=0,$B$92*($C$92),$B$93*($C$93))</f>
        <v>0</v>
      </c>
      <c r="AY92">
        <f>IF($Y$23=0,$B$92*($C$92),$B$93*($C$93))</f>
        <v>0</v>
      </c>
      <c r="AZ92">
        <f>IF($Y$23=0,$B$92*($C$92),$B$93*($C$93))</f>
        <v>0</v>
      </c>
      <c r="BA92">
        <f>IF($Y$23=0,$B$92*($C$92),$B$93*($C$93))</f>
        <v>0</v>
      </c>
      <c r="BB92">
        <f>IF($Y$23=0,$B$92*($C$92),$B$93*($C$93))</f>
        <v>0</v>
      </c>
    </row>
    <row r="93" spans="1:54 16384:16384" x14ac:dyDescent="0.2">
      <c r="A93" s="34" t="s">
        <v>73</v>
      </c>
      <c r="B93" s="35">
        <v>0.85705821562896256</v>
      </c>
      <c r="C93">
        <f>$Y$21</f>
        <v>0</v>
      </c>
    </row>
    <row r="94" spans="1:54 16384:16384" x14ac:dyDescent="0.2">
      <c r="A94" s="21" t="s">
        <v>45</v>
      </c>
      <c r="B94">
        <v>0.45303484531980087</v>
      </c>
      <c r="C94">
        <f>$Y$22</f>
        <v>0</v>
      </c>
      <c r="D94">
        <f>IF($Y$23=0,$B$94*($C$94),$B$95*($C$95))</f>
        <v>0</v>
      </c>
      <c r="E94">
        <f>IF($Y$23=0,$B$94*($C$94),$B$95*($C$95))</f>
        <v>0</v>
      </c>
      <c r="F94">
        <f>IF($Y$23=0,$B$94*($C$94),$B$95*($C$95))</f>
        <v>0</v>
      </c>
      <c r="G94">
        <f>IF($Y$23=0,$B$94*($C$94),$B$95*($C$95))</f>
        <v>0</v>
      </c>
      <c r="H94">
        <f>IF($Y$23=0,$B$94*($C$94),$B$95*($C$95))</f>
        <v>0</v>
      </c>
      <c r="I94">
        <f>IF($Y$23=0,$B$94*($C$94),$B$95*($C$95))</f>
        <v>0</v>
      </c>
      <c r="J94">
        <f>IF($Y$23=0,$B$94*($C$94),$B$95*($C$95))</f>
        <v>0</v>
      </c>
      <c r="K94">
        <f>IF($Y$23=0,$B$94*($C$94),$B$95*($C$95))</f>
        <v>0</v>
      </c>
      <c r="L94">
        <f>IF($Y$23=0,$B$94*($C$94),$B$95*($C$95))</f>
        <v>0</v>
      </c>
      <c r="M94">
        <f>IF($Y$23=0,$B$94*($C$94),$B$95*($C$95))</f>
        <v>0</v>
      </c>
      <c r="N94">
        <f>IF($Y$23=0,$B$94*($C$94),$B$95*($C$95))</f>
        <v>0</v>
      </c>
      <c r="O94">
        <f>IF($Y$23=0,$B$94*($C$94),$B$95*($C$95))</f>
        <v>0</v>
      </c>
      <c r="P94">
        <f>IF($Y$23=0,$B$94*($C$94),$B$95*($C$95))</f>
        <v>0</v>
      </c>
      <c r="Q94">
        <f>IF($Y$23=0,$B$94*($C$94),$B$95*($C$95))</f>
        <v>0</v>
      </c>
      <c r="R94">
        <f>IF($Y$23=0,$B$94*($C$94),$B$95*($C$95))</f>
        <v>0</v>
      </c>
      <c r="S94">
        <f>IF($Y$23=0,$B$94*($C$94),$B$95*($C$95))</f>
        <v>0</v>
      </c>
      <c r="T94">
        <f>IF($Y$23=0,$B$94*($C$94),$B$95*($C$95))</f>
        <v>0</v>
      </c>
      <c r="U94">
        <f>IF($Y$23=0,$B$94*($C$94),$B$95*($C$95))</f>
        <v>0</v>
      </c>
      <c r="V94">
        <f>IF($Y$23=0,$B$94*($C$94),$B$95*($C$95))</f>
        <v>0</v>
      </c>
      <c r="W94">
        <f>IF($Y$23=0,$B$94*($C$94),$B$95*($C$95))</f>
        <v>0</v>
      </c>
      <c r="X94">
        <f>IF($Y$23=0,$B$94*($C$94),$B$95*($C$95))</f>
        <v>0</v>
      </c>
      <c r="Y94">
        <f>IF($Y$23=0,$B$94*($C$94),$B$95*($C$95))</f>
        <v>0</v>
      </c>
      <c r="Z94">
        <f>IF($Y$23=0,$B$94*($C$94),$B$95*($C$95))</f>
        <v>0</v>
      </c>
      <c r="AA94">
        <f>IF($Y$23=0,$B$94*($C$94),$B$95*($C$95))</f>
        <v>0</v>
      </c>
      <c r="AB94">
        <f>IF($Y$23=0,$B$94*($C$94),$B$95*($C$95))</f>
        <v>0</v>
      </c>
      <c r="AC94">
        <f>IF($Y$23=0,$B$94*($C$94),$B$95*($C$95))</f>
        <v>0</v>
      </c>
      <c r="AD94">
        <f>IF($Y$23=0,$B$94*($C$94),$B$95*($C$95))</f>
        <v>0</v>
      </c>
      <c r="AE94">
        <f>IF($Y$23=0,$B$94*($C$94),$B$95*($C$95))</f>
        <v>0</v>
      </c>
      <c r="AF94">
        <f>IF($Y$23=0,$B$94*($C$94),$B$95*($C$95))</f>
        <v>0</v>
      </c>
      <c r="AG94">
        <f>IF($Y$23=0,$B$94*($C$94),$B$95*($C$95))</f>
        <v>0</v>
      </c>
      <c r="AH94">
        <f>IF($Y$23=0,$B$94*($C$94),$B$95*($C$95))</f>
        <v>0</v>
      </c>
      <c r="AI94">
        <f>IF($Y$23=0,$B$94*($C$94),$B$95*($C$95))</f>
        <v>0</v>
      </c>
      <c r="AJ94">
        <f>IF($Y$23=0,$B$94*($C$94),$B$95*($C$95))</f>
        <v>0</v>
      </c>
      <c r="AK94">
        <f>IF($Y$23=0,$B$94*($C$94),$B$95*($C$95))</f>
        <v>0</v>
      </c>
      <c r="AL94">
        <f>IF($Y$23=0,$B$94*($C$94),$B$95*($C$95))</f>
        <v>0</v>
      </c>
      <c r="AM94">
        <f>IF($Y$23=0,$B$94*($C$94),$B$95*($C$95))</f>
        <v>0</v>
      </c>
      <c r="AN94">
        <f>IF($Y$23=0,$B$94*($C$94),$B$95*($C$95))</f>
        <v>0</v>
      </c>
      <c r="AO94">
        <f>IF($Y$23=0,$B$94*($C$94),$B$95*($C$95))</f>
        <v>0</v>
      </c>
      <c r="AP94">
        <f>IF($Y$23=0,$B$94*($C$94),$B$95*($C$95))</f>
        <v>0</v>
      </c>
      <c r="AQ94">
        <f>IF($Y$23=0,$B$94*($C$94),$B$95*($C$95))</f>
        <v>0</v>
      </c>
      <c r="AR94">
        <f>IF($Y$23=0,$B$94*($C$94),$B$95*($C$95))</f>
        <v>0</v>
      </c>
      <c r="AS94">
        <f>IF($Y$23=0,$B$94*($C$94),$B$95*($C$95))</f>
        <v>0</v>
      </c>
      <c r="AT94">
        <f>IF($Y$23=0,$B$94*($C$94),$B$95*($C$95))</f>
        <v>0</v>
      </c>
      <c r="AU94">
        <f>IF($Y$23=0,$B$94*($C$94),$B$95*($C$95))</f>
        <v>0</v>
      </c>
      <c r="AV94">
        <f>IF($Y$23=0,$B$94*($C$94),$B$95*($C$95))</f>
        <v>0</v>
      </c>
      <c r="AW94">
        <f>IF($Y$23=0,$B$94*($C$94),$B$95*($C$95))</f>
        <v>0</v>
      </c>
      <c r="AX94">
        <f>IF($Y$23=0,$B$94*($C$94),$B$95*($C$95))</f>
        <v>0</v>
      </c>
      <c r="AY94">
        <f>IF($Y$23=0,$B$94*($C$94),$B$95*($C$95))</f>
        <v>0</v>
      </c>
      <c r="AZ94">
        <f>IF($Y$23=0,$B$94*($C$94),$B$95*($C$95))</f>
        <v>0</v>
      </c>
      <c r="BA94">
        <f>IF($Y$23=0,$B$94*($C$94),$B$95*($C$95))</f>
        <v>0</v>
      </c>
      <c r="BB94">
        <f>IF($Y$23=0,$B$94*($C$94),$B$95*($C$95))</f>
        <v>0</v>
      </c>
    </row>
    <row r="95" spans="1:54 16384:16384" x14ac:dyDescent="0.2">
      <c r="A95" s="34" t="s">
        <v>74</v>
      </c>
      <c r="B95" s="35">
        <v>0.38273471909728835</v>
      </c>
      <c r="C95">
        <f>$Y$22</f>
        <v>0</v>
      </c>
    </row>
    <row r="96" spans="1:54 16384:16384" x14ac:dyDescent="0.2">
      <c r="A96" t="s">
        <v>46</v>
      </c>
      <c r="B96">
        <v>0.59236063278839446</v>
      </c>
      <c r="C96">
        <f>$Y$23</f>
        <v>0</v>
      </c>
      <c r="D96">
        <f>$B$96*($C$96)</f>
        <v>0</v>
      </c>
      <c r="E96">
        <f>$B$96*($C$96)</f>
        <v>0</v>
      </c>
      <c r="F96">
        <f>$B$96*($C$96)</f>
        <v>0</v>
      </c>
      <c r="G96">
        <f>$B$96*($C$96)</f>
        <v>0</v>
      </c>
      <c r="H96">
        <f>$B$96*($C$96)</f>
        <v>0</v>
      </c>
      <c r="I96">
        <f>$B$96*($C$96)</f>
        <v>0</v>
      </c>
      <c r="J96">
        <f>$B$96*($C$96)</f>
        <v>0</v>
      </c>
      <c r="K96">
        <f>$B$96*($C$96)</f>
        <v>0</v>
      </c>
      <c r="L96">
        <f>$B$96*($C$96)</f>
        <v>0</v>
      </c>
      <c r="M96">
        <f>$B$96*($C$96)</f>
        <v>0</v>
      </c>
      <c r="N96">
        <f>$B$96*($C$96)</f>
        <v>0</v>
      </c>
      <c r="O96">
        <f>$B$96*($C$96)</f>
        <v>0</v>
      </c>
      <c r="P96">
        <f>$B$96*($C$96)</f>
        <v>0</v>
      </c>
      <c r="Q96">
        <f>$B$96*($C$96)</f>
        <v>0</v>
      </c>
      <c r="R96">
        <f>$B$96*($C$96)</f>
        <v>0</v>
      </c>
      <c r="S96">
        <f>$B$96*($C$96)</f>
        <v>0</v>
      </c>
      <c r="T96">
        <f>$B$96*($C$96)</f>
        <v>0</v>
      </c>
      <c r="U96">
        <f>$B$96*($C$96)</f>
        <v>0</v>
      </c>
      <c r="V96">
        <f>$B$96*($C$96)</f>
        <v>0</v>
      </c>
      <c r="W96">
        <f>$B$96*($C$96)</f>
        <v>0</v>
      </c>
      <c r="X96">
        <f>$B$96*($C$96)</f>
        <v>0</v>
      </c>
      <c r="Y96">
        <f>$B$96*($C$96)</f>
        <v>0</v>
      </c>
      <c r="Z96">
        <f>$B$96*($C$96)</f>
        <v>0</v>
      </c>
      <c r="AA96">
        <f>$B$96*($C$96)</f>
        <v>0</v>
      </c>
      <c r="AB96">
        <f>$B$96*($C$96)</f>
        <v>0</v>
      </c>
      <c r="AC96">
        <f>$B$96*($C$96)</f>
        <v>0</v>
      </c>
      <c r="AD96">
        <f>$B$96*($C$96)</f>
        <v>0</v>
      </c>
      <c r="AE96">
        <f>$B$96*($C$96)</f>
        <v>0</v>
      </c>
      <c r="AF96">
        <f>$B$96*($C$96)</f>
        <v>0</v>
      </c>
      <c r="AG96">
        <f>$B$96*($C$96)</f>
        <v>0</v>
      </c>
      <c r="AH96">
        <f>$B$96*($C$96)</f>
        <v>0</v>
      </c>
      <c r="AI96">
        <f>$B$96*($C$96)</f>
        <v>0</v>
      </c>
      <c r="AJ96">
        <f>$B$96*($C$96)</f>
        <v>0</v>
      </c>
      <c r="AK96">
        <f>$B$96*($C$96)</f>
        <v>0</v>
      </c>
      <c r="AL96">
        <f>$B$96*($C$96)</f>
        <v>0</v>
      </c>
      <c r="AM96">
        <f>$B$96*($C$96)</f>
        <v>0</v>
      </c>
      <c r="AN96">
        <f>$B$96*($C$96)</f>
        <v>0</v>
      </c>
      <c r="AO96">
        <f>$B$96*($C$96)</f>
        <v>0</v>
      </c>
      <c r="AP96">
        <f>$B$96*($C$96)</f>
        <v>0</v>
      </c>
      <c r="AQ96">
        <f>$B$96*($C$96)</f>
        <v>0</v>
      </c>
      <c r="AR96">
        <f>$B$96*($C$96)</f>
        <v>0</v>
      </c>
      <c r="AS96">
        <f>$B$96*($C$96)</f>
        <v>0</v>
      </c>
      <c r="AT96">
        <f>$B$96*($C$96)</f>
        <v>0</v>
      </c>
      <c r="AU96">
        <f>$B$96*($C$96)</f>
        <v>0</v>
      </c>
      <c r="AV96">
        <f>$B$96*($C$96)</f>
        <v>0</v>
      </c>
      <c r="AW96">
        <f>$B$96*($C$96)</f>
        <v>0</v>
      </c>
      <c r="AX96">
        <f>$B$96*($C$96)</f>
        <v>0</v>
      </c>
      <c r="AY96">
        <f>$B$96*($C$96)</f>
        <v>0</v>
      </c>
      <c r="AZ96">
        <f>$B$96*($C$96)</f>
        <v>0</v>
      </c>
      <c r="BA96">
        <f>$B$96*($C$96)</f>
        <v>0</v>
      </c>
      <c r="BB96">
        <f>$B$96*($C$96)</f>
        <v>0</v>
      </c>
    </row>
    <row r="97" spans="1:54 16384:16384" x14ac:dyDescent="0.2">
      <c r="A97" t="s">
        <v>48</v>
      </c>
      <c r="B97">
        <v>3.7476885877615343E-2</v>
      </c>
      <c r="C97">
        <f>$Y$25</f>
        <v>0</v>
      </c>
      <c r="D97">
        <f>$B$97*($C$97)</f>
        <v>0</v>
      </c>
      <c r="E97">
        <f>$B$97*($C$97)</f>
        <v>0</v>
      </c>
      <c r="F97">
        <f>$B$97*($C$97)</f>
        <v>0</v>
      </c>
      <c r="G97">
        <f>$B$97*($C$97)</f>
        <v>0</v>
      </c>
      <c r="H97">
        <f>$B$97*($C$97)</f>
        <v>0</v>
      </c>
      <c r="I97">
        <f>$B$97*($C$97)</f>
        <v>0</v>
      </c>
      <c r="J97">
        <f>$B$97*($C$97)</f>
        <v>0</v>
      </c>
      <c r="K97">
        <f>$B$97*($C$97)</f>
        <v>0</v>
      </c>
      <c r="L97">
        <f>$B$97*($C$97)</f>
        <v>0</v>
      </c>
      <c r="M97">
        <f>$B$97*($C$97)</f>
        <v>0</v>
      </c>
      <c r="N97">
        <f>$B$97*($C$97)</f>
        <v>0</v>
      </c>
      <c r="O97">
        <f>$B$97*($C$97)</f>
        <v>0</v>
      </c>
      <c r="P97">
        <f>$B$97*($C$97)</f>
        <v>0</v>
      </c>
      <c r="Q97">
        <f>$B$97*($C$97)</f>
        <v>0</v>
      </c>
      <c r="R97">
        <f>$B$97*($C$97)</f>
        <v>0</v>
      </c>
      <c r="S97">
        <f>$B$97*($C$97)</f>
        <v>0</v>
      </c>
      <c r="T97">
        <f>$B$97*($C$97)</f>
        <v>0</v>
      </c>
      <c r="U97">
        <f>$B$97*($C$97)</f>
        <v>0</v>
      </c>
      <c r="V97">
        <f>$B$97*($C$97)</f>
        <v>0</v>
      </c>
      <c r="W97">
        <f>$B$97*($C$97)</f>
        <v>0</v>
      </c>
      <c r="X97">
        <f>$B$97*($C$97)</f>
        <v>0</v>
      </c>
      <c r="Y97">
        <f>$B$97*($C$97)</f>
        <v>0</v>
      </c>
      <c r="Z97">
        <f>$B$97*($C$97)</f>
        <v>0</v>
      </c>
      <c r="AA97">
        <f>$B$97*($C$97)</f>
        <v>0</v>
      </c>
      <c r="AB97">
        <f>$B$97*($C$97)</f>
        <v>0</v>
      </c>
      <c r="AC97">
        <f>$B$97*($C$97)</f>
        <v>0</v>
      </c>
      <c r="AD97">
        <f>$B$97*($C$97)</f>
        <v>0</v>
      </c>
      <c r="AE97">
        <f>$B$97*($C$97)</f>
        <v>0</v>
      </c>
      <c r="AF97">
        <f>$B$97*($C$97)</f>
        <v>0</v>
      </c>
      <c r="AG97">
        <f>$B$97*($C$97)</f>
        <v>0</v>
      </c>
      <c r="AH97">
        <f>$B$97*($C$97)</f>
        <v>0</v>
      </c>
      <c r="AI97">
        <f>$B$97*($C$97)</f>
        <v>0</v>
      </c>
      <c r="AJ97">
        <f>$B$97*($C$97)</f>
        <v>0</v>
      </c>
      <c r="AK97">
        <f>$B$97*($C$97)</f>
        <v>0</v>
      </c>
      <c r="AL97">
        <f>$B$97*($C$97)</f>
        <v>0</v>
      </c>
      <c r="AM97">
        <f>$B$97*($C$97)</f>
        <v>0</v>
      </c>
      <c r="AN97">
        <f>$B$97*($C$97)</f>
        <v>0</v>
      </c>
      <c r="AO97">
        <f>$B$97*($C$97)</f>
        <v>0</v>
      </c>
      <c r="AP97">
        <f>$B$97*($C$97)</f>
        <v>0</v>
      </c>
      <c r="AQ97">
        <f>$B$97*($C$97)</f>
        <v>0</v>
      </c>
      <c r="AR97">
        <f>$B$97*($C$97)</f>
        <v>0</v>
      </c>
      <c r="AS97">
        <f>$B$97*($C$97)</f>
        <v>0</v>
      </c>
      <c r="AT97">
        <f>$B$97*($C$97)</f>
        <v>0</v>
      </c>
      <c r="AU97">
        <f>$B$97*($C$97)</f>
        <v>0</v>
      </c>
      <c r="AV97">
        <f>$B$97*($C$97)</f>
        <v>0</v>
      </c>
      <c r="AW97">
        <f>$B$97*($C$97)</f>
        <v>0</v>
      </c>
      <c r="AX97">
        <f>$B$97*($C$97)</f>
        <v>0</v>
      </c>
      <c r="AY97">
        <f>$B$97*($C$97)</f>
        <v>0</v>
      </c>
      <c r="AZ97">
        <f>$B$97*($C$97)</f>
        <v>0</v>
      </c>
      <c r="BA97">
        <f>$B$97*($C$97)</f>
        <v>0</v>
      </c>
      <c r="BB97">
        <f>$B$97*($C$97)</f>
        <v>0</v>
      </c>
    </row>
    <row r="98" spans="1:54 16384:16384" x14ac:dyDescent="0.2">
      <c r="A98" t="s">
        <v>75</v>
      </c>
      <c r="B98">
        <v>3.7343953140421042E-2</v>
      </c>
      <c r="C98">
        <f>$Y$24</f>
        <v>30</v>
      </c>
      <c r="D98">
        <f>$B$98*($C$98)</f>
        <v>1.1203185942126312</v>
      </c>
      <c r="E98">
        <f>$B$98*($C$98)</f>
        <v>1.1203185942126312</v>
      </c>
      <c r="F98">
        <f>$B$98*($C$98)</f>
        <v>1.1203185942126312</v>
      </c>
      <c r="G98">
        <f>$B$98*($C$98)</f>
        <v>1.1203185942126312</v>
      </c>
      <c r="H98">
        <f>$B$98*($C$98)</f>
        <v>1.1203185942126312</v>
      </c>
      <c r="I98">
        <f>$B$98*($C$98)</f>
        <v>1.1203185942126312</v>
      </c>
      <c r="J98">
        <f>$B$98*($C$98)</f>
        <v>1.1203185942126312</v>
      </c>
      <c r="K98">
        <f>$B$98*($C$98)</f>
        <v>1.1203185942126312</v>
      </c>
      <c r="L98">
        <f>$B$98*($C$98)</f>
        <v>1.1203185942126312</v>
      </c>
      <c r="M98">
        <f>$B$98*($C$98)</f>
        <v>1.1203185942126312</v>
      </c>
      <c r="N98">
        <f>$B$98*($C$98)</f>
        <v>1.1203185942126312</v>
      </c>
      <c r="O98">
        <f>$B$98*($C$98)</f>
        <v>1.1203185942126312</v>
      </c>
      <c r="P98">
        <f>$B$98*($C$98)</f>
        <v>1.1203185942126312</v>
      </c>
      <c r="Q98">
        <f>$B$98*($C$98)</f>
        <v>1.1203185942126312</v>
      </c>
      <c r="R98">
        <f>$B$98*($C$98)</f>
        <v>1.1203185942126312</v>
      </c>
      <c r="S98">
        <f>$B$98*($C$98)</f>
        <v>1.1203185942126312</v>
      </c>
      <c r="T98">
        <f>$B$98*($C$98)</f>
        <v>1.1203185942126312</v>
      </c>
      <c r="U98">
        <f>$B$98*($C$98)</f>
        <v>1.1203185942126312</v>
      </c>
      <c r="V98">
        <f>$B$98*($C$98)</f>
        <v>1.1203185942126312</v>
      </c>
      <c r="W98">
        <f>$B$98*($C$98)</f>
        <v>1.1203185942126312</v>
      </c>
      <c r="X98">
        <f>$B$98*($C$98)</f>
        <v>1.1203185942126312</v>
      </c>
      <c r="Y98">
        <f>$B$98*($C$98)</f>
        <v>1.1203185942126312</v>
      </c>
      <c r="Z98">
        <f>$B$98*($C$98)</f>
        <v>1.1203185942126312</v>
      </c>
      <c r="AA98">
        <f>$B$98*($C$98)</f>
        <v>1.1203185942126312</v>
      </c>
      <c r="AB98">
        <f>$B$98*($C$98)</f>
        <v>1.1203185942126312</v>
      </c>
      <c r="AC98">
        <f>$B$98*($C$98)</f>
        <v>1.1203185942126312</v>
      </c>
      <c r="AD98">
        <f>$B$98*($C$98)</f>
        <v>1.1203185942126312</v>
      </c>
      <c r="AE98">
        <f>$B$98*($C$98)</f>
        <v>1.1203185942126312</v>
      </c>
      <c r="AF98">
        <f>$B$98*($C$98)</f>
        <v>1.1203185942126312</v>
      </c>
      <c r="AG98">
        <f>$B$98*($C$98)</f>
        <v>1.1203185942126312</v>
      </c>
      <c r="AH98">
        <f>$B$98*($C$98)</f>
        <v>1.1203185942126312</v>
      </c>
      <c r="AI98">
        <f>$B$98*($C$98)</f>
        <v>1.1203185942126312</v>
      </c>
      <c r="AJ98">
        <f>$B$98*($C$98)</f>
        <v>1.1203185942126312</v>
      </c>
      <c r="AK98">
        <f>$B$98*($C$98)</f>
        <v>1.1203185942126312</v>
      </c>
      <c r="AL98">
        <f>$B$98*($C$98)</f>
        <v>1.1203185942126312</v>
      </c>
      <c r="AM98">
        <f>$B$98*($C$98)</f>
        <v>1.1203185942126312</v>
      </c>
      <c r="AN98">
        <f>$B$98*($C$98)</f>
        <v>1.1203185942126312</v>
      </c>
      <c r="AO98">
        <f>$B$98*($C$98)</f>
        <v>1.1203185942126312</v>
      </c>
      <c r="AP98">
        <f>$B$98*($C$98)</f>
        <v>1.1203185942126312</v>
      </c>
      <c r="AQ98">
        <f>$B$98*($C$98)</f>
        <v>1.1203185942126312</v>
      </c>
      <c r="AR98">
        <f>$B$98*($C$98)</f>
        <v>1.1203185942126312</v>
      </c>
      <c r="AS98">
        <f>$B$98*($C$98)</f>
        <v>1.1203185942126312</v>
      </c>
      <c r="AT98">
        <f>$B$98*($C$98)</f>
        <v>1.1203185942126312</v>
      </c>
      <c r="AU98">
        <f>$B$98*($C$98)</f>
        <v>1.1203185942126312</v>
      </c>
      <c r="AV98">
        <f>$B$98*($C$98)</f>
        <v>1.1203185942126312</v>
      </c>
      <c r="AW98">
        <f>$B$98*($C$98)</f>
        <v>1.1203185942126312</v>
      </c>
      <c r="AX98">
        <f>$B$98*($C$98)</f>
        <v>1.1203185942126312</v>
      </c>
      <c r="AY98">
        <f>$B$98*($C$98)</f>
        <v>1.1203185942126312</v>
      </c>
      <c r="AZ98">
        <f>$B$98*($C$98)</f>
        <v>1.1203185942126312</v>
      </c>
      <c r="BA98">
        <f>$B$98*($C$98)</f>
        <v>1.1203185942126312</v>
      </c>
      <c r="BB98">
        <f>$B$98*($C$98)</f>
        <v>1.1203185942126312</v>
      </c>
    </row>
    <row r="99" spans="1:54 16384:16384" x14ac:dyDescent="0.2">
      <c r="A99" t="s">
        <v>49</v>
      </c>
      <c r="B99">
        <v>-0.12199634920925218</v>
      </c>
      <c r="C99">
        <f>$Y$26</f>
        <v>0.6</v>
      </c>
      <c r="D99">
        <f>$B$99*($C$99)</f>
        <v>-7.3197809525551299E-2</v>
      </c>
      <c r="E99">
        <f>$B$99*($C$99)</f>
        <v>-7.3197809525551299E-2</v>
      </c>
      <c r="F99">
        <f>$B$99*($C$99)</f>
        <v>-7.3197809525551299E-2</v>
      </c>
      <c r="G99">
        <f>$B$99*($C$99)</f>
        <v>-7.3197809525551299E-2</v>
      </c>
      <c r="H99">
        <f>$B$99*($C$99)</f>
        <v>-7.3197809525551299E-2</v>
      </c>
      <c r="I99">
        <f>$B$99*($C$99)</f>
        <v>-7.3197809525551299E-2</v>
      </c>
      <c r="J99">
        <f>$B$99*($C$99)</f>
        <v>-7.3197809525551299E-2</v>
      </c>
      <c r="K99">
        <f>$B$99*($C$99)</f>
        <v>-7.3197809525551299E-2</v>
      </c>
      <c r="L99">
        <f>$B$99*($C$99)</f>
        <v>-7.3197809525551299E-2</v>
      </c>
      <c r="M99">
        <f>$B$99*($C$99)</f>
        <v>-7.3197809525551299E-2</v>
      </c>
      <c r="N99">
        <f>$B$99*($C$99)</f>
        <v>-7.3197809525551299E-2</v>
      </c>
      <c r="O99">
        <f>$B$99*($C$99)</f>
        <v>-7.3197809525551299E-2</v>
      </c>
      <c r="P99">
        <f>$B$99*($C$99)</f>
        <v>-7.3197809525551299E-2</v>
      </c>
      <c r="Q99">
        <f>$B$99*($C$99)</f>
        <v>-7.3197809525551299E-2</v>
      </c>
      <c r="R99">
        <f>$B$99*($C$99)</f>
        <v>-7.3197809525551299E-2</v>
      </c>
      <c r="S99">
        <f>$B$99*($C$99)</f>
        <v>-7.3197809525551299E-2</v>
      </c>
      <c r="T99">
        <f>$B$99*($C$99)</f>
        <v>-7.3197809525551299E-2</v>
      </c>
      <c r="U99">
        <f>$B$99*($C$99)</f>
        <v>-7.3197809525551299E-2</v>
      </c>
      <c r="V99">
        <f>$B$99*($C$99)</f>
        <v>-7.3197809525551299E-2</v>
      </c>
      <c r="W99">
        <f>$B$99*($C$99)</f>
        <v>-7.3197809525551299E-2</v>
      </c>
      <c r="X99">
        <f>$B$99*($C$99)</f>
        <v>-7.3197809525551299E-2</v>
      </c>
      <c r="Y99">
        <f>$B$99*($C$99)</f>
        <v>-7.3197809525551299E-2</v>
      </c>
      <c r="Z99">
        <f>$B$99*($C$99)</f>
        <v>-7.3197809525551299E-2</v>
      </c>
      <c r="AA99">
        <f>$B$99*($C$99)</f>
        <v>-7.3197809525551299E-2</v>
      </c>
      <c r="AB99">
        <f>$B$99*($C$99)</f>
        <v>-7.3197809525551299E-2</v>
      </c>
      <c r="AC99">
        <f>$B$99*($C$99)</f>
        <v>-7.3197809525551299E-2</v>
      </c>
      <c r="AD99">
        <f>$B$99*($C$99)</f>
        <v>-7.3197809525551299E-2</v>
      </c>
      <c r="AE99">
        <f>$B$99*($C$99)</f>
        <v>-7.3197809525551299E-2</v>
      </c>
      <c r="AF99">
        <f>$B$99*($C$99)</f>
        <v>-7.3197809525551299E-2</v>
      </c>
      <c r="AG99">
        <f>$B$99*($C$99)</f>
        <v>-7.3197809525551299E-2</v>
      </c>
      <c r="AH99">
        <f>$B$99*($C$99)</f>
        <v>-7.3197809525551299E-2</v>
      </c>
      <c r="AI99">
        <f>$B$99*($C$99)</f>
        <v>-7.3197809525551299E-2</v>
      </c>
      <c r="AJ99">
        <f>$B$99*($C$99)</f>
        <v>-7.3197809525551299E-2</v>
      </c>
      <c r="AK99">
        <f>$B$99*($C$99)</f>
        <v>-7.3197809525551299E-2</v>
      </c>
      <c r="AL99">
        <f>$B$99*($C$99)</f>
        <v>-7.3197809525551299E-2</v>
      </c>
      <c r="AM99">
        <f>$B$99*($C$99)</f>
        <v>-7.3197809525551299E-2</v>
      </c>
      <c r="AN99">
        <f>$B$99*($C$99)</f>
        <v>-7.3197809525551299E-2</v>
      </c>
      <c r="AO99">
        <f>$B$99*($C$99)</f>
        <v>-7.3197809525551299E-2</v>
      </c>
      <c r="AP99">
        <f>$B$99*($C$99)</f>
        <v>-7.3197809525551299E-2</v>
      </c>
      <c r="AQ99">
        <f>$B$99*($C$99)</f>
        <v>-7.3197809525551299E-2</v>
      </c>
      <c r="AR99">
        <f>$B$99*($C$99)</f>
        <v>-7.3197809525551299E-2</v>
      </c>
      <c r="AS99">
        <f>$B$99*($C$99)</f>
        <v>-7.3197809525551299E-2</v>
      </c>
      <c r="AT99">
        <f>$B$99*($C$99)</f>
        <v>-7.3197809525551299E-2</v>
      </c>
      <c r="AU99">
        <f>$B$99*($C$99)</f>
        <v>-7.3197809525551299E-2</v>
      </c>
      <c r="AV99">
        <f>$B$99*($C$99)</f>
        <v>-7.3197809525551299E-2</v>
      </c>
      <c r="AW99">
        <f>$B$99*($C$99)</f>
        <v>-7.3197809525551299E-2</v>
      </c>
      <c r="AX99">
        <f>$B$99*($C$99)</f>
        <v>-7.3197809525551299E-2</v>
      </c>
      <c r="AY99">
        <f>$B$99*($C$99)</f>
        <v>-7.3197809525551299E-2</v>
      </c>
      <c r="AZ99">
        <f>$B$99*($C$99)</f>
        <v>-7.3197809525551299E-2</v>
      </c>
      <c r="BA99">
        <f>$B$99*($C$99)</f>
        <v>-7.3197809525551299E-2</v>
      </c>
      <c r="BB99">
        <f>$B$99*($C$99)</f>
        <v>-7.3197809525551299E-2</v>
      </c>
    </row>
    <row r="100" spans="1:54 16384:16384" x14ac:dyDescent="0.2">
      <c r="A100" s="21" t="s">
        <v>76</v>
      </c>
      <c r="B100" s="26">
        <v>1.1551804423141463</v>
      </c>
      <c r="D100">
        <f>$B$100</f>
        <v>1.1551804423141463</v>
      </c>
      <c r="E100">
        <f>$B$100</f>
        <v>1.1551804423141463</v>
      </c>
      <c r="F100">
        <f>$B$100</f>
        <v>1.1551804423141463</v>
      </c>
      <c r="G100">
        <f>$B$100</f>
        <v>1.1551804423141463</v>
      </c>
      <c r="H100">
        <f>$B$100</f>
        <v>1.1551804423141463</v>
      </c>
      <c r="I100">
        <f>$B$100</f>
        <v>1.1551804423141463</v>
      </c>
      <c r="J100">
        <f>$B$100</f>
        <v>1.1551804423141463</v>
      </c>
      <c r="K100">
        <f>$B$100</f>
        <v>1.1551804423141463</v>
      </c>
      <c r="L100">
        <f>$B$100</f>
        <v>1.1551804423141463</v>
      </c>
      <c r="M100">
        <f>$B$100</f>
        <v>1.1551804423141463</v>
      </c>
      <c r="N100">
        <f>$B$100</f>
        <v>1.1551804423141463</v>
      </c>
      <c r="O100">
        <f>$B$100</f>
        <v>1.1551804423141463</v>
      </c>
      <c r="P100">
        <f>$B$100</f>
        <v>1.1551804423141463</v>
      </c>
      <c r="Q100">
        <f>$B$100</f>
        <v>1.1551804423141463</v>
      </c>
      <c r="R100">
        <f>$B$100</f>
        <v>1.1551804423141463</v>
      </c>
      <c r="S100">
        <f>$B$100</f>
        <v>1.1551804423141463</v>
      </c>
      <c r="T100">
        <f>$B$100</f>
        <v>1.1551804423141463</v>
      </c>
      <c r="U100">
        <f>$B$100</f>
        <v>1.1551804423141463</v>
      </c>
      <c r="V100">
        <f>$B$100</f>
        <v>1.1551804423141463</v>
      </c>
      <c r="W100">
        <f>$B$100</f>
        <v>1.1551804423141463</v>
      </c>
      <c r="X100">
        <f>$B$100</f>
        <v>1.1551804423141463</v>
      </c>
      <c r="Y100">
        <f>$B$100</f>
        <v>1.1551804423141463</v>
      </c>
      <c r="Z100">
        <f>$B$100</f>
        <v>1.1551804423141463</v>
      </c>
      <c r="AA100">
        <f>$B$100</f>
        <v>1.1551804423141463</v>
      </c>
      <c r="AB100">
        <f>$B$100</f>
        <v>1.1551804423141463</v>
      </c>
      <c r="AC100">
        <f>$B$100</f>
        <v>1.1551804423141463</v>
      </c>
      <c r="AD100">
        <f>$B$100</f>
        <v>1.1551804423141463</v>
      </c>
      <c r="AE100">
        <f>$B$100</f>
        <v>1.1551804423141463</v>
      </c>
      <c r="AF100">
        <f>$B$100</f>
        <v>1.1551804423141463</v>
      </c>
      <c r="AG100">
        <f>$B$100</f>
        <v>1.1551804423141463</v>
      </c>
      <c r="AH100">
        <f>$B$100</f>
        <v>1.1551804423141463</v>
      </c>
      <c r="AI100">
        <f>$B$100</f>
        <v>1.1551804423141463</v>
      </c>
      <c r="AJ100">
        <f>$B$100</f>
        <v>1.1551804423141463</v>
      </c>
      <c r="AK100">
        <f>$B$100</f>
        <v>1.1551804423141463</v>
      </c>
      <c r="AL100">
        <f>$B$100</f>
        <v>1.1551804423141463</v>
      </c>
      <c r="AM100">
        <f>$B$100</f>
        <v>1.1551804423141463</v>
      </c>
      <c r="AN100">
        <f>$B$100</f>
        <v>1.1551804423141463</v>
      </c>
      <c r="AO100">
        <f>$B$100</f>
        <v>1.1551804423141463</v>
      </c>
      <c r="AP100">
        <f>$B$100</f>
        <v>1.1551804423141463</v>
      </c>
      <c r="AQ100">
        <f>$B$100</f>
        <v>1.1551804423141463</v>
      </c>
      <c r="AR100">
        <f>$B$100</f>
        <v>1.1551804423141463</v>
      </c>
      <c r="AS100">
        <f>$B$100</f>
        <v>1.1551804423141463</v>
      </c>
      <c r="AT100">
        <f>$B$100</f>
        <v>1.1551804423141463</v>
      </c>
      <c r="AU100">
        <f>$B$100</f>
        <v>1.1551804423141463</v>
      </c>
      <c r="AV100">
        <f>$B$100</f>
        <v>1.1551804423141463</v>
      </c>
      <c r="AW100">
        <f>$B$100</f>
        <v>1.1551804423141463</v>
      </c>
      <c r="AX100">
        <f>$B$100</f>
        <v>1.1551804423141463</v>
      </c>
      <c r="AY100">
        <f>$B$100</f>
        <v>1.1551804423141463</v>
      </c>
      <c r="AZ100">
        <f>$B$100</f>
        <v>1.1551804423141463</v>
      </c>
      <c r="BA100">
        <f>$B$100</f>
        <v>1.1551804423141463</v>
      </c>
      <c r="BB100">
        <f>$B$100</f>
        <v>1.1551804423141463</v>
      </c>
    </row>
    <row r="101" spans="1:54 16384:16384" x14ac:dyDescent="0.2">
      <c r="A101" s="36" t="s">
        <v>77</v>
      </c>
      <c r="B101" s="7"/>
      <c r="C101" s="7"/>
      <c r="D101" s="7">
        <f ca="1">SUM(D90:D99)-D100</f>
        <v>0.6369325495266891</v>
      </c>
      <c r="E101" s="7">
        <f ca="1">SUM(E90:E99)-E100</f>
        <v>0.6369325495266891</v>
      </c>
      <c r="F101" s="7">
        <f ca="1">SUM(F90:F99)-F100</f>
        <v>0.6369325495266891</v>
      </c>
      <c r="G101" s="7">
        <f ca="1">SUM(G90:G99)-G100</f>
        <v>0.6369325495266891</v>
      </c>
      <c r="H101" s="7">
        <f ca="1">SUM(H90:H99)-H100</f>
        <v>0.6369325495266891</v>
      </c>
      <c r="I101" s="7">
        <f ca="1">SUM(I90:I99)-I100</f>
        <v>0.6369325495266891</v>
      </c>
      <c r="J101" s="7">
        <f ca="1">SUM(J90:J99)-J100</f>
        <v>0.6369325495266891</v>
      </c>
      <c r="K101" s="7">
        <f ca="1">SUM(K90:K99)-K100</f>
        <v>0.6369325495266891</v>
      </c>
      <c r="L101" s="7">
        <f ca="1">SUM(L90:L99)-L100</f>
        <v>0.6369325495266891</v>
      </c>
      <c r="M101" s="7">
        <f ca="1">SUM(M90:M99)-M100</f>
        <v>0.6369325495266891</v>
      </c>
      <c r="N101" s="7">
        <f ca="1">SUM(N90:N99)-N100</f>
        <v>0.6369325495266891</v>
      </c>
      <c r="O101" s="7">
        <f ca="1">SUM(O90:O99)-O100</f>
        <v>0.6369325495266891</v>
      </c>
      <c r="P101" s="7">
        <f ca="1">SUM(P90:P99)-P100</f>
        <v>0.6369325495266891</v>
      </c>
      <c r="Q101" s="7">
        <f ca="1">SUM(Q90:Q99)-Q100</f>
        <v>0.6369325495266891</v>
      </c>
      <c r="R101" s="7">
        <f ca="1">SUM(R90:R99)-R100</f>
        <v>0.6369325495266891</v>
      </c>
      <c r="S101" s="7">
        <f ca="1">SUM(S90:S99)-S100</f>
        <v>0.6369325495266891</v>
      </c>
      <c r="T101" s="7">
        <f ca="1">SUM(T90:T99)-T100</f>
        <v>0.6369325495266891</v>
      </c>
      <c r="U101" s="7">
        <f ca="1">SUM(U90:U99)-U100</f>
        <v>0.6369325495266891</v>
      </c>
      <c r="V101" s="7">
        <f ca="1">SUM(V90:V99)-V100</f>
        <v>0.6369325495266891</v>
      </c>
      <c r="W101" s="7">
        <f ca="1">SUM(W90:W99)-W100</f>
        <v>0.6369325495266891</v>
      </c>
      <c r="X101" s="7">
        <f ca="1">SUM(X90:X99)-X100</f>
        <v>0.6369325495266891</v>
      </c>
      <c r="Y101" s="7">
        <f ca="1">SUM(Y90:Y99)-Y100</f>
        <v>0.6369325495266891</v>
      </c>
      <c r="Z101" s="7">
        <f ca="1">SUM(Z90:Z99)-Z100</f>
        <v>0.6369325495266891</v>
      </c>
      <c r="AA101" s="7">
        <f ca="1">SUM(AA90:AA99)-AA100</f>
        <v>0.6369325495266891</v>
      </c>
      <c r="AB101" s="7">
        <f ca="1">SUM(AB90:AB99)-AB100</f>
        <v>0.6369325495266891</v>
      </c>
      <c r="AC101" s="7">
        <f ca="1">SUM(AC90:AC99)-AC100</f>
        <v>0.6369325495266891</v>
      </c>
      <c r="AD101" s="7">
        <f ca="1">SUM(AD90:AD99)-AD100</f>
        <v>0.6369325495266891</v>
      </c>
      <c r="AE101" s="7">
        <f ca="1">SUM(AE90:AE99)-AE100</f>
        <v>0.6369325495266891</v>
      </c>
      <c r="AF101" s="7">
        <f ca="1">SUM(AF90:AF99)-AF100</f>
        <v>0.6369325495266891</v>
      </c>
      <c r="AG101" s="7">
        <f ca="1">SUM(AG90:AG99)-AG100</f>
        <v>0.6369325495266891</v>
      </c>
      <c r="AH101" s="7">
        <f ca="1">SUM(AH90:AH99)-AH100</f>
        <v>0.6369325495266891</v>
      </c>
      <c r="AI101" s="7">
        <f ca="1">SUM(AI90:AI99)-AI100</f>
        <v>0.6369325495266891</v>
      </c>
      <c r="AJ101" s="7">
        <f ca="1">SUM(AJ90:AJ99)-AJ100</f>
        <v>0.6369325495266891</v>
      </c>
      <c r="AK101" s="7">
        <f ca="1">SUM(AK90:AK99)-AK100</f>
        <v>0.6369325495266891</v>
      </c>
      <c r="AL101" s="7">
        <f ca="1">SUM(AL90:AL99)-AL100</f>
        <v>0.6369325495266891</v>
      </c>
      <c r="AM101" s="7">
        <f ca="1">SUM(AM90:AM99)-AM100</f>
        <v>0.6369325495266891</v>
      </c>
      <c r="AN101" s="7">
        <f ca="1">SUM(AN90:AN99)-AN100</f>
        <v>0.6369325495266891</v>
      </c>
      <c r="AO101" s="7">
        <f ca="1">SUM(AO90:AO99)-AO100</f>
        <v>0.6369325495266891</v>
      </c>
      <c r="AP101" s="7">
        <f ca="1">SUM(AP90:AP99)-AP100</f>
        <v>0.6369325495266891</v>
      </c>
      <c r="AQ101" s="7">
        <f ca="1">SUM(AQ90:AQ99)-AQ100</f>
        <v>0.6369325495266891</v>
      </c>
      <c r="AR101" s="7">
        <f ca="1">SUM(AR90:AR99)-AR100</f>
        <v>0.6369325495266891</v>
      </c>
      <c r="AS101" s="7">
        <f ca="1">SUM(AS90:AS99)-AS100</f>
        <v>0.6369325495266891</v>
      </c>
      <c r="AT101" s="7">
        <f ca="1">SUM(AT90:AT99)-AT100</f>
        <v>0.6369325495266891</v>
      </c>
      <c r="AU101" s="7">
        <f ca="1">SUM(AU90:AU99)-AU100</f>
        <v>0.6369325495266891</v>
      </c>
      <c r="AV101" s="7">
        <f ca="1">SUM(AV90:AV99)-AV100</f>
        <v>0.6369325495266891</v>
      </c>
      <c r="AW101" s="7">
        <f ca="1">SUM(AW90:AW99)-AW100</f>
        <v>0.6369325495266891</v>
      </c>
      <c r="AX101" s="7">
        <f ca="1">SUM(AX90:AX99)-AX100</f>
        <v>0.6369325495266891</v>
      </c>
      <c r="AY101" s="7">
        <f ca="1">SUM(AY90:AY99)-AY100</f>
        <v>0.6369325495266891</v>
      </c>
      <c r="AZ101" s="7">
        <f ca="1">SUM(AZ90:AZ99)-AZ100</f>
        <v>0.6369325495266891</v>
      </c>
      <c r="BA101" s="7">
        <f ca="1">SUM(BA90:BA99)-BA100</f>
        <v>0.6369325495266891</v>
      </c>
      <c r="BB101" s="7">
        <f ca="1">SUM(BB90:BB99)-BB100</f>
        <v>0.6369325495266891</v>
      </c>
      <c r="XFD101" s="7"/>
    </row>
    <row r="104" spans="1:54 16384:16384" x14ac:dyDescent="0.2">
      <c r="B104" t="s">
        <v>80</v>
      </c>
    </row>
    <row r="105" spans="1:54 16384:16384" x14ac:dyDescent="0.2">
      <c r="A105" t="s">
        <v>81</v>
      </c>
      <c r="B105">
        <v>7.6094800000000004E-2</v>
      </c>
      <c r="D105">
        <v>7.6094800000000004E-2</v>
      </c>
    </row>
    <row r="106" spans="1:54 16384:16384" x14ac:dyDescent="0.2">
      <c r="A106" t="s">
        <v>45</v>
      </c>
      <c r="B106">
        <v>0.2783679</v>
      </c>
      <c r="D106">
        <f>$W$21</f>
        <v>0</v>
      </c>
    </row>
    <row r="107" spans="1:54 16384:16384" x14ac:dyDescent="0.2">
      <c r="A107" t="s">
        <v>82</v>
      </c>
      <c r="B107">
        <v>5.7583299999999997E-2</v>
      </c>
      <c r="D107">
        <v>0.2783679</v>
      </c>
    </row>
    <row r="108" spans="1:54 16384:16384" x14ac:dyDescent="0.2">
      <c r="A108" t="s">
        <v>83</v>
      </c>
      <c r="B108">
        <v>0.3748959</v>
      </c>
      <c r="D108">
        <f>$W$22</f>
        <v>0</v>
      </c>
    </row>
    <row r="109" spans="1:54 16384:16384" x14ac:dyDescent="0.2">
      <c r="A109" t="s">
        <v>47</v>
      </c>
      <c r="B109">
        <v>27.82807</v>
      </c>
      <c r="D109">
        <v>5.7583299999999997E-2</v>
      </c>
    </row>
    <row r="110" spans="1:54 16384:16384" x14ac:dyDescent="0.2">
      <c r="A110" t="s">
        <v>84</v>
      </c>
      <c r="B110">
        <v>1.283528</v>
      </c>
      <c r="D110">
        <v>0.3748959</v>
      </c>
    </row>
    <row r="111" spans="1:54 16384:16384" x14ac:dyDescent="0.2">
      <c r="B111">
        <f>B110*(38.67)</f>
        <v>49.634027760000002</v>
      </c>
      <c r="D111">
        <f>$W$24</f>
        <v>0</v>
      </c>
    </row>
    <row r="112" spans="1:54 16384:16384" x14ac:dyDescent="0.2">
      <c r="D112">
        <f>$W$26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7BE8-B12D-DF4C-9F2F-FC8C308DB764}">
  <dimension ref="A1:XFD112"/>
  <sheetViews>
    <sheetView zoomScale="64" workbookViewId="0">
      <selection activeCell="H31" sqref="H31"/>
    </sheetView>
  </sheetViews>
  <sheetFormatPr baseColWidth="10" defaultColWidth="10.6640625" defaultRowHeight="16" x14ac:dyDescent="0.2"/>
  <cols>
    <col min="12" max="12" width="12.1640625" bestFit="1" customWidth="1"/>
    <col min="15" max="15" width="12.1640625" bestFit="1" customWidth="1"/>
    <col min="17" max="17" width="11.83203125" bestFit="1" customWidth="1"/>
    <col min="20" max="20" width="12.1640625" bestFit="1" customWidth="1"/>
    <col min="21" max="21" width="11.83203125" bestFit="1" customWidth="1"/>
    <col min="25" max="25" width="14.6640625" bestFit="1" customWidth="1"/>
  </cols>
  <sheetData>
    <row r="1" spans="1:28" ht="72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56</v>
      </c>
      <c r="G1" s="1" t="s">
        <v>4</v>
      </c>
      <c r="H1" s="1" t="s">
        <v>58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  <c r="T1" s="1" t="s">
        <v>16</v>
      </c>
      <c r="U1" s="2" t="s">
        <v>17</v>
      </c>
    </row>
    <row r="2" spans="1:28" x14ac:dyDescent="0.2">
      <c r="A2" s="3" t="s">
        <v>18</v>
      </c>
      <c r="B2" s="3" t="s">
        <v>19</v>
      </c>
      <c r="C2" s="3" t="s">
        <v>20</v>
      </c>
      <c r="E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X2" s="4"/>
      <c r="Y2" s="5"/>
      <c r="Z2" s="5"/>
      <c r="AA2" s="6"/>
      <c r="AB2" s="6"/>
    </row>
    <row r="3" spans="1:28" x14ac:dyDescent="0.2">
      <c r="A3">
        <v>30</v>
      </c>
      <c r="B3" s="29">
        <v>2.861743860038676</v>
      </c>
      <c r="C3" s="29">
        <f t="shared" ref="C3:C11" si="0">C4-0.899</f>
        <v>111.82199999999999</v>
      </c>
      <c r="E3">
        <v>30</v>
      </c>
      <c r="F3">
        <v>1E-4</v>
      </c>
      <c r="G3">
        <f>1-F3</f>
        <v>0.99990000000000001</v>
      </c>
      <c r="H3">
        <v>0</v>
      </c>
      <c r="I3">
        <f>1-H3</f>
        <v>1</v>
      </c>
      <c r="J3">
        <f ca="1">$D$86</f>
        <v>-0.40066866276871438</v>
      </c>
      <c r="K3">
        <f ca="1">$D$101</f>
        <v>-0.16730243323991872</v>
      </c>
      <c r="L3">
        <f ca="1">1-((G3)^EXP(J3))</f>
        <v>6.6988303546344774E-5</v>
      </c>
      <c r="M3">
        <f ca="1">1-(I3)^EXP(K3)</f>
        <v>0</v>
      </c>
      <c r="N3">
        <f ca="1">M3</f>
        <v>0</v>
      </c>
      <c r="O3">
        <f ca="1">L3</f>
        <v>6.6988303546344774E-5</v>
      </c>
      <c r="P3" s="7">
        <f ca="1">1-N3-O3</f>
        <v>0.99993301169645366</v>
      </c>
      <c r="Q3" s="8">
        <f ca="1">0+O3</f>
        <v>6.6988303546344774E-5</v>
      </c>
      <c r="R3" s="9">
        <f ca="1">0+N3</f>
        <v>0</v>
      </c>
      <c r="S3" s="10">
        <f ca="1">P3+Q3+R3</f>
        <v>1</v>
      </c>
      <c r="T3">
        <f ca="1">Q3+R3</f>
        <v>6.6988303546344774E-5</v>
      </c>
      <c r="U3" s="10">
        <f ca="1">1-P3</f>
        <v>6.6988303546344774E-5</v>
      </c>
      <c r="X3" s="5"/>
      <c r="Y3" s="11"/>
    </row>
    <row r="4" spans="1:28" x14ac:dyDescent="0.2">
      <c r="A4">
        <v>31</v>
      </c>
      <c r="B4" s="29">
        <v>2.8833691285024443</v>
      </c>
      <c r="C4" s="29">
        <f t="shared" si="0"/>
        <v>112.72099999999999</v>
      </c>
      <c r="E4">
        <f>E3+1</f>
        <v>31</v>
      </c>
      <c r="F4">
        <v>1E-4</v>
      </c>
      <c r="G4">
        <f t="shared" ref="G4:G53" si="1">1-F4</f>
        <v>0.99990000000000001</v>
      </c>
      <c r="H4">
        <v>0</v>
      </c>
      <c r="I4">
        <f t="shared" ref="I4:I53" si="2">1-H4</f>
        <v>1</v>
      </c>
      <c r="J4">
        <f ca="1">$E$86</f>
        <v>-0.40066866276871438</v>
      </c>
      <c r="K4">
        <f ca="1">$E$101</f>
        <v>-0.16730243323991872</v>
      </c>
      <c r="L4">
        <f ca="1">1-((G4)^EXP(J4))</f>
        <v>6.6988303546344774E-5</v>
      </c>
      <c r="M4">
        <f ca="1">1-(I4)^EXP(K4)</f>
        <v>0</v>
      </c>
      <c r="N4">
        <f ca="1">M4</f>
        <v>0</v>
      </c>
      <c r="O4">
        <f ca="1">L4</f>
        <v>6.6988303546344774E-5</v>
      </c>
      <c r="P4" s="7">
        <f ca="1">1-N4-O4</f>
        <v>0.99993301169645366</v>
      </c>
      <c r="Q4" s="8">
        <f ca="1">0+O4</f>
        <v>6.6988303546344774E-5</v>
      </c>
      <c r="R4" s="9">
        <f ca="1">0+N4</f>
        <v>0</v>
      </c>
      <c r="S4" s="10">
        <f ca="1">P4+Q4+R4</f>
        <v>1</v>
      </c>
      <c r="T4">
        <f ca="1">Q4+R4</f>
        <v>6.6988303546344774E-5</v>
      </c>
      <c r="U4" s="10">
        <f ca="1">1-P4</f>
        <v>6.6988303546344774E-5</v>
      </c>
      <c r="V4" s="7"/>
      <c r="W4" s="8"/>
      <c r="X4" s="9"/>
      <c r="Y4" s="11"/>
      <c r="AA4" t="s">
        <v>34</v>
      </c>
      <c r="AB4">
        <v>6.3</v>
      </c>
    </row>
    <row r="5" spans="1:28" x14ac:dyDescent="0.2">
      <c r="A5">
        <v>32</v>
      </c>
      <c r="B5" s="29">
        <v>2.9051578120931429</v>
      </c>
      <c r="C5" s="29">
        <f t="shared" si="0"/>
        <v>113.61999999999999</v>
      </c>
      <c r="E5">
        <f t="shared" ref="E5:E52" si="3">E4+1</f>
        <v>32</v>
      </c>
      <c r="F5">
        <v>2.0000000000000001E-4</v>
      </c>
      <c r="G5">
        <f t="shared" si="1"/>
        <v>0.99980000000000002</v>
      </c>
      <c r="H5">
        <v>1E-4</v>
      </c>
      <c r="I5">
        <f t="shared" si="2"/>
        <v>0.99990000000000001</v>
      </c>
      <c r="J5">
        <f ca="1">$F$86</f>
        <v>-0.40066866276871438</v>
      </c>
      <c r="K5">
        <f ca="1">$F$101</f>
        <v>-0.16730243323991872</v>
      </c>
      <c r="L5">
        <f t="shared" ref="L5:L53" ca="1" si="4">1-((G5)^EXP(J5))</f>
        <v>1.3397881882204477E-4</v>
      </c>
      <c r="M5">
        <f t="shared" ref="M5:M53" ca="1" si="5">1-(I5)^EXP(K5)</f>
        <v>8.4595024753997272E-5</v>
      </c>
      <c r="N5">
        <f t="shared" ref="N5:N53" ca="1" si="6">M5</f>
        <v>8.4595024753997272E-5</v>
      </c>
      <c r="O5">
        <f t="shared" ref="O5:O53" ca="1" si="7">L5</f>
        <v>1.3397881882204477E-4</v>
      </c>
      <c r="P5" s="7">
        <f t="shared" ref="P5:P53" ca="1" si="8">1-N5-O5</f>
        <v>0.99978142615642396</v>
      </c>
      <c r="Q5" s="8">
        <f t="shared" ref="Q5:Q53" ca="1" si="9">0+O5</f>
        <v>1.3397881882204477E-4</v>
      </c>
      <c r="R5" s="9">
        <f t="shared" ref="R5:R53" ca="1" si="10">0+N5</f>
        <v>8.4595024753997272E-5</v>
      </c>
      <c r="S5" s="10">
        <f t="shared" ref="S5:S53" ca="1" si="11">P5+Q5+R5</f>
        <v>1</v>
      </c>
      <c r="T5">
        <f t="shared" ref="T5:T53" ca="1" si="12">Q5+R5</f>
        <v>2.1857384357604204E-4</v>
      </c>
      <c r="U5" s="10">
        <f t="shared" ref="U5:U53" ca="1" si="13">1-P5</f>
        <v>2.1857384357604204E-4</v>
      </c>
      <c r="X5" s="5"/>
      <c r="Y5" s="11"/>
      <c r="AA5" t="s">
        <v>35</v>
      </c>
      <c r="AB5">
        <v>11.3</v>
      </c>
    </row>
    <row r="6" spans="1:28" x14ac:dyDescent="0.2">
      <c r="A6">
        <v>33</v>
      </c>
      <c r="B6" s="29">
        <v>2.9271111456857857</v>
      </c>
      <c r="C6" s="29">
        <f t="shared" si="0"/>
        <v>114.51899999999999</v>
      </c>
      <c r="E6">
        <f t="shared" si="3"/>
        <v>33</v>
      </c>
      <c r="F6">
        <v>1E-4</v>
      </c>
      <c r="G6">
        <f t="shared" si="1"/>
        <v>0.99990000000000001</v>
      </c>
      <c r="H6">
        <v>0</v>
      </c>
      <c r="I6">
        <f t="shared" si="2"/>
        <v>1</v>
      </c>
      <c r="J6">
        <f ca="1">$G$86</f>
        <v>-0.40066866276871438</v>
      </c>
      <c r="K6">
        <f ca="1">$G$101</f>
        <v>-0.16730243323991872</v>
      </c>
      <c r="L6">
        <f t="shared" ca="1" si="4"/>
        <v>6.6988303546344774E-5</v>
      </c>
      <c r="M6">
        <f t="shared" ca="1" si="5"/>
        <v>0</v>
      </c>
      <c r="N6">
        <f t="shared" ca="1" si="6"/>
        <v>0</v>
      </c>
      <c r="O6">
        <f t="shared" ca="1" si="7"/>
        <v>6.6988303546344774E-5</v>
      </c>
      <c r="P6" s="7">
        <f t="shared" ca="1" si="8"/>
        <v>0.99993301169645366</v>
      </c>
      <c r="Q6" s="8">
        <f t="shared" ca="1" si="9"/>
        <v>6.6988303546344774E-5</v>
      </c>
      <c r="R6" s="9">
        <f t="shared" ca="1" si="10"/>
        <v>0</v>
      </c>
      <c r="S6" s="10">
        <f t="shared" ca="1" si="11"/>
        <v>1</v>
      </c>
      <c r="T6">
        <f t="shared" ca="1" si="12"/>
        <v>6.6988303546344774E-5</v>
      </c>
      <c r="U6" s="10">
        <f t="shared" ca="1" si="13"/>
        <v>6.6988303546344774E-5</v>
      </c>
      <c r="X6" s="5"/>
      <c r="Y6" s="11"/>
    </row>
    <row r="7" spans="1:28" x14ac:dyDescent="0.2">
      <c r="A7">
        <v>34</v>
      </c>
      <c r="B7" s="29">
        <v>2.9492303734869378</v>
      </c>
      <c r="C7" s="29">
        <f t="shared" si="0"/>
        <v>115.41799999999999</v>
      </c>
      <c r="D7" t="s">
        <v>36</v>
      </c>
      <c r="E7">
        <f t="shared" si="3"/>
        <v>34</v>
      </c>
      <c r="F7">
        <v>2.0000000000000001E-4</v>
      </c>
      <c r="G7">
        <f t="shared" si="1"/>
        <v>0.99980000000000002</v>
      </c>
      <c r="H7">
        <v>1E-4</v>
      </c>
      <c r="I7">
        <f t="shared" si="2"/>
        <v>0.99990000000000001</v>
      </c>
      <c r="J7">
        <f ca="1">$H$86</f>
        <v>-0.40066866276871438</v>
      </c>
      <c r="K7">
        <f ca="1">$H$101</f>
        <v>-0.16730243323991872</v>
      </c>
      <c r="L7">
        <f t="shared" ca="1" si="4"/>
        <v>1.3397881882204477E-4</v>
      </c>
      <c r="M7">
        <f t="shared" ca="1" si="5"/>
        <v>8.4595024753997272E-5</v>
      </c>
      <c r="N7">
        <f t="shared" ca="1" si="6"/>
        <v>8.4595024753997272E-5</v>
      </c>
      <c r="O7">
        <f t="shared" ca="1" si="7"/>
        <v>1.3397881882204477E-4</v>
      </c>
      <c r="P7" s="7">
        <f t="shared" ca="1" si="8"/>
        <v>0.99978142615642396</v>
      </c>
      <c r="Q7" s="8">
        <f t="shared" ca="1" si="9"/>
        <v>1.3397881882204477E-4</v>
      </c>
      <c r="R7" s="9">
        <f t="shared" ca="1" si="10"/>
        <v>8.4595024753997272E-5</v>
      </c>
      <c r="S7" s="10">
        <f t="shared" ca="1" si="11"/>
        <v>1</v>
      </c>
      <c r="T7">
        <f t="shared" ca="1" si="12"/>
        <v>2.1857384357604204E-4</v>
      </c>
      <c r="U7" s="10">
        <f t="shared" ca="1" si="13"/>
        <v>2.1857384357604204E-4</v>
      </c>
      <c r="X7" s="5"/>
      <c r="Y7" s="11"/>
    </row>
    <row r="8" spans="1:28" x14ac:dyDescent="0.2">
      <c r="A8">
        <v>35</v>
      </c>
      <c r="B8" s="29">
        <v>2.971516749105227</v>
      </c>
      <c r="C8" s="29">
        <f t="shared" si="0"/>
        <v>116.31699999999999</v>
      </c>
      <c r="E8">
        <f t="shared" si="3"/>
        <v>35</v>
      </c>
      <c r="F8">
        <v>2.9999999999999997E-4</v>
      </c>
      <c r="G8">
        <f t="shared" si="1"/>
        <v>0.99970000000000003</v>
      </c>
      <c r="H8">
        <v>0</v>
      </c>
      <c r="I8">
        <f t="shared" si="2"/>
        <v>1</v>
      </c>
      <c r="J8">
        <f ca="1">$I$86</f>
        <v>-0.40066866276871438</v>
      </c>
      <c r="K8">
        <f ca="1">$I$101</f>
        <v>-0.16730243323991872</v>
      </c>
      <c r="L8">
        <f t="shared" ca="1" si="4"/>
        <v>2.0097154612119805E-4</v>
      </c>
      <c r="M8">
        <f t="shared" ca="1" si="5"/>
        <v>0</v>
      </c>
      <c r="N8">
        <f t="shared" ca="1" si="6"/>
        <v>0</v>
      </c>
      <c r="O8">
        <f t="shared" ca="1" si="7"/>
        <v>2.0097154612119805E-4</v>
      </c>
      <c r="P8" s="7">
        <f t="shared" ca="1" si="8"/>
        <v>0.9997990284538788</v>
      </c>
      <c r="Q8" s="8">
        <f t="shared" ca="1" si="9"/>
        <v>2.0097154612119805E-4</v>
      </c>
      <c r="R8" s="9">
        <f t="shared" ca="1" si="10"/>
        <v>0</v>
      </c>
      <c r="S8" s="10">
        <f t="shared" ca="1" si="11"/>
        <v>1</v>
      </c>
      <c r="T8">
        <f t="shared" ca="1" si="12"/>
        <v>2.0097154612119805E-4</v>
      </c>
      <c r="U8" s="10">
        <f t="shared" ca="1" si="13"/>
        <v>2.0097154612119805E-4</v>
      </c>
      <c r="X8" s="5"/>
      <c r="Y8" s="11"/>
    </row>
    <row r="9" spans="1:28" x14ac:dyDescent="0.2">
      <c r="A9">
        <v>36</v>
      </c>
      <c r="B9" s="29">
        <v>2.9939715356223946</v>
      </c>
      <c r="C9" s="29">
        <f t="shared" si="0"/>
        <v>117.21599999999999</v>
      </c>
      <c r="E9">
        <f t="shared" si="3"/>
        <v>36</v>
      </c>
      <c r="F9">
        <v>2.9999999999999997E-4</v>
      </c>
      <c r="G9">
        <f t="shared" si="1"/>
        <v>0.99970000000000003</v>
      </c>
      <c r="H9">
        <v>1E-4</v>
      </c>
      <c r="I9">
        <f t="shared" si="2"/>
        <v>0.99990000000000001</v>
      </c>
      <c r="J9">
        <f ca="1">$J$86</f>
        <v>-0.40066866276871438</v>
      </c>
      <c r="K9">
        <f ca="1">$J$101</f>
        <v>-0.16730243323991872</v>
      </c>
      <c r="L9">
        <f t="shared" ca="1" si="4"/>
        <v>2.0097154612119805E-4</v>
      </c>
      <c r="M9">
        <f t="shared" ca="1" si="5"/>
        <v>8.4595024753997272E-5</v>
      </c>
      <c r="N9">
        <f t="shared" ca="1" si="6"/>
        <v>8.4595024753997272E-5</v>
      </c>
      <c r="O9">
        <f t="shared" ca="1" si="7"/>
        <v>2.0097154612119805E-4</v>
      </c>
      <c r="P9" s="7">
        <f t="shared" ca="1" si="8"/>
        <v>0.9997144334291248</v>
      </c>
      <c r="Q9" s="8">
        <f t="shared" ca="1" si="9"/>
        <v>2.0097154612119805E-4</v>
      </c>
      <c r="R9" s="9">
        <f t="shared" ca="1" si="10"/>
        <v>8.4595024753997272E-5</v>
      </c>
      <c r="S9" s="10">
        <f t="shared" ca="1" si="11"/>
        <v>1</v>
      </c>
      <c r="T9">
        <f t="shared" ca="1" si="12"/>
        <v>2.8556657087519532E-4</v>
      </c>
      <c r="U9" s="10">
        <f t="shared" ca="1" si="13"/>
        <v>2.8556657087519532E-4</v>
      </c>
      <c r="X9" s="5"/>
      <c r="Y9" s="11"/>
    </row>
    <row r="10" spans="1:28" x14ac:dyDescent="0.2">
      <c r="A10">
        <v>37</v>
      </c>
      <c r="B10" s="29">
        <v>3.0165960056648808</v>
      </c>
      <c r="C10" s="29">
        <f t="shared" si="0"/>
        <v>118.11499999999999</v>
      </c>
      <c r="E10">
        <f t="shared" si="3"/>
        <v>37</v>
      </c>
      <c r="F10">
        <v>2.9999999999999997E-4</v>
      </c>
      <c r="G10">
        <f t="shared" si="1"/>
        <v>0.99970000000000003</v>
      </c>
      <c r="H10">
        <v>0</v>
      </c>
      <c r="I10">
        <f t="shared" si="2"/>
        <v>1</v>
      </c>
      <c r="J10">
        <f ca="1">$K$86</f>
        <v>-0.40066866276871438</v>
      </c>
      <c r="K10">
        <f ca="1">$K$101</f>
        <v>-0.16730243323991872</v>
      </c>
      <c r="L10">
        <f t="shared" ca="1" si="4"/>
        <v>2.0097154612119805E-4</v>
      </c>
      <c r="M10">
        <f t="shared" ca="1" si="5"/>
        <v>0</v>
      </c>
      <c r="N10">
        <f t="shared" ca="1" si="6"/>
        <v>0</v>
      </c>
      <c r="O10">
        <f t="shared" ca="1" si="7"/>
        <v>2.0097154612119805E-4</v>
      </c>
      <c r="P10" s="7">
        <f t="shared" ca="1" si="8"/>
        <v>0.9997990284538788</v>
      </c>
      <c r="Q10" s="8">
        <f t="shared" ca="1" si="9"/>
        <v>2.0097154612119805E-4</v>
      </c>
      <c r="R10" s="9">
        <f t="shared" ca="1" si="10"/>
        <v>0</v>
      </c>
      <c r="S10" s="10">
        <f t="shared" ca="1" si="11"/>
        <v>1</v>
      </c>
      <c r="T10">
        <f t="shared" ca="1" si="12"/>
        <v>2.0097154612119805E-4</v>
      </c>
      <c r="U10" s="10">
        <f t="shared" ca="1" si="13"/>
        <v>2.0097154612119805E-4</v>
      </c>
      <c r="X10" s="5"/>
      <c r="Y10" s="11"/>
    </row>
    <row r="11" spans="1:28" x14ac:dyDescent="0.2">
      <c r="A11">
        <v>38</v>
      </c>
      <c r="B11" s="29">
        <v>3.0393914414759502</v>
      </c>
      <c r="C11" s="29">
        <f t="shared" si="0"/>
        <v>119.014</v>
      </c>
      <c r="E11">
        <f t="shared" si="3"/>
        <v>38</v>
      </c>
      <c r="F11">
        <v>5.0000000000000001E-4</v>
      </c>
      <c r="G11">
        <f t="shared" si="1"/>
        <v>0.99950000000000006</v>
      </c>
      <c r="H11">
        <v>1E-4</v>
      </c>
      <c r="I11">
        <f t="shared" si="2"/>
        <v>0.99990000000000001</v>
      </c>
      <c r="J11">
        <f ca="1">$L$86</f>
        <v>-0.40066866276871438</v>
      </c>
      <c r="K11">
        <f ca="1">$L$101</f>
        <v>-0.16730243323991872</v>
      </c>
      <c r="L11">
        <f t="shared" ca="1" si="4"/>
        <v>3.349636379675891E-4</v>
      </c>
      <c r="M11">
        <f t="shared" ca="1" si="5"/>
        <v>8.4595024753997272E-5</v>
      </c>
      <c r="N11">
        <f t="shared" ca="1" si="6"/>
        <v>8.4595024753997272E-5</v>
      </c>
      <c r="O11">
        <f t="shared" ca="1" si="7"/>
        <v>3.349636379675891E-4</v>
      </c>
      <c r="P11" s="7">
        <f t="shared" ca="1" si="8"/>
        <v>0.99958044133727841</v>
      </c>
      <c r="Q11" s="8">
        <f t="shared" ca="1" si="9"/>
        <v>3.349636379675891E-4</v>
      </c>
      <c r="R11" s="9">
        <f t="shared" ca="1" si="10"/>
        <v>8.4595024753997272E-5</v>
      </c>
      <c r="S11" s="10">
        <f t="shared" ca="1" si="11"/>
        <v>1</v>
      </c>
      <c r="T11">
        <f t="shared" ca="1" si="12"/>
        <v>4.1955866272158637E-4</v>
      </c>
      <c r="U11" s="10">
        <f t="shared" ca="1" si="13"/>
        <v>4.1955866272158637E-4</v>
      </c>
      <c r="X11" s="12" t="s">
        <v>37</v>
      </c>
      <c r="Y11" s="11">
        <v>30</v>
      </c>
    </row>
    <row r="12" spans="1:28" x14ac:dyDescent="0.2">
      <c r="A12">
        <v>39</v>
      </c>
      <c r="B12" s="29">
        <v>3.062359134988363</v>
      </c>
      <c r="C12" s="29">
        <f>C13-0.899</f>
        <v>119.913</v>
      </c>
      <c r="E12">
        <f t="shared" si="3"/>
        <v>39</v>
      </c>
      <c r="F12">
        <v>5.9999999999999995E-4</v>
      </c>
      <c r="G12">
        <f t="shared" si="1"/>
        <v>0.99939999999999996</v>
      </c>
      <c r="H12">
        <v>2.0000000000000001E-4</v>
      </c>
      <c r="I12">
        <f t="shared" si="2"/>
        <v>0.99980000000000002</v>
      </c>
      <c r="J12">
        <f ca="1">$M$86</f>
        <v>-0.40066866276871438</v>
      </c>
      <c r="K12">
        <f ca="1">$M$101</f>
        <v>-0.16730243323991872</v>
      </c>
      <c r="L12">
        <f t="shared" ca="1" si="4"/>
        <v>4.0196300310368915E-4</v>
      </c>
      <c r="M12">
        <f t="shared" ca="1" si="5"/>
        <v>1.6919135288773202E-4</v>
      </c>
      <c r="N12">
        <f t="shared" ca="1" si="6"/>
        <v>1.6919135288773202E-4</v>
      </c>
      <c r="O12">
        <f t="shared" ca="1" si="7"/>
        <v>4.0196300310368915E-4</v>
      </c>
      <c r="P12" s="7">
        <f t="shared" ca="1" si="8"/>
        <v>0.99942884564400858</v>
      </c>
      <c r="Q12" s="8">
        <f t="shared" ca="1" si="9"/>
        <v>4.0196300310368915E-4</v>
      </c>
      <c r="R12" s="9">
        <f t="shared" ca="1" si="10"/>
        <v>1.6919135288773202E-4</v>
      </c>
      <c r="S12" s="10">
        <f t="shared" ca="1" si="11"/>
        <v>1</v>
      </c>
      <c r="T12">
        <f t="shared" ca="1" si="12"/>
        <v>5.7115435599142117E-4</v>
      </c>
      <c r="U12" s="10">
        <f t="shared" ca="1" si="13"/>
        <v>5.7115435599142117E-4</v>
      </c>
      <c r="X12" s="13" t="s">
        <v>38</v>
      </c>
      <c r="Y12">
        <v>80</v>
      </c>
    </row>
    <row r="13" spans="1:28" x14ac:dyDescent="0.2">
      <c r="A13">
        <v>40</v>
      </c>
      <c r="B13" s="29">
        <v>3.0855003878975951</v>
      </c>
      <c r="C13" s="29">
        <v>120.812</v>
      </c>
      <c r="E13">
        <f t="shared" si="3"/>
        <v>40</v>
      </c>
      <c r="F13">
        <v>1E-3</v>
      </c>
      <c r="G13">
        <f t="shared" si="1"/>
        <v>0.999</v>
      </c>
      <c r="H13">
        <v>2.9999999999999997E-4</v>
      </c>
      <c r="I13">
        <f t="shared" si="2"/>
        <v>0.99970000000000003</v>
      </c>
      <c r="J13">
        <f ca="1">$N$86</f>
        <v>-0.40066866276871438</v>
      </c>
      <c r="K13">
        <f ca="1">$N$101</f>
        <v>-0.16730243323991872</v>
      </c>
      <c r="L13">
        <f t="shared" ca="1" si="4"/>
        <v>6.6998259860673315E-4</v>
      </c>
      <c r="M13">
        <f t="shared" ca="1" si="5"/>
        <v>2.5378898455163945E-4</v>
      </c>
      <c r="N13">
        <f t="shared" ca="1" si="6"/>
        <v>2.5378898455163945E-4</v>
      </c>
      <c r="O13">
        <f t="shared" ca="1" si="7"/>
        <v>6.6998259860673315E-4</v>
      </c>
      <c r="P13" s="7">
        <f t="shared" ca="1" si="8"/>
        <v>0.99907622841684163</v>
      </c>
      <c r="Q13" s="8">
        <f t="shared" ca="1" si="9"/>
        <v>6.6998259860673315E-4</v>
      </c>
      <c r="R13" s="9">
        <f t="shared" ca="1" si="10"/>
        <v>2.5378898455163945E-4</v>
      </c>
      <c r="S13" s="10">
        <f t="shared" ca="1" si="11"/>
        <v>1</v>
      </c>
      <c r="T13">
        <f t="shared" ca="1" si="12"/>
        <v>9.237715831583726E-4</v>
      </c>
      <c r="U13" s="10">
        <f t="shared" ca="1" si="13"/>
        <v>9.237715831583726E-4</v>
      </c>
      <c r="Y13" s="11"/>
      <c r="Z13" s="5"/>
      <c r="AB13" s="14"/>
    </row>
    <row r="14" spans="1:28" x14ac:dyDescent="0.2">
      <c r="A14">
        <v>41</v>
      </c>
      <c r="B14" s="29">
        <v>3.0970002585983964</v>
      </c>
      <c r="C14" s="29">
        <v>121.5938</v>
      </c>
      <c r="E14">
        <f t="shared" si="3"/>
        <v>41</v>
      </c>
      <c r="F14">
        <v>6.9999999999999999E-4</v>
      </c>
      <c r="G14">
        <f t="shared" si="1"/>
        <v>0.99929999999999997</v>
      </c>
      <c r="H14">
        <v>1E-4</v>
      </c>
      <c r="I14">
        <f t="shared" si="2"/>
        <v>0.99990000000000001</v>
      </c>
      <c r="J14">
        <f ca="1">$O$86</f>
        <v>-0.40066866276871438</v>
      </c>
      <c r="K14">
        <f ca="1">$O$101</f>
        <v>-0.16730243323991872</v>
      </c>
      <c r="L14">
        <f t="shared" ca="1" si="4"/>
        <v>4.6896458144107811E-4</v>
      </c>
      <c r="M14">
        <f t="shared" ca="1" si="5"/>
        <v>8.4595024753997272E-5</v>
      </c>
      <c r="N14">
        <f t="shared" ca="1" si="6"/>
        <v>8.4595024753997272E-5</v>
      </c>
      <c r="O14">
        <f t="shared" ca="1" si="7"/>
        <v>4.6896458144107811E-4</v>
      </c>
      <c r="P14" s="7">
        <f t="shared" ca="1" si="8"/>
        <v>0.99944644039380492</v>
      </c>
      <c r="Q14" s="8">
        <f t="shared" ca="1" si="9"/>
        <v>4.6896458144107811E-4</v>
      </c>
      <c r="R14" s="9">
        <f t="shared" ca="1" si="10"/>
        <v>8.4595024753997272E-5</v>
      </c>
      <c r="S14" s="10">
        <f t="shared" ca="1" si="11"/>
        <v>1</v>
      </c>
      <c r="T14">
        <f t="shared" ca="1" si="12"/>
        <v>5.5355960619507538E-4</v>
      </c>
      <c r="U14" s="10">
        <f t="shared" ca="1" si="13"/>
        <v>5.5355960619507538E-4</v>
      </c>
      <c r="X14">
        <v>3.6898939999999998</v>
      </c>
      <c r="Y14">
        <v>133.6636</v>
      </c>
      <c r="AB14" s="14"/>
    </row>
    <row r="15" spans="1:28" x14ac:dyDescent="0.2">
      <c r="A15">
        <v>42</v>
      </c>
      <c r="B15" s="29">
        <v>3.12</v>
      </c>
      <c r="C15" s="29">
        <v>122.2175</v>
      </c>
      <c r="E15">
        <f t="shared" si="3"/>
        <v>42</v>
      </c>
      <c r="F15">
        <v>1.1000000000000001E-3</v>
      </c>
      <c r="G15">
        <f t="shared" si="1"/>
        <v>0.99890000000000001</v>
      </c>
      <c r="H15">
        <v>2.9999999999999997E-4</v>
      </c>
      <c r="I15">
        <f t="shared" si="2"/>
        <v>0.99970000000000003</v>
      </c>
      <c r="J15">
        <f ca="1">$P$86</f>
        <v>-0.40066866276871438</v>
      </c>
      <c r="K15">
        <f ca="1">$P$101</f>
        <v>-0.16730243323991872</v>
      </c>
      <c r="L15">
        <f t="shared" ca="1" si="4"/>
        <v>7.369930326956986E-4</v>
      </c>
      <c r="M15">
        <f t="shared" ca="1" si="5"/>
        <v>2.5378898455163945E-4</v>
      </c>
      <c r="N15">
        <f t="shared" ca="1" si="6"/>
        <v>2.5378898455163945E-4</v>
      </c>
      <c r="O15">
        <f t="shared" ca="1" si="7"/>
        <v>7.369930326956986E-4</v>
      </c>
      <c r="P15" s="7">
        <f t="shared" ca="1" si="8"/>
        <v>0.99900921798275266</v>
      </c>
      <c r="Q15" s="8">
        <f t="shared" ca="1" si="9"/>
        <v>7.369930326956986E-4</v>
      </c>
      <c r="R15" s="9">
        <f t="shared" ca="1" si="10"/>
        <v>2.5378898455163945E-4</v>
      </c>
      <c r="S15" s="10">
        <f t="shared" ca="1" si="11"/>
        <v>1</v>
      </c>
      <c r="T15">
        <f t="shared" ca="1" si="12"/>
        <v>9.9078201724733805E-4</v>
      </c>
      <c r="U15" s="10">
        <f t="shared" ca="1" si="13"/>
        <v>9.9078201724733805E-4</v>
      </c>
      <c r="AB15" s="15"/>
    </row>
    <row r="16" spans="1:28" x14ac:dyDescent="0.2">
      <c r="A16">
        <v>43</v>
      </c>
      <c r="B16" s="29">
        <v>3.1629997414016029</v>
      </c>
      <c r="C16" s="29">
        <v>122.84610000000001</v>
      </c>
      <c r="E16">
        <f t="shared" si="3"/>
        <v>43</v>
      </c>
      <c r="F16">
        <v>8.9999999999999998E-4</v>
      </c>
      <c r="G16">
        <f t="shared" si="1"/>
        <v>0.99909999999999999</v>
      </c>
      <c r="H16">
        <v>2.0000000000000001E-4</v>
      </c>
      <c r="I16">
        <f t="shared" si="2"/>
        <v>0.99980000000000002</v>
      </c>
      <c r="J16">
        <f ca="1">$Q$86</f>
        <v>-0.40066866276871438</v>
      </c>
      <c r="K16">
        <f ca="1">$Q$101</f>
        <v>-0.16730243323991872</v>
      </c>
      <c r="L16">
        <f t="shared" ca="1" si="4"/>
        <v>6.0297437889778038E-4</v>
      </c>
      <c r="M16">
        <f t="shared" ca="1" si="5"/>
        <v>1.6919135288773202E-4</v>
      </c>
      <c r="N16">
        <f t="shared" ca="1" si="6"/>
        <v>1.6919135288773202E-4</v>
      </c>
      <c r="O16">
        <f t="shared" ca="1" si="7"/>
        <v>6.0297437889778038E-4</v>
      </c>
      <c r="P16" s="7">
        <f t="shared" ca="1" si="8"/>
        <v>0.99922783426821449</v>
      </c>
      <c r="Q16" s="8">
        <f t="shared" ca="1" si="9"/>
        <v>6.0297437889778038E-4</v>
      </c>
      <c r="R16" s="9">
        <f t="shared" ca="1" si="10"/>
        <v>1.6919135288773202E-4</v>
      </c>
      <c r="S16" s="10">
        <f t="shared" ca="1" si="11"/>
        <v>1</v>
      </c>
      <c r="T16">
        <f t="shared" ca="1" si="12"/>
        <v>7.721657317855124E-4</v>
      </c>
      <c r="U16" s="10">
        <f t="shared" ca="1" si="13"/>
        <v>7.721657317855124E-4</v>
      </c>
      <c r="W16" s="16"/>
      <c r="X16" s="17" t="s">
        <v>39</v>
      </c>
      <c r="Y16">
        <v>30</v>
      </c>
    </row>
    <row r="17" spans="1:28" x14ac:dyDescent="0.2">
      <c r="A17">
        <v>44</v>
      </c>
      <c r="B17" s="29">
        <v>3.1659994828032065</v>
      </c>
      <c r="C17" s="29">
        <v>123.4768</v>
      </c>
      <c r="E17">
        <f t="shared" si="3"/>
        <v>44</v>
      </c>
      <c r="F17">
        <v>1.1000000000000001E-3</v>
      </c>
      <c r="G17">
        <f t="shared" si="1"/>
        <v>0.99890000000000001</v>
      </c>
      <c r="H17">
        <v>2.9999999999999997E-4</v>
      </c>
      <c r="I17">
        <f t="shared" si="2"/>
        <v>0.99970000000000003</v>
      </c>
      <c r="J17">
        <f ca="1">$R$86</f>
        <v>-0.40066866276871438</v>
      </c>
      <c r="K17">
        <f ca="1">$R$101</f>
        <v>-0.16730243323991872</v>
      </c>
      <c r="L17">
        <f t="shared" ca="1" si="4"/>
        <v>7.369930326956986E-4</v>
      </c>
      <c r="M17">
        <f t="shared" ca="1" si="5"/>
        <v>2.5378898455163945E-4</v>
      </c>
      <c r="N17">
        <f t="shared" ca="1" si="6"/>
        <v>2.5378898455163945E-4</v>
      </c>
      <c r="O17">
        <f t="shared" ca="1" si="7"/>
        <v>7.369930326956986E-4</v>
      </c>
      <c r="P17" s="7">
        <f t="shared" ca="1" si="8"/>
        <v>0.99900921798275266</v>
      </c>
      <c r="Q17" s="8">
        <f t="shared" ca="1" si="9"/>
        <v>7.369930326956986E-4</v>
      </c>
      <c r="R17" s="9">
        <f t="shared" ca="1" si="10"/>
        <v>2.5378898455163945E-4</v>
      </c>
      <c r="S17" s="10">
        <f t="shared" ca="1" si="11"/>
        <v>1</v>
      </c>
      <c r="T17">
        <f t="shared" ca="1" si="12"/>
        <v>9.9078201724733805E-4</v>
      </c>
      <c r="U17" s="10">
        <f t="shared" ca="1" si="13"/>
        <v>9.9078201724733805E-4</v>
      </c>
      <c r="X17" s="18" t="s">
        <v>40</v>
      </c>
      <c r="Y17">
        <f ca="1">AB18</f>
        <v>2.861743860038676</v>
      </c>
      <c r="AA17" s="6"/>
    </row>
    <row r="18" spans="1:28" x14ac:dyDescent="0.2">
      <c r="A18">
        <v>45</v>
      </c>
      <c r="B18" s="29">
        <v>3.2199999999999998</v>
      </c>
      <c r="C18" s="29">
        <v>124.80800000000001</v>
      </c>
      <c r="E18">
        <f t="shared" si="3"/>
        <v>45</v>
      </c>
      <c r="F18">
        <v>1.6999999999999999E-3</v>
      </c>
      <c r="G18">
        <f t="shared" si="1"/>
        <v>0.99829999999999997</v>
      </c>
      <c r="H18">
        <v>5.0000000000000001E-4</v>
      </c>
      <c r="I18">
        <f t="shared" si="2"/>
        <v>0.99950000000000006</v>
      </c>
      <c r="J18">
        <f ca="1">$S$86</f>
        <v>-0.40066866276871438</v>
      </c>
      <c r="K18">
        <f ca="1">$S$101</f>
        <v>-0.16730243323991872</v>
      </c>
      <c r="L18">
        <f t="shared" ca="1" si="4"/>
        <v>1.1391021557276559E-3</v>
      </c>
      <c r="M18">
        <f t="shared" ca="1" si="5"/>
        <v>4.2298815907215737E-4</v>
      </c>
      <c r="N18">
        <f t="shared" ca="1" si="6"/>
        <v>4.2298815907215737E-4</v>
      </c>
      <c r="O18">
        <f t="shared" ca="1" si="7"/>
        <v>1.1391021557276559E-3</v>
      </c>
      <c r="P18" s="7">
        <f t="shared" ca="1" si="8"/>
        <v>0.99843790968520019</v>
      </c>
      <c r="Q18" s="8">
        <f t="shared" ca="1" si="9"/>
        <v>1.1391021557276559E-3</v>
      </c>
      <c r="R18" s="9">
        <f t="shared" ca="1" si="10"/>
        <v>4.2298815907215737E-4</v>
      </c>
      <c r="S18" s="10">
        <f t="shared" ca="1" si="11"/>
        <v>1</v>
      </c>
      <c r="T18">
        <f t="shared" ca="1" si="12"/>
        <v>1.5620903147998133E-3</v>
      </c>
      <c r="U18" s="10">
        <f t="shared" ca="1" si="13"/>
        <v>1.5620903147998133E-3</v>
      </c>
      <c r="W18" s="16"/>
      <c r="X18" s="18" t="s">
        <v>41</v>
      </c>
      <c r="Y18" s="8">
        <f ca="1">$Y$17-AB18</f>
        <v>0</v>
      </c>
      <c r="Z18" s="19"/>
      <c r="AA18">
        <f>Y16-27</f>
        <v>3</v>
      </c>
      <c r="AB18" cm="1">
        <f t="array" aca="1" ref="AB18" ca="1">INDIRECT("B"&amp;AA18)</f>
        <v>2.861743860038676</v>
      </c>
    </row>
    <row r="19" spans="1:28" x14ac:dyDescent="0.2">
      <c r="A19">
        <v>46</v>
      </c>
      <c r="B19" s="29">
        <v>3.2514998707008016</v>
      </c>
      <c r="C19" s="29">
        <v>125.45</v>
      </c>
      <c r="E19">
        <f t="shared" si="3"/>
        <v>46</v>
      </c>
      <c r="F19">
        <v>1.5E-3</v>
      </c>
      <c r="G19">
        <f t="shared" si="1"/>
        <v>0.99850000000000005</v>
      </c>
      <c r="H19">
        <v>4.0000000000000002E-4</v>
      </c>
      <c r="I19">
        <f t="shared" si="2"/>
        <v>0.99960000000000004</v>
      </c>
      <c r="J19">
        <f ca="1">$T$86</f>
        <v>-0.40066866276871438</v>
      </c>
      <c r="K19">
        <f ca="1">$T$101</f>
        <v>-0.16730243323991872</v>
      </c>
      <c r="L19">
        <f t="shared" ca="1" si="4"/>
        <v>1.0050569187501912E-3</v>
      </c>
      <c r="M19">
        <f t="shared" ca="1" si="5"/>
        <v>3.3838791989637684E-4</v>
      </c>
      <c r="N19">
        <f t="shared" ca="1" si="6"/>
        <v>3.3838791989637684E-4</v>
      </c>
      <c r="O19">
        <f t="shared" ca="1" si="7"/>
        <v>1.0050569187501912E-3</v>
      </c>
      <c r="P19" s="7">
        <f t="shared" ca="1" si="8"/>
        <v>0.99865655516135343</v>
      </c>
      <c r="Q19" s="8">
        <f t="shared" ca="1" si="9"/>
        <v>1.0050569187501912E-3</v>
      </c>
      <c r="R19" s="9">
        <f t="shared" ca="1" si="10"/>
        <v>3.3838791989637684E-4</v>
      </c>
      <c r="S19" s="10">
        <f t="shared" ca="1" si="11"/>
        <v>1</v>
      </c>
      <c r="T19">
        <f t="shared" ca="1" si="12"/>
        <v>1.3434448386465681E-3</v>
      </c>
      <c r="U19" s="10">
        <f t="shared" ca="1" si="13"/>
        <v>1.3434448386465681E-3</v>
      </c>
      <c r="W19" s="16"/>
      <c r="X19" s="17" t="s">
        <v>42</v>
      </c>
      <c r="Y19">
        <f ca="1">AB20</f>
        <v>111.82199999999999</v>
      </c>
      <c r="Z19" s="20"/>
    </row>
    <row r="20" spans="1:28" x14ac:dyDescent="0.2">
      <c r="A20">
        <v>47</v>
      </c>
      <c r="B20" s="29">
        <v>3.3110007757951894</v>
      </c>
      <c r="C20" s="29">
        <v>126.23869999999999</v>
      </c>
      <c r="E20">
        <f t="shared" si="3"/>
        <v>47</v>
      </c>
      <c r="F20">
        <v>1.6000000000000001E-3</v>
      </c>
      <c r="G20">
        <f t="shared" si="1"/>
        <v>0.99839999999999995</v>
      </c>
      <c r="H20">
        <v>5.0000000000000001E-4</v>
      </c>
      <c r="I20">
        <f t="shared" si="2"/>
        <v>0.99950000000000006</v>
      </c>
      <c r="J20">
        <f ca="1">$U$86</f>
        <v>-0.40066866276871438</v>
      </c>
      <c r="K20">
        <f ca="1">$U$101</f>
        <v>-0.16730243323991872</v>
      </c>
      <c r="L20">
        <f t="shared" ca="1" si="4"/>
        <v>1.0720784291637919E-3</v>
      </c>
      <c r="M20">
        <f t="shared" ca="1" si="5"/>
        <v>4.2298815907215737E-4</v>
      </c>
      <c r="N20">
        <f t="shared" ca="1" si="6"/>
        <v>4.2298815907215737E-4</v>
      </c>
      <c r="O20">
        <f t="shared" ca="1" si="7"/>
        <v>1.0720784291637919E-3</v>
      </c>
      <c r="P20" s="7">
        <f t="shared" ca="1" si="8"/>
        <v>0.99850493341176405</v>
      </c>
      <c r="Q20" s="8">
        <f t="shared" ca="1" si="9"/>
        <v>1.0720784291637919E-3</v>
      </c>
      <c r="R20" s="9">
        <f t="shared" ca="1" si="10"/>
        <v>4.2298815907215737E-4</v>
      </c>
      <c r="S20" s="10">
        <f t="shared" ca="1" si="11"/>
        <v>1</v>
      </c>
      <c r="T20">
        <f t="shared" ca="1" si="12"/>
        <v>1.4950665882359493E-3</v>
      </c>
      <c r="U20" s="10">
        <f t="shared" ca="1" si="13"/>
        <v>1.4950665882359493E-3</v>
      </c>
      <c r="X20" s="18" t="s">
        <v>43</v>
      </c>
      <c r="Y20" s="8">
        <f ca="1">$Y$19-AB20</f>
        <v>0</v>
      </c>
      <c r="Z20" s="11"/>
      <c r="AA20">
        <f>Y16-27</f>
        <v>3</v>
      </c>
      <c r="AB20" cm="1">
        <f t="array" aca="1" ref="AB20" ca="1">INDIRECT("c"&amp;AA20)</f>
        <v>111.82199999999999</v>
      </c>
    </row>
    <row r="21" spans="1:28" x14ac:dyDescent="0.2">
      <c r="A21">
        <v>48</v>
      </c>
      <c r="B21" s="29">
        <v>3.3519989656064131</v>
      </c>
      <c r="C21" s="29">
        <v>127.13679999999999</v>
      </c>
      <c r="E21">
        <f t="shared" si="3"/>
        <v>48</v>
      </c>
      <c r="F21">
        <v>2E-3</v>
      </c>
      <c r="G21">
        <f t="shared" si="1"/>
        <v>0.998</v>
      </c>
      <c r="H21">
        <v>5.9999999999999995E-4</v>
      </c>
      <c r="I21">
        <f t="shared" si="2"/>
        <v>0.99939999999999996</v>
      </c>
      <c r="J21">
        <f ca="1">$V$86</f>
        <v>-0.40066866276871438</v>
      </c>
      <c r="K21">
        <f ca="1">$V$101</f>
        <v>-0.16730243323991872</v>
      </c>
      <c r="L21">
        <f t="shared" ca="1" si="4"/>
        <v>1.3401866352741321E-3</v>
      </c>
      <c r="M21">
        <f t="shared" ca="1" si="5"/>
        <v>5.0758970222986033E-4</v>
      </c>
      <c r="N21">
        <f t="shared" ca="1" si="6"/>
        <v>5.0758970222986033E-4</v>
      </c>
      <c r="O21">
        <f t="shared" ca="1" si="7"/>
        <v>1.3401866352741321E-3</v>
      </c>
      <c r="P21" s="7">
        <f t="shared" ca="1" si="8"/>
        <v>0.99815222366249601</v>
      </c>
      <c r="Q21" s="8">
        <f t="shared" ca="1" si="9"/>
        <v>1.3401866352741321E-3</v>
      </c>
      <c r="R21" s="9">
        <f t="shared" ca="1" si="10"/>
        <v>5.0758970222986033E-4</v>
      </c>
      <c r="S21" s="10">
        <f t="shared" ca="1" si="11"/>
        <v>1</v>
      </c>
      <c r="T21">
        <f t="shared" ca="1" si="12"/>
        <v>1.8477763375039924E-3</v>
      </c>
      <c r="U21" s="10">
        <f t="shared" ca="1" si="13"/>
        <v>1.8477763375039924E-3</v>
      </c>
      <c r="X21" s="21" t="s">
        <v>44</v>
      </c>
      <c r="Y21" s="8">
        <v>0</v>
      </c>
      <c r="Z21" s="3"/>
      <c r="AA21" s="3"/>
    </row>
    <row r="22" spans="1:28" x14ac:dyDescent="0.2">
      <c r="A22">
        <v>49</v>
      </c>
      <c r="B22" s="29">
        <v>3.43</v>
      </c>
      <c r="C22" s="29">
        <v>128.12049999999999</v>
      </c>
      <c r="E22">
        <f t="shared" si="3"/>
        <v>49</v>
      </c>
      <c r="F22">
        <v>2.5000000000000001E-3</v>
      </c>
      <c r="G22">
        <f t="shared" si="1"/>
        <v>0.99750000000000005</v>
      </c>
      <c r="H22">
        <v>5.9999999999999995E-4</v>
      </c>
      <c r="I22">
        <f t="shared" si="2"/>
        <v>0.99939999999999996</v>
      </c>
      <c r="J22">
        <f ca="1">$W$86</f>
        <v>-0.40066866276871438</v>
      </c>
      <c r="K22">
        <f ca="1">$W$101</f>
        <v>-0.16730243323991872</v>
      </c>
      <c r="L22">
        <f t="shared" ca="1" si="4"/>
        <v>1.6753717850974681E-3</v>
      </c>
      <c r="M22">
        <f t="shared" ca="1" si="5"/>
        <v>5.0758970222986033E-4</v>
      </c>
      <c r="N22">
        <f t="shared" ca="1" si="6"/>
        <v>5.0758970222986033E-4</v>
      </c>
      <c r="O22">
        <f t="shared" ca="1" si="7"/>
        <v>1.6753717850974681E-3</v>
      </c>
      <c r="P22" s="7">
        <f t="shared" ca="1" si="8"/>
        <v>0.99781703851267267</v>
      </c>
      <c r="Q22" s="8">
        <f t="shared" ca="1" si="9"/>
        <v>1.6753717850974681E-3</v>
      </c>
      <c r="R22" s="9">
        <f t="shared" ca="1" si="10"/>
        <v>5.0758970222986033E-4</v>
      </c>
      <c r="S22" s="10">
        <f t="shared" ca="1" si="11"/>
        <v>1</v>
      </c>
      <c r="T22">
        <f t="shared" ca="1" si="12"/>
        <v>2.1829614873273284E-3</v>
      </c>
      <c r="U22" s="10">
        <f t="shared" ca="1" si="13"/>
        <v>2.1829614873273284E-3</v>
      </c>
      <c r="X22" s="21" t="s">
        <v>45</v>
      </c>
      <c r="Y22" s="8">
        <v>0</v>
      </c>
      <c r="Z22" s="3"/>
      <c r="AA22" s="3"/>
    </row>
    <row r="23" spans="1:28" x14ac:dyDescent="0.2">
      <c r="A23">
        <v>50</v>
      </c>
      <c r="B23" s="29">
        <v>3.4970002585983968</v>
      </c>
      <c r="C23" s="29">
        <v>129.21039999999999</v>
      </c>
      <c r="E23">
        <f t="shared" si="3"/>
        <v>50</v>
      </c>
      <c r="F23">
        <v>3.0000000000000001E-3</v>
      </c>
      <c r="G23">
        <f t="shared" si="1"/>
        <v>0.997</v>
      </c>
      <c r="H23">
        <v>8.9999999999999998E-4</v>
      </c>
      <c r="I23">
        <f t="shared" si="2"/>
        <v>0.99909999999999999</v>
      </c>
      <c r="J23">
        <f ca="1">$X$86</f>
        <v>-0.40066866276871438</v>
      </c>
      <c r="K23">
        <f ca="1">$X$101</f>
        <v>-0.16730243323991872</v>
      </c>
      <c r="L23">
        <f t="shared" ca="1" si="4"/>
        <v>2.0106124051825214E-3</v>
      </c>
      <c r="M23">
        <f t="shared" ca="1" si="5"/>
        <v>7.6140215709930015E-4</v>
      </c>
      <c r="N23">
        <f t="shared" ca="1" si="6"/>
        <v>7.6140215709930015E-4</v>
      </c>
      <c r="O23">
        <f t="shared" ca="1" si="7"/>
        <v>2.0106124051825214E-3</v>
      </c>
      <c r="P23" s="7">
        <f t="shared" ca="1" si="8"/>
        <v>0.99722798543771818</v>
      </c>
      <c r="Q23" s="8">
        <f t="shared" ca="1" si="9"/>
        <v>2.0106124051825214E-3</v>
      </c>
      <c r="R23" s="9">
        <f t="shared" ca="1" si="10"/>
        <v>7.6140215709930015E-4</v>
      </c>
      <c r="S23" s="10">
        <f t="shared" ca="1" si="11"/>
        <v>1</v>
      </c>
      <c r="T23">
        <f t="shared" ca="1" si="12"/>
        <v>2.7720145622818215E-3</v>
      </c>
      <c r="U23" s="10">
        <f t="shared" ca="1" si="13"/>
        <v>2.7720145622818215E-3</v>
      </c>
      <c r="X23" t="s">
        <v>46</v>
      </c>
      <c r="Y23" s="8">
        <v>0</v>
      </c>
      <c r="Z23" s="22"/>
      <c r="AA23" s="22"/>
    </row>
    <row r="24" spans="1:28" x14ac:dyDescent="0.2">
      <c r="A24">
        <v>51</v>
      </c>
      <c r="B24" s="29">
        <v>3.5314998707008014</v>
      </c>
      <c r="C24" s="29">
        <v>130.3305</v>
      </c>
      <c r="E24">
        <f t="shared" si="3"/>
        <v>51</v>
      </c>
      <c r="F24">
        <v>2.5999999999999999E-3</v>
      </c>
      <c r="G24">
        <f t="shared" si="1"/>
        <v>0.99739999999999995</v>
      </c>
      <c r="H24">
        <v>6.9999999999999999E-4</v>
      </c>
      <c r="I24">
        <f t="shared" si="2"/>
        <v>0.99929999999999997</v>
      </c>
      <c r="J24">
        <f ca="1">$Y$86</f>
        <v>-0.40066866276871438</v>
      </c>
      <c r="K24">
        <f ca="1">$Y$101</f>
        <v>-0.16730243323991872</v>
      </c>
      <c r="L24">
        <f t="shared" ca="1" si="4"/>
        <v>1.7424154703100658E-3</v>
      </c>
      <c r="M24">
        <f t="shared" ca="1" si="5"/>
        <v>5.9219254951992095E-4</v>
      </c>
      <c r="N24">
        <f t="shared" ca="1" si="6"/>
        <v>5.9219254951992095E-4</v>
      </c>
      <c r="O24">
        <f t="shared" ca="1" si="7"/>
        <v>1.7424154703100658E-3</v>
      </c>
      <c r="P24" s="7">
        <f t="shared" ca="1" si="8"/>
        <v>0.99766539198017001</v>
      </c>
      <c r="Q24" s="8">
        <f t="shared" ca="1" si="9"/>
        <v>1.7424154703100658E-3</v>
      </c>
      <c r="R24" s="9">
        <f t="shared" ca="1" si="10"/>
        <v>5.9219254951992095E-4</v>
      </c>
      <c r="S24" s="10">
        <f t="shared" ca="1" si="11"/>
        <v>1</v>
      </c>
      <c r="T24">
        <f t="shared" ca="1" si="12"/>
        <v>2.3346080198299868E-3</v>
      </c>
      <c r="U24" s="10">
        <f t="shared" ca="1" si="13"/>
        <v>2.3346080198299868E-3</v>
      </c>
      <c r="X24" s="21" t="s">
        <v>47</v>
      </c>
      <c r="Y24">
        <f>B110</f>
        <v>26.98912</v>
      </c>
      <c r="Z24" s="8"/>
      <c r="AA24" s="8"/>
    </row>
    <row r="25" spans="1:28" x14ac:dyDescent="0.2">
      <c r="A25">
        <v>52</v>
      </c>
      <c r="B25" s="29">
        <v>3.6019989656064131</v>
      </c>
      <c r="C25" s="29">
        <v>131.26079999999999</v>
      </c>
      <c r="E25">
        <f t="shared" si="3"/>
        <v>52</v>
      </c>
      <c r="F25">
        <v>3.3999999999999998E-3</v>
      </c>
      <c r="G25">
        <f t="shared" si="1"/>
        <v>0.99660000000000004</v>
      </c>
      <c r="H25">
        <v>1.1000000000000001E-3</v>
      </c>
      <c r="I25">
        <f t="shared" si="2"/>
        <v>0.99890000000000001</v>
      </c>
      <c r="J25">
        <f ca="1">$Z$86</f>
        <v>-0.40066866276871438</v>
      </c>
      <c r="K25">
        <f ca="1">$Z$101</f>
        <v>-0.16730243323991872</v>
      </c>
      <c r="L25">
        <f t="shared" ca="1" si="4"/>
        <v>2.2788448647049764E-3</v>
      </c>
      <c r="M25">
        <f t="shared" ca="1" si="5"/>
        <v>9.3061698301577511E-4</v>
      </c>
      <c r="N25">
        <f t="shared" ca="1" si="6"/>
        <v>9.3061698301577511E-4</v>
      </c>
      <c r="O25">
        <f t="shared" ca="1" si="7"/>
        <v>2.2788448647049764E-3</v>
      </c>
      <c r="P25" s="7">
        <f t="shared" ca="1" si="8"/>
        <v>0.99679053815227925</v>
      </c>
      <c r="Q25" s="8">
        <f t="shared" ca="1" si="9"/>
        <v>2.2788448647049764E-3</v>
      </c>
      <c r="R25" s="9">
        <f t="shared" ca="1" si="10"/>
        <v>9.3061698301577511E-4</v>
      </c>
      <c r="S25" s="10">
        <f t="shared" ca="1" si="11"/>
        <v>1</v>
      </c>
      <c r="T25">
        <f t="shared" ca="1" si="12"/>
        <v>3.2094618477207515E-3</v>
      </c>
      <c r="U25" s="10">
        <f t="shared" ca="1" si="13"/>
        <v>3.2094618477207515E-3</v>
      </c>
      <c r="X25" t="s">
        <v>48</v>
      </c>
      <c r="Y25" s="8">
        <v>0</v>
      </c>
      <c r="Z25" s="8"/>
      <c r="AA25" s="8"/>
    </row>
    <row r="26" spans="1:28" x14ac:dyDescent="0.2">
      <c r="A26">
        <v>53</v>
      </c>
      <c r="B26" s="29">
        <v>3.6540005171967929</v>
      </c>
      <c r="C26" s="29">
        <v>132.1755</v>
      </c>
      <c r="E26">
        <f t="shared" si="3"/>
        <v>53</v>
      </c>
      <c r="F26">
        <v>3.3999999999999998E-3</v>
      </c>
      <c r="G26">
        <f t="shared" si="1"/>
        <v>0.99660000000000004</v>
      </c>
      <c r="H26">
        <v>1.1999999999999999E-3</v>
      </c>
      <c r="I26">
        <f t="shared" si="2"/>
        <v>0.99880000000000002</v>
      </c>
      <c r="J26">
        <f ca="1">$AA$86</f>
        <v>-0.40066866276871438</v>
      </c>
      <c r="K26">
        <f ca="1">$AA$101</f>
        <v>-0.16730243323991872</v>
      </c>
      <c r="L26">
        <f t="shared" ca="1" si="4"/>
        <v>2.2788448647049764E-3</v>
      </c>
      <c r="M26">
        <f t="shared" ca="1" si="5"/>
        <v>1.0152263532271499E-3</v>
      </c>
      <c r="N26">
        <f t="shared" ca="1" si="6"/>
        <v>1.0152263532271499E-3</v>
      </c>
      <c r="O26">
        <f t="shared" ca="1" si="7"/>
        <v>2.2788448647049764E-3</v>
      </c>
      <c r="P26" s="7">
        <f t="shared" ca="1" si="8"/>
        <v>0.99670592878206787</v>
      </c>
      <c r="Q26" s="8">
        <f t="shared" ca="1" si="9"/>
        <v>2.2788448647049764E-3</v>
      </c>
      <c r="R26" s="9">
        <f t="shared" ca="1" si="10"/>
        <v>1.0152263532271499E-3</v>
      </c>
      <c r="S26" s="10">
        <f t="shared" ca="1" si="11"/>
        <v>1</v>
      </c>
      <c r="T26">
        <f t="shared" ca="1" si="12"/>
        <v>3.2940712179321263E-3</v>
      </c>
      <c r="U26" s="10">
        <f t="shared" ca="1" si="13"/>
        <v>3.2940712179321263E-3</v>
      </c>
      <c r="X26" t="s">
        <v>49</v>
      </c>
      <c r="Y26" s="8">
        <f>B111</f>
        <v>1.5983860000000001</v>
      </c>
      <c r="Z26" s="8" t="s">
        <v>50</v>
      </c>
    </row>
    <row r="27" spans="1:28" x14ac:dyDescent="0.2">
      <c r="A27">
        <v>54</v>
      </c>
      <c r="B27" s="29">
        <v>3.7199999999999998</v>
      </c>
      <c r="C27" s="29">
        <v>132.5652</v>
      </c>
      <c r="E27">
        <f t="shared" si="3"/>
        <v>54</v>
      </c>
      <c r="F27">
        <v>4.0000000000000001E-3</v>
      </c>
      <c r="G27">
        <f t="shared" si="1"/>
        <v>0.996</v>
      </c>
      <c r="H27">
        <v>1.2999999999999999E-3</v>
      </c>
      <c r="I27">
        <f t="shared" si="2"/>
        <v>0.99870000000000003</v>
      </c>
      <c r="J27">
        <f ca="1">$AB$86</f>
        <v>-0.40066866276871438</v>
      </c>
      <c r="K27">
        <f ca="1">$AB$101</f>
        <v>-0.16730243323991872</v>
      </c>
      <c r="L27">
        <f t="shared" ca="1" si="4"/>
        <v>2.6812602042018963E-3</v>
      </c>
      <c r="M27">
        <f t="shared" ca="1" si="5"/>
        <v>1.0998370284751591E-3</v>
      </c>
      <c r="N27">
        <f t="shared" ca="1" si="6"/>
        <v>1.0998370284751591E-3</v>
      </c>
      <c r="O27">
        <f t="shared" ca="1" si="7"/>
        <v>2.6812602042018963E-3</v>
      </c>
      <c r="P27" s="7">
        <f t="shared" ca="1" si="8"/>
        <v>0.99621890276732294</v>
      </c>
      <c r="Q27" s="8">
        <f t="shared" ca="1" si="9"/>
        <v>2.6812602042018963E-3</v>
      </c>
      <c r="R27" s="9">
        <f t="shared" ca="1" si="10"/>
        <v>1.0998370284751591E-3</v>
      </c>
      <c r="S27" s="10">
        <f t="shared" ca="1" si="11"/>
        <v>1</v>
      </c>
      <c r="T27">
        <f t="shared" ca="1" si="12"/>
        <v>3.7810972326770553E-3</v>
      </c>
      <c r="U27" s="10">
        <f t="shared" ca="1" si="13"/>
        <v>3.7810972326770553E-3</v>
      </c>
      <c r="X27" t="s">
        <v>51</v>
      </c>
      <c r="Y27" s="8">
        <v>0</v>
      </c>
      <c r="Z27" s="8"/>
      <c r="AA27" s="8"/>
    </row>
    <row r="28" spans="1:28" x14ac:dyDescent="0.2">
      <c r="A28">
        <v>55</v>
      </c>
      <c r="B28" s="29">
        <v>3.7695009050943886</v>
      </c>
      <c r="C28" s="29">
        <v>133.30940000000001</v>
      </c>
      <c r="E28">
        <f t="shared" si="3"/>
        <v>55</v>
      </c>
      <c r="F28">
        <v>4.7000000000000002E-3</v>
      </c>
      <c r="G28">
        <f t="shared" si="1"/>
        <v>0.99529999999999996</v>
      </c>
      <c r="H28">
        <v>1.4E-3</v>
      </c>
      <c r="I28">
        <f t="shared" si="2"/>
        <v>0.99860000000000004</v>
      </c>
      <c r="J28">
        <f ca="1">$AC$86</f>
        <v>-0.40066866276871438</v>
      </c>
      <c r="K28">
        <f ca="1">$AC$101</f>
        <v>-0.16730243323991872</v>
      </c>
      <c r="L28">
        <f t="shared" ca="1" si="4"/>
        <v>3.1508459296177849E-3</v>
      </c>
      <c r="M28">
        <f t="shared" ca="1" si="5"/>
        <v>1.1844490089103488E-3</v>
      </c>
      <c r="N28">
        <f t="shared" ca="1" si="6"/>
        <v>1.1844490089103488E-3</v>
      </c>
      <c r="O28">
        <f t="shared" ca="1" si="7"/>
        <v>3.1508459296177849E-3</v>
      </c>
      <c r="P28" s="7">
        <f t="shared" ca="1" si="8"/>
        <v>0.99566470506147187</v>
      </c>
      <c r="Q28" s="8">
        <f t="shared" ca="1" si="9"/>
        <v>3.1508459296177849E-3</v>
      </c>
      <c r="R28" s="9">
        <f t="shared" ca="1" si="10"/>
        <v>1.1844490089103488E-3</v>
      </c>
      <c r="S28" s="10">
        <f t="shared" ca="1" si="11"/>
        <v>1</v>
      </c>
      <c r="T28">
        <f t="shared" ca="1" si="12"/>
        <v>4.3352949385281336E-3</v>
      </c>
      <c r="U28" s="10">
        <f t="shared" ca="1" si="13"/>
        <v>4.3352949385281336E-3</v>
      </c>
      <c r="X28" t="s">
        <v>52</v>
      </c>
      <c r="Y28" s="8">
        <v>0</v>
      </c>
      <c r="Z28" s="8"/>
      <c r="AA28" s="8"/>
    </row>
    <row r="29" spans="1:28" x14ac:dyDescent="0.2">
      <c r="A29">
        <v>56</v>
      </c>
      <c r="B29" s="29">
        <v>3.7919989656064126</v>
      </c>
      <c r="C29" s="29">
        <v>134.27119999999999</v>
      </c>
      <c r="E29">
        <f t="shared" si="3"/>
        <v>56</v>
      </c>
      <c r="F29">
        <v>4.7000000000000002E-3</v>
      </c>
      <c r="G29">
        <f t="shared" si="1"/>
        <v>0.99529999999999996</v>
      </c>
      <c r="H29">
        <v>1.6000000000000001E-3</v>
      </c>
      <c r="I29">
        <f t="shared" si="2"/>
        <v>0.99839999999999995</v>
      </c>
      <c r="J29">
        <f ca="1">$AD$86</f>
        <v>-0.40066866276871438</v>
      </c>
      <c r="K29">
        <f ca="1">$AD$101</f>
        <v>-0.16730243323991872</v>
      </c>
      <c r="L29">
        <f t="shared" ca="1" si="4"/>
        <v>3.1508459296177849E-3</v>
      </c>
      <c r="M29">
        <f t="shared" ca="1" si="5"/>
        <v>1.3536768859461201E-3</v>
      </c>
      <c r="N29">
        <f t="shared" ca="1" si="6"/>
        <v>1.3536768859461201E-3</v>
      </c>
      <c r="O29">
        <f t="shared" ca="1" si="7"/>
        <v>3.1508459296177849E-3</v>
      </c>
      <c r="P29" s="7">
        <f t="shared" ca="1" si="8"/>
        <v>0.9954954771844361</v>
      </c>
      <c r="Q29" s="8">
        <f t="shared" ca="1" si="9"/>
        <v>3.1508459296177849E-3</v>
      </c>
      <c r="R29" s="9">
        <f t="shared" ca="1" si="10"/>
        <v>1.3536768859461201E-3</v>
      </c>
      <c r="S29" s="10">
        <f t="shared" ca="1" si="11"/>
        <v>1</v>
      </c>
      <c r="T29">
        <f t="shared" ca="1" si="12"/>
        <v>4.504522815563905E-3</v>
      </c>
      <c r="U29" s="10">
        <f t="shared" ca="1" si="13"/>
        <v>4.504522815563905E-3</v>
      </c>
      <c r="X29" t="s">
        <v>53</v>
      </c>
      <c r="Y29" s="8">
        <v>0</v>
      </c>
      <c r="Z29" s="8"/>
      <c r="AA29" s="8"/>
    </row>
    <row r="30" spans="1:28" x14ac:dyDescent="0.2">
      <c r="A30">
        <v>57</v>
      </c>
      <c r="B30" s="29">
        <v>3.8219989656064128</v>
      </c>
      <c r="C30" s="29">
        <v>135.06780000000001</v>
      </c>
      <c r="E30">
        <f t="shared" si="3"/>
        <v>57</v>
      </c>
      <c r="F30">
        <v>4.8999999999999998E-3</v>
      </c>
      <c r="G30">
        <f t="shared" si="1"/>
        <v>0.99509999999999998</v>
      </c>
      <c r="H30">
        <v>1.8E-3</v>
      </c>
      <c r="I30">
        <f t="shared" si="2"/>
        <v>0.99819999999999998</v>
      </c>
      <c r="J30">
        <f ca="1">$AE$86</f>
        <v>-0.40066866276871438</v>
      </c>
      <c r="K30">
        <f ca="1">$AE$101</f>
        <v>-0.16730243323991872</v>
      </c>
      <c r="L30">
        <f t="shared" ca="1" si="4"/>
        <v>3.2850333033037638E-3</v>
      </c>
      <c r="M30">
        <f t="shared" ca="1" si="5"/>
        <v>1.5229099855414985E-3</v>
      </c>
      <c r="N30">
        <f t="shared" ca="1" si="6"/>
        <v>1.5229099855414985E-3</v>
      </c>
      <c r="O30">
        <f t="shared" ca="1" si="7"/>
        <v>3.2850333033037638E-3</v>
      </c>
      <c r="P30" s="7">
        <f t="shared" ca="1" si="8"/>
        <v>0.99519205671115474</v>
      </c>
      <c r="Q30" s="8">
        <f t="shared" ca="1" si="9"/>
        <v>3.2850333033037638E-3</v>
      </c>
      <c r="R30" s="9">
        <f t="shared" ca="1" si="10"/>
        <v>1.5229099855414985E-3</v>
      </c>
      <c r="S30" s="10">
        <f t="shared" ca="1" si="11"/>
        <v>1</v>
      </c>
      <c r="T30">
        <f t="shared" ca="1" si="12"/>
        <v>4.8079432888452622E-3</v>
      </c>
      <c r="U30" s="10">
        <f t="shared" ca="1" si="13"/>
        <v>4.8079432888452622E-3</v>
      </c>
      <c r="X30" t="s">
        <v>54</v>
      </c>
      <c r="Y30" s="8">
        <v>0</v>
      </c>
      <c r="Z30" s="8"/>
      <c r="AA30" s="8"/>
    </row>
    <row r="31" spans="1:28" x14ac:dyDescent="0.2">
      <c r="A31">
        <v>58</v>
      </c>
      <c r="B31" s="29">
        <v>3.8435014222911814</v>
      </c>
      <c r="C31" s="29">
        <v>136.18039999999999</v>
      </c>
      <c r="E31">
        <f t="shared" si="3"/>
        <v>58</v>
      </c>
      <c r="F31">
        <v>5.5999999999999999E-3</v>
      </c>
      <c r="G31">
        <f t="shared" si="1"/>
        <v>0.99439999999999995</v>
      </c>
      <c r="H31">
        <v>2.0999999999999999E-3</v>
      </c>
      <c r="I31">
        <f t="shared" si="2"/>
        <v>0.99790000000000001</v>
      </c>
      <c r="J31">
        <f ca="1">$AF$86</f>
        <v>-0.40066866276871438</v>
      </c>
      <c r="K31">
        <f ca="1">$AF$101</f>
        <v>-0.16730243323991872</v>
      </c>
      <c r="L31">
        <f t="shared" ca="1" si="4"/>
        <v>3.7547592436636412E-3</v>
      </c>
      <c r="M31">
        <f t="shared" ca="1" si="5"/>
        <v>1.776769429875702E-3</v>
      </c>
      <c r="N31">
        <f t="shared" ca="1" si="6"/>
        <v>1.776769429875702E-3</v>
      </c>
      <c r="O31">
        <f t="shared" ca="1" si="7"/>
        <v>3.7547592436636412E-3</v>
      </c>
      <c r="P31" s="7">
        <f t="shared" ca="1" si="8"/>
        <v>0.99446847132646066</v>
      </c>
      <c r="Q31" s="8">
        <f t="shared" ca="1" si="9"/>
        <v>3.7547592436636412E-3</v>
      </c>
      <c r="R31" s="9">
        <f t="shared" ca="1" si="10"/>
        <v>1.776769429875702E-3</v>
      </c>
      <c r="S31" s="10">
        <f t="shared" ca="1" si="11"/>
        <v>1</v>
      </c>
      <c r="T31">
        <f t="shared" ca="1" si="12"/>
        <v>5.5315286735393432E-3</v>
      </c>
      <c r="U31" s="10">
        <f t="shared" ca="1" si="13"/>
        <v>5.5315286735393432E-3</v>
      </c>
      <c r="X31" s="23" t="s">
        <v>55</v>
      </c>
      <c r="Y31" s="24">
        <f ca="1">Q53</f>
        <v>9.7365421228551297E-3</v>
      </c>
      <c r="Z31" s="8"/>
    </row>
    <row r="32" spans="1:28" x14ac:dyDescent="0.2">
      <c r="A32">
        <v>59</v>
      </c>
      <c r="B32" s="29">
        <v>3.8389992242048101</v>
      </c>
      <c r="C32" s="29">
        <v>137.25559999999999</v>
      </c>
      <c r="E32">
        <f t="shared" si="3"/>
        <v>59</v>
      </c>
      <c r="F32">
        <v>5.4999999999999997E-3</v>
      </c>
      <c r="G32">
        <f t="shared" si="1"/>
        <v>0.99450000000000005</v>
      </c>
      <c r="H32">
        <v>2.3E-3</v>
      </c>
      <c r="I32">
        <f t="shared" si="2"/>
        <v>0.99770000000000003</v>
      </c>
      <c r="J32">
        <f ca="1">$AG$86</f>
        <v>-0.40066866276871438</v>
      </c>
      <c r="K32">
        <f ca="1">$AG$101</f>
        <v>-0.16730243323991872</v>
      </c>
      <c r="L32">
        <f t="shared" ca="1" si="4"/>
        <v>3.6876488562342935E-3</v>
      </c>
      <c r="M32">
        <f t="shared" ca="1" si="5"/>
        <v>1.9460155911547039E-3</v>
      </c>
      <c r="N32">
        <f t="shared" ca="1" si="6"/>
        <v>1.9460155911547039E-3</v>
      </c>
      <c r="O32">
        <f t="shared" ca="1" si="7"/>
        <v>3.6876488562342935E-3</v>
      </c>
      <c r="P32" s="7">
        <f t="shared" ca="1" si="8"/>
        <v>0.994366335552611</v>
      </c>
      <c r="Q32" s="8">
        <f t="shared" ca="1" si="9"/>
        <v>3.6876488562342935E-3</v>
      </c>
      <c r="R32" s="9">
        <f t="shared" ca="1" si="10"/>
        <v>1.9460155911547039E-3</v>
      </c>
      <c r="S32" s="10">
        <f t="shared" ca="1" si="11"/>
        <v>1</v>
      </c>
      <c r="T32">
        <f t="shared" ca="1" si="12"/>
        <v>5.6336644473889974E-3</v>
      </c>
      <c r="U32" s="10">
        <f t="shared" ca="1" si="13"/>
        <v>5.6336644473889974E-3</v>
      </c>
      <c r="Y32" s="25">
        <f ca="1">Y31*100</f>
        <v>0.97365421228551297</v>
      </c>
      <c r="Z32" s="8"/>
      <c r="AA32" s="8"/>
    </row>
    <row r="33" spans="1:27" x14ac:dyDescent="0.2">
      <c r="A33">
        <v>60</v>
      </c>
      <c r="B33" s="29">
        <v>3.9010007757951897</v>
      </c>
      <c r="C33" s="29">
        <v>137.68819999999999</v>
      </c>
      <c r="E33">
        <f t="shared" si="3"/>
        <v>60</v>
      </c>
      <c r="F33">
        <v>6.6E-3</v>
      </c>
      <c r="G33">
        <f t="shared" si="1"/>
        <v>0.99339999999999995</v>
      </c>
      <c r="H33">
        <v>2.8999999999999998E-3</v>
      </c>
      <c r="I33">
        <f t="shared" si="2"/>
        <v>0.99709999999999999</v>
      </c>
      <c r="J33">
        <f ca="1">$AH$86</f>
        <v>-0.40066866276871438</v>
      </c>
      <c r="K33">
        <f ca="1">$AH$101</f>
        <v>-0.16730243323991872</v>
      </c>
      <c r="L33">
        <f t="shared" ca="1" si="4"/>
        <v>4.4259857080185538E-3</v>
      </c>
      <c r="M33">
        <f t="shared" ca="1" si="5"/>
        <v>2.4537854405616288E-3</v>
      </c>
      <c r="N33">
        <f t="shared" ca="1" si="6"/>
        <v>2.4537854405616288E-3</v>
      </c>
      <c r="O33">
        <f t="shared" ca="1" si="7"/>
        <v>4.4259857080185538E-3</v>
      </c>
      <c r="P33" s="7">
        <f t="shared" ca="1" si="8"/>
        <v>0.99312022885141982</v>
      </c>
      <c r="Q33" s="8">
        <f t="shared" ca="1" si="9"/>
        <v>4.4259857080185538E-3</v>
      </c>
      <c r="R33" s="9">
        <f t="shared" ca="1" si="10"/>
        <v>2.4537854405616288E-3</v>
      </c>
      <c r="S33" s="10">
        <f t="shared" ca="1" si="11"/>
        <v>1</v>
      </c>
      <c r="T33">
        <f t="shared" ca="1" si="12"/>
        <v>6.8797711485801827E-3</v>
      </c>
      <c r="U33" s="10">
        <f t="shared" ca="1" si="13"/>
        <v>6.8797711485801827E-3</v>
      </c>
      <c r="Z33" s="8"/>
    </row>
    <row r="34" spans="1:27" x14ac:dyDescent="0.2">
      <c r="A34">
        <v>61</v>
      </c>
      <c r="B34" s="29">
        <v>3.9270002585983965</v>
      </c>
      <c r="C34" s="29">
        <v>139.0932</v>
      </c>
      <c r="E34">
        <f t="shared" si="3"/>
        <v>61</v>
      </c>
      <c r="F34">
        <v>6.4000000000000003E-3</v>
      </c>
      <c r="G34">
        <f t="shared" si="1"/>
        <v>0.99360000000000004</v>
      </c>
      <c r="H34">
        <v>2.8E-3</v>
      </c>
      <c r="I34">
        <f t="shared" si="2"/>
        <v>0.99719999999999998</v>
      </c>
      <c r="J34">
        <f ca="1">$AI$86</f>
        <v>-0.40066866276871438</v>
      </c>
      <c r="K34">
        <f ca="1">$AI$101</f>
        <v>-0.16730243323991872</v>
      </c>
      <c r="L34">
        <f t="shared" ca="1" si="4"/>
        <v>4.2917225767060696E-3</v>
      </c>
      <c r="M34">
        <f t="shared" ca="1" si="5"/>
        <v>2.3691538641981147E-3</v>
      </c>
      <c r="N34">
        <f t="shared" ca="1" si="6"/>
        <v>2.3691538641981147E-3</v>
      </c>
      <c r="O34">
        <f t="shared" ca="1" si="7"/>
        <v>4.2917225767060696E-3</v>
      </c>
      <c r="P34" s="7">
        <f t="shared" ca="1" si="8"/>
        <v>0.99333912355909582</v>
      </c>
      <c r="Q34" s="8">
        <f t="shared" ca="1" si="9"/>
        <v>4.2917225767060696E-3</v>
      </c>
      <c r="R34" s="9">
        <f t="shared" ca="1" si="10"/>
        <v>2.3691538641981147E-3</v>
      </c>
      <c r="S34" s="10">
        <f t="shared" ca="1" si="11"/>
        <v>1</v>
      </c>
      <c r="T34">
        <f t="shared" ca="1" si="12"/>
        <v>6.6608764409041843E-3</v>
      </c>
      <c r="U34" s="10">
        <f t="shared" ca="1" si="13"/>
        <v>6.6608764409041843E-3</v>
      </c>
      <c r="W34">
        <f ca="1">0.45*Y20</f>
        <v>0</v>
      </c>
      <c r="Y34" s="8">
        <f ca="1">Y31/0.099684821552116</f>
        <v>9.7673266313315216E-2</v>
      </c>
      <c r="Z34" s="8"/>
      <c r="AA34" s="8"/>
    </row>
    <row r="35" spans="1:27" x14ac:dyDescent="0.2">
      <c r="A35">
        <v>62</v>
      </c>
      <c r="B35" s="29">
        <v>3.9349987070080168</v>
      </c>
      <c r="C35" s="29">
        <v>140.30539999999999</v>
      </c>
      <c r="E35">
        <f t="shared" si="3"/>
        <v>62</v>
      </c>
      <c r="F35">
        <v>7.1000000000000004E-3</v>
      </c>
      <c r="G35">
        <f t="shared" si="1"/>
        <v>0.9929</v>
      </c>
      <c r="H35">
        <v>3.5000000000000001E-3</v>
      </c>
      <c r="I35">
        <f t="shared" si="2"/>
        <v>0.99650000000000005</v>
      </c>
      <c r="J35">
        <f ca="1">$AJ$86</f>
        <v>-0.40066866276871438</v>
      </c>
      <c r="K35">
        <f ca="1">$AJ$101</f>
        <v>-0.16730243323991872</v>
      </c>
      <c r="L35">
        <f t="shared" ca="1" si="4"/>
        <v>4.7616825840174348E-3</v>
      </c>
      <c r="M35">
        <f t="shared" ca="1" si="5"/>
        <v>2.9616023637379918E-3</v>
      </c>
      <c r="N35">
        <f t="shared" ca="1" si="6"/>
        <v>2.9616023637379918E-3</v>
      </c>
      <c r="O35">
        <f t="shared" ca="1" si="7"/>
        <v>4.7616825840174348E-3</v>
      </c>
      <c r="P35" s="7">
        <f t="shared" ca="1" si="8"/>
        <v>0.99227671505224457</v>
      </c>
      <c r="Q35" s="8">
        <f t="shared" ca="1" si="9"/>
        <v>4.7616825840174348E-3</v>
      </c>
      <c r="R35" s="9">
        <f t="shared" ca="1" si="10"/>
        <v>2.9616023637379918E-3</v>
      </c>
      <c r="S35" s="10">
        <f t="shared" ca="1" si="11"/>
        <v>1</v>
      </c>
      <c r="T35">
        <f t="shared" ca="1" si="12"/>
        <v>7.7232849477554266E-3</v>
      </c>
      <c r="U35" s="10">
        <f t="shared" ca="1" si="13"/>
        <v>7.7232849477554266E-3</v>
      </c>
      <c r="W35">
        <f ca="1">Y18*0.56</f>
        <v>0</v>
      </c>
      <c r="Y35" s="8"/>
      <c r="Z35" s="8"/>
      <c r="AA35" s="8"/>
    </row>
    <row r="36" spans="1:27" x14ac:dyDescent="0.2">
      <c r="A36">
        <v>63</v>
      </c>
      <c r="B36" s="29">
        <v>3.9259994828032063</v>
      </c>
      <c r="C36" s="29">
        <v>141.32040000000001</v>
      </c>
      <c r="E36">
        <f t="shared" si="3"/>
        <v>63</v>
      </c>
      <c r="F36">
        <v>6.8999999999999999E-3</v>
      </c>
      <c r="G36">
        <f t="shared" si="1"/>
        <v>0.99309999999999998</v>
      </c>
      <c r="H36">
        <v>3.8E-3</v>
      </c>
      <c r="I36">
        <f t="shared" si="2"/>
        <v>0.99619999999999997</v>
      </c>
      <c r="J36">
        <f ca="1">$AK$86</f>
        <v>-0.40066866276871438</v>
      </c>
      <c r="K36">
        <f ca="1">$AK$101</f>
        <v>-0.16730243323991872</v>
      </c>
      <c r="L36">
        <f t="shared" ca="1" si="4"/>
        <v>4.6273971382291279E-3</v>
      </c>
      <c r="M36">
        <f t="shared" ca="1" si="5"/>
        <v>3.2155284882106061E-3</v>
      </c>
      <c r="N36">
        <f t="shared" ca="1" si="6"/>
        <v>3.2155284882106061E-3</v>
      </c>
      <c r="O36">
        <f t="shared" ca="1" si="7"/>
        <v>4.6273971382291279E-3</v>
      </c>
      <c r="P36" s="7">
        <f t="shared" ca="1" si="8"/>
        <v>0.99215707437356027</v>
      </c>
      <c r="Q36" s="8">
        <f t="shared" ca="1" si="9"/>
        <v>4.6273971382291279E-3</v>
      </c>
      <c r="R36" s="9">
        <f t="shared" ca="1" si="10"/>
        <v>3.2155284882106061E-3</v>
      </c>
      <c r="S36" s="10">
        <f t="shared" ca="1" si="11"/>
        <v>1</v>
      </c>
      <c r="T36">
        <f t="shared" ca="1" si="12"/>
        <v>7.842925626439734E-3</v>
      </c>
      <c r="U36" s="10">
        <f t="shared" ca="1" si="13"/>
        <v>7.842925626439734E-3</v>
      </c>
      <c r="Y36" s="8"/>
      <c r="Z36" s="8"/>
      <c r="AA36" s="8"/>
    </row>
    <row r="37" spans="1:27" x14ac:dyDescent="0.2">
      <c r="A37">
        <v>64</v>
      </c>
      <c r="B37" s="29">
        <v>3.9440005171967933</v>
      </c>
      <c r="C37" s="29">
        <v>142.05090000000001</v>
      </c>
      <c r="E37">
        <f t="shared" si="3"/>
        <v>64</v>
      </c>
      <c r="F37">
        <v>7.7000000000000002E-3</v>
      </c>
      <c r="G37">
        <f t="shared" si="1"/>
        <v>0.99229999999999996</v>
      </c>
      <c r="H37">
        <v>4.7000000000000002E-3</v>
      </c>
      <c r="I37">
        <f t="shared" si="2"/>
        <v>0.99529999999999996</v>
      </c>
      <c r="J37">
        <f ca="1">$AL$86</f>
        <v>-0.40066866276871438</v>
      </c>
      <c r="K37">
        <f ca="1">$AL$101</f>
        <v>-0.16730243323991872</v>
      </c>
      <c r="L37">
        <f t="shared" ca="1" si="4"/>
        <v>5.1645925108083635E-3</v>
      </c>
      <c r="M37">
        <f t="shared" ca="1" si="5"/>
        <v>3.9773775622882201E-3</v>
      </c>
      <c r="N37">
        <f t="shared" ca="1" si="6"/>
        <v>3.9773775622882201E-3</v>
      </c>
      <c r="O37">
        <f t="shared" ca="1" si="7"/>
        <v>5.1645925108083635E-3</v>
      </c>
      <c r="P37" s="7">
        <f t="shared" ca="1" si="8"/>
        <v>0.99085802992690342</v>
      </c>
      <c r="Q37" s="8">
        <f t="shared" ca="1" si="9"/>
        <v>5.1645925108083635E-3</v>
      </c>
      <c r="R37" s="9">
        <f t="shared" ca="1" si="10"/>
        <v>3.9773775622882201E-3</v>
      </c>
      <c r="S37" s="10">
        <f t="shared" ca="1" si="11"/>
        <v>1</v>
      </c>
      <c r="T37">
        <f t="shared" ca="1" si="12"/>
        <v>9.1419700730965836E-3</v>
      </c>
      <c r="U37" s="10">
        <f t="shared" ca="1" si="13"/>
        <v>9.1419700730965836E-3</v>
      </c>
      <c r="W37">
        <v>9.9684821552115985E-2</v>
      </c>
      <c r="X37">
        <f ca="1">Q37/W37</f>
        <v>5.1809216592801695E-2</v>
      </c>
      <c r="Y37" s="8"/>
      <c r="Z37" s="8">
        <f>0.5^(20/40)</f>
        <v>0.70710678118654757</v>
      </c>
      <c r="AA37" s="8"/>
    </row>
    <row r="38" spans="1:27" x14ac:dyDescent="0.2">
      <c r="A38">
        <v>65</v>
      </c>
      <c r="B38" s="29">
        <v>3.9495009050943883</v>
      </c>
      <c r="C38" s="29">
        <v>142.8775</v>
      </c>
      <c r="E38">
        <f>E37+1</f>
        <v>65</v>
      </c>
      <c r="F38">
        <v>7.4999999999999997E-3</v>
      </c>
      <c r="G38">
        <f t="shared" si="1"/>
        <v>0.99250000000000005</v>
      </c>
      <c r="H38">
        <v>5.1999999999999998E-3</v>
      </c>
      <c r="I38">
        <f t="shared" si="2"/>
        <v>0.99480000000000002</v>
      </c>
      <c r="J38">
        <f ca="1">$AM$86</f>
        <v>-0.40066866276871438</v>
      </c>
      <c r="K38">
        <f ca="1">$AM$101</f>
        <v>-0.16730243323991872</v>
      </c>
      <c r="L38">
        <f t="shared" ca="1" si="4"/>
        <v>5.0302802679131897E-3</v>
      </c>
      <c r="M38">
        <f t="shared" ca="1" si="5"/>
        <v>4.4006729024962388E-3</v>
      </c>
      <c r="N38">
        <f t="shared" ca="1" si="6"/>
        <v>4.4006729024962388E-3</v>
      </c>
      <c r="O38">
        <f t="shared" ca="1" si="7"/>
        <v>5.0302802679131897E-3</v>
      </c>
      <c r="P38" s="7">
        <f t="shared" ca="1" si="8"/>
        <v>0.99056904682959057</v>
      </c>
      <c r="Q38" s="8">
        <f t="shared" ca="1" si="9"/>
        <v>5.0302802679131897E-3</v>
      </c>
      <c r="R38" s="9">
        <f t="shared" ca="1" si="10"/>
        <v>4.4006729024962388E-3</v>
      </c>
      <c r="S38" s="10">
        <f t="shared" ca="1" si="11"/>
        <v>1</v>
      </c>
      <c r="T38">
        <f t="shared" ca="1" si="12"/>
        <v>9.4309531704094285E-3</v>
      </c>
      <c r="U38" s="10">
        <f t="shared" ca="1" si="13"/>
        <v>9.4309531704094285E-3</v>
      </c>
      <c r="V38">
        <v>56</v>
      </c>
      <c r="W38">
        <v>1.9304217349253423E-2</v>
      </c>
      <c r="X38">
        <f ca="1">Q14/W38</f>
        <v>2.4293374497216535E-2</v>
      </c>
      <c r="Y38" s="8"/>
      <c r="Z38" s="8"/>
      <c r="AA38" s="8"/>
    </row>
    <row r="39" spans="1:27" x14ac:dyDescent="0.2">
      <c r="A39">
        <v>66</v>
      </c>
      <c r="B39" s="29">
        <v>3.9449987070080166</v>
      </c>
      <c r="C39" s="29">
        <v>144.27260000000001</v>
      </c>
      <c r="E39">
        <f t="shared" si="3"/>
        <v>66</v>
      </c>
      <c r="F39">
        <v>7.7999999999999996E-3</v>
      </c>
      <c r="G39">
        <f t="shared" si="1"/>
        <v>0.99219999999999997</v>
      </c>
      <c r="H39">
        <v>5.5999999999999999E-3</v>
      </c>
      <c r="I39">
        <f t="shared" si="2"/>
        <v>0.99439999999999995</v>
      </c>
      <c r="J39">
        <f ca="1">$AN$86</f>
        <v>-0.40066866276871438</v>
      </c>
      <c r="K39">
        <f ca="1">$AN$101</f>
        <v>-0.16730243323991872</v>
      </c>
      <c r="L39">
        <f t="shared" ca="1" si="4"/>
        <v>5.2317519835405335E-3</v>
      </c>
      <c r="M39">
        <f t="shared" ca="1" si="5"/>
        <v>4.7393327734466251E-3</v>
      </c>
      <c r="N39">
        <f t="shared" ca="1" si="6"/>
        <v>4.7393327734466251E-3</v>
      </c>
      <c r="O39">
        <f t="shared" ca="1" si="7"/>
        <v>5.2317519835405335E-3</v>
      </c>
      <c r="P39" s="7">
        <f t="shared" ca="1" si="8"/>
        <v>0.99002891524301284</v>
      </c>
      <c r="Q39" s="8">
        <f t="shared" ca="1" si="9"/>
        <v>5.2317519835405335E-3</v>
      </c>
      <c r="R39" s="9">
        <f t="shared" ca="1" si="10"/>
        <v>4.7393327734466251E-3</v>
      </c>
      <c r="S39" s="10">
        <f t="shared" ca="1" si="11"/>
        <v>1</v>
      </c>
      <c r="T39">
        <f t="shared" ca="1" si="12"/>
        <v>9.9710847569871586E-3</v>
      </c>
      <c r="U39" s="10">
        <f t="shared" ca="1" si="13"/>
        <v>9.9710847569871586E-3</v>
      </c>
    </row>
    <row r="40" spans="1:27" x14ac:dyDescent="0.2">
      <c r="A40">
        <v>67</v>
      </c>
      <c r="B40" s="29">
        <v>3.9380010343935865</v>
      </c>
      <c r="C40" s="29">
        <v>145.0231</v>
      </c>
      <c r="E40">
        <f t="shared" si="3"/>
        <v>67</v>
      </c>
      <c r="F40">
        <v>8.6999999999999994E-3</v>
      </c>
      <c r="G40">
        <f t="shared" si="1"/>
        <v>0.99129999999999996</v>
      </c>
      <c r="H40">
        <v>7.1000000000000004E-3</v>
      </c>
      <c r="I40">
        <f t="shared" si="2"/>
        <v>0.9929</v>
      </c>
      <c r="J40">
        <f ca="1">$AO$86</f>
        <v>-0.40066866276871438</v>
      </c>
      <c r="K40">
        <f ca="1">$AO$101</f>
        <v>-0.16730243323991872</v>
      </c>
      <c r="L40">
        <f t="shared" ca="1" si="4"/>
        <v>5.8362878306048582E-3</v>
      </c>
      <c r="M40">
        <f t="shared" ca="1" si="5"/>
        <v>6.0094942867775503E-3</v>
      </c>
      <c r="N40">
        <f t="shared" ca="1" si="6"/>
        <v>6.0094942867775503E-3</v>
      </c>
      <c r="O40">
        <f t="shared" ca="1" si="7"/>
        <v>5.8362878306048582E-3</v>
      </c>
      <c r="P40" s="7">
        <f t="shared" ca="1" si="8"/>
        <v>0.98815421788261759</v>
      </c>
      <c r="Q40" s="8">
        <f t="shared" ca="1" si="9"/>
        <v>5.8362878306048582E-3</v>
      </c>
      <c r="R40" s="9">
        <f t="shared" ca="1" si="10"/>
        <v>6.0094942867775503E-3</v>
      </c>
      <c r="S40" s="10">
        <f t="shared" ca="1" si="11"/>
        <v>1</v>
      </c>
      <c r="T40">
        <f t="shared" ca="1" si="12"/>
        <v>1.1845782117382408E-2</v>
      </c>
      <c r="U40" s="10">
        <f t="shared" ca="1" si="13"/>
        <v>1.1845782117382408E-2</v>
      </c>
    </row>
    <row r="41" spans="1:27" x14ac:dyDescent="0.2">
      <c r="A41">
        <v>68</v>
      </c>
      <c r="B41" s="29">
        <v>3.9570002585983968</v>
      </c>
      <c r="C41" s="29">
        <v>145.8587</v>
      </c>
      <c r="E41">
        <f t="shared" si="3"/>
        <v>68</v>
      </c>
      <c r="F41">
        <v>8.5000000000000006E-3</v>
      </c>
      <c r="G41">
        <f t="shared" si="1"/>
        <v>0.99150000000000005</v>
      </c>
      <c r="H41">
        <v>7.6E-3</v>
      </c>
      <c r="I41">
        <f t="shared" si="2"/>
        <v>0.99239999999999995</v>
      </c>
      <c r="J41">
        <f ca="1">$AP$86</f>
        <v>-0.40066866276871438</v>
      </c>
      <c r="K41">
        <f ca="1">$AP$101</f>
        <v>-0.16730243323991872</v>
      </c>
      <c r="L41">
        <f t="shared" ca="1" si="4"/>
        <v>5.7019308779419076E-3</v>
      </c>
      <c r="M41">
        <f t="shared" ca="1" si="5"/>
        <v>6.4329471319586329E-3</v>
      </c>
      <c r="N41">
        <f t="shared" ca="1" si="6"/>
        <v>6.4329471319586329E-3</v>
      </c>
      <c r="O41">
        <f t="shared" ca="1" si="7"/>
        <v>5.7019308779419076E-3</v>
      </c>
      <c r="P41" s="7">
        <f t="shared" ca="1" si="8"/>
        <v>0.98786512199009946</v>
      </c>
      <c r="Q41" s="8">
        <f t="shared" ca="1" si="9"/>
        <v>5.7019308779419076E-3</v>
      </c>
      <c r="R41" s="9">
        <f t="shared" ca="1" si="10"/>
        <v>6.4329471319586329E-3</v>
      </c>
      <c r="S41" s="10">
        <f t="shared" ca="1" si="11"/>
        <v>1</v>
      </c>
      <c r="T41">
        <f t="shared" ca="1" si="12"/>
        <v>1.213487800990054E-2</v>
      </c>
      <c r="U41" s="10">
        <f t="shared" ca="1" si="13"/>
        <v>1.213487800990054E-2</v>
      </c>
    </row>
    <row r="42" spans="1:27" x14ac:dyDescent="0.2">
      <c r="A42">
        <v>69</v>
      </c>
      <c r="B42" s="29">
        <v>3.9329997414016034</v>
      </c>
      <c r="C42" s="29">
        <v>146.50919999999999</v>
      </c>
      <c r="E42">
        <f t="shared" si="3"/>
        <v>69</v>
      </c>
      <c r="F42">
        <v>8.8999999999999999E-3</v>
      </c>
      <c r="G42">
        <f t="shared" si="1"/>
        <v>0.99109999999999998</v>
      </c>
      <c r="H42">
        <v>8.9999999999999993E-3</v>
      </c>
      <c r="I42">
        <f t="shared" si="2"/>
        <v>0.99099999999999999</v>
      </c>
      <c r="J42">
        <f ca="1">$AQ$86</f>
        <v>-0.40066866276871438</v>
      </c>
      <c r="K42">
        <f ca="1">$AQ$101</f>
        <v>-0.16730243323991872</v>
      </c>
      <c r="L42">
        <f t="shared" ca="1" si="4"/>
        <v>5.9706537324197839E-3</v>
      </c>
      <c r="M42">
        <f t="shared" ca="1" si="5"/>
        <v>7.6187900218156468E-3</v>
      </c>
      <c r="N42">
        <f t="shared" ca="1" si="6"/>
        <v>7.6187900218156468E-3</v>
      </c>
      <c r="O42">
        <f t="shared" ca="1" si="7"/>
        <v>5.9706537324197839E-3</v>
      </c>
      <c r="P42" s="7">
        <f t="shared" ca="1" si="8"/>
        <v>0.98641055624576457</v>
      </c>
      <c r="Q42" s="8">
        <f t="shared" ca="1" si="9"/>
        <v>5.9706537324197839E-3</v>
      </c>
      <c r="R42" s="9">
        <f t="shared" ca="1" si="10"/>
        <v>7.6187900218156468E-3</v>
      </c>
      <c r="S42" s="10">
        <f t="shared" ca="1" si="11"/>
        <v>1</v>
      </c>
      <c r="T42">
        <f t="shared" ca="1" si="12"/>
        <v>1.3589443754235431E-2</v>
      </c>
      <c r="U42" s="10">
        <f t="shared" ca="1" si="13"/>
        <v>1.3589443754235431E-2</v>
      </c>
    </row>
    <row r="43" spans="1:27" x14ac:dyDescent="0.2">
      <c r="A43">
        <v>70</v>
      </c>
      <c r="B43" s="29">
        <v>3.9529997414016034</v>
      </c>
      <c r="C43" s="29">
        <v>145.97569999999999</v>
      </c>
      <c r="E43">
        <f t="shared" si="3"/>
        <v>70</v>
      </c>
      <c r="F43">
        <v>9.1000000000000004E-3</v>
      </c>
      <c r="G43">
        <f t="shared" si="1"/>
        <v>0.9909</v>
      </c>
      <c r="H43">
        <v>9.9000000000000008E-3</v>
      </c>
      <c r="I43">
        <f t="shared" si="2"/>
        <v>0.99009999999999998</v>
      </c>
      <c r="J43">
        <f ca="1">$AR$86</f>
        <v>-0.40066866276871438</v>
      </c>
      <c r="K43">
        <f ca="1">$AR$101</f>
        <v>-0.16730243323991872</v>
      </c>
      <c r="L43">
        <f t="shared" ca="1" si="4"/>
        <v>6.1050285857889852E-3</v>
      </c>
      <c r="M43">
        <f t="shared" ca="1" si="5"/>
        <v>8.3812538663792235E-3</v>
      </c>
      <c r="N43">
        <f t="shared" ca="1" si="6"/>
        <v>8.3812538663792235E-3</v>
      </c>
      <c r="O43">
        <f t="shared" ca="1" si="7"/>
        <v>6.1050285857889852E-3</v>
      </c>
      <c r="P43" s="7">
        <f t="shared" ca="1" si="8"/>
        <v>0.98551371754783179</v>
      </c>
      <c r="Q43" s="8">
        <f t="shared" ca="1" si="9"/>
        <v>6.1050285857889852E-3</v>
      </c>
      <c r="R43" s="9">
        <f t="shared" ca="1" si="10"/>
        <v>8.3812538663792235E-3</v>
      </c>
      <c r="S43" s="10">
        <f t="shared" ca="1" si="11"/>
        <v>1</v>
      </c>
      <c r="T43">
        <f t="shared" ca="1" si="12"/>
        <v>1.4486282452168209E-2</v>
      </c>
      <c r="U43" s="10">
        <f t="shared" ca="1" si="13"/>
        <v>1.4486282452168209E-2</v>
      </c>
    </row>
    <row r="44" spans="1:27" x14ac:dyDescent="0.2">
      <c r="A44">
        <v>71</v>
      </c>
      <c r="B44" s="29">
        <v>3.9332347426945957</v>
      </c>
      <c r="C44" s="29">
        <f>C43+0.899</f>
        <v>146.87469999999999</v>
      </c>
      <c r="E44">
        <f t="shared" si="3"/>
        <v>71</v>
      </c>
      <c r="F44">
        <v>0.01</v>
      </c>
      <c r="G44">
        <f t="shared" si="1"/>
        <v>0.99</v>
      </c>
      <c r="H44">
        <v>1.15E-2</v>
      </c>
      <c r="I44">
        <f t="shared" si="2"/>
        <v>0.98850000000000005</v>
      </c>
      <c r="J44">
        <f ca="1">$AS$86</f>
        <v>-0.40066866276871438</v>
      </c>
      <c r="K44">
        <f ca="1">$AS$101</f>
        <v>-0.16730243323991872</v>
      </c>
      <c r="L44">
        <f t="shared" ca="1" si="4"/>
        <v>6.7098262658998875E-3</v>
      </c>
      <c r="M44">
        <f t="shared" ca="1" si="5"/>
        <v>9.7370088732938731E-3</v>
      </c>
      <c r="N44">
        <f t="shared" ca="1" si="6"/>
        <v>9.7370088732938731E-3</v>
      </c>
      <c r="O44">
        <f t="shared" ca="1" si="7"/>
        <v>6.7098262658998875E-3</v>
      </c>
      <c r="P44" s="7">
        <f t="shared" ca="1" si="8"/>
        <v>0.98355316486080624</v>
      </c>
      <c r="Q44" s="8">
        <f t="shared" ca="1" si="9"/>
        <v>6.7098262658998875E-3</v>
      </c>
      <c r="R44" s="9">
        <f t="shared" ca="1" si="10"/>
        <v>9.7370088732938731E-3</v>
      </c>
      <c r="S44" s="10">
        <f t="shared" ca="1" si="11"/>
        <v>1</v>
      </c>
      <c r="T44">
        <f t="shared" ca="1" si="12"/>
        <v>1.6446835139193761E-2</v>
      </c>
      <c r="U44" s="10">
        <f t="shared" ca="1" si="13"/>
        <v>1.6446835139193761E-2</v>
      </c>
    </row>
    <row r="45" spans="1:27" x14ac:dyDescent="0.2">
      <c r="A45">
        <v>72</v>
      </c>
      <c r="B45" s="29">
        <v>3.9135685689811224</v>
      </c>
      <c r="C45" s="29">
        <f t="shared" ref="C45:C53" si="14">C44+0.899</f>
        <v>147.77369999999999</v>
      </c>
      <c r="E45">
        <f t="shared" si="3"/>
        <v>72</v>
      </c>
      <c r="F45">
        <v>1.01E-2</v>
      </c>
      <c r="G45">
        <f t="shared" si="1"/>
        <v>0.9899</v>
      </c>
      <c r="H45">
        <v>1.4E-2</v>
      </c>
      <c r="I45">
        <f t="shared" si="2"/>
        <v>0.98599999999999999</v>
      </c>
      <c r="J45">
        <f ca="1">$AT$86</f>
        <v>-0.40066866276871438</v>
      </c>
      <c r="K45">
        <f ca="1">$AT$101</f>
        <v>-0.16730243323991872</v>
      </c>
      <c r="L45">
        <f t="shared" ca="1" si="4"/>
        <v>6.7770372101045862E-3</v>
      </c>
      <c r="M45">
        <f t="shared" ca="1" si="5"/>
        <v>1.1856053189738147E-2</v>
      </c>
      <c r="N45">
        <f t="shared" ca="1" si="6"/>
        <v>1.1856053189738147E-2</v>
      </c>
      <c r="O45">
        <f t="shared" ca="1" si="7"/>
        <v>6.7770372101045862E-3</v>
      </c>
      <c r="P45" s="7">
        <f t="shared" ca="1" si="8"/>
        <v>0.98136690960015727</v>
      </c>
      <c r="Q45" s="8">
        <f t="shared" ca="1" si="9"/>
        <v>6.7770372101045862E-3</v>
      </c>
      <c r="R45" s="9">
        <f t="shared" ca="1" si="10"/>
        <v>1.1856053189738147E-2</v>
      </c>
      <c r="S45" s="10">
        <f t="shared" ca="1" si="11"/>
        <v>1</v>
      </c>
      <c r="T45">
        <f t="shared" ca="1" si="12"/>
        <v>1.8633090399842733E-2</v>
      </c>
      <c r="U45" s="10">
        <f t="shared" ca="1" si="13"/>
        <v>1.8633090399842733E-2</v>
      </c>
    </row>
    <row r="46" spans="1:27" x14ac:dyDescent="0.2">
      <c r="A46">
        <v>73</v>
      </c>
      <c r="B46" s="29">
        <v>3.8940007261362166</v>
      </c>
      <c r="C46" s="29">
        <f t="shared" si="14"/>
        <v>148.67269999999999</v>
      </c>
      <c r="E46">
        <f t="shared" si="3"/>
        <v>73</v>
      </c>
      <c r="F46">
        <v>1.0200000000000001E-2</v>
      </c>
      <c r="G46">
        <f t="shared" si="1"/>
        <v>0.98980000000000001</v>
      </c>
      <c r="H46">
        <v>1.52E-2</v>
      </c>
      <c r="I46">
        <f t="shared" si="2"/>
        <v>0.98480000000000001</v>
      </c>
      <c r="J46">
        <f ca="1">$AU$86</f>
        <v>-0.40066866276871438</v>
      </c>
      <c r="K46">
        <f ca="1">$AU$101</f>
        <v>-0.16730243323991872</v>
      </c>
      <c r="L46">
        <f t="shared" ca="1" si="4"/>
        <v>6.8442503958069389E-3</v>
      </c>
      <c r="M46">
        <f t="shared" ca="1" si="5"/>
        <v>1.2873488375661601E-2</v>
      </c>
      <c r="N46">
        <f t="shared" ca="1" si="6"/>
        <v>1.2873488375661601E-2</v>
      </c>
      <c r="O46">
        <f t="shared" ca="1" si="7"/>
        <v>6.8442503958069389E-3</v>
      </c>
      <c r="P46" s="7">
        <f t="shared" ca="1" si="8"/>
        <v>0.98028226122853146</v>
      </c>
      <c r="Q46" s="8">
        <f t="shared" ca="1" si="9"/>
        <v>6.8442503958069389E-3</v>
      </c>
      <c r="R46" s="9">
        <f t="shared" ca="1" si="10"/>
        <v>1.2873488375661601E-2</v>
      </c>
      <c r="S46" s="10">
        <f t="shared" ca="1" si="11"/>
        <v>1</v>
      </c>
      <c r="T46">
        <f t="shared" ca="1" si="12"/>
        <v>1.971773877146854E-2</v>
      </c>
      <c r="U46" s="10">
        <f t="shared" ca="1" si="13"/>
        <v>1.971773877146854E-2</v>
      </c>
    </row>
    <row r="47" spans="1:27" x14ac:dyDescent="0.2">
      <c r="A47">
        <v>74</v>
      </c>
      <c r="B47" s="29">
        <v>3.8745307225055354</v>
      </c>
      <c r="C47" s="29">
        <f t="shared" si="14"/>
        <v>149.57169999999999</v>
      </c>
      <c r="E47">
        <f t="shared" si="3"/>
        <v>74</v>
      </c>
      <c r="F47">
        <v>1.09E-2</v>
      </c>
      <c r="G47">
        <f t="shared" si="1"/>
        <v>0.98909999999999998</v>
      </c>
      <c r="H47">
        <v>1.6500000000000001E-2</v>
      </c>
      <c r="I47">
        <f t="shared" si="2"/>
        <v>0.98350000000000004</v>
      </c>
      <c r="J47">
        <f ca="1">$AV$86</f>
        <v>-0.40066866276871438</v>
      </c>
      <c r="K47">
        <f ca="1">$AV$101</f>
        <v>-0.16730243323991872</v>
      </c>
      <c r="L47">
        <f t="shared" ca="1" si="4"/>
        <v>7.3148054829723641E-3</v>
      </c>
      <c r="M47">
        <f t="shared" ca="1" si="5"/>
        <v>1.3975925387023302E-2</v>
      </c>
      <c r="N47">
        <f t="shared" ca="1" si="6"/>
        <v>1.3975925387023302E-2</v>
      </c>
      <c r="O47">
        <f t="shared" ca="1" si="7"/>
        <v>7.3148054829723641E-3</v>
      </c>
      <c r="P47" s="7">
        <f t="shared" ca="1" si="8"/>
        <v>0.97870926913000433</v>
      </c>
      <c r="Q47" s="8">
        <f t="shared" ca="1" si="9"/>
        <v>7.3148054829723641E-3</v>
      </c>
      <c r="R47" s="9">
        <f t="shared" ca="1" si="10"/>
        <v>1.3975925387023302E-2</v>
      </c>
      <c r="S47" s="10">
        <f t="shared" ca="1" si="11"/>
        <v>1</v>
      </c>
      <c r="T47">
        <f t="shared" ca="1" si="12"/>
        <v>2.1290730869995667E-2</v>
      </c>
      <c r="U47" s="10">
        <f t="shared" ca="1" si="13"/>
        <v>2.1290730869995667E-2</v>
      </c>
    </row>
    <row r="48" spans="1:27" x14ac:dyDescent="0.2">
      <c r="A48">
        <v>75</v>
      </c>
      <c r="B48" s="29">
        <v>3.8551580688930076</v>
      </c>
      <c r="C48" s="29">
        <f t="shared" si="14"/>
        <v>150.47069999999999</v>
      </c>
      <c r="E48">
        <f>E47+1</f>
        <v>75</v>
      </c>
      <c r="F48">
        <v>1.1900000000000001E-2</v>
      </c>
      <c r="G48">
        <f t="shared" si="1"/>
        <v>0.98809999999999998</v>
      </c>
      <c r="H48">
        <v>1.83E-2</v>
      </c>
      <c r="I48">
        <f t="shared" si="2"/>
        <v>0.98170000000000002</v>
      </c>
      <c r="J48">
        <f ca="1">$AW$86</f>
        <v>-0.40066866276871438</v>
      </c>
      <c r="K48">
        <f ca="1">$AW$101</f>
        <v>-0.16730243323991872</v>
      </c>
      <c r="L48">
        <f t="shared" ca="1" si="4"/>
        <v>7.9872177940644162E-3</v>
      </c>
      <c r="M48">
        <f t="shared" ca="1" si="5"/>
        <v>1.5502747356081814E-2</v>
      </c>
      <c r="N48">
        <f t="shared" ca="1" si="6"/>
        <v>1.5502747356081814E-2</v>
      </c>
      <c r="O48">
        <f t="shared" ca="1" si="7"/>
        <v>7.9872177940644162E-3</v>
      </c>
      <c r="P48" s="7">
        <f t="shared" ca="1" si="8"/>
        <v>0.97651003484985377</v>
      </c>
      <c r="Q48" s="8">
        <f t="shared" ca="1" si="9"/>
        <v>7.9872177940644162E-3</v>
      </c>
      <c r="R48" s="9">
        <f t="shared" ca="1" si="10"/>
        <v>1.5502747356081814E-2</v>
      </c>
      <c r="S48" s="10">
        <f t="shared" ca="1" si="11"/>
        <v>1</v>
      </c>
      <c r="T48">
        <f t="shared" ca="1" si="12"/>
        <v>2.348996515014623E-2</v>
      </c>
      <c r="U48" s="10">
        <f t="shared" ca="1" si="13"/>
        <v>2.348996515014623E-2</v>
      </c>
    </row>
    <row r="49" spans="1:54" x14ac:dyDescent="0.2">
      <c r="A49">
        <v>76</v>
      </c>
      <c r="B49" s="29">
        <v>3.8358822785485422</v>
      </c>
      <c r="C49" s="29">
        <f t="shared" si="14"/>
        <v>151.36969999999999</v>
      </c>
      <c r="E49">
        <f t="shared" si="3"/>
        <v>76</v>
      </c>
      <c r="F49">
        <v>1.21E-2</v>
      </c>
      <c r="G49">
        <f t="shared" si="1"/>
        <v>0.9879</v>
      </c>
      <c r="H49">
        <v>2.0199999999999999E-2</v>
      </c>
      <c r="I49">
        <f t="shared" si="2"/>
        <v>0.9798</v>
      </c>
      <c r="J49">
        <f ca="1">$AX$86</f>
        <v>-0.40066866276871438</v>
      </c>
      <c r="K49">
        <f ca="1">$AX$101</f>
        <v>-0.16730243323991872</v>
      </c>
      <c r="L49">
        <f t="shared" ca="1" si="4"/>
        <v>8.1217272097777737E-3</v>
      </c>
      <c r="M49">
        <f t="shared" ca="1" si="5"/>
        <v>1.7114860740487292E-2</v>
      </c>
      <c r="N49">
        <f t="shared" ca="1" si="6"/>
        <v>1.7114860740487292E-2</v>
      </c>
      <c r="O49">
        <f t="shared" ca="1" si="7"/>
        <v>8.1217272097777737E-3</v>
      </c>
      <c r="P49" s="7">
        <f t="shared" ca="1" si="8"/>
        <v>0.97476341204973493</v>
      </c>
      <c r="Q49" s="8">
        <f t="shared" ca="1" si="9"/>
        <v>8.1217272097777737E-3</v>
      </c>
      <c r="R49" s="9">
        <f t="shared" ca="1" si="10"/>
        <v>1.7114860740487292E-2</v>
      </c>
      <c r="S49" s="10">
        <f t="shared" ca="1" si="11"/>
        <v>1</v>
      </c>
      <c r="T49">
        <f t="shared" ca="1" si="12"/>
        <v>2.5236587950265066E-2</v>
      </c>
      <c r="U49" s="10">
        <f t="shared" ca="1" si="13"/>
        <v>2.5236587950265066E-2</v>
      </c>
    </row>
    <row r="50" spans="1:54" x14ac:dyDescent="0.2">
      <c r="A50">
        <v>77</v>
      </c>
      <c r="B50" s="29">
        <v>3.8167028671557999</v>
      </c>
      <c r="C50" s="29">
        <f t="shared" si="14"/>
        <v>152.2687</v>
      </c>
      <c r="E50">
        <f t="shared" si="3"/>
        <v>77</v>
      </c>
      <c r="F50">
        <v>1.2699999999999999E-2</v>
      </c>
      <c r="G50">
        <f t="shared" si="1"/>
        <v>0.98729999999999996</v>
      </c>
      <c r="H50">
        <v>2.3699999999999999E-2</v>
      </c>
      <c r="I50">
        <f t="shared" si="2"/>
        <v>0.97629999999999995</v>
      </c>
      <c r="J50">
        <f ca="1">$AY$86</f>
        <v>-0.40066866276871438</v>
      </c>
      <c r="K50">
        <f ca="1">$AY$101</f>
        <v>-0.16730243323991872</v>
      </c>
      <c r="L50">
        <f t="shared" ca="1" si="4"/>
        <v>8.5253094074629887E-3</v>
      </c>
      <c r="M50">
        <f t="shared" ca="1" si="5"/>
        <v>2.0085804985048528E-2</v>
      </c>
      <c r="N50">
        <f t="shared" ca="1" si="6"/>
        <v>2.0085804985048528E-2</v>
      </c>
      <c r="O50">
        <f t="shared" ca="1" si="7"/>
        <v>8.5253094074629887E-3</v>
      </c>
      <c r="P50" s="7">
        <f t="shared" ca="1" si="8"/>
        <v>0.97138888560748848</v>
      </c>
      <c r="Q50" s="8">
        <f t="shared" ca="1" si="9"/>
        <v>8.5253094074629887E-3</v>
      </c>
      <c r="R50" s="9">
        <f t="shared" ca="1" si="10"/>
        <v>2.0085804985048528E-2</v>
      </c>
      <c r="S50" s="10">
        <f t="shared" ca="1" si="11"/>
        <v>1</v>
      </c>
      <c r="T50">
        <f t="shared" ca="1" si="12"/>
        <v>2.8611114392511516E-2</v>
      </c>
      <c r="U50" s="10">
        <f t="shared" ca="1" si="13"/>
        <v>2.8611114392511516E-2</v>
      </c>
    </row>
    <row r="51" spans="1:54" x14ac:dyDescent="0.2">
      <c r="A51">
        <v>78</v>
      </c>
      <c r="B51" s="29">
        <v>3.7976193528200208</v>
      </c>
      <c r="C51" s="29">
        <f t="shared" si="14"/>
        <v>153.1677</v>
      </c>
      <c r="E51">
        <f>E50+1</f>
        <v>78</v>
      </c>
      <c r="F51">
        <v>1.4200000000000001E-2</v>
      </c>
      <c r="G51">
        <f t="shared" si="1"/>
        <v>0.98580000000000001</v>
      </c>
      <c r="H51">
        <v>2.52E-2</v>
      </c>
      <c r="I51">
        <f t="shared" si="2"/>
        <v>0.9748</v>
      </c>
      <c r="J51">
        <f ca="1">$AZ$86</f>
        <v>-0.40066866276871438</v>
      </c>
      <c r="K51">
        <f ca="1">$AZ$101</f>
        <v>-0.16730243323991872</v>
      </c>
      <c r="L51">
        <f t="shared" ca="1" si="4"/>
        <v>9.5346193180745331E-3</v>
      </c>
      <c r="M51">
        <f t="shared" ca="1" si="5"/>
        <v>2.135956883693424E-2</v>
      </c>
      <c r="N51">
        <f t="shared" ca="1" si="6"/>
        <v>2.135956883693424E-2</v>
      </c>
      <c r="O51">
        <f t="shared" ca="1" si="7"/>
        <v>9.5346193180745331E-3</v>
      </c>
      <c r="P51" s="7">
        <f t="shared" ca="1" si="8"/>
        <v>0.96910581184499123</v>
      </c>
      <c r="Q51" s="8">
        <f t="shared" ca="1" si="9"/>
        <v>9.5346193180745331E-3</v>
      </c>
      <c r="R51" s="9">
        <f t="shared" ca="1" si="10"/>
        <v>2.135956883693424E-2</v>
      </c>
      <c r="S51" s="10">
        <f t="shared" ca="1" si="11"/>
        <v>1</v>
      </c>
      <c r="T51">
        <f t="shared" ca="1" si="12"/>
        <v>3.0894188155008773E-2</v>
      </c>
      <c r="U51" s="10">
        <f t="shared" ca="1" si="13"/>
        <v>3.0894188155008773E-2</v>
      </c>
    </row>
    <row r="52" spans="1:54" x14ac:dyDescent="0.2">
      <c r="A52">
        <v>79</v>
      </c>
      <c r="B52" s="29">
        <v>3.7786312560559208</v>
      </c>
      <c r="C52" s="29">
        <f t="shared" si="14"/>
        <v>154.0667</v>
      </c>
      <c r="E52">
        <f t="shared" si="3"/>
        <v>79</v>
      </c>
      <c r="F52">
        <v>1.2999999999999999E-2</v>
      </c>
      <c r="G52">
        <f t="shared" si="1"/>
        <v>0.98699999999999999</v>
      </c>
      <c r="H52">
        <v>2.8299999999999999E-2</v>
      </c>
      <c r="I52">
        <f t="shared" si="2"/>
        <v>0.97170000000000001</v>
      </c>
      <c r="J52">
        <f ca="1">$BA$86</f>
        <v>-0.40066866276871438</v>
      </c>
      <c r="K52">
        <f ca="1">$BA$101</f>
        <v>-0.16730243323991872</v>
      </c>
      <c r="L52">
        <f t="shared" ca="1" si="4"/>
        <v>8.7271308684782056E-3</v>
      </c>
      <c r="M52">
        <f t="shared" ca="1" si="5"/>
        <v>2.3992971715774303E-2</v>
      </c>
      <c r="N52">
        <f t="shared" ca="1" si="6"/>
        <v>2.3992971715774303E-2</v>
      </c>
      <c r="O52">
        <f t="shared" ca="1" si="7"/>
        <v>8.7271308684782056E-3</v>
      </c>
      <c r="P52" s="7">
        <f t="shared" ca="1" si="8"/>
        <v>0.96727989741574749</v>
      </c>
      <c r="Q52" s="8">
        <f t="shared" ca="1" si="9"/>
        <v>8.7271308684782056E-3</v>
      </c>
      <c r="R52" s="9">
        <f t="shared" ca="1" si="10"/>
        <v>2.3992971715774303E-2</v>
      </c>
      <c r="S52" s="10">
        <f t="shared" ca="1" si="11"/>
        <v>1</v>
      </c>
      <c r="T52">
        <f t="shared" ca="1" si="12"/>
        <v>3.2720102584252508E-2</v>
      </c>
      <c r="U52" s="10">
        <f t="shared" ca="1" si="13"/>
        <v>3.2720102584252508E-2</v>
      </c>
    </row>
    <row r="53" spans="1:54" x14ac:dyDescent="0.2">
      <c r="A53">
        <v>80</v>
      </c>
      <c r="B53" s="29">
        <v>3.7597380997756411</v>
      </c>
      <c r="C53" s="29">
        <f t="shared" si="14"/>
        <v>154.9657</v>
      </c>
      <c r="E53">
        <f>E52+1</f>
        <v>80</v>
      </c>
      <c r="F53">
        <v>1.4500000000000001E-2</v>
      </c>
      <c r="G53">
        <f t="shared" si="1"/>
        <v>0.98550000000000004</v>
      </c>
      <c r="H53">
        <v>3.3799999999999997E-2</v>
      </c>
      <c r="I53">
        <f t="shared" si="2"/>
        <v>0.96619999999999995</v>
      </c>
      <c r="J53">
        <f ca="1">$BB$86</f>
        <v>-0.40066866276871438</v>
      </c>
      <c r="K53">
        <f ca="1">$BB$101</f>
        <v>-0.16730243323991872</v>
      </c>
      <c r="L53">
        <f t="shared" ca="1" si="4"/>
        <v>9.7365421228551297E-3</v>
      </c>
      <c r="M53">
        <f t="shared" ca="1" si="5"/>
        <v>2.8668327118389958E-2</v>
      </c>
      <c r="N53">
        <f t="shared" ca="1" si="6"/>
        <v>2.8668327118389958E-2</v>
      </c>
      <c r="O53">
        <f t="shared" ca="1" si="7"/>
        <v>9.7365421228551297E-3</v>
      </c>
      <c r="P53" s="7">
        <f t="shared" ca="1" si="8"/>
        <v>0.96159513075875491</v>
      </c>
      <c r="Q53" s="8">
        <f t="shared" ca="1" si="9"/>
        <v>9.7365421228551297E-3</v>
      </c>
      <c r="R53" s="9">
        <f t="shared" ca="1" si="10"/>
        <v>2.8668327118389958E-2</v>
      </c>
      <c r="S53" s="10">
        <f t="shared" ca="1" si="11"/>
        <v>1</v>
      </c>
      <c r="T53">
        <f t="shared" ca="1" si="12"/>
        <v>3.8404869241245088E-2</v>
      </c>
      <c r="U53" s="10">
        <f t="shared" ca="1" si="13"/>
        <v>3.8404869241245088E-2</v>
      </c>
    </row>
    <row r="60" spans="1:54" x14ac:dyDescent="0.2">
      <c r="A60" s="30" t="s">
        <v>24</v>
      </c>
      <c r="D60">
        <v>30</v>
      </c>
      <c r="E60">
        <f t="shared" ref="E60:BB60" si="15">D60+1</f>
        <v>31</v>
      </c>
      <c r="F60">
        <f t="shared" si="15"/>
        <v>32</v>
      </c>
      <c r="G60">
        <f t="shared" si="15"/>
        <v>33</v>
      </c>
      <c r="H60">
        <f t="shared" si="15"/>
        <v>34</v>
      </c>
      <c r="I60">
        <f t="shared" si="15"/>
        <v>35</v>
      </c>
      <c r="J60">
        <f t="shared" si="15"/>
        <v>36</v>
      </c>
      <c r="K60">
        <f t="shared" si="15"/>
        <v>37</v>
      </c>
      <c r="L60">
        <f t="shared" si="15"/>
        <v>38</v>
      </c>
      <c r="M60">
        <f t="shared" si="15"/>
        <v>39</v>
      </c>
      <c r="N60">
        <f t="shared" si="15"/>
        <v>40</v>
      </c>
      <c r="O60">
        <f t="shared" si="15"/>
        <v>41</v>
      </c>
      <c r="P60">
        <f t="shared" si="15"/>
        <v>42</v>
      </c>
      <c r="Q60">
        <f t="shared" si="15"/>
        <v>43</v>
      </c>
      <c r="R60">
        <f t="shared" si="15"/>
        <v>44</v>
      </c>
      <c r="S60">
        <f t="shared" si="15"/>
        <v>45</v>
      </c>
      <c r="T60">
        <f t="shared" si="15"/>
        <v>46</v>
      </c>
      <c r="U60">
        <f t="shared" si="15"/>
        <v>47</v>
      </c>
      <c r="V60">
        <f t="shared" si="15"/>
        <v>48</v>
      </c>
      <c r="W60">
        <f t="shared" si="15"/>
        <v>49</v>
      </c>
      <c r="X60">
        <f t="shared" si="15"/>
        <v>50</v>
      </c>
      <c r="Y60">
        <f t="shared" si="15"/>
        <v>51</v>
      </c>
      <c r="Z60">
        <f t="shared" si="15"/>
        <v>52</v>
      </c>
      <c r="AA60">
        <f t="shared" si="15"/>
        <v>53</v>
      </c>
      <c r="AB60">
        <f t="shared" si="15"/>
        <v>54</v>
      </c>
      <c r="AC60">
        <f t="shared" si="15"/>
        <v>55</v>
      </c>
      <c r="AD60">
        <f t="shared" si="15"/>
        <v>56</v>
      </c>
      <c r="AE60">
        <f t="shared" si="15"/>
        <v>57</v>
      </c>
      <c r="AF60">
        <f t="shared" si="15"/>
        <v>58</v>
      </c>
      <c r="AG60">
        <f t="shared" si="15"/>
        <v>59</v>
      </c>
      <c r="AH60">
        <f t="shared" si="15"/>
        <v>60</v>
      </c>
      <c r="AI60">
        <f t="shared" si="15"/>
        <v>61</v>
      </c>
      <c r="AJ60">
        <f t="shared" si="15"/>
        <v>62</v>
      </c>
      <c r="AK60">
        <f t="shared" si="15"/>
        <v>63</v>
      </c>
      <c r="AL60">
        <f t="shared" si="15"/>
        <v>64</v>
      </c>
      <c r="AM60">
        <f t="shared" si="15"/>
        <v>65</v>
      </c>
      <c r="AN60">
        <f t="shared" si="15"/>
        <v>66</v>
      </c>
      <c r="AO60">
        <f t="shared" si="15"/>
        <v>67</v>
      </c>
      <c r="AP60">
        <f t="shared" si="15"/>
        <v>68</v>
      </c>
      <c r="AQ60">
        <f t="shared" si="15"/>
        <v>69</v>
      </c>
      <c r="AR60">
        <f t="shared" si="15"/>
        <v>70</v>
      </c>
      <c r="AS60">
        <f t="shared" si="15"/>
        <v>71</v>
      </c>
      <c r="AT60">
        <f t="shared" si="15"/>
        <v>72</v>
      </c>
      <c r="AU60">
        <f t="shared" si="15"/>
        <v>73</v>
      </c>
      <c r="AV60">
        <f t="shared" si="15"/>
        <v>74</v>
      </c>
      <c r="AW60">
        <f t="shared" si="15"/>
        <v>75</v>
      </c>
      <c r="AX60">
        <f t="shared" si="15"/>
        <v>76</v>
      </c>
      <c r="AY60">
        <f t="shared" si="15"/>
        <v>77</v>
      </c>
      <c r="AZ60">
        <f t="shared" si="15"/>
        <v>78</v>
      </c>
      <c r="BA60">
        <f t="shared" si="15"/>
        <v>79</v>
      </c>
      <c r="BB60">
        <f t="shared" si="15"/>
        <v>80</v>
      </c>
    </row>
    <row r="61" spans="1:54" x14ac:dyDescent="0.2">
      <c r="A61" s="31" t="s">
        <v>60</v>
      </c>
      <c r="B61">
        <f>0.66*0.85</f>
        <v>0.56100000000000005</v>
      </c>
      <c r="C61" s="32">
        <f ca="1">$Y$18</f>
        <v>0</v>
      </c>
      <c r="D61">
        <f t="shared" ref="D61:BB61" ca="1" si="16" xml:space="preserve"> $B$61*$C$61*(D60-20)</f>
        <v>0</v>
      </c>
      <c r="E61">
        <f t="shared" ca="1" si="16"/>
        <v>0</v>
      </c>
      <c r="F61">
        <f t="shared" ca="1" si="16"/>
        <v>0</v>
      </c>
      <c r="G61">
        <f t="shared" ca="1" si="16"/>
        <v>0</v>
      </c>
      <c r="H61">
        <f t="shared" ca="1" si="16"/>
        <v>0</v>
      </c>
      <c r="I61">
        <f t="shared" ca="1" si="16"/>
        <v>0</v>
      </c>
      <c r="J61">
        <f t="shared" ca="1" si="16"/>
        <v>0</v>
      </c>
      <c r="K61">
        <f t="shared" ca="1" si="16"/>
        <v>0</v>
      </c>
      <c r="L61">
        <f t="shared" ca="1" si="16"/>
        <v>0</v>
      </c>
      <c r="M61">
        <f t="shared" ca="1" si="16"/>
        <v>0</v>
      </c>
      <c r="N61">
        <f t="shared" ca="1" si="16"/>
        <v>0</v>
      </c>
      <c r="O61">
        <f t="shared" ca="1" si="16"/>
        <v>0</v>
      </c>
      <c r="P61">
        <f t="shared" ca="1" si="16"/>
        <v>0</v>
      </c>
      <c r="Q61">
        <f t="shared" ca="1" si="16"/>
        <v>0</v>
      </c>
      <c r="R61">
        <f t="shared" ca="1" si="16"/>
        <v>0</v>
      </c>
      <c r="S61">
        <f t="shared" ca="1" si="16"/>
        <v>0</v>
      </c>
      <c r="T61">
        <f t="shared" ca="1" si="16"/>
        <v>0</v>
      </c>
      <c r="U61">
        <f t="shared" ca="1" si="16"/>
        <v>0</v>
      </c>
      <c r="V61">
        <f t="shared" ca="1" si="16"/>
        <v>0</v>
      </c>
      <c r="W61">
        <f t="shared" ca="1" si="16"/>
        <v>0</v>
      </c>
      <c r="X61">
        <f t="shared" ca="1" si="16"/>
        <v>0</v>
      </c>
      <c r="Y61">
        <f t="shared" ca="1" si="16"/>
        <v>0</v>
      </c>
      <c r="Z61">
        <f t="shared" ca="1" si="16"/>
        <v>0</v>
      </c>
      <c r="AA61">
        <f t="shared" ca="1" si="16"/>
        <v>0</v>
      </c>
      <c r="AB61">
        <f t="shared" ca="1" si="16"/>
        <v>0</v>
      </c>
      <c r="AC61">
        <f t="shared" ca="1" si="16"/>
        <v>0</v>
      </c>
      <c r="AD61">
        <f t="shared" ca="1" si="16"/>
        <v>0</v>
      </c>
      <c r="AE61">
        <f t="shared" ca="1" si="16"/>
        <v>0</v>
      </c>
      <c r="AF61">
        <f t="shared" ca="1" si="16"/>
        <v>0</v>
      </c>
      <c r="AG61">
        <f t="shared" ca="1" si="16"/>
        <v>0</v>
      </c>
      <c r="AH61">
        <f t="shared" ca="1" si="16"/>
        <v>0</v>
      </c>
      <c r="AI61">
        <f t="shared" ca="1" si="16"/>
        <v>0</v>
      </c>
      <c r="AJ61">
        <f t="shared" ca="1" si="16"/>
        <v>0</v>
      </c>
      <c r="AK61">
        <f t="shared" ca="1" si="16"/>
        <v>0</v>
      </c>
      <c r="AL61">
        <f t="shared" ca="1" si="16"/>
        <v>0</v>
      </c>
      <c r="AM61">
        <f t="shared" ca="1" si="16"/>
        <v>0</v>
      </c>
      <c r="AN61">
        <f t="shared" ca="1" si="16"/>
        <v>0</v>
      </c>
      <c r="AO61">
        <f t="shared" ca="1" si="16"/>
        <v>0</v>
      </c>
      <c r="AP61">
        <f t="shared" ca="1" si="16"/>
        <v>0</v>
      </c>
      <c r="AQ61">
        <f t="shared" ca="1" si="16"/>
        <v>0</v>
      </c>
      <c r="AR61">
        <f t="shared" ca="1" si="16"/>
        <v>0</v>
      </c>
      <c r="AS61">
        <f t="shared" ca="1" si="16"/>
        <v>0</v>
      </c>
      <c r="AT61">
        <f t="shared" ca="1" si="16"/>
        <v>0</v>
      </c>
      <c r="AU61">
        <f t="shared" ca="1" si="16"/>
        <v>0</v>
      </c>
      <c r="AV61">
        <f t="shared" ca="1" si="16"/>
        <v>0</v>
      </c>
      <c r="AW61">
        <f t="shared" ca="1" si="16"/>
        <v>0</v>
      </c>
      <c r="AX61">
        <f t="shared" ca="1" si="16"/>
        <v>0</v>
      </c>
      <c r="AY61">
        <f t="shared" ca="1" si="16"/>
        <v>0</v>
      </c>
      <c r="AZ61">
        <f t="shared" ca="1" si="16"/>
        <v>0</v>
      </c>
      <c r="BA61">
        <f t="shared" ca="1" si="16"/>
        <v>0</v>
      </c>
      <c r="BB61">
        <f t="shared" ca="1" si="16"/>
        <v>0</v>
      </c>
    </row>
    <row r="62" spans="1:54" x14ac:dyDescent="0.2">
      <c r="A62" s="31" t="s">
        <v>61</v>
      </c>
      <c r="B62">
        <f>$Z$27</f>
        <v>0</v>
      </c>
      <c r="C62" s="32">
        <f>$Y$28</f>
        <v>0</v>
      </c>
    </row>
    <row r="63" spans="1:54" x14ac:dyDescent="0.2">
      <c r="A63" s="31" t="s">
        <v>62</v>
      </c>
      <c r="B63">
        <f>Y11</f>
        <v>30</v>
      </c>
      <c r="C63" s="32"/>
    </row>
    <row r="64" spans="1:54" x14ac:dyDescent="0.2">
      <c r="A64" s="31" t="s">
        <v>63</v>
      </c>
      <c r="B64">
        <f>Y12</f>
        <v>80</v>
      </c>
      <c r="C64" s="32"/>
    </row>
    <row r="65" spans="1:54" x14ac:dyDescent="0.2">
      <c r="A65" s="31" t="s">
        <v>64</v>
      </c>
      <c r="B65">
        <v>-0.12</v>
      </c>
      <c r="C65" s="32"/>
      <c r="D65">
        <f t="shared" ref="D65:BB65" si="17">IF(AND($B$62=1, D60&gt;=$B$63),$B$65,0)</f>
        <v>0</v>
      </c>
      <c r="E65">
        <f t="shared" si="17"/>
        <v>0</v>
      </c>
      <c r="F65">
        <f t="shared" si="17"/>
        <v>0</v>
      </c>
      <c r="G65">
        <f t="shared" si="17"/>
        <v>0</v>
      </c>
      <c r="H65">
        <f t="shared" si="17"/>
        <v>0</v>
      </c>
      <c r="I65">
        <f t="shared" si="17"/>
        <v>0</v>
      </c>
      <c r="J65">
        <f t="shared" si="17"/>
        <v>0</v>
      </c>
      <c r="K65">
        <f t="shared" si="17"/>
        <v>0</v>
      </c>
      <c r="L65">
        <f t="shared" si="17"/>
        <v>0</v>
      </c>
      <c r="M65">
        <f t="shared" si="17"/>
        <v>0</v>
      </c>
      <c r="N65">
        <f t="shared" si="17"/>
        <v>0</v>
      </c>
      <c r="O65">
        <f t="shared" si="17"/>
        <v>0</v>
      </c>
      <c r="P65">
        <f t="shared" si="17"/>
        <v>0</v>
      </c>
      <c r="Q65">
        <f t="shared" si="17"/>
        <v>0</v>
      </c>
      <c r="R65">
        <f t="shared" si="17"/>
        <v>0</v>
      </c>
      <c r="S65">
        <f t="shared" si="17"/>
        <v>0</v>
      </c>
      <c r="T65">
        <f t="shared" si="17"/>
        <v>0</v>
      </c>
      <c r="U65">
        <f t="shared" si="17"/>
        <v>0</v>
      </c>
      <c r="V65">
        <f t="shared" si="17"/>
        <v>0</v>
      </c>
      <c r="W65">
        <f t="shared" si="17"/>
        <v>0</v>
      </c>
      <c r="X65">
        <f t="shared" si="17"/>
        <v>0</v>
      </c>
      <c r="Y65">
        <f t="shared" si="17"/>
        <v>0</v>
      </c>
      <c r="Z65">
        <f t="shared" si="17"/>
        <v>0</v>
      </c>
      <c r="AA65">
        <f t="shared" si="17"/>
        <v>0</v>
      </c>
      <c r="AB65">
        <f t="shared" si="17"/>
        <v>0</v>
      </c>
      <c r="AC65">
        <f t="shared" si="17"/>
        <v>0</v>
      </c>
      <c r="AD65">
        <f t="shared" si="17"/>
        <v>0</v>
      </c>
      <c r="AE65">
        <f t="shared" si="17"/>
        <v>0</v>
      </c>
      <c r="AF65">
        <f t="shared" si="17"/>
        <v>0</v>
      </c>
      <c r="AG65">
        <f t="shared" si="17"/>
        <v>0</v>
      </c>
      <c r="AH65">
        <f t="shared" si="17"/>
        <v>0</v>
      </c>
      <c r="AI65">
        <f t="shared" si="17"/>
        <v>0</v>
      </c>
      <c r="AJ65">
        <f t="shared" si="17"/>
        <v>0</v>
      </c>
      <c r="AK65">
        <f t="shared" si="17"/>
        <v>0</v>
      </c>
      <c r="AL65">
        <f t="shared" si="17"/>
        <v>0</v>
      </c>
      <c r="AM65">
        <f t="shared" si="17"/>
        <v>0</v>
      </c>
      <c r="AN65">
        <f t="shared" si="17"/>
        <v>0</v>
      </c>
      <c r="AO65">
        <f t="shared" si="17"/>
        <v>0</v>
      </c>
      <c r="AP65">
        <f t="shared" si="17"/>
        <v>0</v>
      </c>
      <c r="AQ65">
        <f t="shared" si="17"/>
        <v>0</v>
      </c>
      <c r="AR65">
        <f t="shared" si="17"/>
        <v>0</v>
      </c>
      <c r="AS65">
        <f t="shared" si="17"/>
        <v>0</v>
      </c>
      <c r="AT65">
        <f t="shared" si="17"/>
        <v>0</v>
      </c>
      <c r="AU65">
        <f t="shared" si="17"/>
        <v>0</v>
      </c>
      <c r="AV65">
        <f t="shared" si="17"/>
        <v>0</v>
      </c>
      <c r="AW65">
        <f t="shared" si="17"/>
        <v>0</v>
      </c>
      <c r="AX65">
        <f t="shared" si="17"/>
        <v>0</v>
      </c>
      <c r="AY65">
        <f t="shared" si="17"/>
        <v>0</v>
      </c>
      <c r="AZ65">
        <f t="shared" si="17"/>
        <v>0</v>
      </c>
      <c r="BA65">
        <f t="shared" si="17"/>
        <v>0</v>
      </c>
      <c r="BB65">
        <f t="shared" si="17"/>
        <v>0</v>
      </c>
    </row>
    <row r="66" spans="1:54" x14ac:dyDescent="0.2">
      <c r="A66" s="31" t="s">
        <v>65</v>
      </c>
      <c r="D66">
        <f t="shared" ref="D66:BB66" si="18">IF(AND((D60-$B$63)&gt;=0, ($B$64-D60)&gt;=0, ($B$62&gt;0)),((D60-$B$63)+1)*$C$62,C66)</f>
        <v>0</v>
      </c>
      <c r="E66">
        <f t="shared" si="18"/>
        <v>0</v>
      </c>
      <c r="F66">
        <f t="shared" si="18"/>
        <v>0</v>
      </c>
      <c r="G66">
        <f t="shared" si="18"/>
        <v>0</v>
      </c>
      <c r="H66">
        <f t="shared" si="18"/>
        <v>0</v>
      </c>
      <c r="I66">
        <f t="shared" si="18"/>
        <v>0</v>
      </c>
      <c r="J66">
        <f t="shared" si="18"/>
        <v>0</v>
      </c>
      <c r="K66">
        <f t="shared" si="18"/>
        <v>0</v>
      </c>
      <c r="L66">
        <f t="shared" si="18"/>
        <v>0</v>
      </c>
      <c r="M66">
        <f t="shared" si="18"/>
        <v>0</v>
      </c>
      <c r="N66">
        <f t="shared" si="18"/>
        <v>0</v>
      </c>
      <c r="O66">
        <f t="shared" si="18"/>
        <v>0</v>
      </c>
      <c r="P66">
        <f t="shared" si="18"/>
        <v>0</v>
      </c>
      <c r="Q66">
        <f t="shared" si="18"/>
        <v>0</v>
      </c>
      <c r="R66">
        <f t="shared" si="18"/>
        <v>0</v>
      </c>
      <c r="S66">
        <f t="shared" si="18"/>
        <v>0</v>
      </c>
      <c r="T66">
        <f t="shared" si="18"/>
        <v>0</v>
      </c>
      <c r="U66">
        <f t="shared" si="18"/>
        <v>0</v>
      </c>
      <c r="V66">
        <f t="shared" si="18"/>
        <v>0</v>
      </c>
      <c r="W66">
        <f t="shared" si="18"/>
        <v>0</v>
      </c>
      <c r="X66">
        <f t="shared" si="18"/>
        <v>0</v>
      </c>
      <c r="Y66">
        <f t="shared" si="18"/>
        <v>0</v>
      </c>
      <c r="Z66">
        <f t="shared" si="18"/>
        <v>0</v>
      </c>
      <c r="AA66">
        <f t="shared" si="18"/>
        <v>0</v>
      </c>
      <c r="AB66">
        <f t="shared" si="18"/>
        <v>0</v>
      </c>
      <c r="AC66">
        <f t="shared" si="18"/>
        <v>0</v>
      </c>
      <c r="AD66">
        <f t="shared" si="18"/>
        <v>0</v>
      </c>
      <c r="AE66">
        <f t="shared" si="18"/>
        <v>0</v>
      </c>
      <c r="AF66">
        <f t="shared" si="18"/>
        <v>0</v>
      </c>
      <c r="AG66">
        <f t="shared" si="18"/>
        <v>0</v>
      </c>
      <c r="AH66">
        <f t="shared" si="18"/>
        <v>0</v>
      </c>
      <c r="AI66">
        <f t="shared" si="18"/>
        <v>0</v>
      </c>
      <c r="AJ66">
        <f t="shared" si="18"/>
        <v>0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0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AZ66">
        <f t="shared" si="18"/>
        <v>0</v>
      </c>
      <c r="BA66">
        <f t="shared" si="18"/>
        <v>0</v>
      </c>
      <c r="BB66">
        <f t="shared" si="18"/>
        <v>0</v>
      </c>
    </row>
    <row r="67" spans="1:54" x14ac:dyDescent="0.2">
      <c r="A67" s="31" t="s">
        <v>66</v>
      </c>
      <c r="C67" s="32"/>
      <c r="D67">
        <f t="shared" ref="D67:BB67" ca="1" si="19">D61+D66</f>
        <v>0</v>
      </c>
      <c r="E67">
        <f t="shared" ca="1" si="19"/>
        <v>0</v>
      </c>
      <c r="F67">
        <f t="shared" ca="1" si="19"/>
        <v>0</v>
      </c>
      <c r="G67">
        <f t="shared" ca="1" si="19"/>
        <v>0</v>
      </c>
      <c r="H67">
        <f t="shared" ca="1" si="19"/>
        <v>0</v>
      </c>
      <c r="I67">
        <f t="shared" ca="1" si="19"/>
        <v>0</v>
      </c>
      <c r="J67">
        <f t="shared" ca="1" si="19"/>
        <v>0</v>
      </c>
      <c r="K67">
        <f t="shared" ca="1" si="19"/>
        <v>0</v>
      </c>
      <c r="L67">
        <f t="shared" ca="1" si="19"/>
        <v>0</v>
      </c>
      <c r="M67">
        <f t="shared" ca="1" si="19"/>
        <v>0</v>
      </c>
      <c r="N67">
        <f t="shared" ca="1" si="19"/>
        <v>0</v>
      </c>
      <c r="O67">
        <f t="shared" ca="1" si="19"/>
        <v>0</v>
      </c>
      <c r="P67">
        <f t="shared" ca="1" si="19"/>
        <v>0</v>
      </c>
      <c r="Q67">
        <f t="shared" ca="1" si="19"/>
        <v>0</v>
      </c>
      <c r="R67">
        <f t="shared" ca="1" si="19"/>
        <v>0</v>
      </c>
      <c r="S67">
        <f t="shared" ca="1" si="19"/>
        <v>0</v>
      </c>
      <c r="T67">
        <f t="shared" ca="1" si="19"/>
        <v>0</v>
      </c>
      <c r="U67">
        <f t="shared" ca="1" si="19"/>
        <v>0</v>
      </c>
      <c r="V67">
        <f t="shared" ca="1" si="19"/>
        <v>0</v>
      </c>
      <c r="W67">
        <f t="shared" ca="1" si="19"/>
        <v>0</v>
      </c>
      <c r="X67">
        <f t="shared" ca="1" si="19"/>
        <v>0</v>
      </c>
      <c r="Y67">
        <f t="shared" ca="1" si="19"/>
        <v>0</v>
      </c>
      <c r="Z67">
        <f t="shared" ca="1" si="19"/>
        <v>0</v>
      </c>
      <c r="AA67">
        <f t="shared" ca="1" si="19"/>
        <v>0</v>
      </c>
      <c r="AB67">
        <f t="shared" ca="1" si="19"/>
        <v>0</v>
      </c>
      <c r="AC67">
        <f t="shared" ca="1" si="19"/>
        <v>0</v>
      </c>
      <c r="AD67">
        <f t="shared" ca="1" si="19"/>
        <v>0</v>
      </c>
      <c r="AE67">
        <f t="shared" ca="1" si="19"/>
        <v>0</v>
      </c>
      <c r="AF67">
        <f t="shared" ca="1" si="19"/>
        <v>0</v>
      </c>
      <c r="AG67">
        <f t="shared" ca="1" si="19"/>
        <v>0</v>
      </c>
      <c r="AH67">
        <f t="shared" ca="1" si="19"/>
        <v>0</v>
      </c>
      <c r="AI67">
        <f t="shared" ca="1" si="19"/>
        <v>0</v>
      </c>
      <c r="AJ67">
        <f t="shared" ca="1" si="19"/>
        <v>0</v>
      </c>
      <c r="AK67">
        <f t="shared" ca="1" si="19"/>
        <v>0</v>
      </c>
      <c r="AL67">
        <f t="shared" ca="1" si="19"/>
        <v>0</v>
      </c>
      <c r="AM67">
        <f t="shared" ca="1" si="19"/>
        <v>0</v>
      </c>
      <c r="AN67">
        <f t="shared" ca="1" si="19"/>
        <v>0</v>
      </c>
      <c r="AO67">
        <f t="shared" ca="1" si="19"/>
        <v>0</v>
      </c>
      <c r="AP67">
        <f t="shared" ca="1" si="19"/>
        <v>0</v>
      </c>
      <c r="AQ67">
        <f t="shared" ca="1" si="19"/>
        <v>0</v>
      </c>
      <c r="AR67">
        <f t="shared" ca="1" si="19"/>
        <v>0</v>
      </c>
      <c r="AS67">
        <f t="shared" ca="1" si="19"/>
        <v>0</v>
      </c>
      <c r="AT67">
        <f t="shared" ca="1" si="19"/>
        <v>0</v>
      </c>
      <c r="AU67">
        <f t="shared" ca="1" si="19"/>
        <v>0</v>
      </c>
      <c r="AV67">
        <f t="shared" ca="1" si="19"/>
        <v>0</v>
      </c>
      <c r="AW67">
        <f t="shared" ca="1" si="19"/>
        <v>0</v>
      </c>
      <c r="AX67">
        <f t="shared" ca="1" si="19"/>
        <v>0</v>
      </c>
      <c r="AY67">
        <f t="shared" ca="1" si="19"/>
        <v>0</v>
      </c>
      <c r="AZ67">
        <f t="shared" ca="1" si="19"/>
        <v>0</v>
      </c>
      <c r="BA67">
        <f t="shared" ca="1" si="19"/>
        <v>0</v>
      </c>
      <c r="BB67">
        <f t="shared" ca="1" si="19"/>
        <v>0</v>
      </c>
    </row>
    <row r="68" spans="1:54" x14ac:dyDescent="0.2">
      <c r="A68" s="33" t="s">
        <v>67</v>
      </c>
      <c r="B68">
        <f>0.6*0.75</f>
        <v>0.44999999999999996</v>
      </c>
      <c r="C68" s="32">
        <f ca="1">$Y$20</f>
        <v>0</v>
      </c>
      <c r="D68">
        <f t="shared" ref="D68:BB68" ca="1" si="20">$B$68*$C$68*(D60-20)</f>
        <v>0</v>
      </c>
      <c r="E68">
        <f t="shared" ca="1" si="20"/>
        <v>0</v>
      </c>
      <c r="F68">
        <f t="shared" ca="1" si="20"/>
        <v>0</v>
      </c>
      <c r="G68">
        <f t="shared" ca="1" si="20"/>
        <v>0</v>
      </c>
      <c r="H68">
        <f t="shared" ca="1" si="20"/>
        <v>0</v>
      </c>
      <c r="I68">
        <f t="shared" ca="1" si="20"/>
        <v>0</v>
      </c>
      <c r="J68">
        <f t="shared" ca="1" si="20"/>
        <v>0</v>
      </c>
      <c r="K68">
        <f t="shared" ca="1" si="20"/>
        <v>0</v>
      </c>
      <c r="L68">
        <f t="shared" ca="1" si="20"/>
        <v>0</v>
      </c>
      <c r="M68">
        <f t="shared" ca="1" si="20"/>
        <v>0</v>
      </c>
      <c r="N68">
        <f t="shared" ca="1" si="20"/>
        <v>0</v>
      </c>
      <c r="O68">
        <f t="shared" ca="1" si="20"/>
        <v>0</v>
      </c>
      <c r="P68">
        <f t="shared" ca="1" si="20"/>
        <v>0</v>
      </c>
      <c r="Q68">
        <f t="shared" ca="1" si="20"/>
        <v>0</v>
      </c>
      <c r="R68">
        <f t="shared" ca="1" si="20"/>
        <v>0</v>
      </c>
      <c r="S68">
        <f t="shared" ca="1" si="20"/>
        <v>0</v>
      </c>
      <c r="T68">
        <f t="shared" ca="1" si="20"/>
        <v>0</v>
      </c>
      <c r="U68">
        <f t="shared" ca="1" si="20"/>
        <v>0</v>
      </c>
      <c r="V68">
        <f t="shared" ca="1" si="20"/>
        <v>0</v>
      </c>
      <c r="W68">
        <f t="shared" ca="1" si="20"/>
        <v>0</v>
      </c>
      <c r="X68">
        <f t="shared" ca="1" si="20"/>
        <v>0</v>
      </c>
      <c r="Y68">
        <f t="shared" ca="1" si="20"/>
        <v>0</v>
      </c>
      <c r="Z68">
        <f t="shared" ca="1" si="20"/>
        <v>0</v>
      </c>
      <c r="AA68">
        <f t="shared" ca="1" si="20"/>
        <v>0</v>
      </c>
      <c r="AB68">
        <f t="shared" ca="1" si="20"/>
        <v>0</v>
      </c>
      <c r="AC68">
        <f t="shared" ca="1" si="20"/>
        <v>0</v>
      </c>
      <c r="AD68">
        <f t="shared" ca="1" si="20"/>
        <v>0</v>
      </c>
      <c r="AE68">
        <f t="shared" ca="1" si="20"/>
        <v>0</v>
      </c>
      <c r="AF68">
        <f t="shared" ca="1" si="20"/>
        <v>0</v>
      </c>
      <c r="AG68">
        <f t="shared" ca="1" si="20"/>
        <v>0</v>
      </c>
      <c r="AH68">
        <f t="shared" ca="1" si="20"/>
        <v>0</v>
      </c>
      <c r="AI68">
        <f t="shared" ca="1" si="20"/>
        <v>0</v>
      </c>
      <c r="AJ68">
        <f t="shared" ca="1" si="20"/>
        <v>0</v>
      </c>
      <c r="AK68">
        <f t="shared" ca="1" si="20"/>
        <v>0</v>
      </c>
      <c r="AL68">
        <f t="shared" ca="1" si="20"/>
        <v>0</v>
      </c>
      <c r="AM68">
        <f t="shared" ca="1" si="20"/>
        <v>0</v>
      </c>
      <c r="AN68">
        <f t="shared" ca="1" si="20"/>
        <v>0</v>
      </c>
      <c r="AO68">
        <f t="shared" ca="1" si="20"/>
        <v>0</v>
      </c>
      <c r="AP68">
        <f t="shared" ca="1" si="20"/>
        <v>0</v>
      </c>
      <c r="AQ68">
        <f t="shared" ca="1" si="20"/>
        <v>0</v>
      </c>
      <c r="AR68">
        <f t="shared" ca="1" si="20"/>
        <v>0</v>
      </c>
      <c r="AS68">
        <f t="shared" ca="1" si="20"/>
        <v>0</v>
      </c>
      <c r="AT68">
        <f t="shared" ca="1" si="20"/>
        <v>0</v>
      </c>
      <c r="AU68">
        <f t="shared" ca="1" si="20"/>
        <v>0</v>
      </c>
      <c r="AV68">
        <f t="shared" ca="1" si="20"/>
        <v>0</v>
      </c>
      <c r="AW68">
        <f t="shared" ca="1" si="20"/>
        <v>0</v>
      </c>
      <c r="AX68">
        <f t="shared" ca="1" si="20"/>
        <v>0</v>
      </c>
      <c r="AY68">
        <f t="shared" ca="1" si="20"/>
        <v>0</v>
      </c>
      <c r="AZ68">
        <f t="shared" ca="1" si="20"/>
        <v>0</v>
      </c>
      <c r="BA68">
        <f t="shared" ca="1" si="20"/>
        <v>0</v>
      </c>
      <c r="BB68">
        <f t="shared" ca="1" si="20"/>
        <v>0</v>
      </c>
    </row>
    <row r="69" spans="1:54" x14ac:dyDescent="0.2">
      <c r="A69" s="33" t="s">
        <v>68</v>
      </c>
      <c r="B69">
        <f>$W$29</f>
        <v>0</v>
      </c>
      <c r="C69" s="32">
        <f>$Y$30</f>
        <v>0</v>
      </c>
    </row>
    <row r="70" spans="1:54" x14ac:dyDescent="0.2">
      <c r="A70" s="33" t="s">
        <v>62</v>
      </c>
      <c r="B70">
        <f>B63</f>
        <v>30</v>
      </c>
      <c r="C70" s="32"/>
    </row>
    <row r="71" spans="1:54" x14ac:dyDescent="0.2">
      <c r="A71" s="33" t="s">
        <v>63</v>
      </c>
      <c r="B71">
        <f>B64</f>
        <v>80</v>
      </c>
      <c r="C71" s="32"/>
    </row>
    <row r="72" spans="1:54" x14ac:dyDescent="0.2">
      <c r="A72" s="33" t="s">
        <v>64</v>
      </c>
      <c r="B72">
        <v>-0.1</v>
      </c>
      <c r="C72" s="32"/>
      <c r="D72">
        <f t="shared" ref="D72:BB72" si="21">IF(AND($B$69=1, D60&gt;=$B$63),$B$72,0)</f>
        <v>0</v>
      </c>
      <c r="E72">
        <f t="shared" si="21"/>
        <v>0</v>
      </c>
      <c r="F72">
        <f t="shared" si="21"/>
        <v>0</v>
      </c>
      <c r="G72">
        <f t="shared" si="21"/>
        <v>0</v>
      </c>
      <c r="H72">
        <f t="shared" si="21"/>
        <v>0</v>
      </c>
      <c r="I72">
        <f t="shared" si="21"/>
        <v>0</v>
      </c>
      <c r="J72">
        <f t="shared" si="21"/>
        <v>0</v>
      </c>
      <c r="K72">
        <f t="shared" si="21"/>
        <v>0</v>
      </c>
      <c r="L72">
        <f t="shared" si="21"/>
        <v>0</v>
      </c>
      <c r="M72">
        <f t="shared" si="21"/>
        <v>0</v>
      </c>
      <c r="N72">
        <f t="shared" si="21"/>
        <v>0</v>
      </c>
      <c r="O72">
        <f t="shared" si="21"/>
        <v>0</v>
      </c>
      <c r="P72">
        <f t="shared" si="21"/>
        <v>0</v>
      </c>
      <c r="Q72">
        <f t="shared" si="21"/>
        <v>0</v>
      </c>
      <c r="R72">
        <f t="shared" si="21"/>
        <v>0</v>
      </c>
      <c r="S72">
        <f t="shared" si="21"/>
        <v>0</v>
      </c>
      <c r="T72">
        <f t="shared" si="21"/>
        <v>0</v>
      </c>
      <c r="U72">
        <f t="shared" si="21"/>
        <v>0</v>
      </c>
      <c r="V72">
        <f t="shared" si="21"/>
        <v>0</v>
      </c>
      <c r="W72">
        <f t="shared" si="21"/>
        <v>0</v>
      </c>
      <c r="X72">
        <f t="shared" si="21"/>
        <v>0</v>
      </c>
      <c r="Y72">
        <f t="shared" si="21"/>
        <v>0</v>
      </c>
      <c r="Z72">
        <f t="shared" si="21"/>
        <v>0</v>
      </c>
      <c r="AA72">
        <f t="shared" si="21"/>
        <v>0</v>
      </c>
      <c r="AB72">
        <f t="shared" si="21"/>
        <v>0</v>
      </c>
      <c r="AC72">
        <f t="shared" si="21"/>
        <v>0</v>
      </c>
      <c r="AD72">
        <f t="shared" si="21"/>
        <v>0</v>
      </c>
      <c r="AE72">
        <f t="shared" si="21"/>
        <v>0</v>
      </c>
      <c r="AF72">
        <f t="shared" si="21"/>
        <v>0</v>
      </c>
      <c r="AG72">
        <f t="shared" si="21"/>
        <v>0</v>
      </c>
      <c r="AH72">
        <f t="shared" si="21"/>
        <v>0</v>
      </c>
      <c r="AI72">
        <f t="shared" si="21"/>
        <v>0</v>
      </c>
      <c r="AJ72">
        <f t="shared" si="21"/>
        <v>0</v>
      </c>
      <c r="AK72">
        <f t="shared" si="21"/>
        <v>0</v>
      </c>
      <c r="AL72">
        <f t="shared" si="21"/>
        <v>0</v>
      </c>
      <c r="AM72">
        <f t="shared" si="21"/>
        <v>0</v>
      </c>
      <c r="AN72">
        <f t="shared" si="21"/>
        <v>0</v>
      </c>
      <c r="AO72">
        <f t="shared" si="21"/>
        <v>0</v>
      </c>
      <c r="AP72">
        <f t="shared" si="21"/>
        <v>0</v>
      </c>
      <c r="AQ72">
        <f t="shared" si="21"/>
        <v>0</v>
      </c>
      <c r="AR72">
        <f t="shared" si="21"/>
        <v>0</v>
      </c>
      <c r="AS72">
        <f t="shared" si="21"/>
        <v>0</v>
      </c>
      <c r="AT72">
        <f t="shared" si="21"/>
        <v>0</v>
      </c>
      <c r="AU72">
        <f t="shared" si="21"/>
        <v>0</v>
      </c>
      <c r="AV72">
        <f t="shared" si="21"/>
        <v>0</v>
      </c>
      <c r="AW72">
        <f t="shared" si="21"/>
        <v>0</v>
      </c>
      <c r="AX72">
        <f t="shared" si="21"/>
        <v>0</v>
      </c>
      <c r="AY72">
        <f t="shared" si="21"/>
        <v>0</v>
      </c>
      <c r="AZ72">
        <f t="shared" si="21"/>
        <v>0</v>
      </c>
      <c r="BA72">
        <f t="shared" si="21"/>
        <v>0</v>
      </c>
      <c r="BB72">
        <f t="shared" si="21"/>
        <v>0</v>
      </c>
    </row>
    <row r="73" spans="1:54" x14ac:dyDescent="0.2">
      <c r="A73" s="33" t="s">
        <v>69</v>
      </c>
      <c r="D73">
        <f t="shared" ref="D73:BB73" si="22">IF(AND((D60-$B$70)&gt;=0,($B$71-D60)&gt;=0, $B$69&gt;0),((D60-$B$70)+1)*$C$69,C73)</f>
        <v>0</v>
      </c>
      <c r="E73">
        <f t="shared" si="22"/>
        <v>0</v>
      </c>
      <c r="F73">
        <f t="shared" si="22"/>
        <v>0</v>
      </c>
      <c r="G73">
        <f t="shared" si="22"/>
        <v>0</v>
      </c>
      <c r="H73">
        <f t="shared" si="22"/>
        <v>0</v>
      </c>
      <c r="I73">
        <f t="shared" si="22"/>
        <v>0</v>
      </c>
      <c r="J73">
        <f t="shared" si="22"/>
        <v>0</v>
      </c>
      <c r="K73">
        <f t="shared" si="22"/>
        <v>0</v>
      </c>
      <c r="L73">
        <f t="shared" si="22"/>
        <v>0</v>
      </c>
      <c r="M73">
        <f t="shared" si="22"/>
        <v>0</v>
      </c>
      <c r="N73">
        <f t="shared" si="22"/>
        <v>0</v>
      </c>
      <c r="O73">
        <f t="shared" si="22"/>
        <v>0</v>
      </c>
      <c r="P73">
        <f t="shared" si="22"/>
        <v>0</v>
      </c>
      <c r="Q73">
        <f t="shared" si="22"/>
        <v>0</v>
      </c>
      <c r="R73">
        <f t="shared" si="22"/>
        <v>0</v>
      </c>
      <c r="S73">
        <f t="shared" si="22"/>
        <v>0</v>
      </c>
      <c r="T73">
        <f t="shared" si="22"/>
        <v>0</v>
      </c>
      <c r="U73">
        <f t="shared" si="22"/>
        <v>0</v>
      </c>
      <c r="V73">
        <f t="shared" si="22"/>
        <v>0</v>
      </c>
      <c r="W73">
        <f t="shared" si="22"/>
        <v>0</v>
      </c>
      <c r="X73">
        <f t="shared" si="22"/>
        <v>0</v>
      </c>
      <c r="Y73">
        <f t="shared" si="22"/>
        <v>0</v>
      </c>
      <c r="Z73">
        <f t="shared" si="22"/>
        <v>0</v>
      </c>
      <c r="AA73">
        <f t="shared" si="22"/>
        <v>0</v>
      </c>
      <c r="AB73">
        <f t="shared" si="22"/>
        <v>0</v>
      </c>
      <c r="AC73">
        <f t="shared" si="22"/>
        <v>0</v>
      </c>
      <c r="AD73">
        <f t="shared" si="22"/>
        <v>0</v>
      </c>
      <c r="AE73">
        <f t="shared" si="22"/>
        <v>0</v>
      </c>
      <c r="AF73">
        <f t="shared" si="22"/>
        <v>0</v>
      </c>
      <c r="AG73">
        <f t="shared" si="22"/>
        <v>0</v>
      </c>
      <c r="AH73">
        <f t="shared" si="22"/>
        <v>0</v>
      </c>
      <c r="AI73">
        <f t="shared" si="22"/>
        <v>0</v>
      </c>
      <c r="AJ73">
        <f t="shared" si="22"/>
        <v>0</v>
      </c>
      <c r="AK73">
        <f t="shared" si="22"/>
        <v>0</v>
      </c>
      <c r="AL73">
        <f t="shared" si="22"/>
        <v>0</v>
      </c>
      <c r="AM73">
        <f t="shared" si="22"/>
        <v>0</v>
      </c>
      <c r="AN73">
        <f t="shared" si="22"/>
        <v>0</v>
      </c>
      <c r="AO73">
        <f t="shared" si="22"/>
        <v>0</v>
      </c>
      <c r="AP73">
        <f t="shared" si="22"/>
        <v>0</v>
      </c>
      <c r="AQ73">
        <f t="shared" si="22"/>
        <v>0</v>
      </c>
      <c r="AR73">
        <f t="shared" si="22"/>
        <v>0</v>
      </c>
      <c r="AS73">
        <f t="shared" si="22"/>
        <v>0</v>
      </c>
      <c r="AT73">
        <f t="shared" si="22"/>
        <v>0</v>
      </c>
      <c r="AU73">
        <f t="shared" si="22"/>
        <v>0</v>
      </c>
      <c r="AV73">
        <f t="shared" si="22"/>
        <v>0</v>
      </c>
      <c r="AW73">
        <f t="shared" si="22"/>
        <v>0</v>
      </c>
      <c r="AX73">
        <f t="shared" si="22"/>
        <v>0</v>
      </c>
      <c r="AY73">
        <f t="shared" si="22"/>
        <v>0</v>
      </c>
      <c r="AZ73">
        <f t="shared" si="22"/>
        <v>0</v>
      </c>
      <c r="BA73">
        <f t="shared" si="22"/>
        <v>0</v>
      </c>
      <c r="BB73">
        <f t="shared" si="22"/>
        <v>0</v>
      </c>
    </row>
    <row r="74" spans="1:54" x14ac:dyDescent="0.2">
      <c r="A74" s="33" t="s">
        <v>70</v>
      </c>
      <c r="C74" s="32"/>
      <c r="D74">
        <f t="shared" ref="D74:BB74" ca="1" si="23">D68+D73</f>
        <v>0</v>
      </c>
      <c r="E74">
        <f t="shared" ca="1" si="23"/>
        <v>0</v>
      </c>
      <c r="F74">
        <f t="shared" ca="1" si="23"/>
        <v>0</v>
      </c>
      <c r="G74">
        <f t="shared" ca="1" si="23"/>
        <v>0</v>
      </c>
      <c r="H74">
        <f t="shared" ca="1" si="23"/>
        <v>0</v>
      </c>
      <c r="I74">
        <f t="shared" ca="1" si="23"/>
        <v>0</v>
      </c>
      <c r="J74">
        <f t="shared" ca="1" si="23"/>
        <v>0</v>
      </c>
      <c r="K74">
        <f t="shared" ca="1" si="23"/>
        <v>0</v>
      </c>
      <c r="L74">
        <f t="shared" ca="1" si="23"/>
        <v>0</v>
      </c>
      <c r="M74">
        <f t="shared" ca="1" si="23"/>
        <v>0</v>
      </c>
      <c r="N74">
        <f t="shared" ca="1" si="23"/>
        <v>0</v>
      </c>
      <c r="O74">
        <f t="shared" ca="1" si="23"/>
        <v>0</v>
      </c>
      <c r="P74">
        <f t="shared" ca="1" si="23"/>
        <v>0</v>
      </c>
      <c r="Q74">
        <f t="shared" ca="1" si="23"/>
        <v>0</v>
      </c>
      <c r="R74">
        <f t="shared" ca="1" si="23"/>
        <v>0</v>
      </c>
      <c r="S74">
        <f t="shared" ca="1" si="23"/>
        <v>0</v>
      </c>
      <c r="T74">
        <f t="shared" ca="1" si="23"/>
        <v>0</v>
      </c>
      <c r="U74">
        <f t="shared" ca="1" si="23"/>
        <v>0</v>
      </c>
      <c r="V74">
        <f t="shared" ca="1" si="23"/>
        <v>0</v>
      </c>
      <c r="W74">
        <f t="shared" ca="1" si="23"/>
        <v>0</v>
      </c>
      <c r="X74">
        <f t="shared" ca="1" si="23"/>
        <v>0</v>
      </c>
      <c r="Y74">
        <f t="shared" ca="1" si="23"/>
        <v>0</v>
      </c>
      <c r="Z74">
        <f t="shared" ca="1" si="23"/>
        <v>0</v>
      </c>
      <c r="AA74">
        <f t="shared" ca="1" si="23"/>
        <v>0</v>
      </c>
      <c r="AB74">
        <f t="shared" ca="1" si="23"/>
        <v>0</v>
      </c>
      <c r="AC74">
        <f t="shared" ca="1" si="23"/>
        <v>0</v>
      </c>
      <c r="AD74">
        <f t="shared" ca="1" si="23"/>
        <v>0</v>
      </c>
      <c r="AE74">
        <f t="shared" ca="1" si="23"/>
        <v>0</v>
      </c>
      <c r="AF74">
        <f t="shared" ca="1" si="23"/>
        <v>0</v>
      </c>
      <c r="AG74">
        <f t="shared" ca="1" si="23"/>
        <v>0</v>
      </c>
      <c r="AH74">
        <f t="shared" ca="1" si="23"/>
        <v>0</v>
      </c>
      <c r="AI74">
        <f t="shared" ca="1" si="23"/>
        <v>0</v>
      </c>
      <c r="AJ74">
        <f t="shared" ca="1" si="23"/>
        <v>0</v>
      </c>
      <c r="AK74">
        <f t="shared" ca="1" si="23"/>
        <v>0</v>
      </c>
      <c r="AL74">
        <f t="shared" ca="1" si="23"/>
        <v>0</v>
      </c>
      <c r="AM74">
        <f t="shared" ca="1" si="23"/>
        <v>0</v>
      </c>
      <c r="AN74">
        <f t="shared" ca="1" si="23"/>
        <v>0</v>
      </c>
      <c r="AO74">
        <f t="shared" ca="1" si="23"/>
        <v>0</v>
      </c>
      <c r="AP74">
        <f t="shared" ca="1" si="23"/>
        <v>0</v>
      </c>
      <c r="AQ74">
        <f t="shared" ca="1" si="23"/>
        <v>0</v>
      </c>
      <c r="AR74">
        <f t="shared" ca="1" si="23"/>
        <v>0</v>
      </c>
      <c r="AS74">
        <f t="shared" ca="1" si="23"/>
        <v>0</v>
      </c>
      <c r="AT74">
        <f t="shared" ca="1" si="23"/>
        <v>0</v>
      </c>
      <c r="AU74">
        <f t="shared" ca="1" si="23"/>
        <v>0</v>
      </c>
      <c r="AV74">
        <f t="shared" ca="1" si="23"/>
        <v>0</v>
      </c>
      <c r="AW74">
        <f t="shared" ca="1" si="23"/>
        <v>0</v>
      </c>
      <c r="AX74">
        <f t="shared" ca="1" si="23"/>
        <v>0</v>
      </c>
      <c r="AY74">
        <f t="shared" ca="1" si="23"/>
        <v>0</v>
      </c>
      <c r="AZ74">
        <f t="shared" ca="1" si="23"/>
        <v>0</v>
      </c>
      <c r="BA74">
        <f t="shared" ca="1" si="23"/>
        <v>0</v>
      </c>
      <c r="BB74">
        <f t="shared" ca="1" si="23"/>
        <v>0</v>
      </c>
    </row>
    <row r="75" spans="1:54" x14ac:dyDescent="0.2">
      <c r="A75" t="s">
        <v>71</v>
      </c>
      <c r="B75">
        <f>0.610294236200972/45</f>
        <v>1.3562094137799378E-2</v>
      </c>
      <c r="D75">
        <f t="shared" ref="D75:BB75" ca="1" si="24">$B$75*D67+D65</f>
        <v>0</v>
      </c>
      <c r="E75">
        <f t="shared" ca="1" si="24"/>
        <v>0</v>
      </c>
      <c r="F75">
        <f t="shared" ca="1" si="24"/>
        <v>0</v>
      </c>
      <c r="G75">
        <f t="shared" ca="1" si="24"/>
        <v>0</v>
      </c>
      <c r="H75">
        <f t="shared" ca="1" si="24"/>
        <v>0</v>
      </c>
      <c r="I75">
        <f t="shared" ca="1" si="24"/>
        <v>0</v>
      </c>
      <c r="J75">
        <f t="shared" ca="1" si="24"/>
        <v>0</v>
      </c>
      <c r="K75">
        <f t="shared" ca="1" si="24"/>
        <v>0</v>
      </c>
      <c r="L75">
        <f t="shared" ca="1" si="24"/>
        <v>0</v>
      </c>
      <c r="M75">
        <f t="shared" ca="1" si="24"/>
        <v>0</v>
      </c>
      <c r="N75">
        <f t="shared" ca="1" si="24"/>
        <v>0</v>
      </c>
      <c r="O75">
        <f t="shared" ca="1" si="24"/>
        <v>0</v>
      </c>
      <c r="P75">
        <f t="shared" ca="1" si="24"/>
        <v>0</v>
      </c>
      <c r="Q75">
        <f t="shared" ca="1" si="24"/>
        <v>0</v>
      </c>
      <c r="R75">
        <f t="shared" ca="1" si="24"/>
        <v>0</v>
      </c>
      <c r="S75">
        <f t="shared" ca="1" si="24"/>
        <v>0</v>
      </c>
      <c r="T75">
        <f t="shared" ca="1" si="24"/>
        <v>0</v>
      </c>
      <c r="U75">
        <f t="shared" ca="1" si="24"/>
        <v>0</v>
      </c>
      <c r="V75">
        <f t="shared" ca="1" si="24"/>
        <v>0</v>
      </c>
      <c r="W75">
        <f t="shared" ca="1" si="24"/>
        <v>0</v>
      </c>
      <c r="X75">
        <f t="shared" ca="1" si="24"/>
        <v>0</v>
      </c>
      <c r="Y75">
        <f t="shared" ca="1" si="24"/>
        <v>0</v>
      </c>
      <c r="Z75">
        <f t="shared" ca="1" si="24"/>
        <v>0</v>
      </c>
      <c r="AA75">
        <f t="shared" ca="1" si="24"/>
        <v>0</v>
      </c>
      <c r="AB75">
        <f t="shared" ca="1" si="24"/>
        <v>0</v>
      </c>
      <c r="AC75">
        <f t="shared" ca="1" si="24"/>
        <v>0</v>
      </c>
      <c r="AD75">
        <f t="shared" ca="1" si="24"/>
        <v>0</v>
      </c>
      <c r="AE75">
        <f t="shared" ca="1" si="24"/>
        <v>0</v>
      </c>
      <c r="AF75">
        <f t="shared" ca="1" si="24"/>
        <v>0</v>
      </c>
      <c r="AG75">
        <f t="shared" ca="1" si="24"/>
        <v>0</v>
      </c>
      <c r="AH75">
        <f t="shared" ca="1" si="24"/>
        <v>0</v>
      </c>
      <c r="AI75">
        <f t="shared" ca="1" si="24"/>
        <v>0</v>
      </c>
      <c r="AJ75">
        <f t="shared" ca="1" si="24"/>
        <v>0</v>
      </c>
      <c r="AK75">
        <f t="shared" ca="1" si="24"/>
        <v>0</v>
      </c>
      <c r="AL75">
        <f t="shared" ca="1" si="24"/>
        <v>0</v>
      </c>
      <c r="AM75">
        <f t="shared" ca="1" si="24"/>
        <v>0</v>
      </c>
      <c r="AN75">
        <f t="shared" ca="1" si="24"/>
        <v>0</v>
      </c>
      <c r="AO75">
        <f t="shared" ca="1" si="24"/>
        <v>0</v>
      </c>
      <c r="AP75">
        <f t="shared" ca="1" si="24"/>
        <v>0</v>
      </c>
      <c r="AQ75">
        <f t="shared" ca="1" si="24"/>
        <v>0</v>
      </c>
      <c r="AR75">
        <f t="shared" ca="1" si="24"/>
        <v>0</v>
      </c>
      <c r="AS75">
        <f t="shared" ca="1" si="24"/>
        <v>0</v>
      </c>
      <c r="AT75">
        <f t="shared" ca="1" si="24"/>
        <v>0</v>
      </c>
      <c r="AU75">
        <f t="shared" ca="1" si="24"/>
        <v>0</v>
      </c>
      <c r="AV75">
        <f t="shared" ca="1" si="24"/>
        <v>0</v>
      </c>
      <c r="AW75">
        <f t="shared" ca="1" si="24"/>
        <v>0</v>
      </c>
      <c r="AX75">
        <f t="shared" ca="1" si="24"/>
        <v>0</v>
      </c>
      <c r="AY75">
        <f t="shared" ca="1" si="24"/>
        <v>0</v>
      </c>
      <c r="AZ75">
        <f t="shared" ca="1" si="24"/>
        <v>0</v>
      </c>
      <c r="BA75">
        <f t="shared" ca="1" si="24"/>
        <v>0</v>
      </c>
      <c r="BB75">
        <f t="shared" ca="1" si="24"/>
        <v>0</v>
      </c>
    </row>
    <row r="76" spans="1:54" x14ac:dyDescent="0.2">
      <c r="A76" t="s">
        <v>72</v>
      </c>
      <c r="B76">
        <f>0.596822386208318/450</f>
        <v>1.3262719693518177E-3</v>
      </c>
      <c r="D76">
        <f t="shared" ref="D76:BB76" ca="1" si="25">$B$76*D74+D72</f>
        <v>0</v>
      </c>
      <c r="E76">
        <f t="shared" ca="1" si="25"/>
        <v>0</v>
      </c>
      <c r="F76">
        <f t="shared" ca="1" si="25"/>
        <v>0</v>
      </c>
      <c r="G76">
        <f t="shared" ca="1" si="25"/>
        <v>0</v>
      </c>
      <c r="H76">
        <f t="shared" ca="1" si="25"/>
        <v>0</v>
      </c>
      <c r="I76">
        <f t="shared" ca="1" si="25"/>
        <v>0</v>
      </c>
      <c r="J76">
        <f t="shared" ca="1" si="25"/>
        <v>0</v>
      </c>
      <c r="K76">
        <f t="shared" ca="1" si="25"/>
        <v>0</v>
      </c>
      <c r="L76">
        <f t="shared" ca="1" si="25"/>
        <v>0</v>
      </c>
      <c r="M76">
        <f t="shared" ca="1" si="25"/>
        <v>0</v>
      </c>
      <c r="N76">
        <f t="shared" ca="1" si="25"/>
        <v>0</v>
      </c>
      <c r="O76">
        <f t="shared" ca="1" si="25"/>
        <v>0</v>
      </c>
      <c r="P76">
        <f t="shared" ca="1" si="25"/>
        <v>0</v>
      </c>
      <c r="Q76">
        <f t="shared" ca="1" si="25"/>
        <v>0</v>
      </c>
      <c r="R76">
        <f t="shared" ca="1" si="25"/>
        <v>0</v>
      </c>
      <c r="S76">
        <f t="shared" ca="1" si="25"/>
        <v>0</v>
      </c>
      <c r="T76">
        <f t="shared" ca="1" si="25"/>
        <v>0</v>
      </c>
      <c r="U76">
        <f t="shared" ca="1" si="25"/>
        <v>0</v>
      </c>
      <c r="V76">
        <f t="shared" ca="1" si="25"/>
        <v>0</v>
      </c>
      <c r="W76">
        <f t="shared" ca="1" si="25"/>
        <v>0</v>
      </c>
      <c r="X76">
        <f t="shared" ca="1" si="25"/>
        <v>0</v>
      </c>
      <c r="Y76">
        <f t="shared" ca="1" si="25"/>
        <v>0</v>
      </c>
      <c r="Z76">
        <f t="shared" ca="1" si="25"/>
        <v>0</v>
      </c>
      <c r="AA76">
        <f t="shared" ca="1" si="25"/>
        <v>0</v>
      </c>
      <c r="AB76">
        <f t="shared" ca="1" si="25"/>
        <v>0</v>
      </c>
      <c r="AC76">
        <f t="shared" ca="1" si="25"/>
        <v>0</v>
      </c>
      <c r="AD76">
        <f t="shared" ca="1" si="25"/>
        <v>0</v>
      </c>
      <c r="AE76">
        <f t="shared" ca="1" si="25"/>
        <v>0</v>
      </c>
      <c r="AF76">
        <f t="shared" ca="1" si="25"/>
        <v>0</v>
      </c>
      <c r="AG76">
        <f t="shared" ca="1" si="25"/>
        <v>0</v>
      </c>
      <c r="AH76">
        <f t="shared" ca="1" si="25"/>
        <v>0</v>
      </c>
      <c r="AI76">
        <f t="shared" ca="1" si="25"/>
        <v>0</v>
      </c>
      <c r="AJ76">
        <f t="shared" ca="1" si="25"/>
        <v>0</v>
      </c>
      <c r="AK76">
        <f t="shared" ca="1" si="25"/>
        <v>0</v>
      </c>
      <c r="AL76">
        <f t="shared" ca="1" si="25"/>
        <v>0</v>
      </c>
      <c r="AM76">
        <f t="shared" ca="1" si="25"/>
        <v>0</v>
      </c>
      <c r="AN76">
        <f t="shared" ca="1" si="25"/>
        <v>0</v>
      </c>
      <c r="AO76">
        <f t="shared" ca="1" si="25"/>
        <v>0</v>
      </c>
      <c r="AP76">
        <f t="shared" ca="1" si="25"/>
        <v>0</v>
      </c>
      <c r="AQ76">
        <f t="shared" ca="1" si="25"/>
        <v>0</v>
      </c>
      <c r="AR76">
        <f t="shared" ca="1" si="25"/>
        <v>0</v>
      </c>
      <c r="AS76">
        <f t="shared" ca="1" si="25"/>
        <v>0</v>
      </c>
      <c r="AT76">
        <f t="shared" ca="1" si="25"/>
        <v>0</v>
      </c>
      <c r="AU76">
        <f t="shared" ca="1" si="25"/>
        <v>0</v>
      </c>
      <c r="AV76">
        <f t="shared" ca="1" si="25"/>
        <v>0</v>
      </c>
      <c r="AW76">
        <f t="shared" ca="1" si="25"/>
        <v>0</v>
      </c>
      <c r="AX76">
        <f t="shared" ca="1" si="25"/>
        <v>0</v>
      </c>
      <c r="AY76">
        <f t="shared" ca="1" si="25"/>
        <v>0</v>
      </c>
      <c r="AZ76">
        <f t="shared" ca="1" si="25"/>
        <v>0</v>
      </c>
      <c r="BA76">
        <f t="shared" ca="1" si="25"/>
        <v>0</v>
      </c>
      <c r="BB76">
        <f t="shared" ca="1" si="25"/>
        <v>0</v>
      </c>
    </row>
    <row r="77" spans="1:54" x14ac:dyDescent="0.2">
      <c r="A77" s="21" t="s">
        <v>44</v>
      </c>
      <c r="B77">
        <v>0.98367943737458763</v>
      </c>
      <c r="C77">
        <f>$Y$21</f>
        <v>0</v>
      </c>
      <c r="D77">
        <f t="shared" ref="D77:BB77" si="26">IF($Y$23=0,$B$77*($C$77),$B$78*($C$78))</f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6"/>
        <v>0</v>
      </c>
      <c r="M77">
        <f t="shared" si="26"/>
        <v>0</v>
      </c>
      <c r="N77">
        <f t="shared" si="26"/>
        <v>0</v>
      </c>
      <c r="O77">
        <f t="shared" si="26"/>
        <v>0</v>
      </c>
      <c r="P77">
        <f t="shared" si="26"/>
        <v>0</v>
      </c>
      <c r="Q77">
        <f t="shared" si="26"/>
        <v>0</v>
      </c>
      <c r="R77">
        <f t="shared" si="26"/>
        <v>0</v>
      </c>
      <c r="S77">
        <f t="shared" si="26"/>
        <v>0</v>
      </c>
      <c r="T77">
        <f t="shared" si="26"/>
        <v>0</v>
      </c>
      <c r="U77">
        <f t="shared" si="26"/>
        <v>0</v>
      </c>
      <c r="V77">
        <f t="shared" si="26"/>
        <v>0</v>
      </c>
      <c r="W77">
        <f t="shared" si="26"/>
        <v>0</v>
      </c>
      <c r="X77">
        <f t="shared" si="26"/>
        <v>0</v>
      </c>
      <c r="Y77">
        <f t="shared" si="26"/>
        <v>0</v>
      </c>
      <c r="Z77">
        <f t="shared" si="26"/>
        <v>0</v>
      </c>
      <c r="AA77">
        <f t="shared" si="26"/>
        <v>0</v>
      </c>
      <c r="AB77">
        <f t="shared" si="26"/>
        <v>0</v>
      </c>
      <c r="AC77">
        <f t="shared" si="26"/>
        <v>0</v>
      </c>
      <c r="AD77">
        <f t="shared" si="26"/>
        <v>0</v>
      </c>
      <c r="AE77">
        <f t="shared" si="26"/>
        <v>0</v>
      </c>
      <c r="AF77">
        <f t="shared" si="26"/>
        <v>0</v>
      </c>
      <c r="AG77">
        <f t="shared" si="26"/>
        <v>0</v>
      </c>
      <c r="AH77">
        <f t="shared" si="26"/>
        <v>0</v>
      </c>
      <c r="AI77">
        <f t="shared" si="26"/>
        <v>0</v>
      </c>
      <c r="AJ77">
        <f t="shared" si="26"/>
        <v>0</v>
      </c>
      <c r="AK77">
        <f t="shared" si="26"/>
        <v>0</v>
      </c>
      <c r="AL77">
        <f t="shared" si="26"/>
        <v>0</v>
      </c>
      <c r="AM77">
        <f t="shared" si="26"/>
        <v>0</v>
      </c>
      <c r="AN77">
        <f t="shared" si="26"/>
        <v>0</v>
      </c>
      <c r="AO77">
        <f t="shared" si="26"/>
        <v>0</v>
      </c>
      <c r="AP77">
        <f t="shared" si="26"/>
        <v>0</v>
      </c>
      <c r="AQ77">
        <f t="shared" si="26"/>
        <v>0</v>
      </c>
      <c r="AR77">
        <f t="shared" si="26"/>
        <v>0</v>
      </c>
      <c r="AS77">
        <f t="shared" si="26"/>
        <v>0</v>
      </c>
      <c r="AT77">
        <f t="shared" si="26"/>
        <v>0</v>
      </c>
      <c r="AU77">
        <f t="shared" si="26"/>
        <v>0</v>
      </c>
      <c r="AV77">
        <f t="shared" si="26"/>
        <v>0</v>
      </c>
      <c r="AW77">
        <f t="shared" si="26"/>
        <v>0</v>
      </c>
      <c r="AX77">
        <f t="shared" si="26"/>
        <v>0</v>
      </c>
      <c r="AY77">
        <f t="shared" si="26"/>
        <v>0</v>
      </c>
      <c r="AZ77">
        <f t="shared" si="26"/>
        <v>0</v>
      </c>
      <c r="BA77">
        <f t="shared" si="26"/>
        <v>0</v>
      </c>
      <c r="BB77">
        <f t="shared" si="26"/>
        <v>0</v>
      </c>
    </row>
    <row r="78" spans="1:54" x14ac:dyDescent="0.2">
      <c r="A78" s="34" t="s">
        <v>73</v>
      </c>
      <c r="B78" s="35">
        <v>0.76881340229764417</v>
      </c>
      <c r="C78">
        <f>$Y$21</f>
        <v>0</v>
      </c>
    </row>
    <row r="79" spans="1:54" x14ac:dyDescent="0.2">
      <c r="A79" s="21" t="s">
        <v>45</v>
      </c>
      <c r="B79">
        <v>0.46703485178364684</v>
      </c>
      <c r="C79">
        <f>$Y$22</f>
        <v>0</v>
      </c>
      <c r="D79">
        <f t="shared" ref="D79:BB79" si="27">IF($Y$23=0,$B$79*($C$79),$B80*($C$80))</f>
        <v>0</v>
      </c>
      <c r="E79">
        <f t="shared" si="27"/>
        <v>0</v>
      </c>
      <c r="F79">
        <f t="shared" si="27"/>
        <v>0</v>
      </c>
      <c r="G79">
        <f t="shared" si="27"/>
        <v>0</v>
      </c>
      <c r="H79">
        <f t="shared" si="27"/>
        <v>0</v>
      </c>
      <c r="I79">
        <f t="shared" si="27"/>
        <v>0</v>
      </c>
      <c r="J79">
        <f t="shared" si="27"/>
        <v>0</v>
      </c>
      <c r="K79">
        <f t="shared" si="27"/>
        <v>0</v>
      </c>
      <c r="L79">
        <f t="shared" si="27"/>
        <v>0</v>
      </c>
      <c r="M79">
        <f t="shared" si="27"/>
        <v>0</v>
      </c>
      <c r="N79">
        <f t="shared" si="27"/>
        <v>0</v>
      </c>
      <c r="O79">
        <f t="shared" si="27"/>
        <v>0</v>
      </c>
      <c r="P79">
        <f t="shared" si="27"/>
        <v>0</v>
      </c>
      <c r="Q79">
        <f t="shared" si="27"/>
        <v>0</v>
      </c>
      <c r="R79">
        <f t="shared" si="27"/>
        <v>0</v>
      </c>
      <c r="S79">
        <f t="shared" si="27"/>
        <v>0</v>
      </c>
      <c r="T79">
        <f t="shared" si="27"/>
        <v>0</v>
      </c>
      <c r="U79">
        <f t="shared" si="27"/>
        <v>0</v>
      </c>
      <c r="V79">
        <f t="shared" si="27"/>
        <v>0</v>
      </c>
      <c r="W79">
        <f t="shared" si="27"/>
        <v>0</v>
      </c>
      <c r="X79">
        <f t="shared" si="27"/>
        <v>0</v>
      </c>
      <c r="Y79">
        <f t="shared" si="27"/>
        <v>0</v>
      </c>
      <c r="Z79">
        <f t="shared" si="27"/>
        <v>0</v>
      </c>
      <c r="AA79">
        <f t="shared" si="27"/>
        <v>0</v>
      </c>
      <c r="AB79">
        <f t="shared" si="27"/>
        <v>0</v>
      </c>
      <c r="AC79">
        <f t="shared" si="27"/>
        <v>0</v>
      </c>
      <c r="AD79">
        <f t="shared" si="27"/>
        <v>0</v>
      </c>
      <c r="AE79">
        <f t="shared" si="27"/>
        <v>0</v>
      </c>
      <c r="AF79">
        <f t="shared" si="27"/>
        <v>0</v>
      </c>
      <c r="AG79">
        <f t="shared" si="27"/>
        <v>0</v>
      </c>
      <c r="AH79">
        <f t="shared" si="27"/>
        <v>0</v>
      </c>
      <c r="AI79">
        <f t="shared" si="27"/>
        <v>0</v>
      </c>
      <c r="AJ79">
        <f t="shared" si="27"/>
        <v>0</v>
      </c>
      <c r="AK79">
        <f t="shared" si="27"/>
        <v>0</v>
      </c>
      <c r="AL79">
        <f t="shared" si="27"/>
        <v>0</v>
      </c>
      <c r="AM79">
        <f t="shared" si="27"/>
        <v>0</v>
      </c>
      <c r="AN79">
        <f t="shared" si="27"/>
        <v>0</v>
      </c>
      <c r="AO79">
        <f t="shared" si="27"/>
        <v>0</v>
      </c>
      <c r="AP79">
        <f t="shared" si="27"/>
        <v>0</v>
      </c>
      <c r="AQ79">
        <f t="shared" si="27"/>
        <v>0</v>
      </c>
      <c r="AR79">
        <f t="shared" si="27"/>
        <v>0</v>
      </c>
      <c r="AS79">
        <f t="shared" si="27"/>
        <v>0</v>
      </c>
      <c r="AT79">
        <f t="shared" si="27"/>
        <v>0</v>
      </c>
      <c r="AU79">
        <f t="shared" si="27"/>
        <v>0</v>
      </c>
      <c r="AV79">
        <f t="shared" si="27"/>
        <v>0</v>
      </c>
      <c r="AW79">
        <f t="shared" si="27"/>
        <v>0</v>
      </c>
      <c r="AX79">
        <f t="shared" si="27"/>
        <v>0</v>
      </c>
      <c r="AY79">
        <f t="shared" si="27"/>
        <v>0</v>
      </c>
      <c r="AZ79">
        <f t="shared" si="27"/>
        <v>0</v>
      </c>
      <c r="BA79">
        <f t="shared" si="27"/>
        <v>0</v>
      </c>
      <c r="BB79">
        <f t="shared" si="27"/>
        <v>0</v>
      </c>
    </row>
    <row r="80" spans="1:54" x14ac:dyDescent="0.2">
      <c r="A80" s="34" t="s">
        <v>74</v>
      </c>
      <c r="B80">
        <v>0.41729420103489478</v>
      </c>
      <c r="C80">
        <f>$Y$22</f>
        <v>0</v>
      </c>
    </row>
    <row r="81" spans="1:54 16384:16384" x14ac:dyDescent="0.2">
      <c r="A81" t="s">
        <v>46</v>
      </c>
      <c r="B81">
        <v>0.80064820369621092</v>
      </c>
      <c r="C81">
        <f>$Y$23</f>
        <v>0</v>
      </c>
      <c r="D81">
        <f>$B$81*$C$81</f>
        <v>0</v>
      </c>
      <c r="E81">
        <f>$B$81*$C$81</f>
        <v>0</v>
      </c>
      <c r="F81">
        <f>$B$81*$C$81</f>
        <v>0</v>
      </c>
      <c r="G81">
        <f>$B$81*$C$81</f>
        <v>0</v>
      </c>
      <c r="H81">
        <f>$B$81*$C$81</f>
        <v>0</v>
      </c>
      <c r="I81">
        <f>$B$81*$C$81</f>
        <v>0</v>
      </c>
      <c r="J81">
        <f>$B$81*$C$81</f>
        <v>0</v>
      </c>
      <c r="K81">
        <f>$B$81*$C$81</f>
        <v>0</v>
      </c>
      <c r="L81">
        <f>$B$81*$C$81</f>
        <v>0</v>
      </c>
      <c r="M81">
        <f>$B$81*$C$81</f>
        <v>0</v>
      </c>
      <c r="N81">
        <f>$B$81*$C$81</f>
        <v>0</v>
      </c>
      <c r="O81">
        <f>$B$81*$C$81</f>
        <v>0</v>
      </c>
      <c r="P81">
        <f>$B$81*$C$81</f>
        <v>0</v>
      </c>
      <c r="Q81">
        <f>$B$81*$C$81</f>
        <v>0</v>
      </c>
      <c r="R81">
        <f>$B$81*$C$81</f>
        <v>0</v>
      </c>
      <c r="S81">
        <f>$B$81*$C$81</f>
        <v>0</v>
      </c>
      <c r="T81">
        <f>$B$81*$C$81</f>
        <v>0</v>
      </c>
      <c r="U81">
        <f>$B$81*$C$81</f>
        <v>0</v>
      </c>
      <c r="V81">
        <f>$B$81*$C$81</f>
        <v>0</v>
      </c>
      <c r="W81">
        <f>$B$81*$C$81</f>
        <v>0</v>
      </c>
      <c r="X81">
        <f>$B$81*$C$81</f>
        <v>0</v>
      </c>
      <c r="Y81">
        <f>$B$81*$C$81</f>
        <v>0</v>
      </c>
      <c r="Z81">
        <f>$B$81*$C$81</f>
        <v>0</v>
      </c>
      <c r="AA81">
        <f>$B$81*$C$81</f>
        <v>0</v>
      </c>
      <c r="AB81">
        <f>$B$81*$C$81</f>
        <v>0</v>
      </c>
      <c r="AC81">
        <f>$B$81*$C$81</f>
        <v>0</v>
      </c>
      <c r="AD81">
        <f>$B$81*$C$81</f>
        <v>0</v>
      </c>
      <c r="AE81">
        <f>$B$81*$C$81</f>
        <v>0</v>
      </c>
      <c r="AF81">
        <f>$B$81*$C$81</f>
        <v>0</v>
      </c>
      <c r="AG81">
        <f>$B$81*$C$81</f>
        <v>0</v>
      </c>
      <c r="AH81">
        <f>$B$81*$C$81</f>
        <v>0</v>
      </c>
      <c r="AI81">
        <f>$B$81*$C$81</f>
        <v>0</v>
      </c>
      <c r="AJ81">
        <f>$B$81*$C$81</f>
        <v>0</v>
      </c>
      <c r="AK81">
        <f>$B$81*$C$81</f>
        <v>0</v>
      </c>
      <c r="AL81">
        <f>$B$81*$C$81</f>
        <v>0</v>
      </c>
      <c r="AM81">
        <f>$B$81*$C$81</f>
        <v>0</v>
      </c>
      <c r="AN81">
        <f>$B$81*$C$81</f>
        <v>0</v>
      </c>
      <c r="AO81">
        <f>$B$81*$C$81</f>
        <v>0</v>
      </c>
      <c r="AP81">
        <f>$B$81*$C$81</f>
        <v>0</v>
      </c>
      <c r="AQ81">
        <f>$B$81*$C$81</f>
        <v>0</v>
      </c>
      <c r="AR81">
        <f>$B$81*$C$81</f>
        <v>0</v>
      </c>
      <c r="AS81">
        <f>$B$81*$C$81</f>
        <v>0</v>
      </c>
      <c r="AT81">
        <f>$B$81*$C$81</f>
        <v>0</v>
      </c>
      <c r="AU81">
        <f>$B$81*$C$81</f>
        <v>0</v>
      </c>
      <c r="AV81">
        <f>$B$81*$C$81</f>
        <v>0</v>
      </c>
      <c r="AW81">
        <f>$B$81*$C$81</f>
        <v>0</v>
      </c>
      <c r="AX81">
        <f>$B$81*$C$81</f>
        <v>0</v>
      </c>
      <c r="AY81">
        <f>$B$81*$C$81</f>
        <v>0</v>
      </c>
      <c r="AZ81">
        <f>$B$81*$C$81</f>
        <v>0</v>
      </c>
      <c r="BA81">
        <f>$B$81*$C$81</f>
        <v>0</v>
      </c>
      <c r="BB81">
        <f>$B$81*$C$81</f>
        <v>0</v>
      </c>
    </row>
    <row r="82" spans="1:54 16384:16384" x14ac:dyDescent="0.2">
      <c r="A82" t="s">
        <v>48</v>
      </c>
      <c r="B82">
        <v>0.50200301879089326</v>
      </c>
      <c r="C82">
        <f>$Y$25</f>
        <v>0</v>
      </c>
      <c r="D82">
        <f>$B$82*$C$82</f>
        <v>0</v>
      </c>
      <c r="E82">
        <f>$B$82*$C$82</f>
        <v>0</v>
      </c>
      <c r="F82">
        <f>$B$82*$C$82</f>
        <v>0</v>
      </c>
      <c r="G82">
        <f>$B$82*$C$82</f>
        <v>0</v>
      </c>
      <c r="H82">
        <f>$B$82*$C$82</f>
        <v>0</v>
      </c>
      <c r="I82">
        <f>$B$82*$C$82</f>
        <v>0</v>
      </c>
      <c r="J82">
        <f>$B$82*$C$82</f>
        <v>0</v>
      </c>
      <c r="K82">
        <f>$B$82*$C$82</f>
        <v>0</v>
      </c>
      <c r="L82">
        <f>$B$82*$C$82</f>
        <v>0</v>
      </c>
      <c r="M82">
        <f>$B$82*$C$82</f>
        <v>0</v>
      </c>
      <c r="N82">
        <f>$B$82*$C$82</f>
        <v>0</v>
      </c>
      <c r="O82">
        <f>$B$82*$C$82</f>
        <v>0</v>
      </c>
      <c r="P82">
        <f>$B$82*$C$82</f>
        <v>0</v>
      </c>
      <c r="Q82">
        <f>$B$82*$C$82</f>
        <v>0</v>
      </c>
      <c r="R82">
        <f>$B$82*$C$82</f>
        <v>0</v>
      </c>
      <c r="S82">
        <f>$B$82*$C$82</f>
        <v>0</v>
      </c>
      <c r="T82">
        <f>$B$82*$C$82</f>
        <v>0</v>
      </c>
      <c r="U82">
        <f>$B$82*$C$82</f>
        <v>0</v>
      </c>
      <c r="V82">
        <f>$B$82*$C$82</f>
        <v>0</v>
      </c>
      <c r="W82">
        <f>$B$82*$C$82</f>
        <v>0</v>
      </c>
      <c r="X82">
        <f>$B$82*$C$82</f>
        <v>0</v>
      </c>
      <c r="Y82">
        <f>$B$82*$C$82</f>
        <v>0</v>
      </c>
      <c r="Z82">
        <f>$B$82*$C$82</f>
        <v>0</v>
      </c>
      <c r="AA82">
        <f>$B$82*$C$82</f>
        <v>0</v>
      </c>
      <c r="AB82">
        <f>$B$82*$C$82</f>
        <v>0</v>
      </c>
      <c r="AC82">
        <f>$B$82*$C$82</f>
        <v>0</v>
      </c>
      <c r="AD82">
        <f>$B$82*$C$82</f>
        <v>0</v>
      </c>
      <c r="AE82">
        <f>$B$82*$C$82</f>
        <v>0</v>
      </c>
      <c r="AF82">
        <f>$B$82*$C$82</f>
        <v>0</v>
      </c>
      <c r="AG82">
        <f>$B$82*$C$82</f>
        <v>0</v>
      </c>
      <c r="AH82">
        <f>$B$82*$C$82</f>
        <v>0</v>
      </c>
      <c r="AI82">
        <f>$B$82*$C$82</f>
        <v>0</v>
      </c>
      <c r="AJ82">
        <f>$B$82*$C$82</f>
        <v>0</v>
      </c>
      <c r="AK82">
        <f>$B$82*$C$82</f>
        <v>0</v>
      </c>
      <c r="AL82">
        <f>$B$82*$C$82</f>
        <v>0</v>
      </c>
      <c r="AM82">
        <f>$B$82*$C$82</f>
        <v>0</v>
      </c>
      <c r="AN82">
        <f>$B$82*$C$82</f>
        <v>0</v>
      </c>
      <c r="AO82">
        <f>$B$82*$C$82</f>
        <v>0</v>
      </c>
      <c r="AP82">
        <f>$B$82*$C$82</f>
        <v>0</v>
      </c>
      <c r="AQ82">
        <f>$B$82*$C$82</f>
        <v>0</v>
      </c>
      <c r="AR82">
        <f>$B$82*$C$82</f>
        <v>0</v>
      </c>
      <c r="AS82">
        <f>$B$82*$C$82</f>
        <v>0</v>
      </c>
      <c r="AT82">
        <f>$B$82*$C$82</f>
        <v>0</v>
      </c>
      <c r="AU82">
        <f>$B$82*$C$82</f>
        <v>0</v>
      </c>
      <c r="AV82">
        <f>$B$82*$C$82</f>
        <v>0</v>
      </c>
      <c r="AW82">
        <f>$B$82*$C$82</f>
        <v>0</v>
      </c>
      <c r="AX82">
        <f>$B$82*$C$82</f>
        <v>0</v>
      </c>
      <c r="AY82">
        <f>$B$82*$C$82</f>
        <v>0</v>
      </c>
      <c r="AZ82">
        <f>$B$82*$C$82</f>
        <v>0</v>
      </c>
      <c r="BA82">
        <f>$B$82*$C$82</f>
        <v>0</v>
      </c>
      <c r="BB82">
        <f>$B$82*$C$82</f>
        <v>0</v>
      </c>
    </row>
    <row r="83" spans="1:54 16384:16384" x14ac:dyDescent="0.2">
      <c r="A83" t="s">
        <v>75</v>
      </c>
      <c r="B83">
        <v>2.3947945150481653E-2</v>
      </c>
      <c r="C83">
        <f>$Y$24</f>
        <v>26.98912</v>
      </c>
      <c r="D83">
        <f>$B$83*($C$83)</f>
        <v>0.6463339654197674</v>
      </c>
      <c r="E83">
        <f>$B$83*($C$83)</f>
        <v>0.6463339654197674</v>
      </c>
      <c r="F83">
        <f>$B$83*($C$83)</f>
        <v>0.6463339654197674</v>
      </c>
      <c r="G83">
        <f>$B$83*($C$83)</f>
        <v>0.6463339654197674</v>
      </c>
      <c r="H83">
        <f>$B$83*($C$83)</f>
        <v>0.6463339654197674</v>
      </c>
      <c r="I83">
        <f>$B$83*($C$83)</f>
        <v>0.6463339654197674</v>
      </c>
      <c r="J83">
        <f>$B$83*($C$83)</f>
        <v>0.6463339654197674</v>
      </c>
      <c r="K83">
        <f>$B$83*($C$83)</f>
        <v>0.6463339654197674</v>
      </c>
      <c r="L83">
        <f>$B$83*($C$83)</f>
        <v>0.6463339654197674</v>
      </c>
      <c r="M83">
        <f>$B$83*($C$83)</f>
        <v>0.6463339654197674</v>
      </c>
      <c r="N83">
        <f>$B$83*($C$83)</f>
        <v>0.6463339654197674</v>
      </c>
      <c r="O83">
        <f>$B$83*($C$83)</f>
        <v>0.6463339654197674</v>
      </c>
      <c r="P83">
        <f>$B$83*($C$83)</f>
        <v>0.6463339654197674</v>
      </c>
      <c r="Q83">
        <f>$B$83*($C$83)</f>
        <v>0.6463339654197674</v>
      </c>
      <c r="R83">
        <f>$B$83*($C$83)</f>
        <v>0.6463339654197674</v>
      </c>
      <c r="S83">
        <f>$B$83*($C$83)</f>
        <v>0.6463339654197674</v>
      </c>
      <c r="T83">
        <f>$B$83*($C$83)</f>
        <v>0.6463339654197674</v>
      </c>
      <c r="U83">
        <f>$B$83*($C$83)</f>
        <v>0.6463339654197674</v>
      </c>
      <c r="V83">
        <f>$B$83*($C$83)</f>
        <v>0.6463339654197674</v>
      </c>
      <c r="W83">
        <f>$B$83*($C$83)</f>
        <v>0.6463339654197674</v>
      </c>
      <c r="X83">
        <f>$B$83*($C$83)</f>
        <v>0.6463339654197674</v>
      </c>
      <c r="Y83">
        <f>$B$83*($C$83)</f>
        <v>0.6463339654197674</v>
      </c>
      <c r="Z83">
        <f>$B$83*($C$83)</f>
        <v>0.6463339654197674</v>
      </c>
      <c r="AA83">
        <f>$B$83*($C$83)</f>
        <v>0.6463339654197674</v>
      </c>
      <c r="AB83">
        <f>$B$83*($C$83)</f>
        <v>0.6463339654197674</v>
      </c>
      <c r="AC83">
        <f>$B$83*($C$83)</f>
        <v>0.6463339654197674</v>
      </c>
      <c r="AD83">
        <f>$B$83*($C$83)</f>
        <v>0.6463339654197674</v>
      </c>
      <c r="AE83">
        <f>$B$83*($C$83)</f>
        <v>0.6463339654197674</v>
      </c>
      <c r="AF83">
        <f>$B$83*($C$83)</f>
        <v>0.6463339654197674</v>
      </c>
      <c r="AG83">
        <f>$B$83*($C$83)</f>
        <v>0.6463339654197674</v>
      </c>
      <c r="AH83">
        <f>$B$83*($C$83)</f>
        <v>0.6463339654197674</v>
      </c>
      <c r="AI83">
        <f>$B$83*($C$83)</f>
        <v>0.6463339654197674</v>
      </c>
      <c r="AJ83">
        <f>$B$83*($C$83)</f>
        <v>0.6463339654197674</v>
      </c>
      <c r="AK83">
        <f>$B$83*($C$83)</f>
        <v>0.6463339654197674</v>
      </c>
      <c r="AL83">
        <f>$B$83*($C$83)</f>
        <v>0.6463339654197674</v>
      </c>
      <c r="AM83">
        <f>$B$83*($C$83)</f>
        <v>0.6463339654197674</v>
      </c>
      <c r="AN83">
        <f>$B$83*($C$83)</f>
        <v>0.6463339654197674</v>
      </c>
      <c r="AO83">
        <f>$B$83*($C$83)</f>
        <v>0.6463339654197674</v>
      </c>
      <c r="AP83">
        <f>$B$83*($C$83)</f>
        <v>0.6463339654197674</v>
      </c>
      <c r="AQ83">
        <f>$B$83*($C$83)</f>
        <v>0.6463339654197674</v>
      </c>
      <c r="AR83">
        <f>$B$83*($C$83)</f>
        <v>0.6463339654197674</v>
      </c>
      <c r="AS83">
        <f>$B$83*($C$83)</f>
        <v>0.6463339654197674</v>
      </c>
      <c r="AT83">
        <f>$B$83*($C$83)</f>
        <v>0.6463339654197674</v>
      </c>
      <c r="AU83">
        <f>$B$83*($C$83)</f>
        <v>0.6463339654197674</v>
      </c>
      <c r="AV83">
        <f>$B$83*($C$83)</f>
        <v>0.6463339654197674</v>
      </c>
      <c r="AW83">
        <f>$B$83*($C$83)</f>
        <v>0.6463339654197674</v>
      </c>
      <c r="AX83">
        <f>$B$83*($C$83)</f>
        <v>0.6463339654197674</v>
      </c>
      <c r="AY83">
        <f>$B$83*($C$83)</f>
        <v>0.6463339654197674</v>
      </c>
      <c r="AZ83">
        <f>$B$83*($C$83)</f>
        <v>0.6463339654197674</v>
      </c>
      <c r="BA83">
        <f>$B$83*($C$83)</f>
        <v>0.6463339654197674</v>
      </c>
      <c r="BB83">
        <f>$B$83*($C$83)</f>
        <v>0.6463339654197674</v>
      </c>
    </row>
    <row r="84" spans="1:54 16384:16384" x14ac:dyDescent="0.2">
      <c r="A84" t="s">
        <v>49</v>
      </c>
      <c r="B84">
        <v>-1.03647868828565</v>
      </c>
      <c r="C84">
        <f>$Y$26</f>
        <v>1.5983860000000001</v>
      </c>
      <c r="D84">
        <f>$B$84*($C$84)</f>
        <v>-1.6566930246541471</v>
      </c>
      <c r="E84">
        <f>$B$84*($C$84)</f>
        <v>-1.6566930246541471</v>
      </c>
      <c r="F84">
        <f>$B$84*($C$84)</f>
        <v>-1.6566930246541471</v>
      </c>
      <c r="G84">
        <f>$B$84*($C$84)</f>
        <v>-1.6566930246541471</v>
      </c>
      <c r="H84">
        <f>$B$84*($C$84)</f>
        <v>-1.6566930246541471</v>
      </c>
      <c r="I84">
        <f>$B$84*($C$84)</f>
        <v>-1.6566930246541471</v>
      </c>
      <c r="J84">
        <f>$B$84*($C$84)</f>
        <v>-1.6566930246541471</v>
      </c>
      <c r="K84">
        <f>$B$84*($C$84)</f>
        <v>-1.6566930246541471</v>
      </c>
      <c r="L84">
        <f>$B$84*($C$84)</f>
        <v>-1.6566930246541471</v>
      </c>
      <c r="M84">
        <f>$B$84*($C$84)</f>
        <v>-1.6566930246541471</v>
      </c>
      <c r="N84">
        <f>$B$84*($C$84)</f>
        <v>-1.6566930246541471</v>
      </c>
      <c r="O84">
        <f>$B$84*($C$84)</f>
        <v>-1.6566930246541471</v>
      </c>
      <c r="P84">
        <f>$B$84*($C$84)</f>
        <v>-1.6566930246541471</v>
      </c>
      <c r="Q84">
        <f>$B$84*($C$84)</f>
        <v>-1.6566930246541471</v>
      </c>
      <c r="R84">
        <f>$B$84*($C$84)</f>
        <v>-1.6566930246541471</v>
      </c>
      <c r="S84">
        <f>$B$84*($C$84)</f>
        <v>-1.6566930246541471</v>
      </c>
      <c r="T84">
        <f>$B$84*($C$84)</f>
        <v>-1.6566930246541471</v>
      </c>
      <c r="U84">
        <f>$B$84*($C$84)</f>
        <v>-1.6566930246541471</v>
      </c>
      <c r="V84">
        <f>$B$84*($C$84)</f>
        <v>-1.6566930246541471</v>
      </c>
      <c r="W84">
        <f>$B$84*($C$84)</f>
        <v>-1.6566930246541471</v>
      </c>
      <c r="X84">
        <f>$B$84*($C$84)</f>
        <v>-1.6566930246541471</v>
      </c>
      <c r="Y84">
        <f>$B$84*($C$84)</f>
        <v>-1.6566930246541471</v>
      </c>
      <c r="Z84">
        <f>$B$84*($C$84)</f>
        <v>-1.6566930246541471</v>
      </c>
      <c r="AA84">
        <f>$B$84*($C$84)</f>
        <v>-1.6566930246541471</v>
      </c>
      <c r="AB84">
        <f>$B$84*($C$84)</f>
        <v>-1.6566930246541471</v>
      </c>
      <c r="AC84">
        <f>$B$84*($C$84)</f>
        <v>-1.6566930246541471</v>
      </c>
      <c r="AD84">
        <f>$B$84*($C$84)</f>
        <v>-1.6566930246541471</v>
      </c>
      <c r="AE84">
        <f>$B$84*($C$84)</f>
        <v>-1.6566930246541471</v>
      </c>
      <c r="AF84">
        <f>$B$84*($C$84)</f>
        <v>-1.6566930246541471</v>
      </c>
      <c r="AG84">
        <f>$B$84*($C$84)</f>
        <v>-1.6566930246541471</v>
      </c>
      <c r="AH84">
        <f>$B$84*($C$84)</f>
        <v>-1.6566930246541471</v>
      </c>
      <c r="AI84">
        <f>$B$84*($C$84)</f>
        <v>-1.6566930246541471</v>
      </c>
      <c r="AJ84">
        <f>$B$84*($C$84)</f>
        <v>-1.6566930246541471</v>
      </c>
      <c r="AK84">
        <f>$B$84*($C$84)</f>
        <v>-1.6566930246541471</v>
      </c>
      <c r="AL84">
        <f>$B$84*($C$84)</f>
        <v>-1.6566930246541471</v>
      </c>
      <c r="AM84">
        <f>$B$84*($C$84)</f>
        <v>-1.6566930246541471</v>
      </c>
      <c r="AN84">
        <f>$B$84*($C$84)</f>
        <v>-1.6566930246541471</v>
      </c>
      <c r="AO84">
        <f>$B$84*($C$84)</f>
        <v>-1.6566930246541471</v>
      </c>
      <c r="AP84">
        <f>$B$84*($C$84)</f>
        <v>-1.6566930246541471</v>
      </c>
      <c r="AQ84">
        <f>$B$84*($C$84)</f>
        <v>-1.6566930246541471</v>
      </c>
      <c r="AR84">
        <f>$B$84*($C$84)</f>
        <v>-1.6566930246541471</v>
      </c>
      <c r="AS84">
        <f>$B$84*($C$84)</f>
        <v>-1.6566930246541471</v>
      </c>
      <c r="AT84">
        <f>$B$84*($C$84)</f>
        <v>-1.6566930246541471</v>
      </c>
      <c r="AU84">
        <f>$B$84*($C$84)</f>
        <v>-1.6566930246541471</v>
      </c>
      <c r="AV84">
        <f>$B$84*($C$84)</f>
        <v>-1.6566930246541471</v>
      </c>
      <c r="AW84">
        <f>$B$84*($C$84)</f>
        <v>-1.6566930246541471</v>
      </c>
      <c r="AX84">
        <f>$B$84*($C$84)</f>
        <v>-1.6566930246541471</v>
      </c>
      <c r="AY84">
        <f>$B$84*($C$84)</f>
        <v>-1.6566930246541471</v>
      </c>
      <c r="AZ84">
        <f>$B$84*($C$84)</f>
        <v>-1.6566930246541471</v>
      </c>
      <c r="BA84">
        <f>$B$84*($C$84)</f>
        <v>-1.6566930246541471</v>
      </c>
      <c r="BB84">
        <f>$B$84*($C$84)</f>
        <v>-1.6566930246541471</v>
      </c>
    </row>
    <row r="85" spans="1:54 16384:16384" x14ac:dyDescent="0.2">
      <c r="A85" s="21" t="s">
        <v>76</v>
      </c>
      <c r="B85" s="26">
        <v>-0.60969039646566547</v>
      </c>
      <c r="D85">
        <f>$B$85</f>
        <v>-0.60969039646566547</v>
      </c>
      <c r="E85">
        <f>$B$85</f>
        <v>-0.60969039646566547</v>
      </c>
      <c r="F85">
        <f>$B$85</f>
        <v>-0.60969039646566547</v>
      </c>
      <c r="G85">
        <f>$B$85</f>
        <v>-0.60969039646566547</v>
      </c>
      <c r="H85">
        <f>$B$85</f>
        <v>-0.60969039646566547</v>
      </c>
      <c r="I85">
        <f>$B$85</f>
        <v>-0.60969039646566547</v>
      </c>
      <c r="J85">
        <f>$B$85</f>
        <v>-0.60969039646566547</v>
      </c>
      <c r="K85">
        <f>$B$85</f>
        <v>-0.60969039646566547</v>
      </c>
      <c r="L85">
        <f>$B$85</f>
        <v>-0.60969039646566547</v>
      </c>
      <c r="M85">
        <f>$B$85</f>
        <v>-0.60969039646566547</v>
      </c>
      <c r="N85">
        <f>$B$85</f>
        <v>-0.60969039646566547</v>
      </c>
      <c r="O85">
        <f>$B$85</f>
        <v>-0.60969039646566547</v>
      </c>
      <c r="P85">
        <f>$B$85</f>
        <v>-0.60969039646566547</v>
      </c>
      <c r="Q85">
        <f>$B$85</f>
        <v>-0.60969039646566547</v>
      </c>
      <c r="R85">
        <f>$B$85</f>
        <v>-0.60969039646566547</v>
      </c>
      <c r="S85">
        <f>$B$85</f>
        <v>-0.60969039646566547</v>
      </c>
      <c r="T85">
        <f>$B$85</f>
        <v>-0.60969039646566547</v>
      </c>
      <c r="U85">
        <f>$B$85</f>
        <v>-0.60969039646566547</v>
      </c>
      <c r="V85">
        <f>$B$85</f>
        <v>-0.60969039646566547</v>
      </c>
      <c r="W85">
        <f>$B$85</f>
        <v>-0.60969039646566547</v>
      </c>
      <c r="X85">
        <f>$B$85</f>
        <v>-0.60969039646566547</v>
      </c>
      <c r="Y85">
        <f>$B$85</f>
        <v>-0.60969039646566547</v>
      </c>
      <c r="Z85">
        <f>$B$85</f>
        <v>-0.60969039646566547</v>
      </c>
      <c r="AA85">
        <f>$B$85</f>
        <v>-0.60969039646566547</v>
      </c>
      <c r="AB85">
        <f>$B$85</f>
        <v>-0.60969039646566547</v>
      </c>
      <c r="AC85">
        <f>$B$85</f>
        <v>-0.60969039646566547</v>
      </c>
      <c r="AD85">
        <f>$B$85</f>
        <v>-0.60969039646566547</v>
      </c>
      <c r="AE85">
        <f>$B$85</f>
        <v>-0.60969039646566547</v>
      </c>
      <c r="AF85">
        <f>$B$85</f>
        <v>-0.60969039646566547</v>
      </c>
      <c r="AG85">
        <f>$B$85</f>
        <v>-0.60969039646566547</v>
      </c>
      <c r="AH85">
        <f>$B$85</f>
        <v>-0.60969039646566547</v>
      </c>
      <c r="AI85">
        <f>$B$85</f>
        <v>-0.60969039646566547</v>
      </c>
      <c r="AJ85">
        <f>$B$85</f>
        <v>-0.60969039646566547</v>
      </c>
      <c r="AK85">
        <f>$B$85</f>
        <v>-0.60969039646566547</v>
      </c>
      <c r="AL85">
        <f>$B$85</f>
        <v>-0.60969039646566547</v>
      </c>
      <c r="AM85">
        <f>$B$85</f>
        <v>-0.60969039646566547</v>
      </c>
      <c r="AN85">
        <f>$B$85</f>
        <v>-0.60969039646566547</v>
      </c>
      <c r="AO85">
        <f>$B$85</f>
        <v>-0.60969039646566547</v>
      </c>
      <c r="AP85">
        <f>$B$85</f>
        <v>-0.60969039646566547</v>
      </c>
      <c r="AQ85">
        <f>$B$85</f>
        <v>-0.60969039646566547</v>
      </c>
      <c r="AR85">
        <f>$B$85</f>
        <v>-0.60969039646566547</v>
      </c>
      <c r="AS85">
        <f>$B$85</f>
        <v>-0.60969039646566547</v>
      </c>
      <c r="AT85">
        <f>$B$85</f>
        <v>-0.60969039646566547</v>
      </c>
      <c r="AU85">
        <f>$B$85</f>
        <v>-0.60969039646566547</v>
      </c>
      <c r="AV85">
        <f>$B$85</f>
        <v>-0.60969039646566547</v>
      </c>
      <c r="AW85">
        <f>$B$85</f>
        <v>-0.60969039646566547</v>
      </c>
      <c r="AX85">
        <f>$B$85</f>
        <v>-0.60969039646566547</v>
      </c>
      <c r="AY85">
        <f>$B$85</f>
        <v>-0.60969039646566547</v>
      </c>
      <c r="AZ85">
        <f>$B$85</f>
        <v>-0.60969039646566547</v>
      </c>
      <c r="BA85">
        <f>$B$85</f>
        <v>-0.60969039646566547</v>
      </c>
      <c r="BB85">
        <f>$B$85</f>
        <v>-0.60969039646566547</v>
      </c>
    </row>
    <row r="86" spans="1:54 16384:16384" x14ac:dyDescent="0.2">
      <c r="A86" s="36" t="s">
        <v>77</v>
      </c>
      <c r="B86" s="7"/>
      <c r="C86" s="7"/>
      <c r="D86" s="7">
        <f ca="1">SUM(D75:D84)-D85</f>
        <v>-0.40066866276871438</v>
      </c>
      <c r="E86" s="7">
        <f ca="1">SUM(E75:E84)-E85</f>
        <v>-0.40066866276871438</v>
      </c>
      <c r="F86" s="7">
        <f ca="1">SUM(F75:F84)-F85</f>
        <v>-0.40066866276871438</v>
      </c>
      <c r="G86" s="7">
        <f ca="1">SUM(G75:G84)-G85</f>
        <v>-0.40066866276871438</v>
      </c>
      <c r="H86" s="7">
        <f ca="1">SUM(H75:H84)-H85</f>
        <v>-0.40066866276871438</v>
      </c>
      <c r="I86" s="7">
        <f ca="1">SUM(I75:I84)-I85</f>
        <v>-0.40066866276871438</v>
      </c>
      <c r="J86" s="7">
        <f ca="1">SUM(J75:J84)-J85</f>
        <v>-0.40066866276871438</v>
      </c>
      <c r="K86" s="7">
        <f ca="1">SUM(K75:K84)-K85</f>
        <v>-0.40066866276871438</v>
      </c>
      <c r="L86" s="7">
        <f ca="1">SUM(L75:L84)-L85</f>
        <v>-0.40066866276871438</v>
      </c>
      <c r="M86" s="7">
        <f ca="1">SUM(M75:M84)-M85</f>
        <v>-0.40066866276871438</v>
      </c>
      <c r="N86" s="7">
        <f ca="1">SUM(N75:N84)-N85</f>
        <v>-0.40066866276871438</v>
      </c>
      <c r="O86" s="7">
        <f ca="1">SUM(O75:O84)-O85</f>
        <v>-0.40066866276871438</v>
      </c>
      <c r="P86" s="7">
        <f ca="1">SUM(P75:P84)-P85</f>
        <v>-0.40066866276871438</v>
      </c>
      <c r="Q86" s="7">
        <f ca="1">SUM(Q75:Q84)-Q85</f>
        <v>-0.40066866276871438</v>
      </c>
      <c r="R86" s="7">
        <f ca="1">SUM(R75:R84)-R85</f>
        <v>-0.40066866276871438</v>
      </c>
      <c r="S86" s="7">
        <f ca="1">SUM(S75:S84)-S85</f>
        <v>-0.40066866276871438</v>
      </c>
      <c r="T86" s="7">
        <f ca="1">SUM(T75:T84)-T85</f>
        <v>-0.40066866276871438</v>
      </c>
      <c r="U86" s="7">
        <f ca="1">SUM(U75:U84)-U85</f>
        <v>-0.40066866276871438</v>
      </c>
      <c r="V86" s="7">
        <f ca="1">SUM(V75:V84)-V85</f>
        <v>-0.40066866276871438</v>
      </c>
      <c r="W86" s="7">
        <f ca="1">SUM(W75:W84)-W85</f>
        <v>-0.40066866276871438</v>
      </c>
      <c r="X86" s="7">
        <f ca="1">SUM(X75:X84)-X85</f>
        <v>-0.40066866276871438</v>
      </c>
      <c r="Y86" s="7">
        <f ca="1">SUM(Y75:Y84)-Y85</f>
        <v>-0.40066866276871438</v>
      </c>
      <c r="Z86" s="7">
        <f ca="1">SUM(Z75:Z84)-Z85</f>
        <v>-0.40066866276871438</v>
      </c>
      <c r="AA86" s="7">
        <f ca="1">SUM(AA75:AA84)-AA85</f>
        <v>-0.40066866276871438</v>
      </c>
      <c r="AB86" s="7">
        <f ca="1">SUM(AB75:AB84)-AB85</f>
        <v>-0.40066866276871438</v>
      </c>
      <c r="AC86" s="7">
        <f ca="1">SUM(AC75:AC84)-AC85</f>
        <v>-0.40066866276871438</v>
      </c>
      <c r="AD86" s="7">
        <f ca="1">SUM(AD75:AD84)-AD85</f>
        <v>-0.40066866276871438</v>
      </c>
      <c r="AE86" s="7">
        <f ca="1">SUM(AE75:AE84)-AE85</f>
        <v>-0.40066866276871438</v>
      </c>
      <c r="AF86" s="7">
        <f ca="1">SUM(AF75:AF84)-AF85</f>
        <v>-0.40066866276871438</v>
      </c>
      <c r="AG86" s="7">
        <f ca="1">SUM(AG75:AG84)-AG85</f>
        <v>-0.40066866276871438</v>
      </c>
      <c r="AH86" s="7">
        <f ca="1">SUM(AH75:AH84)-AH85</f>
        <v>-0.40066866276871438</v>
      </c>
      <c r="AI86" s="7">
        <f ca="1">SUM(AI75:AI84)-AI85</f>
        <v>-0.40066866276871438</v>
      </c>
      <c r="AJ86" s="7">
        <f ca="1">SUM(AJ75:AJ84)-AJ85</f>
        <v>-0.40066866276871438</v>
      </c>
      <c r="AK86" s="7">
        <f ca="1">SUM(AK75:AK84)-AK85</f>
        <v>-0.40066866276871438</v>
      </c>
      <c r="AL86" s="7">
        <f ca="1">SUM(AL75:AL84)-AL85</f>
        <v>-0.40066866276871438</v>
      </c>
      <c r="AM86" s="7">
        <f ca="1">SUM(AM75:AM84)-AM85</f>
        <v>-0.40066866276871438</v>
      </c>
      <c r="AN86" s="7">
        <f ca="1">SUM(AN75:AN84)-AN85</f>
        <v>-0.40066866276871438</v>
      </c>
      <c r="AO86" s="7">
        <f ca="1">SUM(AO75:AO84)-AO85</f>
        <v>-0.40066866276871438</v>
      </c>
      <c r="AP86" s="7">
        <f ca="1">SUM(AP75:AP84)-AP85</f>
        <v>-0.40066866276871438</v>
      </c>
      <c r="AQ86" s="7">
        <f ca="1">SUM(AQ75:AQ84)-AQ85</f>
        <v>-0.40066866276871438</v>
      </c>
      <c r="AR86" s="7">
        <f ca="1">SUM(AR75:AR84)-AR85</f>
        <v>-0.40066866276871438</v>
      </c>
      <c r="AS86" s="7">
        <f ca="1">SUM(AS75:AS84)-AS85</f>
        <v>-0.40066866276871438</v>
      </c>
      <c r="AT86" s="7">
        <f ca="1">SUM(AT75:AT84)-AT85</f>
        <v>-0.40066866276871438</v>
      </c>
      <c r="AU86" s="7">
        <f ca="1">SUM(AU75:AU84)-AU85</f>
        <v>-0.40066866276871438</v>
      </c>
      <c r="AV86" s="7">
        <f ca="1">SUM(AV75:AV84)-AV85</f>
        <v>-0.40066866276871438</v>
      </c>
      <c r="AW86" s="7">
        <f ca="1">SUM(AW75:AW84)-AW85</f>
        <v>-0.40066866276871438</v>
      </c>
      <c r="AX86" s="7">
        <f ca="1">SUM(AX75:AX84)-AX85</f>
        <v>-0.40066866276871438</v>
      </c>
      <c r="AY86" s="7">
        <f ca="1">SUM(AY75:AY84)-AY85</f>
        <v>-0.40066866276871438</v>
      </c>
      <c r="AZ86" s="7">
        <f ca="1">SUM(AZ75:AZ84)-AZ85</f>
        <v>-0.40066866276871438</v>
      </c>
      <c r="BA86" s="7">
        <f ca="1">SUM(BA75:BA84)-BA85</f>
        <v>-0.40066866276871438</v>
      </c>
      <c r="BB86" s="7">
        <f ca="1">SUM(BB75:BB84)-BB85</f>
        <v>-0.40066866276871438</v>
      </c>
      <c r="XFD86" s="7"/>
    </row>
    <row r="87" spans="1:54 16384:16384" x14ac:dyDescent="0.2">
      <c r="A87" s="5"/>
    </row>
    <row r="89" spans="1:54 16384:16384" x14ac:dyDescent="0.2">
      <c r="A89" s="30" t="s">
        <v>25</v>
      </c>
      <c r="D89">
        <f>D60</f>
        <v>30</v>
      </c>
      <c r="E89">
        <f>E60</f>
        <v>31</v>
      </c>
      <c r="F89">
        <f>F60</f>
        <v>32</v>
      </c>
      <c r="G89">
        <f>G60</f>
        <v>33</v>
      </c>
      <c r="H89">
        <f>H60</f>
        <v>34</v>
      </c>
      <c r="I89">
        <f>I60</f>
        <v>35</v>
      </c>
      <c r="J89">
        <f>J60</f>
        <v>36</v>
      </c>
      <c r="K89">
        <f>K60</f>
        <v>37</v>
      </c>
      <c r="L89">
        <f>L60</f>
        <v>38</v>
      </c>
      <c r="M89">
        <f>M60</f>
        <v>39</v>
      </c>
      <c r="N89">
        <f>N60</f>
        <v>40</v>
      </c>
      <c r="O89">
        <f>O60</f>
        <v>41</v>
      </c>
      <c r="P89">
        <f>P60</f>
        <v>42</v>
      </c>
      <c r="Q89">
        <f>Q60</f>
        <v>43</v>
      </c>
      <c r="R89">
        <f>R60</f>
        <v>44</v>
      </c>
      <c r="S89">
        <f>S60</f>
        <v>45</v>
      </c>
      <c r="T89">
        <f>T60</f>
        <v>46</v>
      </c>
      <c r="U89">
        <f>U60</f>
        <v>47</v>
      </c>
      <c r="V89">
        <f>V60</f>
        <v>48</v>
      </c>
      <c r="W89">
        <f>W60</f>
        <v>49</v>
      </c>
      <c r="X89">
        <f>X60</f>
        <v>50</v>
      </c>
      <c r="Y89">
        <f>Y60</f>
        <v>51</v>
      </c>
      <c r="Z89">
        <f>Z60</f>
        <v>52</v>
      </c>
      <c r="AA89">
        <f>AA60</f>
        <v>53</v>
      </c>
      <c r="AB89">
        <f>AB60</f>
        <v>54</v>
      </c>
      <c r="AC89">
        <f>AC60</f>
        <v>55</v>
      </c>
      <c r="AD89">
        <f>AD60</f>
        <v>56</v>
      </c>
      <c r="AE89">
        <f>AE60</f>
        <v>57</v>
      </c>
      <c r="AF89">
        <f>AF60</f>
        <v>58</v>
      </c>
      <c r="AG89">
        <f>AG60</f>
        <v>59</v>
      </c>
      <c r="AH89">
        <f>AH60</f>
        <v>60</v>
      </c>
      <c r="AI89">
        <f>AI60</f>
        <v>61</v>
      </c>
      <c r="AJ89">
        <f>AJ60</f>
        <v>62</v>
      </c>
      <c r="AK89">
        <f>AK60</f>
        <v>63</v>
      </c>
      <c r="AL89">
        <f>AL60</f>
        <v>64</v>
      </c>
      <c r="AM89">
        <f>AM60</f>
        <v>65</v>
      </c>
      <c r="AN89">
        <f>AN60</f>
        <v>66</v>
      </c>
      <c r="AO89">
        <f>AO60</f>
        <v>67</v>
      </c>
      <c r="AP89">
        <f>AP60</f>
        <v>68</v>
      </c>
      <c r="AQ89">
        <f>AQ60</f>
        <v>69</v>
      </c>
      <c r="AR89">
        <f>AR60</f>
        <v>70</v>
      </c>
      <c r="AS89">
        <f>AS60</f>
        <v>71</v>
      </c>
      <c r="AT89">
        <f>AT60</f>
        <v>72</v>
      </c>
      <c r="AU89">
        <f>AU60</f>
        <v>73</v>
      </c>
      <c r="AV89">
        <f>AV60</f>
        <v>74</v>
      </c>
      <c r="AW89">
        <f>AW60</f>
        <v>75</v>
      </c>
      <c r="AX89">
        <f>AX60</f>
        <v>76</v>
      </c>
      <c r="AY89">
        <f>AY60</f>
        <v>77</v>
      </c>
      <c r="AZ89">
        <f>AZ60</f>
        <v>78</v>
      </c>
      <c r="BA89">
        <f>BA60</f>
        <v>79</v>
      </c>
      <c r="BB89">
        <f>BB60</f>
        <v>80</v>
      </c>
    </row>
    <row r="90" spans="1:54 16384:16384" x14ac:dyDescent="0.2">
      <c r="A90" s="31" t="s">
        <v>78</v>
      </c>
      <c r="B90">
        <v>5.7815975376744419E-2</v>
      </c>
      <c r="C90" s="32">
        <f ca="1">$Y$18</f>
        <v>0</v>
      </c>
      <c r="D90">
        <f ca="1">$B$90*$C$90</f>
        <v>0</v>
      </c>
      <c r="E90">
        <f ca="1">$B$90*$C$90</f>
        <v>0</v>
      </c>
      <c r="F90">
        <f ca="1">$B$90*$C$90</f>
        <v>0</v>
      </c>
      <c r="G90">
        <f ca="1">$B$90*$C$90</f>
        <v>0</v>
      </c>
      <c r="H90">
        <f ca="1">$B$90*$C$90</f>
        <v>0</v>
      </c>
      <c r="I90">
        <f ca="1">$B$90*$C$90</f>
        <v>0</v>
      </c>
      <c r="J90">
        <f ca="1">$B$90*$C$90</f>
        <v>0</v>
      </c>
      <c r="K90">
        <f ca="1">$B$90*$C$90</f>
        <v>0</v>
      </c>
      <c r="L90">
        <f ca="1">$B$90*$C$90</f>
        <v>0</v>
      </c>
      <c r="M90">
        <f ca="1">$B$90*$C$90</f>
        <v>0</v>
      </c>
      <c r="N90">
        <f ca="1">$B$90*$C$90</f>
        <v>0</v>
      </c>
      <c r="O90">
        <f ca="1">$B$90*$C$90</f>
        <v>0</v>
      </c>
      <c r="P90">
        <f ca="1">$B$90*$C$90</f>
        <v>0</v>
      </c>
      <c r="Q90">
        <f ca="1">$B$90*$C$90</f>
        <v>0</v>
      </c>
      <c r="R90">
        <f ca="1">$B$90*$C$90</f>
        <v>0</v>
      </c>
      <c r="S90">
        <f ca="1">$B$90*$C$90</f>
        <v>0</v>
      </c>
      <c r="T90">
        <f ca="1">$B$90*$C$90</f>
        <v>0</v>
      </c>
      <c r="U90">
        <f ca="1">$B$90*$C$90</f>
        <v>0</v>
      </c>
      <c r="V90">
        <f ca="1">$B$90*$C$90</f>
        <v>0</v>
      </c>
      <c r="W90">
        <f ca="1">$B$90*$C$90</f>
        <v>0</v>
      </c>
      <c r="X90">
        <f ca="1">$B$90*$C$90</f>
        <v>0</v>
      </c>
      <c r="Y90">
        <f ca="1">$B$90*$C$90</f>
        <v>0</v>
      </c>
      <c r="Z90">
        <f ca="1">$B$90*$C$90</f>
        <v>0</v>
      </c>
      <c r="AA90">
        <f ca="1">$B$90*$C$90</f>
        <v>0</v>
      </c>
      <c r="AB90">
        <f ca="1">$B$90*$C$90</f>
        <v>0</v>
      </c>
      <c r="AC90">
        <f ca="1">$B$90*$C$90</f>
        <v>0</v>
      </c>
      <c r="AD90">
        <f ca="1">$B$90*$C$90</f>
        <v>0</v>
      </c>
      <c r="AE90">
        <f ca="1">$B$90*$C$90</f>
        <v>0</v>
      </c>
      <c r="AF90">
        <f ca="1">$B$90*$C$90</f>
        <v>0</v>
      </c>
      <c r="AG90">
        <f ca="1">$B$90*$C$90</f>
        <v>0</v>
      </c>
      <c r="AH90">
        <f ca="1">$B$90*$C$90</f>
        <v>0</v>
      </c>
      <c r="AI90">
        <f ca="1">$B$90*$C$90</f>
        <v>0</v>
      </c>
      <c r="AJ90">
        <f ca="1">$B$90*$C$90</f>
        <v>0</v>
      </c>
      <c r="AK90">
        <f ca="1">$B$90*$C$90</f>
        <v>0</v>
      </c>
      <c r="AL90">
        <f ca="1">$B$90*$C$90</f>
        <v>0</v>
      </c>
      <c r="AM90">
        <f ca="1">$B$90*$C$90</f>
        <v>0</v>
      </c>
      <c r="AN90">
        <f ca="1">$B$90*$C$90</f>
        <v>0</v>
      </c>
      <c r="AO90">
        <f ca="1">$B$90*$C$90</f>
        <v>0</v>
      </c>
      <c r="AP90">
        <f ca="1">$B$90*$C$90</f>
        <v>0</v>
      </c>
      <c r="AQ90">
        <f ca="1">$B$90*$C$90</f>
        <v>0</v>
      </c>
      <c r="AR90">
        <f ca="1">$B$90*$C$90</f>
        <v>0</v>
      </c>
      <c r="AS90">
        <f ca="1">$B$90*$C$90</f>
        <v>0</v>
      </c>
      <c r="AT90">
        <f ca="1">$B$90*$C$90</f>
        <v>0</v>
      </c>
      <c r="AU90">
        <f ca="1">$B$90*$C$90</f>
        <v>0</v>
      </c>
      <c r="AV90">
        <f ca="1">$B$90*$C$90</f>
        <v>0</v>
      </c>
      <c r="AW90">
        <f ca="1">$B$90*$C$90</f>
        <v>0</v>
      </c>
      <c r="AX90">
        <f ca="1">$B$90*$C$90</f>
        <v>0</v>
      </c>
      <c r="AY90">
        <f ca="1">$B$90*$C$90</f>
        <v>0</v>
      </c>
      <c r="AZ90">
        <f ca="1">$B$90*$C$90</f>
        <v>0</v>
      </c>
      <c r="BA90">
        <f ca="1">$B$90*$C$90</f>
        <v>0</v>
      </c>
      <c r="BB90">
        <f ca="1">$B$90*$C$90</f>
        <v>0</v>
      </c>
    </row>
    <row r="91" spans="1:54 16384:16384" x14ac:dyDescent="0.2">
      <c r="A91" s="31" t="s">
        <v>79</v>
      </c>
      <c r="B91">
        <v>7.6516497896978201E-3</v>
      </c>
      <c r="C91" s="32">
        <f ca="1">$Y$20</f>
        <v>0</v>
      </c>
      <c r="D91">
        <f ca="1">$B$91*($C$91)</f>
        <v>0</v>
      </c>
      <c r="E91">
        <f ca="1">$B$91*($C$91)</f>
        <v>0</v>
      </c>
      <c r="F91">
        <f ca="1">$B$91*($C$91)</f>
        <v>0</v>
      </c>
      <c r="G91">
        <f ca="1">$B$91*($C$91)</f>
        <v>0</v>
      </c>
      <c r="H91">
        <f ca="1">$B$91*($C$91)</f>
        <v>0</v>
      </c>
      <c r="I91">
        <f ca="1">$B$91*($C$91)</f>
        <v>0</v>
      </c>
      <c r="J91">
        <f ca="1">$B$91*($C$91)</f>
        <v>0</v>
      </c>
      <c r="K91">
        <f ca="1">$B$91*($C$91)</f>
        <v>0</v>
      </c>
      <c r="L91">
        <f ca="1">$B$91*($C$91)</f>
        <v>0</v>
      </c>
      <c r="M91">
        <f ca="1">$B$91*($C$91)</f>
        <v>0</v>
      </c>
      <c r="N91">
        <f ca="1">$B$91*($C$91)</f>
        <v>0</v>
      </c>
      <c r="O91">
        <f ca="1">$B$91*($C$91)</f>
        <v>0</v>
      </c>
      <c r="P91">
        <f ca="1">$B$91*($C$91)</f>
        <v>0</v>
      </c>
      <c r="Q91">
        <f ca="1">$B$91*($C$91)</f>
        <v>0</v>
      </c>
      <c r="R91">
        <f ca="1">$B$91*($C$91)</f>
        <v>0</v>
      </c>
      <c r="S91">
        <f ca="1">$B$91*($C$91)</f>
        <v>0</v>
      </c>
      <c r="T91">
        <f ca="1">$B$91*($C$91)</f>
        <v>0</v>
      </c>
      <c r="U91">
        <f ca="1">$B$91*($C$91)</f>
        <v>0</v>
      </c>
      <c r="V91">
        <f ca="1">$B$91*($C$91)</f>
        <v>0</v>
      </c>
      <c r="W91">
        <f ca="1">$B$91*($C$91)</f>
        <v>0</v>
      </c>
      <c r="X91">
        <f ca="1">$B$91*($C$91)</f>
        <v>0</v>
      </c>
      <c r="Y91">
        <f ca="1">$B$91*($C$91)</f>
        <v>0</v>
      </c>
      <c r="Z91">
        <f ca="1">$B$91*($C$91)</f>
        <v>0</v>
      </c>
      <c r="AA91">
        <f ca="1">$B$91*($C$91)</f>
        <v>0</v>
      </c>
      <c r="AB91">
        <f ca="1">$B$91*($C$91)</f>
        <v>0</v>
      </c>
      <c r="AC91">
        <f ca="1">$B$91*($C$91)</f>
        <v>0</v>
      </c>
      <c r="AD91">
        <f ca="1">$B$91*($C$91)</f>
        <v>0</v>
      </c>
      <c r="AE91">
        <f ca="1">$B$91*($C$91)</f>
        <v>0</v>
      </c>
      <c r="AF91">
        <f ca="1">$B$91*($C$91)</f>
        <v>0</v>
      </c>
      <c r="AG91">
        <f ca="1">$B$91*($C$91)</f>
        <v>0</v>
      </c>
      <c r="AH91">
        <f ca="1">$B$91*($C$91)</f>
        <v>0</v>
      </c>
      <c r="AI91">
        <f ca="1">$B$91*($C$91)</f>
        <v>0</v>
      </c>
      <c r="AJ91">
        <f ca="1">$B$91*($C$91)</f>
        <v>0</v>
      </c>
      <c r="AK91">
        <f ca="1">$B$91*($C$91)</f>
        <v>0</v>
      </c>
      <c r="AL91">
        <f ca="1">$B$91*($C$91)</f>
        <v>0</v>
      </c>
      <c r="AM91">
        <f ca="1">$B$91*($C$91)</f>
        <v>0</v>
      </c>
      <c r="AN91">
        <f ca="1">$B$91*($C$91)</f>
        <v>0</v>
      </c>
      <c r="AO91">
        <f ca="1">$B$91*($C$91)</f>
        <v>0</v>
      </c>
      <c r="AP91">
        <f ca="1">$B$91*($C$91)</f>
        <v>0</v>
      </c>
      <c r="AQ91">
        <f ca="1">$B$91*($C$91)</f>
        <v>0</v>
      </c>
      <c r="AR91">
        <f ca="1">$B$91*($C$91)</f>
        <v>0</v>
      </c>
      <c r="AS91">
        <f ca="1">$B$91*($C$91)</f>
        <v>0</v>
      </c>
      <c r="AT91">
        <f ca="1">$B$91*($C$91)</f>
        <v>0</v>
      </c>
      <c r="AU91">
        <f ca="1">$B$91*($C$91)</f>
        <v>0</v>
      </c>
      <c r="AV91">
        <f ca="1">$B$91*($C$91)</f>
        <v>0</v>
      </c>
      <c r="AW91">
        <f ca="1">$B$91*($C$91)</f>
        <v>0</v>
      </c>
      <c r="AX91">
        <f ca="1">$B$91*($C$91)</f>
        <v>0</v>
      </c>
      <c r="AY91">
        <f ca="1">$B$91*($C$91)</f>
        <v>0</v>
      </c>
      <c r="AZ91">
        <f ca="1">$B$91*($C$91)</f>
        <v>0</v>
      </c>
      <c r="BA91">
        <f ca="1">$B$91*($C$91)</f>
        <v>0</v>
      </c>
      <c r="BB91">
        <f ca="1">$B$91*($C$91)</f>
        <v>0</v>
      </c>
    </row>
    <row r="92" spans="1:54 16384:16384" x14ac:dyDescent="0.2">
      <c r="A92" s="21" t="s">
        <v>44</v>
      </c>
      <c r="B92">
        <v>1.1127078117084934</v>
      </c>
      <c r="C92">
        <f>$Y$21</f>
        <v>0</v>
      </c>
      <c r="D92">
        <f>IF($Y$23=0,$B$92*($C$92),$B$93*($C$93))</f>
        <v>0</v>
      </c>
      <c r="E92">
        <f>IF($Y$23=0,$B$92*($C$92),$B$93*($C$93))</f>
        <v>0</v>
      </c>
      <c r="F92">
        <f>IF($Y$23=0,$B$92*($C$92),$B$93*($C$93))</f>
        <v>0</v>
      </c>
      <c r="G92">
        <f>IF($Y$23=0,$B$92*($C$92),$B$93*($C$93))</f>
        <v>0</v>
      </c>
      <c r="H92">
        <f>IF($Y$23=0,$B$92*($C$92),$B$93*($C$93))</f>
        <v>0</v>
      </c>
      <c r="I92">
        <f>IF($Y$23=0,$B$92*($C$92),$B$93*($C$93))</f>
        <v>0</v>
      </c>
      <c r="J92">
        <f>IF($Y$23=0,$B$92*($C$92),$B$93*($C$93))</f>
        <v>0</v>
      </c>
      <c r="K92">
        <f>IF($Y$23=0,$B$92*($C$92),$B$93*($C$93))</f>
        <v>0</v>
      </c>
      <c r="L92">
        <f>IF($Y$23=0,$B$92*($C$92),$B$93*($C$93))</f>
        <v>0</v>
      </c>
      <c r="M92">
        <f>IF($Y$23=0,$B$92*($C$92),$B$93*($C$93))</f>
        <v>0</v>
      </c>
      <c r="N92">
        <f>IF($Y$23=0,$B$92*($C$92),$B$93*($C$93))</f>
        <v>0</v>
      </c>
      <c r="O92">
        <f>IF($Y$23=0,$B$92*($C$92),$B$93*($C$93))</f>
        <v>0</v>
      </c>
      <c r="P92">
        <f>IF($Y$23=0,$B$92*($C$92),$B$93*($C$93))</f>
        <v>0</v>
      </c>
      <c r="Q92">
        <f>IF($Y$23=0,$B$92*($C$92),$B$93*($C$93))</f>
        <v>0</v>
      </c>
      <c r="R92">
        <f>IF($Y$23=0,$B$92*($C$92),$B$93*($C$93))</f>
        <v>0</v>
      </c>
      <c r="S92">
        <f>IF($Y$23=0,$B$92*($C$92),$B$93*($C$93))</f>
        <v>0</v>
      </c>
      <c r="T92">
        <f>IF($Y$23=0,$B$92*($C$92),$B$93*($C$93))</f>
        <v>0</v>
      </c>
      <c r="U92">
        <f>IF($Y$23=0,$B$92*($C$92),$B$93*($C$93))</f>
        <v>0</v>
      </c>
      <c r="V92">
        <f>IF($Y$23=0,$B$92*($C$92),$B$93*($C$93))</f>
        <v>0</v>
      </c>
      <c r="W92">
        <f>IF($Y$23=0,$B$92*($C$92),$B$93*($C$93))</f>
        <v>0</v>
      </c>
      <c r="X92">
        <f>IF($Y$23=0,$B$92*($C$92),$B$93*($C$93))</f>
        <v>0</v>
      </c>
      <c r="Y92">
        <f>IF($Y$23=0,$B$92*($C$92),$B$93*($C$93))</f>
        <v>0</v>
      </c>
      <c r="Z92">
        <f>IF($Y$23=0,$B$92*($C$92),$B$93*($C$93))</f>
        <v>0</v>
      </c>
      <c r="AA92">
        <f>IF($Y$23=0,$B$92*($C$92),$B$93*($C$93))</f>
        <v>0</v>
      </c>
      <c r="AB92">
        <f>IF($Y$23=0,$B$92*($C$92),$B$93*($C$93))</f>
        <v>0</v>
      </c>
      <c r="AC92">
        <f>IF($Y$23=0,$B$92*($C$92),$B$93*($C$93))</f>
        <v>0</v>
      </c>
      <c r="AD92">
        <f>IF($Y$23=0,$B$92*($C$92),$B$93*($C$93))</f>
        <v>0</v>
      </c>
      <c r="AE92">
        <f>IF($Y$23=0,$B$92*($C$92),$B$93*($C$93))</f>
        <v>0</v>
      </c>
      <c r="AF92">
        <f>IF($Y$23=0,$B$92*($C$92),$B$93*($C$93))</f>
        <v>0</v>
      </c>
      <c r="AG92">
        <f>IF($Y$23=0,$B$92*($C$92),$B$93*($C$93))</f>
        <v>0</v>
      </c>
      <c r="AH92">
        <f>IF($Y$23=0,$B$92*($C$92),$B$93*($C$93))</f>
        <v>0</v>
      </c>
      <c r="AI92">
        <f>IF($Y$23=0,$B$92*($C$92),$B$93*($C$93))</f>
        <v>0</v>
      </c>
      <c r="AJ92">
        <f>IF($Y$23=0,$B$92*($C$92),$B$93*($C$93))</f>
        <v>0</v>
      </c>
      <c r="AK92">
        <f>IF($Y$23=0,$B$92*($C$92),$B$93*($C$93))</f>
        <v>0</v>
      </c>
      <c r="AL92">
        <f>IF($Y$23=0,$B$92*($C$92),$B$93*($C$93))</f>
        <v>0</v>
      </c>
      <c r="AM92">
        <f>IF($Y$23=0,$B$92*($C$92),$B$93*($C$93))</f>
        <v>0</v>
      </c>
      <c r="AN92">
        <f>IF($Y$23=0,$B$92*($C$92),$B$93*($C$93))</f>
        <v>0</v>
      </c>
      <c r="AO92">
        <f>IF($Y$23=0,$B$92*($C$92),$B$93*($C$93))</f>
        <v>0</v>
      </c>
      <c r="AP92">
        <f>IF($Y$23=0,$B$92*($C$92),$B$93*($C$93))</f>
        <v>0</v>
      </c>
      <c r="AQ92">
        <f>IF($Y$23=0,$B$92*($C$92),$B$93*($C$93))</f>
        <v>0</v>
      </c>
      <c r="AR92">
        <f>IF($Y$23=0,$B$92*($C$92),$B$93*($C$93))</f>
        <v>0</v>
      </c>
      <c r="AS92">
        <f>IF($Y$23=0,$B$92*($C$92),$B$93*($C$93))</f>
        <v>0</v>
      </c>
      <c r="AT92">
        <f>IF($Y$23=0,$B$92*($C$92),$B$93*($C$93))</f>
        <v>0</v>
      </c>
      <c r="AU92">
        <f>IF($Y$23=0,$B$92*($C$92),$B$93*($C$93))</f>
        <v>0</v>
      </c>
      <c r="AV92">
        <f>IF($Y$23=0,$B$92*($C$92),$B$93*($C$93))</f>
        <v>0</v>
      </c>
      <c r="AW92">
        <f>IF($Y$23=0,$B$92*($C$92),$B$93*($C$93))</f>
        <v>0</v>
      </c>
      <c r="AX92">
        <f>IF($Y$23=0,$B$92*($C$92),$B$93*($C$93))</f>
        <v>0</v>
      </c>
      <c r="AY92">
        <f>IF($Y$23=0,$B$92*($C$92),$B$93*($C$93))</f>
        <v>0</v>
      </c>
      <c r="AZ92">
        <f>IF($Y$23=0,$B$92*($C$92),$B$93*($C$93))</f>
        <v>0</v>
      </c>
      <c r="BA92">
        <f>IF($Y$23=0,$B$92*($C$92),$B$93*($C$93))</f>
        <v>0</v>
      </c>
      <c r="BB92">
        <f>IF($Y$23=0,$B$92*($C$92),$B$93*($C$93))</f>
        <v>0</v>
      </c>
    </row>
    <row r="93" spans="1:54 16384:16384" x14ac:dyDescent="0.2">
      <c r="A93" s="34" t="s">
        <v>73</v>
      </c>
      <c r="B93" s="35">
        <v>1.238762851172857</v>
      </c>
      <c r="C93">
        <f>$Y$21</f>
        <v>0</v>
      </c>
    </row>
    <row r="94" spans="1:54 16384:16384" x14ac:dyDescent="0.2">
      <c r="A94" s="21" t="s">
        <v>45</v>
      </c>
      <c r="B94">
        <v>0.33604571710326536</v>
      </c>
      <c r="C94">
        <f>$Y$22</f>
        <v>0</v>
      </c>
      <c r="D94">
        <f>IF($Y$23=0,$B$94*($C$94),$B$95*($C$95))</f>
        <v>0</v>
      </c>
      <c r="E94">
        <f>IF($Y$23=0,$B$94*($C$94),$B$95*($C$95))</f>
        <v>0</v>
      </c>
      <c r="F94">
        <f>IF($Y$23=0,$B$94*($C$94),$B$95*($C$95))</f>
        <v>0</v>
      </c>
      <c r="G94">
        <f>IF($Y$23=0,$B$94*($C$94),$B$95*($C$95))</f>
        <v>0</v>
      </c>
      <c r="H94">
        <f>IF($Y$23=0,$B$94*($C$94),$B$95*($C$95))</f>
        <v>0</v>
      </c>
      <c r="I94">
        <f>IF($Y$23=0,$B$94*($C$94),$B$95*($C$95))</f>
        <v>0</v>
      </c>
      <c r="J94">
        <f>IF($Y$23=0,$B$94*($C$94),$B$95*($C$95))</f>
        <v>0</v>
      </c>
      <c r="K94">
        <f>IF($Y$23=0,$B$94*($C$94),$B$95*($C$95))</f>
        <v>0</v>
      </c>
      <c r="L94">
        <f>IF($Y$23=0,$B$94*($C$94),$B$95*($C$95))</f>
        <v>0</v>
      </c>
      <c r="M94">
        <f>IF($Y$23=0,$B$94*($C$94),$B$95*($C$95))</f>
        <v>0</v>
      </c>
      <c r="N94">
        <f>IF($Y$23=0,$B$94*($C$94),$B$95*($C$95))</f>
        <v>0</v>
      </c>
      <c r="O94">
        <f>IF($Y$23=0,$B$94*($C$94),$B$95*($C$95))</f>
        <v>0</v>
      </c>
      <c r="P94">
        <f>IF($Y$23=0,$B$94*($C$94),$B$95*($C$95))</f>
        <v>0</v>
      </c>
      <c r="Q94">
        <f>IF($Y$23=0,$B$94*($C$94),$B$95*($C$95))</f>
        <v>0</v>
      </c>
      <c r="R94">
        <f>IF($Y$23=0,$B$94*($C$94),$B$95*($C$95))</f>
        <v>0</v>
      </c>
      <c r="S94">
        <f>IF($Y$23=0,$B$94*($C$94),$B$95*($C$95))</f>
        <v>0</v>
      </c>
      <c r="T94">
        <f>IF($Y$23=0,$B$94*($C$94),$B$95*($C$95))</f>
        <v>0</v>
      </c>
      <c r="U94">
        <f>IF($Y$23=0,$B$94*($C$94),$B$95*($C$95))</f>
        <v>0</v>
      </c>
      <c r="V94">
        <f>IF($Y$23=0,$B$94*($C$94),$B$95*($C$95))</f>
        <v>0</v>
      </c>
      <c r="W94">
        <f>IF($Y$23=0,$B$94*($C$94),$B$95*($C$95))</f>
        <v>0</v>
      </c>
      <c r="X94">
        <f>IF($Y$23=0,$B$94*($C$94),$B$95*($C$95))</f>
        <v>0</v>
      </c>
      <c r="Y94">
        <f>IF($Y$23=0,$B$94*($C$94),$B$95*($C$95))</f>
        <v>0</v>
      </c>
      <c r="Z94">
        <f>IF($Y$23=0,$B$94*($C$94),$B$95*($C$95))</f>
        <v>0</v>
      </c>
      <c r="AA94">
        <f>IF($Y$23=0,$B$94*($C$94),$B$95*($C$95))</f>
        <v>0</v>
      </c>
      <c r="AB94">
        <f>IF($Y$23=0,$B$94*($C$94),$B$95*($C$95))</f>
        <v>0</v>
      </c>
      <c r="AC94">
        <f>IF($Y$23=0,$B$94*($C$94),$B$95*($C$95))</f>
        <v>0</v>
      </c>
      <c r="AD94">
        <f>IF($Y$23=0,$B$94*($C$94),$B$95*($C$95))</f>
        <v>0</v>
      </c>
      <c r="AE94">
        <f>IF($Y$23=0,$B$94*($C$94),$B$95*($C$95))</f>
        <v>0</v>
      </c>
      <c r="AF94">
        <f>IF($Y$23=0,$B$94*($C$94),$B$95*($C$95))</f>
        <v>0</v>
      </c>
      <c r="AG94">
        <f>IF($Y$23=0,$B$94*($C$94),$B$95*($C$95))</f>
        <v>0</v>
      </c>
      <c r="AH94">
        <f>IF($Y$23=0,$B$94*($C$94),$B$95*($C$95))</f>
        <v>0</v>
      </c>
      <c r="AI94">
        <f>IF($Y$23=0,$B$94*($C$94),$B$95*($C$95))</f>
        <v>0</v>
      </c>
      <c r="AJ94">
        <f>IF($Y$23=0,$B$94*($C$94),$B$95*($C$95))</f>
        <v>0</v>
      </c>
      <c r="AK94">
        <f>IF($Y$23=0,$B$94*($C$94),$B$95*($C$95))</f>
        <v>0</v>
      </c>
      <c r="AL94">
        <f>IF($Y$23=0,$B$94*($C$94),$B$95*($C$95))</f>
        <v>0</v>
      </c>
      <c r="AM94">
        <f>IF($Y$23=0,$B$94*($C$94),$B$95*($C$95))</f>
        <v>0</v>
      </c>
      <c r="AN94">
        <f>IF($Y$23=0,$B$94*($C$94),$B$95*($C$95))</f>
        <v>0</v>
      </c>
      <c r="AO94">
        <f>IF($Y$23=0,$B$94*($C$94),$B$95*($C$95))</f>
        <v>0</v>
      </c>
      <c r="AP94">
        <f>IF($Y$23=0,$B$94*($C$94),$B$95*($C$95))</f>
        <v>0</v>
      </c>
      <c r="AQ94">
        <f>IF($Y$23=0,$B$94*($C$94),$B$95*($C$95))</f>
        <v>0</v>
      </c>
      <c r="AR94">
        <f>IF($Y$23=0,$B$94*($C$94),$B$95*($C$95))</f>
        <v>0</v>
      </c>
      <c r="AS94">
        <f>IF($Y$23=0,$B$94*($C$94),$B$95*($C$95))</f>
        <v>0</v>
      </c>
      <c r="AT94">
        <f>IF($Y$23=0,$B$94*($C$94),$B$95*($C$95))</f>
        <v>0</v>
      </c>
      <c r="AU94">
        <f>IF($Y$23=0,$B$94*($C$94),$B$95*($C$95))</f>
        <v>0</v>
      </c>
      <c r="AV94">
        <f>IF($Y$23=0,$B$94*($C$94),$B$95*($C$95))</f>
        <v>0</v>
      </c>
      <c r="AW94">
        <f>IF($Y$23=0,$B$94*($C$94),$B$95*($C$95))</f>
        <v>0</v>
      </c>
      <c r="AX94">
        <f>IF($Y$23=0,$B$94*($C$94),$B$95*($C$95))</f>
        <v>0</v>
      </c>
      <c r="AY94">
        <f>IF($Y$23=0,$B$94*($C$94),$B$95*($C$95))</f>
        <v>0</v>
      </c>
      <c r="AZ94">
        <f>IF($Y$23=0,$B$94*($C$94),$B$95*($C$95))</f>
        <v>0</v>
      </c>
      <c r="BA94">
        <f>IF($Y$23=0,$B$94*($C$94),$B$95*($C$95))</f>
        <v>0</v>
      </c>
      <c r="BB94">
        <f>IF($Y$23=0,$B$94*($C$94),$B$95*($C$95))</f>
        <v>0</v>
      </c>
    </row>
    <row r="95" spans="1:54 16384:16384" x14ac:dyDescent="0.2">
      <c r="A95" s="34" t="s">
        <v>74</v>
      </c>
      <c r="B95">
        <v>0.46241931591429491</v>
      </c>
      <c r="C95">
        <f>$Y$22</f>
        <v>0</v>
      </c>
    </row>
    <row r="96" spans="1:54 16384:16384" x14ac:dyDescent="0.2">
      <c r="A96" t="s">
        <v>46</v>
      </c>
      <c r="B96">
        <v>0.5152571898558117</v>
      </c>
      <c r="C96">
        <f>$Y$23</f>
        <v>0</v>
      </c>
      <c r="D96">
        <f>$B$96*($C$96)</f>
        <v>0</v>
      </c>
      <c r="E96">
        <f>$B$96*($C$96)</f>
        <v>0</v>
      </c>
      <c r="F96">
        <f>$B$96*($C$96)</f>
        <v>0</v>
      </c>
      <c r="G96">
        <f>$B$96*($C$96)</f>
        <v>0</v>
      </c>
      <c r="H96">
        <f>$B$96*($C$96)</f>
        <v>0</v>
      </c>
      <c r="I96">
        <f>$B$96*($C$96)</f>
        <v>0</v>
      </c>
      <c r="J96">
        <f>$B$96*($C$96)</f>
        <v>0</v>
      </c>
      <c r="K96">
        <f>$B$96*($C$96)</f>
        <v>0</v>
      </c>
      <c r="L96">
        <f>$B$96*($C$96)</f>
        <v>0</v>
      </c>
      <c r="M96">
        <f>$B$96*($C$96)</f>
        <v>0</v>
      </c>
      <c r="N96">
        <f>$B$96*($C$96)</f>
        <v>0</v>
      </c>
      <c r="O96">
        <f>$B$96*($C$96)</f>
        <v>0</v>
      </c>
      <c r="P96">
        <f>$B$96*($C$96)</f>
        <v>0</v>
      </c>
      <c r="Q96">
        <f>$B$96*($C$96)</f>
        <v>0</v>
      </c>
      <c r="R96">
        <f>$B$96*($C$96)</f>
        <v>0</v>
      </c>
      <c r="S96">
        <f>$B$96*($C$96)</f>
        <v>0</v>
      </c>
      <c r="T96">
        <f>$B$96*($C$96)</f>
        <v>0</v>
      </c>
      <c r="U96">
        <f>$B$96*($C$96)</f>
        <v>0</v>
      </c>
      <c r="V96">
        <f>$B$96*($C$96)</f>
        <v>0</v>
      </c>
      <c r="W96">
        <f>$B$96*($C$96)</f>
        <v>0</v>
      </c>
      <c r="X96">
        <f>$B$96*($C$96)</f>
        <v>0</v>
      </c>
      <c r="Y96">
        <f>$B$96*($C$96)</f>
        <v>0</v>
      </c>
      <c r="Z96">
        <f>$B$96*($C$96)</f>
        <v>0</v>
      </c>
      <c r="AA96">
        <f>$B$96*($C$96)</f>
        <v>0</v>
      </c>
      <c r="AB96">
        <f>$B$96*($C$96)</f>
        <v>0</v>
      </c>
      <c r="AC96">
        <f>$B$96*($C$96)</f>
        <v>0</v>
      </c>
      <c r="AD96">
        <f>$B$96*($C$96)</f>
        <v>0</v>
      </c>
      <c r="AE96">
        <f>$B$96*($C$96)</f>
        <v>0</v>
      </c>
      <c r="AF96">
        <f>$B$96*($C$96)</f>
        <v>0</v>
      </c>
      <c r="AG96">
        <f>$B$96*($C$96)</f>
        <v>0</v>
      </c>
      <c r="AH96">
        <f>$B$96*($C$96)</f>
        <v>0</v>
      </c>
      <c r="AI96">
        <f>$B$96*($C$96)</f>
        <v>0</v>
      </c>
      <c r="AJ96">
        <f>$B$96*($C$96)</f>
        <v>0</v>
      </c>
      <c r="AK96">
        <f>$B$96*($C$96)</f>
        <v>0</v>
      </c>
      <c r="AL96">
        <f>$B$96*($C$96)</f>
        <v>0</v>
      </c>
      <c r="AM96">
        <f>$B$96*($C$96)</f>
        <v>0</v>
      </c>
      <c r="AN96">
        <f>$B$96*($C$96)</f>
        <v>0</v>
      </c>
      <c r="AO96">
        <f>$B$96*($C$96)</f>
        <v>0</v>
      </c>
      <c r="AP96">
        <f>$B$96*($C$96)</f>
        <v>0</v>
      </c>
      <c r="AQ96">
        <f>$B$96*($C$96)</f>
        <v>0</v>
      </c>
      <c r="AR96">
        <f>$B$96*($C$96)</f>
        <v>0</v>
      </c>
      <c r="AS96">
        <f>$B$96*($C$96)</f>
        <v>0</v>
      </c>
      <c r="AT96">
        <f>$B$96*($C$96)</f>
        <v>0</v>
      </c>
      <c r="AU96">
        <f>$B$96*($C$96)</f>
        <v>0</v>
      </c>
      <c r="AV96">
        <f>$B$96*($C$96)</f>
        <v>0</v>
      </c>
      <c r="AW96">
        <f>$B$96*($C$96)</f>
        <v>0</v>
      </c>
      <c r="AX96">
        <f>$B$96*($C$96)</f>
        <v>0</v>
      </c>
      <c r="AY96">
        <f>$B$96*($C$96)</f>
        <v>0</v>
      </c>
      <c r="AZ96">
        <f>$B$96*($C$96)</f>
        <v>0</v>
      </c>
      <c r="BA96">
        <f>$B$96*($C$96)</f>
        <v>0</v>
      </c>
      <c r="BB96">
        <f>$B$96*($C$96)</f>
        <v>0</v>
      </c>
    </row>
    <row r="97" spans="1:54 16384:16384" x14ac:dyDescent="0.2">
      <c r="A97" t="s">
        <v>48</v>
      </c>
      <c r="B97">
        <v>1.7992656954321742E-2</v>
      </c>
      <c r="C97">
        <f>$Y$25</f>
        <v>0</v>
      </c>
      <c r="D97">
        <f>$B$97*($C$97)</f>
        <v>0</v>
      </c>
      <c r="E97">
        <f>$B$97*($C$97)</f>
        <v>0</v>
      </c>
      <c r="F97">
        <f>$B$97*($C$97)</f>
        <v>0</v>
      </c>
      <c r="G97">
        <f>$B$97*($C$97)</f>
        <v>0</v>
      </c>
      <c r="H97">
        <f>$B$97*($C$97)</f>
        <v>0</v>
      </c>
      <c r="I97">
        <f>$B$97*($C$97)</f>
        <v>0</v>
      </c>
      <c r="J97">
        <f>$B$97*($C$97)</f>
        <v>0</v>
      </c>
      <c r="K97">
        <f>$B$97*($C$97)</f>
        <v>0</v>
      </c>
      <c r="L97">
        <f>$B$97*($C$97)</f>
        <v>0</v>
      </c>
      <c r="M97">
        <f>$B$97*($C$97)</f>
        <v>0</v>
      </c>
      <c r="N97">
        <f>$B$97*($C$97)</f>
        <v>0</v>
      </c>
      <c r="O97">
        <f>$B$97*($C$97)</f>
        <v>0</v>
      </c>
      <c r="P97">
        <f>$B$97*($C$97)</f>
        <v>0</v>
      </c>
      <c r="Q97">
        <f>$B$97*($C$97)</f>
        <v>0</v>
      </c>
      <c r="R97">
        <f>$B$97*($C$97)</f>
        <v>0</v>
      </c>
      <c r="S97">
        <f>$B$97*($C$97)</f>
        <v>0</v>
      </c>
      <c r="T97">
        <f>$B$97*($C$97)</f>
        <v>0</v>
      </c>
      <c r="U97">
        <f>$B$97*($C$97)</f>
        <v>0</v>
      </c>
      <c r="V97">
        <f>$B$97*($C$97)</f>
        <v>0</v>
      </c>
      <c r="W97">
        <f>$B$97*($C$97)</f>
        <v>0</v>
      </c>
      <c r="X97">
        <f>$B$97*($C$97)</f>
        <v>0</v>
      </c>
      <c r="Y97">
        <f>$B$97*($C$97)</f>
        <v>0</v>
      </c>
      <c r="Z97">
        <f>$B$97*($C$97)</f>
        <v>0</v>
      </c>
      <c r="AA97">
        <f>$B$97*($C$97)</f>
        <v>0</v>
      </c>
      <c r="AB97">
        <f>$B$97*($C$97)</f>
        <v>0</v>
      </c>
      <c r="AC97">
        <f>$B$97*($C$97)</f>
        <v>0</v>
      </c>
      <c r="AD97">
        <f>$B$97*($C$97)</f>
        <v>0</v>
      </c>
      <c r="AE97">
        <f>$B$97*($C$97)</f>
        <v>0</v>
      </c>
      <c r="AF97">
        <f>$B$97*($C$97)</f>
        <v>0</v>
      </c>
      <c r="AG97">
        <f>$B$97*($C$97)</f>
        <v>0</v>
      </c>
      <c r="AH97">
        <f>$B$97*($C$97)</f>
        <v>0</v>
      </c>
      <c r="AI97">
        <f>$B$97*($C$97)</f>
        <v>0</v>
      </c>
      <c r="AJ97">
        <f>$B$97*($C$97)</f>
        <v>0</v>
      </c>
      <c r="AK97">
        <f>$B$97*($C$97)</f>
        <v>0</v>
      </c>
      <c r="AL97">
        <f>$B$97*($C$97)</f>
        <v>0</v>
      </c>
      <c r="AM97">
        <f>$B$97*($C$97)</f>
        <v>0</v>
      </c>
      <c r="AN97">
        <f>$B$97*($C$97)</f>
        <v>0</v>
      </c>
      <c r="AO97">
        <f>$B$97*($C$97)</f>
        <v>0</v>
      </c>
      <c r="AP97">
        <f>$B$97*($C$97)</f>
        <v>0</v>
      </c>
      <c r="AQ97">
        <f>$B$97*($C$97)</f>
        <v>0</v>
      </c>
      <c r="AR97">
        <f>$B$97*($C$97)</f>
        <v>0</v>
      </c>
      <c r="AS97">
        <f>$B$97*($C$97)</f>
        <v>0</v>
      </c>
      <c r="AT97">
        <f>$B$97*($C$97)</f>
        <v>0</v>
      </c>
      <c r="AU97">
        <f>$B$97*($C$97)</f>
        <v>0</v>
      </c>
      <c r="AV97">
        <f>$B$97*($C$97)</f>
        <v>0</v>
      </c>
      <c r="AW97">
        <f>$B$97*($C$97)</f>
        <v>0</v>
      </c>
      <c r="AX97">
        <f>$B$97*($C$97)</f>
        <v>0</v>
      </c>
      <c r="AY97">
        <f>$B$97*($C$97)</f>
        <v>0</v>
      </c>
      <c r="AZ97">
        <f>$B$97*($C$97)</f>
        <v>0</v>
      </c>
      <c r="BA97">
        <f>$B$97*($C$97)</f>
        <v>0</v>
      </c>
      <c r="BB97">
        <f>$B$97*($C$97)</f>
        <v>0</v>
      </c>
    </row>
    <row r="98" spans="1:54 16384:16384" x14ac:dyDescent="0.2">
      <c r="A98" t="s">
        <v>75</v>
      </c>
      <c r="B98">
        <v>1.3049483909430117E-2</v>
      </c>
      <c r="C98">
        <f>$Y$24</f>
        <v>26.98912</v>
      </c>
      <c r="D98">
        <f>$B$98*($C$98)</f>
        <v>0.35219408716967854</v>
      </c>
      <c r="E98">
        <f>$B$98*($C$98)</f>
        <v>0.35219408716967854</v>
      </c>
      <c r="F98">
        <f>$B$98*($C$98)</f>
        <v>0.35219408716967854</v>
      </c>
      <c r="G98">
        <f>$B$98*($C$98)</f>
        <v>0.35219408716967854</v>
      </c>
      <c r="H98">
        <f>$B$98*($C$98)</f>
        <v>0.35219408716967854</v>
      </c>
      <c r="I98">
        <f>$B$98*($C$98)</f>
        <v>0.35219408716967854</v>
      </c>
      <c r="J98">
        <f>$B$98*($C$98)</f>
        <v>0.35219408716967854</v>
      </c>
      <c r="K98">
        <f>$B$98*($C$98)</f>
        <v>0.35219408716967854</v>
      </c>
      <c r="L98">
        <f>$B$98*($C$98)</f>
        <v>0.35219408716967854</v>
      </c>
      <c r="M98">
        <f>$B$98*($C$98)</f>
        <v>0.35219408716967854</v>
      </c>
      <c r="N98">
        <f>$B$98*($C$98)</f>
        <v>0.35219408716967854</v>
      </c>
      <c r="O98">
        <f>$B$98*($C$98)</f>
        <v>0.35219408716967854</v>
      </c>
      <c r="P98">
        <f>$B$98*($C$98)</f>
        <v>0.35219408716967854</v>
      </c>
      <c r="Q98">
        <f>$B$98*($C$98)</f>
        <v>0.35219408716967854</v>
      </c>
      <c r="R98">
        <f>$B$98*($C$98)</f>
        <v>0.35219408716967854</v>
      </c>
      <c r="S98">
        <f>$B$98*($C$98)</f>
        <v>0.35219408716967854</v>
      </c>
      <c r="T98">
        <f>$B$98*($C$98)</f>
        <v>0.35219408716967854</v>
      </c>
      <c r="U98">
        <f>$B$98*($C$98)</f>
        <v>0.35219408716967854</v>
      </c>
      <c r="V98">
        <f>$B$98*($C$98)</f>
        <v>0.35219408716967854</v>
      </c>
      <c r="W98">
        <f>$B$98*($C$98)</f>
        <v>0.35219408716967854</v>
      </c>
      <c r="X98">
        <f>$B$98*($C$98)</f>
        <v>0.35219408716967854</v>
      </c>
      <c r="Y98">
        <f>$B$98*($C$98)</f>
        <v>0.35219408716967854</v>
      </c>
      <c r="Z98">
        <f>$B$98*($C$98)</f>
        <v>0.35219408716967854</v>
      </c>
      <c r="AA98">
        <f>$B$98*($C$98)</f>
        <v>0.35219408716967854</v>
      </c>
      <c r="AB98">
        <f>$B$98*($C$98)</f>
        <v>0.35219408716967854</v>
      </c>
      <c r="AC98">
        <f>$B$98*($C$98)</f>
        <v>0.35219408716967854</v>
      </c>
      <c r="AD98">
        <f>$B$98*($C$98)</f>
        <v>0.35219408716967854</v>
      </c>
      <c r="AE98">
        <f>$B$98*($C$98)</f>
        <v>0.35219408716967854</v>
      </c>
      <c r="AF98">
        <f>$B$98*($C$98)</f>
        <v>0.35219408716967854</v>
      </c>
      <c r="AG98">
        <f>$B$98*($C$98)</f>
        <v>0.35219408716967854</v>
      </c>
      <c r="AH98">
        <f>$B$98*($C$98)</f>
        <v>0.35219408716967854</v>
      </c>
      <c r="AI98">
        <f>$B$98*($C$98)</f>
        <v>0.35219408716967854</v>
      </c>
      <c r="AJ98">
        <f>$B$98*($C$98)</f>
        <v>0.35219408716967854</v>
      </c>
      <c r="AK98">
        <f>$B$98*($C$98)</f>
        <v>0.35219408716967854</v>
      </c>
      <c r="AL98">
        <f>$B$98*($C$98)</f>
        <v>0.35219408716967854</v>
      </c>
      <c r="AM98">
        <f>$B$98*($C$98)</f>
        <v>0.35219408716967854</v>
      </c>
      <c r="AN98">
        <f>$B$98*($C$98)</f>
        <v>0.35219408716967854</v>
      </c>
      <c r="AO98">
        <f>$B$98*($C$98)</f>
        <v>0.35219408716967854</v>
      </c>
      <c r="AP98">
        <f>$B$98*($C$98)</f>
        <v>0.35219408716967854</v>
      </c>
      <c r="AQ98">
        <f>$B$98*($C$98)</f>
        <v>0.35219408716967854</v>
      </c>
      <c r="AR98">
        <f>$B$98*($C$98)</f>
        <v>0.35219408716967854</v>
      </c>
      <c r="AS98">
        <f>$B$98*($C$98)</f>
        <v>0.35219408716967854</v>
      </c>
      <c r="AT98">
        <f>$B$98*($C$98)</f>
        <v>0.35219408716967854</v>
      </c>
      <c r="AU98">
        <f>$B$98*($C$98)</f>
        <v>0.35219408716967854</v>
      </c>
      <c r="AV98">
        <f>$B$98*($C$98)</f>
        <v>0.35219408716967854</v>
      </c>
      <c r="AW98">
        <f>$B$98*($C$98)</f>
        <v>0.35219408716967854</v>
      </c>
      <c r="AX98">
        <f>$B$98*($C$98)</f>
        <v>0.35219408716967854</v>
      </c>
      <c r="AY98">
        <f>$B$98*($C$98)</f>
        <v>0.35219408716967854</v>
      </c>
      <c r="AZ98">
        <f>$B$98*($C$98)</f>
        <v>0.35219408716967854</v>
      </c>
      <c r="BA98">
        <f>$B$98*($C$98)</f>
        <v>0.35219408716967854</v>
      </c>
      <c r="BB98">
        <f>$B$98*($C$98)</f>
        <v>0.35219408716967854</v>
      </c>
    </row>
    <row r="99" spans="1:54 16384:16384" x14ac:dyDescent="0.2">
      <c r="A99" t="s">
        <v>49</v>
      </c>
      <c r="B99">
        <v>-0.37762953735031235</v>
      </c>
      <c r="C99">
        <f>$Y$26</f>
        <v>1.5983860000000001</v>
      </c>
      <c r="D99">
        <f>$B$99*($C$99)</f>
        <v>-0.60359776568721635</v>
      </c>
      <c r="E99">
        <f>$B$99*($C$99)</f>
        <v>-0.60359776568721635</v>
      </c>
      <c r="F99">
        <f>$B$99*($C$99)</f>
        <v>-0.60359776568721635</v>
      </c>
      <c r="G99">
        <f>$B$99*($C$99)</f>
        <v>-0.60359776568721635</v>
      </c>
      <c r="H99">
        <f>$B$99*($C$99)</f>
        <v>-0.60359776568721635</v>
      </c>
      <c r="I99">
        <f>$B$99*($C$99)</f>
        <v>-0.60359776568721635</v>
      </c>
      <c r="J99">
        <f>$B$99*($C$99)</f>
        <v>-0.60359776568721635</v>
      </c>
      <c r="K99">
        <f>$B$99*($C$99)</f>
        <v>-0.60359776568721635</v>
      </c>
      <c r="L99">
        <f>$B$99*($C$99)</f>
        <v>-0.60359776568721635</v>
      </c>
      <c r="M99">
        <f>$B$99*($C$99)</f>
        <v>-0.60359776568721635</v>
      </c>
      <c r="N99">
        <f>$B$99*($C$99)</f>
        <v>-0.60359776568721635</v>
      </c>
      <c r="O99">
        <f>$B$99*($C$99)</f>
        <v>-0.60359776568721635</v>
      </c>
      <c r="P99">
        <f>$B$99*($C$99)</f>
        <v>-0.60359776568721635</v>
      </c>
      <c r="Q99">
        <f>$B$99*($C$99)</f>
        <v>-0.60359776568721635</v>
      </c>
      <c r="R99">
        <f>$B$99*($C$99)</f>
        <v>-0.60359776568721635</v>
      </c>
      <c r="S99">
        <f>$B$99*($C$99)</f>
        <v>-0.60359776568721635</v>
      </c>
      <c r="T99">
        <f>$B$99*($C$99)</f>
        <v>-0.60359776568721635</v>
      </c>
      <c r="U99">
        <f>$B$99*($C$99)</f>
        <v>-0.60359776568721635</v>
      </c>
      <c r="V99">
        <f>$B$99*($C$99)</f>
        <v>-0.60359776568721635</v>
      </c>
      <c r="W99">
        <f>$B$99*($C$99)</f>
        <v>-0.60359776568721635</v>
      </c>
      <c r="X99">
        <f>$B$99*($C$99)</f>
        <v>-0.60359776568721635</v>
      </c>
      <c r="Y99">
        <f>$B$99*($C$99)</f>
        <v>-0.60359776568721635</v>
      </c>
      <c r="Z99">
        <f>$B$99*($C$99)</f>
        <v>-0.60359776568721635</v>
      </c>
      <c r="AA99">
        <f>$B$99*($C$99)</f>
        <v>-0.60359776568721635</v>
      </c>
      <c r="AB99">
        <f>$B$99*($C$99)</f>
        <v>-0.60359776568721635</v>
      </c>
      <c r="AC99">
        <f>$B$99*($C$99)</f>
        <v>-0.60359776568721635</v>
      </c>
      <c r="AD99">
        <f>$B$99*($C$99)</f>
        <v>-0.60359776568721635</v>
      </c>
      <c r="AE99">
        <f>$B$99*($C$99)</f>
        <v>-0.60359776568721635</v>
      </c>
      <c r="AF99">
        <f>$B$99*($C$99)</f>
        <v>-0.60359776568721635</v>
      </c>
      <c r="AG99">
        <f>$B$99*($C$99)</f>
        <v>-0.60359776568721635</v>
      </c>
      <c r="AH99">
        <f>$B$99*($C$99)</f>
        <v>-0.60359776568721635</v>
      </c>
      <c r="AI99">
        <f>$B$99*($C$99)</f>
        <v>-0.60359776568721635</v>
      </c>
      <c r="AJ99">
        <f>$B$99*($C$99)</f>
        <v>-0.60359776568721635</v>
      </c>
      <c r="AK99">
        <f>$B$99*($C$99)</f>
        <v>-0.60359776568721635</v>
      </c>
      <c r="AL99">
        <f>$B$99*($C$99)</f>
        <v>-0.60359776568721635</v>
      </c>
      <c r="AM99">
        <f>$B$99*($C$99)</f>
        <v>-0.60359776568721635</v>
      </c>
      <c r="AN99">
        <f>$B$99*($C$99)</f>
        <v>-0.60359776568721635</v>
      </c>
      <c r="AO99">
        <f>$B$99*($C$99)</f>
        <v>-0.60359776568721635</v>
      </c>
      <c r="AP99">
        <f>$B$99*($C$99)</f>
        <v>-0.60359776568721635</v>
      </c>
      <c r="AQ99">
        <f>$B$99*($C$99)</f>
        <v>-0.60359776568721635</v>
      </c>
      <c r="AR99">
        <f>$B$99*($C$99)</f>
        <v>-0.60359776568721635</v>
      </c>
      <c r="AS99">
        <f>$B$99*($C$99)</f>
        <v>-0.60359776568721635</v>
      </c>
      <c r="AT99">
        <f>$B$99*($C$99)</f>
        <v>-0.60359776568721635</v>
      </c>
      <c r="AU99">
        <f>$B$99*($C$99)</f>
        <v>-0.60359776568721635</v>
      </c>
      <c r="AV99">
        <f>$B$99*($C$99)</f>
        <v>-0.60359776568721635</v>
      </c>
      <c r="AW99">
        <f>$B$99*($C$99)</f>
        <v>-0.60359776568721635</v>
      </c>
      <c r="AX99">
        <f>$B$99*($C$99)</f>
        <v>-0.60359776568721635</v>
      </c>
      <c r="AY99">
        <f>$B$99*($C$99)</f>
        <v>-0.60359776568721635</v>
      </c>
      <c r="AZ99">
        <f>$B$99*($C$99)</f>
        <v>-0.60359776568721635</v>
      </c>
      <c r="BA99">
        <f>$B$99*($C$99)</f>
        <v>-0.60359776568721635</v>
      </c>
      <c r="BB99">
        <f>$B$99*($C$99)</f>
        <v>-0.60359776568721635</v>
      </c>
    </row>
    <row r="100" spans="1:54 16384:16384" x14ac:dyDescent="0.2">
      <c r="A100" s="21" t="s">
        <v>76</v>
      </c>
      <c r="B100" s="26">
        <v>-8.4101245277619086E-2</v>
      </c>
      <c r="D100">
        <f>$B$100</f>
        <v>-8.4101245277619086E-2</v>
      </c>
      <c r="E100">
        <f>$B$100</f>
        <v>-8.4101245277619086E-2</v>
      </c>
      <c r="F100">
        <f>$B$100</f>
        <v>-8.4101245277619086E-2</v>
      </c>
      <c r="G100">
        <f>$B$100</f>
        <v>-8.4101245277619086E-2</v>
      </c>
      <c r="H100">
        <f>$B$100</f>
        <v>-8.4101245277619086E-2</v>
      </c>
      <c r="I100">
        <f>$B$100</f>
        <v>-8.4101245277619086E-2</v>
      </c>
      <c r="J100">
        <f>$B$100</f>
        <v>-8.4101245277619086E-2</v>
      </c>
      <c r="K100">
        <f>$B$100</f>
        <v>-8.4101245277619086E-2</v>
      </c>
      <c r="L100">
        <f>$B$100</f>
        <v>-8.4101245277619086E-2</v>
      </c>
      <c r="M100">
        <f>$B$100</f>
        <v>-8.4101245277619086E-2</v>
      </c>
      <c r="N100">
        <f>$B$100</f>
        <v>-8.4101245277619086E-2</v>
      </c>
      <c r="O100">
        <f>$B$100</f>
        <v>-8.4101245277619086E-2</v>
      </c>
      <c r="P100">
        <f>$B$100</f>
        <v>-8.4101245277619086E-2</v>
      </c>
      <c r="Q100">
        <f>$B$100</f>
        <v>-8.4101245277619086E-2</v>
      </c>
      <c r="R100">
        <f>$B$100</f>
        <v>-8.4101245277619086E-2</v>
      </c>
      <c r="S100">
        <f>$B$100</f>
        <v>-8.4101245277619086E-2</v>
      </c>
      <c r="T100">
        <f>$B$100</f>
        <v>-8.4101245277619086E-2</v>
      </c>
      <c r="U100">
        <f>$B$100</f>
        <v>-8.4101245277619086E-2</v>
      </c>
      <c r="V100">
        <f>$B$100</f>
        <v>-8.4101245277619086E-2</v>
      </c>
      <c r="W100">
        <f>$B$100</f>
        <v>-8.4101245277619086E-2</v>
      </c>
      <c r="X100">
        <f>$B$100</f>
        <v>-8.4101245277619086E-2</v>
      </c>
      <c r="Y100">
        <f>$B$100</f>
        <v>-8.4101245277619086E-2</v>
      </c>
      <c r="Z100">
        <f>$B$100</f>
        <v>-8.4101245277619086E-2</v>
      </c>
      <c r="AA100">
        <f>$B$100</f>
        <v>-8.4101245277619086E-2</v>
      </c>
      <c r="AB100">
        <f>$B$100</f>
        <v>-8.4101245277619086E-2</v>
      </c>
      <c r="AC100">
        <f>$B$100</f>
        <v>-8.4101245277619086E-2</v>
      </c>
      <c r="AD100">
        <f>$B$100</f>
        <v>-8.4101245277619086E-2</v>
      </c>
      <c r="AE100">
        <f>$B$100</f>
        <v>-8.4101245277619086E-2</v>
      </c>
      <c r="AF100">
        <f>$B$100</f>
        <v>-8.4101245277619086E-2</v>
      </c>
      <c r="AG100">
        <f>$B$100</f>
        <v>-8.4101245277619086E-2</v>
      </c>
      <c r="AH100">
        <f>$B$100</f>
        <v>-8.4101245277619086E-2</v>
      </c>
      <c r="AI100">
        <f>$B$100</f>
        <v>-8.4101245277619086E-2</v>
      </c>
      <c r="AJ100">
        <f>$B$100</f>
        <v>-8.4101245277619086E-2</v>
      </c>
      <c r="AK100">
        <f>$B$100</f>
        <v>-8.4101245277619086E-2</v>
      </c>
      <c r="AL100">
        <f>$B$100</f>
        <v>-8.4101245277619086E-2</v>
      </c>
      <c r="AM100">
        <f>$B$100</f>
        <v>-8.4101245277619086E-2</v>
      </c>
      <c r="AN100">
        <f>$B$100</f>
        <v>-8.4101245277619086E-2</v>
      </c>
      <c r="AO100">
        <f>$B$100</f>
        <v>-8.4101245277619086E-2</v>
      </c>
      <c r="AP100">
        <f>$B$100</f>
        <v>-8.4101245277619086E-2</v>
      </c>
      <c r="AQ100">
        <f>$B$100</f>
        <v>-8.4101245277619086E-2</v>
      </c>
      <c r="AR100">
        <f>$B$100</f>
        <v>-8.4101245277619086E-2</v>
      </c>
      <c r="AS100">
        <f>$B$100</f>
        <v>-8.4101245277619086E-2</v>
      </c>
      <c r="AT100">
        <f>$B$100</f>
        <v>-8.4101245277619086E-2</v>
      </c>
      <c r="AU100">
        <f>$B$100</f>
        <v>-8.4101245277619086E-2</v>
      </c>
      <c r="AV100">
        <f>$B$100</f>
        <v>-8.4101245277619086E-2</v>
      </c>
      <c r="AW100">
        <f>$B$100</f>
        <v>-8.4101245277619086E-2</v>
      </c>
      <c r="AX100">
        <f>$B$100</f>
        <v>-8.4101245277619086E-2</v>
      </c>
      <c r="AY100">
        <f>$B$100</f>
        <v>-8.4101245277619086E-2</v>
      </c>
      <c r="AZ100">
        <f>$B$100</f>
        <v>-8.4101245277619086E-2</v>
      </c>
      <c r="BA100">
        <f>$B$100</f>
        <v>-8.4101245277619086E-2</v>
      </c>
      <c r="BB100">
        <f>$B$100</f>
        <v>-8.4101245277619086E-2</v>
      </c>
    </row>
    <row r="101" spans="1:54 16384:16384" x14ac:dyDescent="0.2">
      <c r="A101" s="36" t="s">
        <v>77</v>
      </c>
      <c r="B101" s="7"/>
      <c r="C101" s="7"/>
      <c r="D101" s="7">
        <f ca="1">SUM(D90:D99)-D100</f>
        <v>-0.16730243323991872</v>
      </c>
      <c r="E101" s="7">
        <f ca="1">SUM(E90:E99)-E100</f>
        <v>-0.16730243323991872</v>
      </c>
      <c r="F101" s="7">
        <f ca="1">SUM(F90:F99)-F100</f>
        <v>-0.16730243323991872</v>
      </c>
      <c r="G101" s="7">
        <f ca="1">SUM(G90:G99)-G100</f>
        <v>-0.16730243323991872</v>
      </c>
      <c r="H101" s="7">
        <f ca="1">SUM(H90:H99)-H100</f>
        <v>-0.16730243323991872</v>
      </c>
      <c r="I101" s="7">
        <f ca="1">SUM(I90:I99)-I100</f>
        <v>-0.16730243323991872</v>
      </c>
      <c r="J101" s="7">
        <f ca="1">SUM(J90:J99)-J100</f>
        <v>-0.16730243323991872</v>
      </c>
      <c r="K101" s="7">
        <f ca="1">SUM(K90:K99)-K100</f>
        <v>-0.16730243323991872</v>
      </c>
      <c r="L101" s="7">
        <f ca="1">SUM(L90:L99)-L100</f>
        <v>-0.16730243323991872</v>
      </c>
      <c r="M101" s="7">
        <f ca="1">SUM(M90:M99)-M100</f>
        <v>-0.16730243323991872</v>
      </c>
      <c r="N101" s="7">
        <f ca="1">SUM(N90:N99)-N100</f>
        <v>-0.16730243323991872</v>
      </c>
      <c r="O101" s="7">
        <f ca="1">SUM(O90:O99)-O100</f>
        <v>-0.16730243323991872</v>
      </c>
      <c r="P101" s="7">
        <f ca="1">SUM(P90:P99)-P100</f>
        <v>-0.16730243323991872</v>
      </c>
      <c r="Q101" s="7">
        <f ca="1">SUM(Q90:Q99)-Q100</f>
        <v>-0.16730243323991872</v>
      </c>
      <c r="R101" s="7">
        <f ca="1">SUM(R90:R99)-R100</f>
        <v>-0.16730243323991872</v>
      </c>
      <c r="S101" s="7">
        <f ca="1">SUM(S90:S99)-S100</f>
        <v>-0.16730243323991872</v>
      </c>
      <c r="T101" s="7">
        <f ca="1">SUM(T90:T99)-T100</f>
        <v>-0.16730243323991872</v>
      </c>
      <c r="U101" s="7">
        <f ca="1">SUM(U90:U99)-U100</f>
        <v>-0.16730243323991872</v>
      </c>
      <c r="V101" s="7">
        <f ca="1">SUM(V90:V99)-V100</f>
        <v>-0.16730243323991872</v>
      </c>
      <c r="W101" s="7">
        <f ca="1">SUM(W90:W99)-W100</f>
        <v>-0.16730243323991872</v>
      </c>
      <c r="X101" s="7">
        <f ca="1">SUM(X90:X99)-X100</f>
        <v>-0.16730243323991872</v>
      </c>
      <c r="Y101" s="7">
        <f ca="1">SUM(Y90:Y99)-Y100</f>
        <v>-0.16730243323991872</v>
      </c>
      <c r="Z101" s="7">
        <f ca="1">SUM(Z90:Z99)-Z100</f>
        <v>-0.16730243323991872</v>
      </c>
      <c r="AA101" s="7">
        <f ca="1">SUM(AA90:AA99)-AA100</f>
        <v>-0.16730243323991872</v>
      </c>
      <c r="AB101" s="7">
        <f ca="1">SUM(AB90:AB99)-AB100</f>
        <v>-0.16730243323991872</v>
      </c>
      <c r="AC101" s="7">
        <f ca="1">SUM(AC90:AC99)-AC100</f>
        <v>-0.16730243323991872</v>
      </c>
      <c r="AD101" s="7">
        <f ca="1">SUM(AD90:AD99)-AD100</f>
        <v>-0.16730243323991872</v>
      </c>
      <c r="AE101" s="7">
        <f ca="1">SUM(AE90:AE99)-AE100</f>
        <v>-0.16730243323991872</v>
      </c>
      <c r="AF101" s="7">
        <f ca="1">SUM(AF90:AF99)-AF100</f>
        <v>-0.16730243323991872</v>
      </c>
      <c r="AG101" s="7">
        <f ca="1">SUM(AG90:AG99)-AG100</f>
        <v>-0.16730243323991872</v>
      </c>
      <c r="AH101" s="7">
        <f ca="1">SUM(AH90:AH99)-AH100</f>
        <v>-0.16730243323991872</v>
      </c>
      <c r="AI101" s="7">
        <f ca="1">SUM(AI90:AI99)-AI100</f>
        <v>-0.16730243323991872</v>
      </c>
      <c r="AJ101" s="7">
        <f ca="1">SUM(AJ90:AJ99)-AJ100</f>
        <v>-0.16730243323991872</v>
      </c>
      <c r="AK101" s="7">
        <f ca="1">SUM(AK90:AK99)-AK100</f>
        <v>-0.16730243323991872</v>
      </c>
      <c r="AL101" s="7">
        <f ca="1">SUM(AL90:AL99)-AL100</f>
        <v>-0.16730243323991872</v>
      </c>
      <c r="AM101" s="7">
        <f ca="1">SUM(AM90:AM99)-AM100</f>
        <v>-0.16730243323991872</v>
      </c>
      <c r="AN101" s="7">
        <f ca="1">SUM(AN90:AN99)-AN100</f>
        <v>-0.16730243323991872</v>
      </c>
      <c r="AO101" s="7">
        <f ca="1">SUM(AO90:AO99)-AO100</f>
        <v>-0.16730243323991872</v>
      </c>
      <c r="AP101" s="7">
        <f ca="1">SUM(AP90:AP99)-AP100</f>
        <v>-0.16730243323991872</v>
      </c>
      <c r="AQ101" s="7">
        <f ca="1">SUM(AQ90:AQ99)-AQ100</f>
        <v>-0.16730243323991872</v>
      </c>
      <c r="AR101" s="7">
        <f ca="1">SUM(AR90:AR99)-AR100</f>
        <v>-0.16730243323991872</v>
      </c>
      <c r="AS101" s="7">
        <f ca="1">SUM(AS90:AS99)-AS100</f>
        <v>-0.16730243323991872</v>
      </c>
      <c r="AT101" s="7">
        <f ca="1">SUM(AT90:AT99)-AT100</f>
        <v>-0.16730243323991872</v>
      </c>
      <c r="AU101" s="7">
        <f ca="1">SUM(AU90:AU99)-AU100</f>
        <v>-0.16730243323991872</v>
      </c>
      <c r="AV101" s="7">
        <f ca="1">SUM(AV90:AV99)-AV100</f>
        <v>-0.16730243323991872</v>
      </c>
      <c r="AW101" s="7">
        <f ca="1">SUM(AW90:AW99)-AW100</f>
        <v>-0.16730243323991872</v>
      </c>
      <c r="AX101" s="7">
        <f ca="1">SUM(AX90:AX99)-AX100</f>
        <v>-0.16730243323991872</v>
      </c>
      <c r="AY101" s="7">
        <f ca="1">SUM(AY90:AY99)-AY100</f>
        <v>-0.16730243323991872</v>
      </c>
      <c r="AZ101" s="7">
        <f ca="1">SUM(AZ90:AZ99)-AZ100</f>
        <v>-0.16730243323991872</v>
      </c>
      <c r="BA101" s="7">
        <f ca="1">SUM(BA90:BA99)-BA100</f>
        <v>-0.16730243323991872</v>
      </c>
      <c r="BB101" s="7">
        <f ca="1">SUM(BB90:BB99)-BB100</f>
        <v>-0.16730243323991872</v>
      </c>
      <c r="XFD101" s="7"/>
    </row>
    <row r="105" spans="1:54 16384:16384" x14ac:dyDescent="0.2">
      <c r="B105" t="s">
        <v>86</v>
      </c>
      <c r="D105">
        <v>6.8183099999999996E-2</v>
      </c>
    </row>
    <row r="106" spans="1:54 16384:16384" x14ac:dyDescent="0.2">
      <c r="A106" t="s">
        <v>81</v>
      </c>
      <c r="B106">
        <v>6.8183099999999996E-2</v>
      </c>
      <c r="D106">
        <v>0</v>
      </c>
    </row>
    <row r="107" spans="1:54 16384:16384" x14ac:dyDescent="0.2">
      <c r="A107" t="s">
        <v>45</v>
      </c>
      <c r="B107">
        <v>0.20843120000000001</v>
      </c>
      <c r="D107">
        <v>0.20843120000000001</v>
      </c>
    </row>
    <row r="108" spans="1:54 16384:16384" x14ac:dyDescent="0.2">
      <c r="A108" t="s">
        <v>82</v>
      </c>
      <c r="B108">
        <v>2.6562800000000001E-2</v>
      </c>
      <c r="D108">
        <v>0</v>
      </c>
    </row>
    <row r="109" spans="1:54 16384:16384" x14ac:dyDescent="0.2">
      <c r="A109" t="s">
        <v>83</v>
      </c>
      <c r="B109">
        <v>0.4282569</v>
      </c>
      <c r="D109">
        <v>2.6562800000000001E-2</v>
      </c>
    </row>
    <row r="110" spans="1:54 16384:16384" x14ac:dyDescent="0.2">
      <c r="A110" t="s">
        <v>47</v>
      </c>
      <c r="B110">
        <v>26.98912</v>
      </c>
      <c r="D110">
        <v>0.4282569</v>
      </c>
    </row>
    <row r="111" spans="1:54 16384:16384" x14ac:dyDescent="0.2">
      <c r="A111" t="s">
        <v>84</v>
      </c>
      <c r="B111">
        <v>1.5983860000000001</v>
      </c>
      <c r="D111">
        <v>26.98912</v>
      </c>
    </row>
    <row r="112" spans="1:54 16384:16384" x14ac:dyDescent="0.2">
      <c r="D112">
        <v>1.5983860000000001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BBBE-1C9D-2A42-A048-1D3072F8F46C}">
  <dimension ref="A1:XFD116"/>
  <sheetViews>
    <sheetView topLeftCell="C1" zoomScale="69" zoomScaleNormal="69" workbookViewId="0">
      <selection activeCell="I3" sqref="I3:I53"/>
    </sheetView>
  </sheetViews>
  <sheetFormatPr baseColWidth="10" defaultColWidth="10.6640625" defaultRowHeight="16" x14ac:dyDescent="0.2"/>
  <cols>
    <col min="2" max="2" width="12.83203125" bestFit="1" customWidth="1"/>
    <col min="9" max="9" width="11.83203125" bestFit="1" customWidth="1"/>
    <col min="12" max="12" width="12.1640625" bestFit="1" customWidth="1"/>
    <col min="15" max="15" width="12.1640625" bestFit="1" customWidth="1"/>
    <col min="17" max="17" width="11.83203125" bestFit="1" customWidth="1"/>
    <col min="20" max="20" width="12.1640625" bestFit="1" customWidth="1"/>
    <col min="21" max="21" width="11.83203125" bestFit="1" customWidth="1"/>
    <col min="25" max="25" width="14.6640625" bestFit="1" customWidth="1"/>
  </cols>
  <sheetData>
    <row r="1" spans="1:28" ht="72" x14ac:dyDescent="0.2">
      <c r="A1" s="1" t="s">
        <v>0</v>
      </c>
      <c r="B1" s="1" t="s">
        <v>1</v>
      </c>
      <c r="C1" s="1" t="s">
        <v>2</v>
      </c>
      <c r="E1" s="1" t="s">
        <v>3</v>
      </c>
      <c r="F1" s="28" t="s">
        <v>57</v>
      </c>
      <c r="G1" s="1" t="s">
        <v>4</v>
      </c>
      <c r="H1" s="28" t="s">
        <v>59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  <c r="T1" s="1" t="s">
        <v>16</v>
      </c>
      <c r="U1" s="2" t="s">
        <v>17</v>
      </c>
    </row>
    <row r="2" spans="1:28" x14ac:dyDescent="0.2">
      <c r="A2" s="3" t="s">
        <v>18</v>
      </c>
      <c r="B2" s="3" t="s">
        <v>19</v>
      </c>
      <c r="C2" s="3" t="s">
        <v>20</v>
      </c>
      <c r="E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X2" s="4"/>
      <c r="Y2" s="5"/>
      <c r="Z2" s="5"/>
      <c r="AA2" s="6"/>
      <c r="AB2" s="6"/>
    </row>
    <row r="3" spans="1:28" x14ac:dyDescent="0.2">
      <c r="A3">
        <v>30</v>
      </c>
      <c r="B3" s="60">
        <v>3.3174731188868307</v>
      </c>
      <c r="C3" s="60">
        <f t="shared" ref="C3:C11" si="0">C4-0.545</f>
        <v>127.09770000000009</v>
      </c>
      <c r="E3">
        <v>30</v>
      </c>
      <c r="F3">
        <v>1E-4</v>
      </c>
      <c r="G3">
        <f>1-F3</f>
        <v>0.99990000000000001</v>
      </c>
      <c r="H3">
        <v>0</v>
      </c>
      <c r="I3">
        <f>1-H3</f>
        <v>1</v>
      </c>
      <c r="J3">
        <f ca="1">$D$86</f>
        <v>0</v>
      </c>
      <c r="K3">
        <f ca="1">$D$101</f>
        <v>0</v>
      </c>
      <c r="L3">
        <f ca="1">1-((G3)^EXP(J3))</f>
        <v>9.9999999999988987E-5</v>
      </c>
      <c r="M3">
        <f ca="1">1-(I3)^EXP(K3)</f>
        <v>0</v>
      </c>
      <c r="N3">
        <f ca="1">M3</f>
        <v>0</v>
      </c>
      <c r="O3">
        <f ca="1">L3</f>
        <v>9.9999999999988987E-5</v>
      </c>
      <c r="P3" s="7">
        <f ca="1">1-N3-O3</f>
        <v>0.99990000000000001</v>
      </c>
      <c r="Q3" s="8">
        <f ca="1">0+O3</f>
        <v>9.9999999999988987E-5</v>
      </c>
      <c r="R3" s="9">
        <f ca="1">0+N3</f>
        <v>0</v>
      </c>
      <c r="S3" s="10">
        <f ca="1">P3+Q3+R3</f>
        <v>1</v>
      </c>
      <c r="T3">
        <f ca="1">Q3+R3</f>
        <v>9.9999999999988987E-5</v>
      </c>
      <c r="U3" s="10">
        <f ca="1">1-P3</f>
        <v>9.9999999999988987E-5</v>
      </c>
      <c r="X3" s="5"/>
      <c r="Y3" s="11"/>
    </row>
    <row r="4" spans="1:28" x14ac:dyDescent="0.2">
      <c r="A4">
        <v>31</v>
      </c>
      <c r="B4" s="60">
        <v>3.334143838077217</v>
      </c>
      <c r="C4" s="60">
        <f t="shared" si="0"/>
        <v>127.64270000000009</v>
      </c>
      <c r="E4">
        <f>E3+1</f>
        <v>31</v>
      </c>
      <c r="F4">
        <v>1E-4</v>
      </c>
      <c r="G4">
        <f t="shared" ref="G4:G53" si="1">1-F4</f>
        <v>0.99990000000000001</v>
      </c>
      <c r="H4">
        <v>0</v>
      </c>
      <c r="I4">
        <f t="shared" ref="I4:I53" si="2">1-H4</f>
        <v>1</v>
      </c>
      <c r="J4">
        <f ca="1">$E$86</f>
        <v>0</v>
      </c>
      <c r="K4">
        <f ca="1">$E$101</f>
        <v>0</v>
      </c>
      <c r="L4">
        <f ca="1">1-((G4)^EXP(J4))</f>
        <v>9.9999999999988987E-5</v>
      </c>
      <c r="M4">
        <f ca="1">1-(I4)^EXP(K4)</f>
        <v>0</v>
      </c>
      <c r="N4">
        <f ca="1">M4</f>
        <v>0</v>
      </c>
      <c r="O4">
        <f ca="1">L4</f>
        <v>9.9999999999988987E-5</v>
      </c>
      <c r="P4" s="7">
        <f ca="1">1-N4-O4</f>
        <v>0.99990000000000001</v>
      </c>
      <c r="Q4" s="8">
        <f ca="1">Q3+O4</f>
        <v>1.9999999999997797E-4</v>
      </c>
      <c r="R4" s="9">
        <f ca="1">0+N4</f>
        <v>0</v>
      </c>
      <c r="S4" s="10">
        <f ca="1">P4+Q4+R4</f>
        <v>1.0001</v>
      </c>
      <c r="T4">
        <f ca="1">Q4+R4</f>
        <v>1.9999999999997797E-4</v>
      </c>
      <c r="U4" s="10">
        <f ca="1">1-P4</f>
        <v>9.9999999999988987E-5</v>
      </c>
      <c r="V4" s="7"/>
      <c r="W4" s="8"/>
      <c r="X4" s="9"/>
      <c r="Y4" s="11"/>
    </row>
    <row r="5" spans="1:28" x14ac:dyDescent="0.2">
      <c r="A5">
        <v>32</v>
      </c>
      <c r="B5" s="60">
        <v>3.3508983297258461</v>
      </c>
      <c r="C5" s="60">
        <f t="shared" si="0"/>
        <v>128.18770000000009</v>
      </c>
      <c r="E5">
        <f t="shared" ref="E5:E52" si="3">E4+1</f>
        <v>32</v>
      </c>
      <c r="F5">
        <v>2.0000000000000001E-4</v>
      </c>
      <c r="G5">
        <f t="shared" si="1"/>
        <v>0.99980000000000002</v>
      </c>
      <c r="H5">
        <v>1E-4</v>
      </c>
      <c r="I5">
        <f t="shared" si="2"/>
        <v>0.99990000000000001</v>
      </c>
      <c r="J5">
        <f ca="1">$F$86</f>
        <v>0</v>
      </c>
      <c r="K5">
        <f ca="1">$F$101</f>
        <v>0</v>
      </c>
      <c r="L5">
        <f t="shared" ref="L5:L43" ca="1" si="4">1-((G5)^EXP(J5))</f>
        <v>1.9999999999997797E-4</v>
      </c>
      <c r="M5">
        <f t="shared" ref="M5:M43" ca="1" si="5">1-(I5)^EXP(K5)</f>
        <v>9.9999999999988987E-5</v>
      </c>
      <c r="N5">
        <f t="shared" ref="N5:N53" ca="1" si="6">M5</f>
        <v>9.9999999999988987E-5</v>
      </c>
      <c r="O5">
        <f t="shared" ref="O5:O43" ca="1" si="7">L5</f>
        <v>1.9999999999997797E-4</v>
      </c>
      <c r="P5" s="7">
        <f t="shared" ref="P5:P43" ca="1" si="8">1-N5-O5</f>
        <v>0.99970000000000003</v>
      </c>
      <c r="Q5" s="8">
        <f t="shared" ref="Q5:Q53" ca="1" si="9">Q4+O5</f>
        <v>3.9999999999995595E-4</v>
      </c>
      <c r="R5" s="9">
        <f t="shared" ref="R5:R43" ca="1" si="10">0+N5</f>
        <v>9.9999999999988987E-5</v>
      </c>
      <c r="S5" s="10">
        <f t="shared" ref="S5:S43" ca="1" si="11">P5+Q5+R5</f>
        <v>1.0002</v>
      </c>
      <c r="T5">
        <f t="shared" ref="T5:T43" ca="1" si="12">Q5+R5</f>
        <v>4.9999999999994493E-4</v>
      </c>
      <c r="U5" s="10">
        <f t="shared" ref="U5:U43" ca="1" si="13">1-P5</f>
        <v>2.9999999999996696E-4</v>
      </c>
      <c r="X5" s="5"/>
      <c r="Y5" s="11"/>
    </row>
    <row r="6" spans="1:28" x14ac:dyDescent="0.2">
      <c r="A6">
        <v>33</v>
      </c>
      <c r="B6" s="60">
        <v>3.3677370147998453</v>
      </c>
      <c r="C6" s="60">
        <f t="shared" si="0"/>
        <v>128.73270000000008</v>
      </c>
      <c r="E6">
        <f t="shared" si="3"/>
        <v>33</v>
      </c>
      <c r="F6">
        <v>1E-4</v>
      </c>
      <c r="G6">
        <f t="shared" si="1"/>
        <v>0.99990000000000001</v>
      </c>
      <c r="H6">
        <v>0</v>
      </c>
      <c r="I6">
        <f t="shared" si="2"/>
        <v>1</v>
      </c>
      <c r="J6">
        <f ca="1">$G$86</f>
        <v>0</v>
      </c>
      <c r="K6">
        <f ca="1">$G$101</f>
        <v>0</v>
      </c>
      <c r="L6">
        <f t="shared" ca="1" si="4"/>
        <v>9.9999999999988987E-5</v>
      </c>
      <c r="M6">
        <f t="shared" ca="1" si="5"/>
        <v>0</v>
      </c>
      <c r="N6">
        <f t="shared" ca="1" si="6"/>
        <v>0</v>
      </c>
      <c r="O6">
        <f t="shared" ca="1" si="7"/>
        <v>9.9999999999988987E-5</v>
      </c>
      <c r="P6" s="7">
        <f t="shared" ca="1" si="8"/>
        <v>0.99990000000000001</v>
      </c>
      <c r="Q6" s="8">
        <f t="shared" ca="1" si="9"/>
        <v>4.9999999999994493E-4</v>
      </c>
      <c r="R6" s="9">
        <f t="shared" ca="1" si="10"/>
        <v>0</v>
      </c>
      <c r="S6" s="10">
        <f t="shared" ca="1" si="11"/>
        <v>1.0004</v>
      </c>
      <c r="T6">
        <f t="shared" ca="1" si="12"/>
        <v>4.9999999999994493E-4</v>
      </c>
      <c r="U6" s="10">
        <f t="shared" ca="1" si="13"/>
        <v>9.9999999999988987E-5</v>
      </c>
      <c r="X6" s="5"/>
      <c r="Y6" s="11"/>
    </row>
    <row r="7" spans="1:28" x14ac:dyDescent="0.2">
      <c r="A7">
        <v>34</v>
      </c>
      <c r="B7" s="60">
        <v>3.3846603163817544</v>
      </c>
      <c r="C7" s="60">
        <f t="shared" si="0"/>
        <v>129.27770000000007</v>
      </c>
      <c r="D7" t="s">
        <v>36</v>
      </c>
      <c r="E7">
        <f t="shared" si="3"/>
        <v>34</v>
      </c>
      <c r="F7">
        <v>2.0000000000000001E-4</v>
      </c>
      <c r="G7">
        <f t="shared" si="1"/>
        <v>0.99980000000000002</v>
      </c>
      <c r="H7">
        <v>1E-4</v>
      </c>
      <c r="I7">
        <f t="shared" si="2"/>
        <v>0.99990000000000001</v>
      </c>
      <c r="J7">
        <f ca="1">$H$86</f>
        <v>0</v>
      </c>
      <c r="K7">
        <f ca="1">$H$101</f>
        <v>0</v>
      </c>
      <c r="L7">
        <f t="shared" ca="1" si="4"/>
        <v>1.9999999999997797E-4</v>
      </c>
      <c r="M7">
        <f t="shared" ca="1" si="5"/>
        <v>9.9999999999988987E-5</v>
      </c>
      <c r="N7">
        <f t="shared" ca="1" si="6"/>
        <v>9.9999999999988987E-5</v>
      </c>
      <c r="O7">
        <f t="shared" ca="1" si="7"/>
        <v>1.9999999999997797E-4</v>
      </c>
      <c r="P7" s="7">
        <f t="shared" ca="1" si="8"/>
        <v>0.99970000000000003</v>
      </c>
      <c r="Q7" s="8">
        <f t="shared" ca="1" si="9"/>
        <v>6.9999999999992291E-4</v>
      </c>
      <c r="R7" s="9">
        <f t="shared" ca="1" si="10"/>
        <v>9.9999999999988987E-5</v>
      </c>
      <c r="S7" s="10">
        <f t="shared" ca="1" si="11"/>
        <v>1.0004999999999999</v>
      </c>
      <c r="T7">
        <f t="shared" ca="1" si="12"/>
        <v>7.9999999999991189E-4</v>
      </c>
      <c r="U7" s="10">
        <f t="shared" ca="1" si="13"/>
        <v>2.9999999999996696E-4</v>
      </c>
      <c r="X7" s="5"/>
      <c r="Y7" s="11"/>
    </row>
    <row r="8" spans="1:28" x14ac:dyDescent="0.2">
      <c r="A8">
        <v>35</v>
      </c>
      <c r="B8" s="60">
        <v>3.4016686596801553</v>
      </c>
      <c r="C8" s="60">
        <f>C9-0.545</f>
        <v>129.82270000000005</v>
      </c>
      <c r="E8">
        <f t="shared" si="3"/>
        <v>35</v>
      </c>
      <c r="F8">
        <v>2.9999999999999997E-4</v>
      </c>
      <c r="G8">
        <f t="shared" si="1"/>
        <v>0.99970000000000003</v>
      </c>
      <c r="H8">
        <v>0</v>
      </c>
      <c r="I8">
        <f t="shared" si="2"/>
        <v>1</v>
      </c>
      <c r="J8">
        <f ca="1">$I$86</f>
        <v>0</v>
      </c>
      <c r="K8">
        <f ca="1">$I$101</f>
        <v>0</v>
      </c>
      <c r="L8">
        <f t="shared" ca="1" si="4"/>
        <v>2.9999999999996696E-4</v>
      </c>
      <c r="M8">
        <f t="shared" ca="1" si="5"/>
        <v>0</v>
      </c>
      <c r="N8">
        <f t="shared" ca="1" si="6"/>
        <v>0</v>
      </c>
      <c r="O8">
        <f t="shared" ca="1" si="7"/>
        <v>2.9999999999996696E-4</v>
      </c>
      <c r="P8" s="7">
        <f t="shared" ca="1" si="8"/>
        <v>0.99970000000000003</v>
      </c>
      <c r="Q8" s="8">
        <f t="shared" ca="1" si="9"/>
        <v>9.9999999999988987E-4</v>
      </c>
      <c r="R8" s="9">
        <f t="shared" ca="1" si="10"/>
        <v>0</v>
      </c>
      <c r="S8" s="10">
        <f t="shared" ca="1" si="11"/>
        <v>1.0006999999999999</v>
      </c>
      <c r="T8">
        <f t="shared" ca="1" si="12"/>
        <v>9.9999999999988987E-4</v>
      </c>
      <c r="U8" s="10">
        <f t="shared" ca="1" si="13"/>
        <v>2.9999999999996696E-4</v>
      </c>
      <c r="X8" s="5"/>
      <c r="Y8" s="11"/>
    </row>
    <row r="9" spans="1:28" x14ac:dyDescent="0.2">
      <c r="A9">
        <v>36</v>
      </c>
      <c r="B9" s="60">
        <v>3.4187624720403567</v>
      </c>
      <c r="C9" s="60">
        <f t="shared" si="0"/>
        <v>130.36770000000004</v>
      </c>
      <c r="E9">
        <f t="shared" si="3"/>
        <v>36</v>
      </c>
      <c r="F9">
        <v>2.9999999999999997E-4</v>
      </c>
      <c r="G9">
        <f t="shared" si="1"/>
        <v>0.99970000000000003</v>
      </c>
      <c r="H9">
        <v>1E-4</v>
      </c>
      <c r="I9">
        <f t="shared" si="2"/>
        <v>0.99990000000000001</v>
      </c>
      <c r="J9">
        <f ca="1">$J$86</f>
        <v>0</v>
      </c>
      <c r="K9">
        <f ca="1">$J$101</f>
        <v>0</v>
      </c>
      <c r="L9">
        <f t="shared" ca="1" si="4"/>
        <v>2.9999999999996696E-4</v>
      </c>
      <c r="M9">
        <f t="shared" ca="1" si="5"/>
        <v>9.9999999999988987E-5</v>
      </c>
      <c r="N9">
        <f t="shared" ca="1" si="6"/>
        <v>9.9999999999988987E-5</v>
      </c>
      <c r="O9">
        <f t="shared" ca="1" si="7"/>
        <v>2.9999999999996696E-4</v>
      </c>
      <c r="P9" s="7">
        <f t="shared" ca="1" si="8"/>
        <v>0.99960000000000004</v>
      </c>
      <c r="Q9" s="8">
        <f t="shared" ca="1" si="9"/>
        <v>1.2999999999998568E-3</v>
      </c>
      <c r="R9" s="9">
        <f t="shared" ca="1" si="10"/>
        <v>9.9999999999988987E-5</v>
      </c>
      <c r="S9" s="10">
        <f t="shared" ca="1" si="11"/>
        <v>1.0009999999999999</v>
      </c>
      <c r="T9">
        <f t="shared" ca="1" si="12"/>
        <v>1.3999999999998458E-3</v>
      </c>
      <c r="U9" s="10">
        <f t="shared" ca="1" si="13"/>
        <v>3.9999999999995595E-4</v>
      </c>
      <c r="X9" s="5"/>
      <c r="Y9" s="11"/>
    </row>
    <row r="10" spans="1:28" x14ac:dyDescent="0.2">
      <c r="A10">
        <v>37</v>
      </c>
      <c r="B10" s="60">
        <v>3.4359421829551322</v>
      </c>
      <c r="C10" s="60">
        <f t="shared" si="0"/>
        <v>130.91270000000003</v>
      </c>
      <c r="E10">
        <f t="shared" si="3"/>
        <v>37</v>
      </c>
      <c r="F10">
        <v>2.9999999999999997E-4</v>
      </c>
      <c r="G10">
        <f t="shared" si="1"/>
        <v>0.99970000000000003</v>
      </c>
      <c r="H10">
        <v>0</v>
      </c>
      <c r="I10">
        <f t="shared" si="2"/>
        <v>1</v>
      </c>
      <c r="J10">
        <f ca="1">$K$86</f>
        <v>0</v>
      </c>
      <c r="K10">
        <f ca="1">$K$101</f>
        <v>0</v>
      </c>
      <c r="L10">
        <f t="shared" ca="1" si="4"/>
        <v>2.9999999999996696E-4</v>
      </c>
      <c r="M10">
        <f t="shared" ca="1" si="5"/>
        <v>0</v>
      </c>
      <c r="N10">
        <f t="shared" ca="1" si="6"/>
        <v>0</v>
      </c>
      <c r="O10">
        <f t="shared" ca="1" si="7"/>
        <v>2.9999999999996696E-4</v>
      </c>
      <c r="P10" s="7">
        <f t="shared" ca="1" si="8"/>
        <v>0.99970000000000003</v>
      </c>
      <c r="Q10" s="8">
        <f t="shared" ca="1" si="9"/>
        <v>1.5999999999998238E-3</v>
      </c>
      <c r="R10" s="9">
        <f t="shared" ca="1" si="10"/>
        <v>0</v>
      </c>
      <c r="S10" s="10">
        <f t="shared" ca="1" si="11"/>
        <v>1.0012999999999999</v>
      </c>
      <c r="T10">
        <f t="shared" ca="1" si="12"/>
        <v>1.5999999999998238E-3</v>
      </c>
      <c r="U10" s="10">
        <f t="shared" ca="1" si="13"/>
        <v>2.9999999999996696E-4</v>
      </c>
      <c r="X10" s="5"/>
      <c r="Y10" s="11"/>
    </row>
    <row r="11" spans="1:28" x14ac:dyDescent="0.2">
      <c r="A11">
        <v>38</v>
      </c>
      <c r="B11" s="60">
        <v>3.4532082240755102</v>
      </c>
      <c r="C11" s="60">
        <f t="shared" si="0"/>
        <v>131.45770000000002</v>
      </c>
      <c r="E11">
        <f t="shared" si="3"/>
        <v>38</v>
      </c>
      <c r="F11">
        <v>5.0000000000000001E-4</v>
      </c>
      <c r="G11">
        <f t="shared" si="1"/>
        <v>0.99950000000000006</v>
      </c>
      <c r="H11">
        <v>1E-4</v>
      </c>
      <c r="I11">
        <f t="shared" si="2"/>
        <v>0.99990000000000001</v>
      </c>
      <c r="J11">
        <f ca="1">$L$86</f>
        <v>0</v>
      </c>
      <c r="K11">
        <f ca="1">$L$101</f>
        <v>0</v>
      </c>
      <c r="L11">
        <f t="shared" ca="1" si="4"/>
        <v>4.9999999999994493E-4</v>
      </c>
      <c r="M11">
        <f t="shared" ca="1" si="5"/>
        <v>9.9999999999988987E-5</v>
      </c>
      <c r="N11">
        <f t="shared" ca="1" si="6"/>
        <v>9.9999999999988987E-5</v>
      </c>
      <c r="O11">
        <f t="shared" ca="1" si="7"/>
        <v>4.9999999999994493E-4</v>
      </c>
      <c r="P11" s="7">
        <f t="shared" ca="1" si="8"/>
        <v>0.99940000000000007</v>
      </c>
      <c r="Q11" s="8">
        <f t="shared" ca="1" si="9"/>
        <v>2.0999999999997687E-3</v>
      </c>
      <c r="R11" s="9">
        <f t="shared" ca="1" si="10"/>
        <v>9.9999999999988987E-5</v>
      </c>
      <c r="S11" s="10">
        <f t="shared" ca="1" si="11"/>
        <v>1.0015999999999998</v>
      </c>
      <c r="T11">
        <f t="shared" ca="1" si="12"/>
        <v>2.1999999999997577E-3</v>
      </c>
      <c r="U11" s="10">
        <f t="shared" ca="1" si="13"/>
        <v>5.9999999999993392E-4</v>
      </c>
      <c r="X11" s="5"/>
      <c r="Y11">
        <v>30</v>
      </c>
    </row>
    <row r="12" spans="1:28" x14ac:dyDescent="0.2">
      <c r="A12">
        <v>39</v>
      </c>
      <c r="B12" s="60">
        <v>3.4705610292216185</v>
      </c>
      <c r="C12" s="60">
        <f>C13-0.545</f>
        <v>132.0027</v>
      </c>
      <c r="E12">
        <f t="shared" si="3"/>
        <v>39</v>
      </c>
      <c r="F12">
        <v>5.9999999999999995E-4</v>
      </c>
      <c r="G12">
        <f t="shared" si="1"/>
        <v>0.99939999999999996</v>
      </c>
      <c r="H12">
        <v>2.0000000000000001E-4</v>
      </c>
      <c r="I12">
        <f t="shared" si="2"/>
        <v>0.99980000000000002</v>
      </c>
      <c r="J12">
        <f ca="1">$M$86</f>
        <v>0</v>
      </c>
      <c r="K12">
        <f ca="1">$M$101</f>
        <v>0</v>
      </c>
      <c r="L12">
        <f t="shared" ca="1" si="4"/>
        <v>6.0000000000004494E-4</v>
      </c>
      <c r="M12">
        <f t="shared" ca="1" si="5"/>
        <v>1.9999999999997797E-4</v>
      </c>
      <c r="N12">
        <f t="shared" ca="1" si="6"/>
        <v>1.9999999999997797E-4</v>
      </c>
      <c r="O12">
        <f t="shared" ca="1" si="7"/>
        <v>6.0000000000004494E-4</v>
      </c>
      <c r="P12" s="7">
        <f t="shared" ca="1" si="8"/>
        <v>0.99919999999999998</v>
      </c>
      <c r="Q12" s="8">
        <f t="shared" ca="1" si="9"/>
        <v>2.6999999999998137E-3</v>
      </c>
      <c r="R12" s="9">
        <f t="shared" ca="1" si="10"/>
        <v>1.9999999999997797E-4</v>
      </c>
      <c r="S12" s="10">
        <f t="shared" ca="1" si="11"/>
        <v>1.0020999999999998</v>
      </c>
      <c r="T12">
        <f t="shared" ca="1" si="12"/>
        <v>2.8999999999997916E-3</v>
      </c>
      <c r="U12" s="10">
        <f t="shared" ca="1" si="13"/>
        <v>8.0000000000002292E-4</v>
      </c>
      <c r="X12" s="5"/>
      <c r="Y12">
        <v>80</v>
      </c>
    </row>
    <row r="13" spans="1:28" x14ac:dyDescent="0.2">
      <c r="A13">
        <v>40</v>
      </c>
      <c r="B13" s="60">
        <v>3.4880010343935868</v>
      </c>
      <c r="C13" s="60">
        <v>132.54769999999999</v>
      </c>
      <c r="E13">
        <f t="shared" si="3"/>
        <v>40</v>
      </c>
      <c r="F13">
        <v>1E-3</v>
      </c>
      <c r="G13">
        <f t="shared" si="1"/>
        <v>0.999</v>
      </c>
      <c r="H13">
        <v>2.9999999999999997E-4</v>
      </c>
      <c r="I13">
        <f t="shared" si="2"/>
        <v>0.99970000000000003</v>
      </c>
      <c r="J13">
        <f ca="1">$N$86</f>
        <v>0</v>
      </c>
      <c r="K13">
        <f ca="1">$N$101</f>
        <v>0</v>
      </c>
      <c r="L13">
        <f t="shared" ca="1" si="4"/>
        <v>1.0000000000000009E-3</v>
      </c>
      <c r="M13">
        <f t="shared" ca="1" si="5"/>
        <v>2.9999999999996696E-4</v>
      </c>
      <c r="N13">
        <f t="shared" ca="1" si="6"/>
        <v>2.9999999999996696E-4</v>
      </c>
      <c r="O13">
        <f t="shared" ca="1" si="7"/>
        <v>1.0000000000000009E-3</v>
      </c>
      <c r="P13" s="7">
        <f t="shared" ca="1" si="8"/>
        <v>0.99870000000000003</v>
      </c>
      <c r="Q13" s="8">
        <f t="shared" ca="1" si="9"/>
        <v>3.6999999999998145E-3</v>
      </c>
      <c r="R13" s="9">
        <f t="shared" ca="1" si="10"/>
        <v>2.9999999999996696E-4</v>
      </c>
      <c r="S13" s="10">
        <f t="shared" ca="1" si="11"/>
        <v>1.0026999999999997</v>
      </c>
      <c r="T13">
        <f t="shared" ca="1" si="12"/>
        <v>3.9999999999997815E-3</v>
      </c>
      <c r="U13" s="10">
        <f t="shared" ca="1" si="13"/>
        <v>1.2999999999999678E-3</v>
      </c>
      <c r="X13" s="12" t="s">
        <v>37</v>
      </c>
      <c r="Y13" s="11">
        <v>50</v>
      </c>
      <c r="Z13" s="5"/>
      <c r="AB13" s="14"/>
    </row>
    <row r="14" spans="1:28" x14ac:dyDescent="0.2">
      <c r="A14">
        <v>41</v>
      </c>
      <c r="B14" s="60">
        <v>3.4955003878975948</v>
      </c>
      <c r="C14" s="60">
        <v>132.55950000000001</v>
      </c>
      <c r="E14">
        <f t="shared" si="3"/>
        <v>41</v>
      </c>
      <c r="F14">
        <v>6.9999999999999999E-4</v>
      </c>
      <c r="G14">
        <f t="shared" si="1"/>
        <v>0.99929999999999997</v>
      </c>
      <c r="H14">
        <v>1E-4</v>
      </c>
      <c r="I14">
        <f t="shared" si="2"/>
        <v>0.99990000000000001</v>
      </c>
      <c r="J14">
        <f ca="1">$O$86</f>
        <v>0</v>
      </c>
      <c r="K14">
        <f ca="1">$O$101</f>
        <v>0</v>
      </c>
      <c r="L14">
        <f t="shared" ca="1" si="4"/>
        <v>7.0000000000003393E-4</v>
      </c>
      <c r="M14">
        <f t="shared" ca="1" si="5"/>
        <v>9.9999999999988987E-5</v>
      </c>
      <c r="N14">
        <f t="shared" ca="1" si="6"/>
        <v>9.9999999999988987E-5</v>
      </c>
      <c r="O14">
        <f t="shared" ca="1" si="7"/>
        <v>7.0000000000003393E-4</v>
      </c>
      <c r="P14" s="7">
        <f t="shared" ca="1" si="8"/>
        <v>0.99919999999999998</v>
      </c>
      <c r="Q14" s="8">
        <f t="shared" ca="1" si="9"/>
        <v>4.3999999999998485E-3</v>
      </c>
      <c r="R14" s="9">
        <f t="shared" ca="1" si="10"/>
        <v>9.9999999999988987E-5</v>
      </c>
      <c r="S14" s="10">
        <f t="shared" ca="1" si="11"/>
        <v>1.0036999999999998</v>
      </c>
      <c r="T14">
        <f t="shared" ca="1" si="12"/>
        <v>4.4999999999998375E-3</v>
      </c>
      <c r="U14" s="10">
        <f t="shared" ca="1" si="13"/>
        <v>8.0000000000002292E-4</v>
      </c>
      <c r="X14" s="13" t="s">
        <v>38</v>
      </c>
      <c r="Y14">
        <v>60</v>
      </c>
      <c r="AB14" s="14"/>
    </row>
    <row r="15" spans="1:28" x14ac:dyDescent="0.2">
      <c r="A15">
        <v>42</v>
      </c>
      <c r="B15" s="60">
        <v>3.5410007757951898</v>
      </c>
      <c r="C15" s="60">
        <v>133.04169999999999</v>
      </c>
      <c r="E15">
        <f t="shared" si="3"/>
        <v>42</v>
      </c>
      <c r="F15">
        <v>1.1000000000000001E-3</v>
      </c>
      <c r="G15">
        <f t="shared" si="1"/>
        <v>0.99890000000000001</v>
      </c>
      <c r="H15">
        <v>2.9999999999999997E-4</v>
      </c>
      <c r="I15">
        <f t="shared" si="2"/>
        <v>0.99970000000000003</v>
      </c>
      <c r="J15">
        <f ca="1">$P$86</f>
        <v>0</v>
      </c>
      <c r="K15">
        <f ca="1">$P$101</f>
        <v>0</v>
      </c>
      <c r="L15">
        <f t="shared" ca="1" si="4"/>
        <v>1.0999999999999899E-3</v>
      </c>
      <c r="M15">
        <f t="shared" ca="1" si="5"/>
        <v>2.9999999999996696E-4</v>
      </c>
      <c r="N15">
        <f t="shared" ca="1" si="6"/>
        <v>2.9999999999996696E-4</v>
      </c>
      <c r="O15">
        <f t="shared" ca="1" si="7"/>
        <v>1.0999999999999899E-3</v>
      </c>
      <c r="P15" s="7">
        <f t="shared" ca="1" si="8"/>
        <v>0.99860000000000004</v>
      </c>
      <c r="Q15" s="8">
        <f t="shared" ca="1" si="9"/>
        <v>5.4999999999998384E-3</v>
      </c>
      <c r="R15" s="9">
        <f t="shared" ca="1" si="10"/>
        <v>2.9999999999996696E-4</v>
      </c>
      <c r="S15" s="10">
        <f t="shared" ca="1" si="11"/>
        <v>1.0043999999999997</v>
      </c>
      <c r="T15">
        <f t="shared" ca="1" si="12"/>
        <v>5.7999999999998053E-3</v>
      </c>
      <c r="U15" s="10">
        <f t="shared" ca="1" si="13"/>
        <v>1.3999999999999568E-3</v>
      </c>
      <c r="AB15" s="15"/>
    </row>
    <row r="16" spans="1:28" x14ac:dyDescent="0.2">
      <c r="A16">
        <v>43</v>
      </c>
      <c r="B16" s="60">
        <v>3.5555003878975948</v>
      </c>
      <c r="C16" s="60">
        <v>133.92439999999999</v>
      </c>
      <c r="E16">
        <f t="shared" si="3"/>
        <v>43</v>
      </c>
      <c r="F16">
        <v>8.9999999999999998E-4</v>
      </c>
      <c r="G16">
        <f t="shared" si="1"/>
        <v>0.99909999999999999</v>
      </c>
      <c r="H16">
        <v>2.0000000000000001E-4</v>
      </c>
      <c r="I16">
        <f t="shared" si="2"/>
        <v>0.99980000000000002</v>
      </c>
      <c r="J16">
        <f ca="1">$Q$86</f>
        <v>0</v>
      </c>
      <c r="K16">
        <f ca="1">$Q$101</f>
        <v>0</v>
      </c>
      <c r="L16">
        <f t="shared" ca="1" si="4"/>
        <v>9.000000000000119E-4</v>
      </c>
      <c r="M16">
        <f t="shared" ca="1" si="5"/>
        <v>1.9999999999997797E-4</v>
      </c>
      <c r="N16">
        <f t="shared" ca="1" si="6"/>
        <v>1.9999999999997797E-4</v>
      </c>
      <c r="O16">
        <f t="shared" ca="1" si="7"/>
        <v>9.000000000000119E-4</v>
      </c>
      <c r="P16" s="7">
        <f t="shared" ca="1" si="8"/>
        <v>0.99890000000000001</v>
      </c>
      <c r="Q16" s="8">
        <f t="shared" ca="1" si="9"/>
        <v>6.3999999999998503E-3</v>
      </c>
      <c r="R16" s="9">
        <f t="shared" ca="1" si="10"/>
        <v>1.9999999999997797E-4</v>
      </c>
      <c r="S16" s="10">
        <f t="shared" ca="1" si="11"/>
        <v>1.0054999999999998</v>
      </c>
      <c r="T16">
        <f t="shared" ca="1" si="12"/>
        <v>6.5999999999998282E-3</v>
      </c>
      <c r="U16" s="10">
        <f t="shared" ca="1" si="13"/>
        <v>1.0999999999999899E-3</v>
      </c>
      <c r="W16" s="16"/>
      <c r="X16" s="17" t="s">
        <v>39</v>
      </c>
      <c r="Y16">
        <v>30</v>
      </c>
    </row>
    <row r="17" spans="1:28" x14ac:dyDescent="0.2">
      <c r="A17">
        <v>44</v>
      </c>
      <c r="B17" s="60">
        <v>3.6119989656064129</v>
      </c>
      <c r="C17" s="60">
        <v>133.86019999999999</v>
      </c>
      <c r="E17">
        <f t="shared" si="3"/>
        <v>44</v>
      </c>
      <c r="F17">
        <v>1.1000000000000001E-3</v>
      </c>
      <c r="G17">
        <f t="shared" si="1"/>
        <v>0.99890000000000001</v>
      </c>
      <c r="H17">
        <v>2.9999999999999997E-4</v>
      </c>
      <c r="I17">
        <f t="shared" si="2"/>
        <v>0.99970000000000003</v>
      </c>
      <c r="J17">
        <f ca="1">$R$86</f>
        <v>0</v>
      </c>
      <c r="K17">
        <f ca="1">$R$101</f>
        <v>0</v>
      </c>
      <c r="L17">
        <f t="shared" ca="1" si="4"/>
        <v>1.0999999999999899E-3</v>
      </c>
      <c r="M17">
        <f t="shared" ca="1" si="5"/>
        <v>2.9999999999996696E-4</v>
      </c>
      <c r="N17">
        <f t="shared" ca="1" si="6"/>
        <v>2.9999999999996696E-4</v>
      </c>
      <c r="O17">
        <f t="shared" ca="1" si="7"/>
        <v>1.0999999999999899E-3</v>
      </c>
      <c r="P17" s="7">
        <f t="shared" ca="1" si="8"/>
        <v>0.99860000000000004</v>
      </c>
      <c r="Q17" s="8">
        <f t="shared" ca="1" si="9"/>
        <v>7.4999999999998401E-3</v>
      </c>
      <c r="R17" s="9">
        <f t="shared" ca="1" si="10"/>
        <v>2.9999999999996696E-4</v>
      </c>
      <c r="S17" s="10">
        <f t="shared" ca="1" si="11"/>
        <v>1.0064</v>
      </c>
      <c r="T17">
        <f t="shared" ca="1" si="12"/>
        <v>7.7999999999998071E-3</v>
      </c>
      <c r="U17" s="10">
        <f t="shared" ca="1" si="13"/>
        <v>1.3999999999999568E-3</v>
      </c>
      <c r="X17" s="18" t="s">
        <v>40</v>
      </c>
      <c r="Y17">
        <v>3.3174731188868307</v>
      </c>
      <c r="AA17" s="6"/>
    </row>
    <row r="18" spans="1:28" x14ac:dyDescent="0.2">
      <c r="A18">
        <v>45</v>
      </c>
      <c r="B18" s="60">
        <v>3.6550012929919831</v>
      </c>
      <c r="C18" s="60">
        <v>134.17590000000001</v>
      </c>
      <c r="E18">
        <f t="shared" si="3"/>
        <v>45</v>
      </c>
      <c r="F18">
        <v>1.6999999999999999E-3</v>
      </c>
      <c r="G18">
        <f t="shared" si="1"/>
        <v>0.99829999999999997</v>
      </c>
      <c r="H18">
        <v>5.0000000000000001E-4</v>
      </c>
      <c r="I18">
        <f t="shared" si="2"/>
        <v>0.99950000000000006</v>
      </c>
      <c r="J18">
        <f ca="1">$S$86</f>
        <v>0</v>
      </c>
      <c r="K18">
        <f ca="1">$S$101</f>
        <v>0</v>
      </c>
      <c r="L18">
        <f t="shared" ca="1" si="4"/>
        <v>1.7000000000000348E-3</v>
      </c>
      <c r="M18">
        <f t="shared" ca="1" si="5"/>
        <v>4.9999999999994493E-4</v>
      </c>
      <c r="N18">
        <f t="shared" ca="1" si="6"/>
        <v>4.9999999999994493E-4</v>
      </c>
      <c r="O18">
        <f t="shared" ca="1" si="7"/>
        <v>1.7000000000000348E-3</v>
      </c>
      <c r="P18" s="7">
        <f t="shared" ca="1" si="8"/>
        <v>0.99780000000000002</v>
      </c>
      <c r="Q18" s="8">
        <f t="shared" ca="1" si="9"/>
        <v>9.1999999999998749E-3</v>
      </c>
      <c r="R18" s="9">
        <f t="shared" ca="1" si="10"/>
        <v>4.9999999999994493E-4</v>
      </c>
      <c r="S18" s="10">
        <f t="shared" ca="1" si="11"/>
        <v>1.0074999999999998</v>
      </c>
      <c r="T18">
        <f t="shared" ca="1" si="12"/>
        <v>9.6999999999998199E-3</v>
      </c>
      <c r="U18" s="10">
        <f t="shared" ca="1" si="13"/>
        <v>2.1999999999999797E-3</v>
      </c>
      <c r="W18" s="16"/>
      <c r="X18" s="18" t="s">
        <v>41</v>
      </c>
      <c r="Y18" s="8">
        <f ca="1">$Y$17-AB18</f>
        <v>0</v>
      </c>
      <c r="Z18" s="19"/>
      <c r="AA18">
        <f>Y16-27</f>
        <v>3</v>
      </c>
      <c r="AB18" cm="1">
        <f t="array" aca="1" ref="AB18" ca="1">INDIRECT("B"&amp;AA18)</f>
        <v>3.3174731188868307</v>
      </c>
    </row>
    <row r="19" spans="1:28" x14ac:dyDescent="0.2">
      <c r="A19">
        <v>46</v>
      </c>
      <c r="B19" s="60">
        <v>3.6629997414016033</v>
      </c>
      <c r="C19" s="60">
        <v>134.8107</v>
      </c>
      <c r="E19">
        <f t="shared" si="3"/>
        <v>46</v>
      </c>
      <c r="F19">
        <v>1.5E-3</v>
      </c>
      <c r="G19">
        <f t="shared" si="1"/>
        <v>0.99850000000000005</v>
      </c>
      <c r="H19">
        <v>4.0000000000000002E-4</v>
      </c>
      <c r="I19">
        <f t="shared" si="2"/>
        <v>0.99960000000000004</v>
      </c>
      <c r="J19">
        <f ca="1">$T$86</f>
        <v>0</v>
      </c>
      <c r="K19">
        <f ca="1">$T$101</f>
        <v>0</v>
      </c>
      <c r="L19">
        <f t="shared" ca="1" si="4"/>
        <v>1.4999999999999458E-3</v>
      </c>
      <c r="M19">
        <f t="shared" ca="1" si="5"/>
        <v>3.9999999999995595E-4</v>
      </c>
      <c r="N19">
        <f t="shared" ca="1" si="6"/>
        <v>3.9999999999995595E-4</v>
      </c>
      <c r="O19">
        <f t="shared" ca="1" si="7"/>
        <v>1.4999999999999458E-3</v>
      </c>
      <c r="P19" s="7">
        <f t="shared" ca="1" si="8"/>
        <v>0.9981000000000001</v>
      </c>
      <c r="Q19" s="8">
        <f t="shared" ca="1" si="9"/>
        <v>1.0699999999999821E-2</v>
      </c>
      <c r="R19" s="9">
        <f t="shared" ca="1" si="10"/>
        <v>3.9999999999995595E-4</v>
      </c>
      <c r="S19" s="10">
        <f t="shared" ca="1" si="11"/>
        <v>1.0091999999999999</v>
      </c>
      <c r="T19">
        <f t="shared" ca="1" si="12"/>
        <v>1.1099999999999777E-2</v>
      </c>
      <c r="U19" s="10">
        <f t="shared" ca="1" si="13"/>
        <v>1.8999999999999018E-3</v>
      </c>
      <c r="W19" s="16"/>
      <c r="X19" s="17" t="s">
        <v>42</v>
      </c>
      <c r="Y19">
        <v>127.09770000000009</v>
      </c>
      <c r="Z19" s="20"/>
    </row>
    <row r="20" spans="1:28" x14ac:dyDescent="0.2">
      <c r="A20">
        <v>47</v>
      </c>
      <c r="B20" s="60">
        <v>3.6299999999999994</v>
      </c>
      <c r="C20" s="60">
        <v>135.01329999999999</v>
      </c>
      <c r="E20">
        <f t="shared" si="3"/>
        <v>47</v>
      </c>
      <c r="F20">
        <v>1.6000000000000001E-3</v>
      </c>
      <c r="G20">
        <f t="shared" si="1"/>
        <v>0.99839999999999995</v>
      </c>
      <c r="H20">
        <v>5.0000000000000001E-4</v>
      </c>
      <c r="I20">
        <f t="shared" si="2"/>
        <v>0.99950000000000006</v>
      </c>
      <c r="J20">
        <f ca="1">$U$86</f>
        <v>0</v>
      </c>
      <c r="K20">
        <f ca="1">$U$101</f>
        <v>0</v>
      </c>
      <c r="L20">
        <f t="shared" ca="1" si="4"/>
        <v>1.6000000000000458E-3</v>
      </c>
      <c r="M20">
        <f t="shared" ca="1" si="5"/>
        <v>4.9999999999994493E-4</v>
      </c>
      <c r="N20">
        <f t="shared" ca="1" si="6"/>
        <v>4.9999999999994493E-4</v>
      </c>
      <c r="O20">
        <f t="shared" ca="1" si="7"/>
        <v>1.6000000000000458E-3</v>
      </c>
      <c r="P20" s="7">
        <f t="shared" ca="1" si="8"/>
        <v>0.99790000000000001</v>
      </c>
      <c r="Q20" s="8">
        <f t="shared" ca="1" si="9"/>
        <v>1.2299999999999867E-2</v>
      </c>
      <c r="R20" s="9">
        <f t="shared" ca="1" si="10"/>
        <v>4.9999999999994493E-4</v>
      </c>
      <c r="S20" s="10">
        <f t="shared" ca="1" si="11"/>
        <v>1.0106999999999997</v>
      </c>
      <c r="T20">
        <f t="shared" ca="1" si="12"/>
        <v>1.2799999999999812E-2</v>
      </c>
      <c r="U20" s="10">
        <f t="shared" ca="1" si="13"/>
        <v>2.0999999999999908E-3</v>
      </c>
      <c r="X20" s="18" t="s">
        <v>43</v>
      </c>
      <c r="Y20" s="8">
        <f ca="1">$Y$19-AB20</f>
        <v>0</v>
      </c>
      <c r="Z20" s="11"/>
      <c r="AA20">
        <f>Y16-27</f>
        <v>3</v>
      </c>
      <c r="AB20" cm="1">
        <f t="array" aca="1" ref="AB20" ca="1">INDIRECT("c"&amp;AA20)</f>
        <v>127.09770000000009</v>
      </c>
    </row>
    <row r="21" spans="1:28" x14ac:dyDescent="0.2">
      <c r="A21">
        <v>48</v>
      </c>
      <c r="B21" s="60">
        <v>3.6829997414016034</v>
      </c>
      <c r="C21" s="60">
        <v>136.00579999999999</v>
      </c>
      <c r="E21">
        <f t="shared" si="3"/>
        <v>48</v>
      </c>
      <c r="F21">
        <v>2E-3</v>
      </c>
      <c r="G21">
        <f t="shared" si="1"/>
        <v>0.998</v>
      </c>
      <c r="H21">
        <v>5.9999999999999995E-4</v>
      </c>
      <c r="I21">
        <f t="shared" si="2"/>
        <v>0.99939999999999996</v>
      </c>
      <c r="J21">
        <f ca="1">$V$86</f>
        <v>0</v>
      </c>
      <c r="K21">
        <f ca="1">$V$101</f>
        <v>0</v>
      </c>
      <c r="L21">
        <f t="shared" ca="1" si="4"/>
        <v>2.0000000000000018E-3</v>
      </c>
      <c r="M21">
        <f t="shared" ca="1" si="5"/>
        <v>6.0000000000004494E-4</v>
      </c>
      <c r="N21">
        <f t="shared" ca="1" si="6"/>
        <v>6.0000000000004494E-4</v>
      </c>
      <c r="O21">
        <f t="shared" ca="1" si="7"/>
        <v>2.0000000000000018E-3</v>
      </c>
      <c r="P21" s="7">
        <f t="shared" ca="1" si="8"/>
        <v>0.99739999999999995</v>
      </c>
      <c r="Q21" s="8">
        <f t="shared" ca="1" si="9"/>
        <v>1.4299999999999868E-2</v>
      </c>
      <c r="R21" s="9">
        <f t="shared" ca="1" si="10"/>
        <v>6.0000000000004494E-4</v>
      </c>
      <c r="S21" s="10">
        <f t="shared" ca="1" si="11"/>
        <v>1.0122999999999998</v>
      </c>
      <c r="T21">
        <f t="shared" ca="1" si="12"/>
        <v>1.4899999999999913E-2</v>
      </c>
      <c r="U21" s="10">
        <f t="shared" ca="1" si="13"/>
        <v>2.6000000000000467E-3</v>
      </c>
      <c r="X21" s="21" t="s">
        <v>44</v>
      </c>
      <c r="Y21" s="8">
        <v>0</v>
      </c>
      <c r="Z21" s="3"/>
      <c r="AA21" s="3"/>
    </row>
    <row r="22" spans="1:28" x14ac:dyDescent="0.2">
      <c r="A22">
        <v>49</v>
      </c>
      <c r="B22" s="60">
        <v>3.6814998707008013</v>
      </c>
      <c r="C22" s="60">
        <v>136.29480000000001</v>
      </c>
      <c r="E22">
        <f t="shared" si="3"/>
        <v>49</v>
      </c>
      <c r="F22">
        <v>2.5000000000000001E-3</v>
      </c>
      <c r="G22">
        <f t="shared" si="1"/>
        <v>0.99750000000000005</v>
      </c>
      <c r="H22">
        <v>5.9999999999999995E-4</v>
      </c>
      <c r="I22">
        <f t="shared" si="2"/>
        <v>0.99939999999999996</v>
      </c>
      <c r="J22">
        <f ca="1">$W$86</f>
        <v>0</v>
      </c>
      <c r="K22">
        <f ca="1">$W$101</f>
        <v>0</v>
      </c>
      <c r="L22">
        <f t="shared" ca="1" si="4"/>
        <v>2.4999999999999467E-3</v>
      </c>
      <c r="M22">
        <f t="shared" ca="1" si="5"/>
        <v>6.0000000000004494E-4</v>
      </c>
      <c r="N22">
        <f t="shared" ca="1" si="6"/>
        <v>6.0000000000004494E-4</v>
      </c>
      <c r="O22">
        <f t="shared" ca="1" si="7"/>
        <v>2.4999999999999467E-3</v>
      </c>
      <c r="P22" s="7">
        <f t="shared" ca="1" si="8"/>
        <v>0.99690000000000001</v>
      </c>
      <c r="Q22" s="8">
        <f t="shared" ca="1" si="9"/>
        <v>1.6799999999999815E-2</v>
      </c>
      <c r="R22" s="9">
        <f t="shared" ca="1" si="10"/>
        <v>6.0000000000004494E-4</v>
      </c>
      <c r="S22" s="10">
        <f t="shared" ca="1" si="11"/>
        <v>1.0143</v>
      </c>
      <c r="T22">
        <f t="shared" ca="1" si="12"/>
        <v>1.739999999999986E-2</v>
      </c>
      <c r="U22" s="10">
        <f t="shared" ca="1" si="13"/>
        <v>3.0999999999999917E-3</v>
      </c>
      <c r="X22" s="21" t="s">
        <v>45</v>
      </c>
      <c r="Y22" s="8">
        <v>0</v>
      </c>
      <c r="Z22" s="3"/>
      <c r="AA22" s="3"/>
    </row>
    <row r="23" spans="1:28" x14ac:dyDescent="0.2">
      <c r="A23">
        <v>50</v>
      </c>
      <c r="B23" s="60">
        <v>3.6955003878975949</v>
      </c>
      <c r="C23" s="60">
        <v>136.85210000000001</v>
      </c>
      <c r="E23">
        <f t="shared" si="3"/>
        <v>50</v>
      </c>
      <c r="F23">
        <v>3.0000000000000001E-3</v>
      </c>
      <c r="G23">
        <f t="shared" si="1"/>
        <v>0.997</v>
      </c>
      <c r="H23">
        <v>8.9999999999999998E-4</v>
      </c>
      <c r="I23">
        <f t="shared" si="2"/>
        <v>0.99909999999999999</v>
      </c>
      <c r="J23">
        <f ca="1">$X$86</f>
        <v>0</v>
      </c>
      <c r="K23">
        <f ca="1">$X$101</f>
        <v>0</v>
      </c>
      <c r="L23">
        <f t="shared" ca="1" si="4"/>
        <v>3.0000000000000027E-3</v>
      </c>
      <c r="M23">
        <f t="shared" ca="1" si="5"/>
        <v>9.000000000000119E-4</v>
      </c>
      <c r="N23">
        <f t="shared" ca="1" si="6"/>
        <v>9.000000000000119E-4</v>
      </c>
      <c r="O23">
        <f t="shared" ca="1" si="7"/>
        <v>3.0000000000000027E-3</v>
      </c>
      <c r="P23" s="7">
        <f t="shared" ca="1" si="8"/>
        <v>0.99609999999999999</v>
      </c>
      <c r="Q23" s="8">
        <f t="shared" ca="1" si="9"/>
        <v>1.9799999999999818E-2</v>
      </c>
      <c r="R23" s="9">
        <f t="shared" ca="1" si="10"/>
        <v>9.000000000000119E-4</v>
      </c>
      <c r="S23" s="10">
        <f t="shared" ca="1" si="11"/>
        <v>1.0167999999999999</v>
      </c>
      <c r="T23">
        <f t="shared" ca="1" si="12"/>
        <v>2.069999999999983E-2</v>
      </c>
      <c r="U23" s="10">
        <f t="shared" ca="1" si="13"/>
        <v>3.9000000000000146E-3</v>
      </c>
      <c r="X23" t="s">
        <v>46</v>
      </c>
      <c r="Y23" s="8">
        <v>0</v>
      </c>
      <c r="Z23" s="22"/>
      <c r="AA23" s="22"/>
    </row>
    <row r="24" spans="1:28" x14ac:dyDescent="0.2">
      <c r="A24">
        <v>51</v>
      </c>
      <c r="B24" s="60">
        <v>3.6889992242048102</v>
      </c>
      <c r="C24" s="60">
        <v>137.26009999999999</v>
      </c>
      <c r="E24">
        <f t="shared" si="3"/>
        <v>51</v>
      </c>
      <c r="F24">
        <v>2.5999999999999999E-3</v>
      </c>
      <c r="G24">
        <f t="shared" si="1"/>
        <v>0.99739999999999995</v>
      </c>
      <c r="H24">
        <v>6.9999999999999999E-4</v>
      </c>
      <c r="I24">
        <f t="shared" si="2"/>
        <v>0.99929999999999997</v>
      </c>
      <c r="J24">
        <f ca="1">$Y$86</f>
        <v>0</v>
      </c>
      <c r="K24">
        <f ca="1">$Y$101</f>
        <v>0</v>
      </c>
      <c r="L24">
        <f t="shared" ca="1" si="4"/>
        <v>2.6000000000000467E-3</v>
      </c>
      <c r="M24">
        <f t="shared" ca="1" si="5"/>
        <v>7.0000000000003393E-4</v>
      </c>
      <c r="N24">
        <f t="shared" ca="1" si="6"/>
        <v>7.0000000000003393E-4</v>
      </c>
      <c r="O24">
        <f t="shared" ca="1" si="7"/>
        <v>2.6000000000000467E-3</v>
      </c>
      <c r="P24" s="7">
        <f t="shared" ca="1" si="8"/>
        <v>0.99669999999999992</v>
      </c>
      <c r="Q24" s="8">
        <f t="shared" ca="1" si="9"/>
        <v>2.2399999999999864E-2</v>
      </c>
      <c r="R24" s="9">
        <f t="shared" ca="1" si="10"/>
        <v>7.0000000000003393E-4</v>
      </c>
      <c r="S24" s="10">
        <f t="shared" ca="1" si="11"/>
        <v>1.0198</v>
      </c>
      <c r="T24">
        <f t="shared" ca="1" si="12"/>
        <v>2.3099999999999898E-2</v>
      </c>
      <c r="U24" s="10">
        <f t="shared" ca="1" si="13"/>
        <v>3.3000000000000806E-3</v>
      </c>
      <c r="X24" s="21" t="s">
        <v>47</v>
      </c>
      <c r="Y24">
        <v>26.98912</v>
      </c>
      <c r="Z24" s="8"/>
      <c r="AA24" s="8"/>
      <c r="AB24">
        <v>26.98912</v>
      </c>
    </row>
    <row r="25" spans="1:28" x14ac:dyDescent="0.2">
      <c r="A25">
        <v>52</v>
      </c>
      <c r="B25" s="60">
        <v>3.7004990949056111</v>
      </c>
      <c r="C25" s="60">
        <v>137.70670000000001</v>
      </c>
      <c r="E25">
        <f t="shared" si="3"/>
        <v>52</v>
      </c>
      <c r="F25">
        <v>3.3999999999999998E-3</v>
      </c>
      <c r="G25">
        <f t="shared" si="1"/>
        <v>0.99660000000000004</v>
      </c>
      <c r="H25">
        <v>1.1000000000000001E-3</v>
      </c>
      <c r="I25">
        <f t="shared" si="2"/>
        <v>0.99890000000000001</v>
      </c>
      <c r="J25">
        <f ca="1">$Z$86</f>
        <v>0</v>
      </c>
      <c r="K25">
        <f ca="1">$Z$101</f>
        <v>0</v>
      </c>
      <c r="L25">
        <f t="shared" ca="1" si="4"/>
        <v>3.3999999999999586E-3</v>
      </c>
      <c r="M25">
        <f t="shared" ca="1" si="5"/>
        <v>1.0999999999999899E-3</v>
      </c>
      <c r="N25">
        <f t="shared" ca="1" si="6"/>
        <v>1.0999999999999899E-3</v>
      </c>
      <c r="O25">
        <f t="shared" ca="1" si="7"/>
        <v>3.3999999999999586E-3</v>
      </c>
      <c r="P25" s="7">
        <f t="shared" ca="1" si="8"/>
        <v>0.99550000000000005</v>
      </c>
      <c r="Q25" s="8">
        <f t="shared" ca="1" si="9"/>
        <v>2.5799999999999823E-2</v>
      </c>
      <c r="R25" s="9">
        <f t="shared" ca="1" si="10"/>
        <v>1.0999999999999899E-3</v>
      </c>
      <c r="S25" s="10">
        <f t="shared" ca="1" si="11"/>
        <v>1.0223999999999998</v>
      </c>
      <c r="T25">
        <f t="shared" ca="1" si="12"/>
        <v>2.6899999999999813E-2</v>
      </c>
      <c r="U25" s="10">
        <f t="shared" ca="1" si="13"/>
        <v>4.4999999999999485E-3</v>
      </c>
      <c r="X25" t="s">
        <v>48</v>
      </c>
      <c r="Y25" s="8">
        <v>0</v>
      </c>
      <c r="Z25" s="8"/>
      <c r="AA25" s="8"/>
      <c r="AB25">
        <v>1.5983860000000001</v>
      </c>
    </row>
    <row r="26" spans="1:28" x14ac:dyDescent="0.2">
      <c r="A26">
        <v>53</v>
      </c>
      <c r="B26" s="60">
        <v>3.7249987070080168</v>
      </c>
      <c r="C26" s="60">
        <v>138.7961</v>
      </c>
      <c r="E26">
        <f t="shared" si="3"/>
        <v>53</v>
      </c>
      <c r="F26">
        <v>3.3999999999999998E-3</v>
      </c>
      <c r="G26">
        <f t="shared" si="1"/>
        <v>0.99660000000000004</v>
      </c>
      <c r="H26">
        <v>1.1999999999999999E-3</v>
      </c>
      <c r="I26">
        <f t="shared" si="2"/>
        <v>0.99880000000000002</v>
      </c>
      <c r="J26">
        <f ca="1">$AA$86</f>
        <v>0</v>
      </c>
      <c r="K26">
        <f ca="1">$AA$101</f>
        <v>0</v>
      </c>
      <c r="L26">
        <f t="shared" ca="1" si="4"/>
        <v>3.3999999999999586E-3</v>
      </c>
      <c r="M26">
        <f t="shared" ca="1" si="5"/>
        <v>1.1999999999999789E-3</v>
      </c>
      <c r="N26">
        <f t="shared" ca="1" si="6"/>
        <v>1.1999999999999789E-3</v>
      </c>
      <c r="O26">
        <f t="shared" ca="1" si="7"/>
        <v>3.3999999999999586E-3</v>
      </c>
      <c r="P26" s="7">
        <f t="shared" ca="1" si="8"/>
        <v>0.99540000000000006</v>
      </c>
      <c r="Q26" s="8">
        <f t="shared" ca="1" si="9"/>
        <v>2.9199999999999782E-2</v>
      </c>
      <c r="R26" s="9">
        <f t="shared" ca="1" si="10"/>
        <v>1.1999999999999789E-3</v>
      </c>
      <c r="S26" s="10">
        <f t="shared" ca="1" si="11"/>
        <v>1.0257999999999998</v>
      </c>
      <c r="T26">
        <f t="shared" ca="1" si="12"/>
        <v>3.0399999999999761E-2</v>
      </c>
      <c r="U26" s="10">
        <f t="shared" ca="1" si="13"/>
        <v>4.5999999999999375E-3</v>
      </c>
      <c r="X26" t="s">
        <v>49</v>
      </c>
      <c r="Y26">
        <v>1.5983860000000001</v>
      </c>
      <c r="Z26" s="8" t="s">
        <v>50</v>
      </c>
      <c r="AA26" s="8">
        <v>1.283528</v>
      </c>
    </row>
    <row r="27" spans="1:28" x14ac:dyDescent="0.2">
      <c r="A27">
        <v>54</v>
      </c>
      <c r="B27" s="60">
        <v>3.7459994828032066</v>
      </c>
      <c r="C27" s="60">
        <v>139.16460000000001</v>
      </c>
      <c r="E27">
        <f t="shared" si="3"/>
        <v>54</v>
      </c>
      <c r="F27">
        <v>4.0000000000000001E-3</v>
      </c>
      <c r="G27">
        <f t="shared" si="1"/>
        <v>0.996</v>
      </c>
      <c r="H27">
        <v>1.2999999999999999E-3</v>
      </c>
      <c r="I27">
        <f t="shared" si="2"/>
        <v>0.99870000000000003</v>
      </c>
      <c r="J27">
        <f ca="1">$AB$86</f>
        <v>0</v>
      </c>
      <c r="K27">
        <f ca="1">$AB$101</f>
        <v>0</v>
      </c>
      <c r="L27">
        <f t="shared" ca="1" si="4"/>
        <v>4.0000000000000036E-3</v>
      </c>
      <c r="M27">
        <f t="shared" ca="1" si="5"/>
        <v>1.2999999999999678E-3</v>
      </c>
      <c r="N27">
        <f t="shared" ca="1" si="6"/>
        <v>1.2999999999999678E-3</v>
      </c>
      <c r="O27">
        <f t="shared" ca="1" si="7"/>
        <v>4.0000000000000036E-3</v>
      </c>
      <c r="P27" s="7">
        <f t="shared" ca="1" si="8"/>
        <v>0.99470000000000003</v>
      </c>
      <c r="Q27" s="8">
        <f t="shared" ca="1" si="9"/>
        <v>3.3199999999999785E-2</v>
      </c>
      <c r="R27" s="9">
        <f t="shared" ca="1" si="10"/>
        <v>1.2999999999999678E-3</v>
      </c>
      <c r="S27" s="10">
        <f t="shared" ca="1" si="11"/>
        <v>1.0291999999999999</v>
      </c>
      <c r="T27">
        <f t="shared" ca="1" si="12"/>
        <v>3.4499999999999753E-2</v>
      </c>
      <c r="U27" s="10">
        <f t="shared" ca="1" si="13"/>
        <v>5.2999999999999714E-3</v>
      </c>
      <c r="X27" t="s">
        <v>51</v>
      </c>
      <c r="Y27" s="8">
        <v>0</v>
      </c>
      <c r="Z27" s="8"/>
      <c r="AA27" s="8"/>
    </row>
    <row r="28" spans="1:28" x14ac:dyDescent="0.2">
      <c r="A28">
        <v>55</v>
      </c>
      <c r="B28" s="60">
        <v>3.7070002585983968</v>
      </c>
      <c r="C28" s="60">
        <v>139.51419999999999</v>
      </c>
      <c r="E28">
        <f t="shared" si="3"/>
        <v>55</v>
      </c>
      <c r="F28">
        <v>4.7000000000000002E-3</v>
      </c>
      <c r="G28">
        <f t="shared" si="1"/>
        <v>0.99529999999999996</v>
      </c>
      <c r="H28">
        <v>1.4E-3</v>
      </c>
      <c r="I28">
        <f t="shared" si="2"/>
        <v>0.99860000000000004</v>
      </c>
      <c r="J28">
        <f ca="1">$AC$86</f>
        <v>0</v>
      </c>
      <c r="K28">
        <f ca="1">$AC$101</f>
        <v>0</v>
      </c>
      <c r="L28">
        <f t="shared" ca="1" si="4"/>
        <v>4.7000000000000375E-3</v>
      </c>
      <c r="M28">
        <f t="shared" ca="1" si="5"/>
        <v>1.3999999999999568E-3</v>
      </c>
      <c r="N28">
        <f t="shared" ca="1" si="6"/>
        <v>1.3999999999999568E-3</v>
      </c>
      <c r="O28">
        <f t="shared" ca="1" si="7"/>
        <v>4.7000000000000375E-3</v>
      </c>
      <c r="P28" s="7">
        <f t="shared" ca="1" si="8"/>
        <v>0.99390000000000001</v>
      </c>
      <c r="Q28" s="8">
        <f t="shared" ca="1" si="9"/>
        <v>3.7899999999999823E-2</v>
      </c>
      <c r="R28" s="9">
        <f t="shared" ca="1" si="10"/>
        <v>1.3999999999999568E-3</v>
      </c>
      <c r="S28" s="10">
        <f t="shared" ca="1" si="11"/>
        <v>1.0331999999999999</v>
      </c>
      <c r="T28">
        <f t="shared" ca="1" si="12"/>
        <v>3.929999999999978E-2</v>
      </c>
      <c r="U28" s="10">
        <f t="shared" ca="1" si="13"/>
        <v>6.0999999999999943E-3</v>
      </c>
      <c r="X28" t="s">
        <v>52</v>
      </c>
      <c r="Y28" s="8">
        <v>0</v>
      </c>
      <c r="Z28" s="8"/>
      <c r="AA28" s="8"/>
    </row>
    <row r="29" spans="1:28" x14ac:dyDescent="0.2">
      <c r="A29">
        <v>56</v>
      </c>
      <c r="B29" s="60">
        <v>3.7089992242048098</v>
      </c>
      <c r="C29" s="60">
        <v>140.0917</v>
      </c>
      <c r="E29">
        <f t="shared" si="3"/>
        <v>56</v>
      </c>
      <c r="F29">
        <v>4.7000000000000002E-3</v>
      </c>
      <c r="G29">
        <f t="shared" si="1"/>
        <v>0.99529999999999996</v>
      </c>
      <c r="H29">
        <v>1.6000000000000001E-3</v>
      </c>
      <c r="I29">
        <f t="shared" si="2"/>
        <v>0.99839999999999995</v>
      </c>
      <c r="J29">
        <f ca="1">$AD$86</f>
        <v>0</v>
      </c>
      <c r="K29">
        <f ca="1">$AD$101</f>
        <v>0</v>
      </c>
      <c r="L29">
        <f t="shared" ca="1" si="4"/>
        <v>4.7000000000000375E-3</v>
      </c>
      <c r="M29">
        <f t="shared" ca="1" si="5"/>
        <v>1.6000000000000458E-3</v>
      </c>
      <c r="N29">
        <f t="shared" ca="1" si="6"/>
        <v>1.6000000000000458E-3</v>
      </c>
      <c r="O29">
        <f t="shared" ca="1" si="7"/>
        <v>4.7000000000000375E-3</v>
      </c>
      <c r="P29" s="7">
        <f t="shared" ca="1" si="8"/>
        <v>0.99369999999999992</v>
      </c>
      <c r="Q29" s="8">
        <f t="shared" ca="1" si="9"/>
        <v>4.259999999999986E-2</v>
      </c>
      <c r="R29" s="9">
        <f t="shared" ca="1" si="10"/>
        <v>1.6000000000000458E-3</v>
      </c>
      <c r="S29" s="10">
        <f t="shared" ca="1" si="11"/>
        <v>1.0378999999999998</v>
      </c>
      <c r="T29">
        <f t="shared" ca="1" si="12"/>
        <v>4.4199999999999906E-2</v>
      </c>
      <c r="U29" s="10">
        <f t="shared" ca="1" si="13"/>
        <v>6.3000000000000833E-3</v>
      </c>
      <c r="X29" t="s">
        <v>53</v>
      </c>
      <c r="Y29" s="8">
        <v>0</v>
      </c>
      <c r="Z29" s="8"/>
      <c r="AA29" s="8"/>
    </row>
    <row r="30" spans="1:28" x14ac:dyDescent="0.2">
      <c r="A30">
        <v>57</v>
      </c>
      <c r="B30" s="60">
        <v>3.7140005171967929</v>
      </c>
      <c r="C30" s="60">
        <v>140.7533</v>
      </c>
      <c r="E30">
        <f t="shared" si="3"/>
        <v>57</v>
      </c>
      <c r="F30">
        <v>4.8999999999999998E-3</v>
      </c>
      <c r="G30">
        <f t="shared" si="1"/>
        <v>0.99509999999999998</v>
      </c>
      <c r="H30">
        <v>1.8E-3</v>
      </c>
      <c r="I30">
        <f t="shared" si="2"/>
        <v>0.99819999999999998</v>
      </c>
      <c r="J30">
        <f ca="1">$AE$86</f>
        <v>0</v>
      </c>
      <c r="K30">
        <f ca="1">$AE$101</f>
        <v>0</v>
      </c>
      <c r="L30">
        <f t="shared" ca="1" si="4"/>
        <v>4.9000000000000155E-3</v>
      </c>
      <c r="M30">
        <f t="shared" ca="1" si="5"/>
        <v>1.8000000000000238E-3</v>
      </c>
      <c r="N30">
        <f t="shared" ca="1" si="6"/>
        <v>1.8000000000000238E-3</v>
      </c>
      <c r="O30">
        <f t="shared" ca="1" si="7"/>
        <v>4.9000000000000155E-3</v>
      </c>
      <c r="P30" s="7">
        <f t="shared" ca="1" si="8"/>
        <v>0.99329999999999996</v>
      </c>
      <c r="Q30" s="8">
        <f t="shared" ca="1" si="9"/>
        <v>4.7499999999999876E-2</v>
      </c>
      <c r="R30" s="9">
        <f t="shared" ca="1" si="10"/>
        <v>1.8000000000000238E-3</v>
      </c>
      <c r="S30" s="10">
        <f t="shared" ca="1" si="11"/>
        <v>1.0426</v>
      </c>
      <c r="T30">
        <f t="shared" ca="1" si="12"/>
        <v>4.9299999999999899E-2</v>
      </c>
      <c r="U30" s="10">
        <f t="shared" ca="1" si="13"/>
        <v>6.7000000000000393E-3</v>
      </c>
      <c r="X30" t="s">
        <v>54</v>
      </c>
      <c r="Y30" s="8">
        <v>0</v>
      </c>
      <c r="Z30" s="8"/>
      <c r="AA30" s="8"/>
    </row>
    <row r="31" spans="1:28" x14ac:dyDescent="0.2">
      <c r="A31">
        <v>58</v>
      </c>
      <c r="B31" s="60">
        <v>3.7214998707008018</v>
      </c>
      <c r="C31" s="60">
        <v>141.39359999999999</v>
      </c>
      <c r="E31">
        <f t="shared" si="3"/>
        <v>58</v>
      </c>
      <c r="F31">
        <v>5.5999999999999999E-3</v>
      </c>
      <c r="G31">
        <f t="shared" si="1"/>
        <v>0.99439999999999995</v>
      </c>
      <c r="H31">
        <v>2.0999999999999999E-3</v>
      </c>
      <c r="I31">
        <f t="shared" si="2"/>
        <v>0.99790000000000001</v>
      </c>
      <c r="J31">
        <f ca="1">$AF$86</f>
        <v>0</v>
      </c>
      <c r="K31">
        <f ca="1">$AF$101</f>
        <v>0</v>
      </c>
      <c r="L31">
        <f t="shared" ca="1" si="4"/>
        <v>5.6000000000000494E-3</v>
      </c>
      <c r="M31">
        <f t="shared" ca="1" si="5"/>
        <v>2.0999999999999908E-3</v>
      </c>
      <c r="N31">
        <f t="shared" ca="1" si="6"/>
        <v>2.0999999999999908E-3</v>
      </c>
      <c r="O31">
        <f t="shared" ca="1" si="7"/>
        <v>5.6000000000000494E-3</v>
      </c>
      <c r="P31" s="7">
        <f t="shared" ca="1" si="8"/>
        <v>0.99229999999999996</v>
      </c>
      <c r="Q31" s="8">
        <f t="shared" ca="1" si="9"/>
        <v>5.3099999999999925E-2</v>
      </c>
      <c r="R31" s="9">
        <f t="shared" ca="1" si="10"/>
        <v>2.0999999999999908E-3</v>
      </c>
      <c r="S31" s="10">
        <f t="shared" ca="1" si="11"/>
        <v>1.0474999999999999</v>
      </c>
      <c r="T31">
        <f t="shared" ca="1" si="12"/>
        <v>5.5199999999999916E-2</v>
      </c>
      <c r="U31" s="10">
        <f t="shared" ca="1" si="13"/>
        <v>7.7000000000000401E-3</v>
      </c>
      <c r="X31" s="23" t="s">
        <v>55</v>
      </c>
      <c r="Y31" s="27">
        <f ca="1">Q53</f>
        <v>0.26339999999999997</v>
      </c>
      <c r="Z31" s="8"/>
      <c r="AA31" s="8"/>
    </row>
    <row r="32" spans="1:28" x14ac:dyDescent="0.2">
      <c r="A32">
        <v>59</v>
      </c>
      <c r="B32" s="60">
        <v>3.7140005171967929</v>
      </c>
      <c r="C32" s="60">
        <v>142.006</v>
      </c>
      <c r="E32">
        <f t="shared" si="3"/>
        <v>59</v>
      </c>
      <c r="F32">
        <v>5.4999999999999997E-3</v>
      </c>
      <c r="G32">
        <f t="shared" si="1"/>
        <v>0.99450000000000005</v>
      </c>
      <c r="H32">
        <v>2.3E-3</v>
      </c>
      <c r="I32">
        <f t="shared" si="2"/>
        <v>0.99770000000000003</v>
      </c>
      <c r="J32">
        <f ca="1">$AG$86</f>
        <v>0</v>
      </c>
      <c r="K32">
        <f ca="1">$AG$101</f>
        <v>0</v>
      </c>
      <c r="L32">
        <f t="shared" ca="1" si="4"/>
        <v>5.4999999999999494E-3</v>
      </c>
      <c r="M32">
        <f t="shared" ca="1" si="5"/>
        <v>2.2999999999999687E-3</v>
      </c>
      <c r="N32">
        <f t="shared" ca="1" si="6"/>
        <v>2.2999999999999687E-3</v>
      </c>
      <c r="O32">
        <f t="shared" ca="1" si="7"/>
        <v>5.4999999999999494E-3</v>
      </c>
      <c r="P32" s="7">
        <f t="shared" ca="1" si="8"/>
        <v>0.99220000000000008</v>
      </c>
      <c r="Q32" s="8">
        <f t="shared" ca="1" si="9"/>
        <v>5.8599999999999874E-2</v>
      </c>
      <c r="R32" s="9">
        <f t="shared" ca="1" si="10"/>
        <v>2.2999999999999687E-3</v>
      </c>
      <c r="S32" s="10">
        <f t="shared" ca="1" si="11"/>
        <v>1.0530999999999999</v>
      </c>
      <c r="T32">
        <f t="shared" ca="1" si="12"/>
        <v>6.0899999999999843E-2</v>
      </c>
      <c r="U32" s="10">
        <f t="shared" ca="1" si="13"/>
        <v>7.7999999999999181E-3</v>
      </c>
      <c r="Y32" s="8">
        <f ca="1">Y31*100</f>
        <v>26.339999999999996</v>
      </c>
      <c r="Z32" s="8"/>
      <c r="AA32" s="8"/>
    </row>
    <row r="33" spans="1:27" x14ac:dyDescent="0.2">
      <c r="A33">
        <v>60</v>
      </c>
      <c r="B33" s="60">
        <v>3.7185001292991982</v>
      </c>
      <c r="C33" s="60">
        <v>142.60650000000001</v>
      </c>
      <c r="E33">
        <f t="shared" si="3"/>
        <v>60</v>
      </c>
      <c r="F33">
        <v>6.6E-3</v>
      </c>
      <c r="G33">
        <f t="shared" si="1"/>
        <v>0.99339999999999995</v>
      </c>
      <c r="H33">
        <v>2.8999999999999998E-3</v>
      </c>
      <c r="I33">
        <f t="shared" si="2"/>
        <v>0.99709999999999999</v>
      </c>
      <c r="J33">
        <f ca="1">$AH$86</f>
        <v>0</v>
      </c>
      <c r="K33">
        <f ca="1">$AH$101</f>
        <v>0</v>
      </c>
      <c r="L33">
        <f t="shared" ca="1" si="4"/>
        <v>6.6000000000000503E-3</v>
      </c>
      <c r="M33">
        <f t="shared" ca="1" si="5"/>
        <v>2.9000000000000137E-3</v>
      </c>
      <c r="N33">
        <f t="shared" ca="1" si="6"/>
        <v>2.9000000000000137E-3</v>
      </c>
      <c r="O33">
        <f t="shared" ca="1" si="7"/>
        <v>6.6000000000000503E-3</v>
      </c>
      <c r="P33" s="7">
        <f t="shared" ca="1" si="8"/>
        <v>0.99049999999999994</v>
      </c>
      <c r="Q33" s="8">
        <f t="shared" ca="1" si="9"/>
        <v>6.5199999999999925E-2</v>
      </c>
      <c r="R33" s="9">
        <f t="shared" ca="1" si="10"/>
        <v>2.9000000000000137E-3</v>
      </c>
      <c r="S33" s="10">
        <f t="shared" ca="1" si="11"/>
        <v>1.0585999999999998</v>
      </c>
      <c r="T33">
        <f t="shared" ca="1" si="12"/>
        <v>6.8099999999999938E-2</v>
      </c>
      <c r="U33" s="10">
        <f t="shared" ca="1" si="13"/>
        <v>9.5000000000000639E-3</v>
      </c>
      <c r="Y33" s="8">
        <f ca="1">Y31/0.0304990694129669</f>
        <v>8.6363290772410757</v>
      </c>
      <c r="Z33" s="8"/>
      <c r="AA33" s="8"/>
    </row>
    <row r="34" spans="1:27" x14ac:dyDescent="0.2">
      <c r="A34">
        <v>61</v>
      </c>
      <c r="B34" s="60">
        <v>3.69899922420481</v>
      </c>
      <c r="C34" s="60">
        <v>143.12110000000001</v>
      </c>
      <c r="E34">
        <f t="shared" si="3"/>
        <v>61</v>
      </c>
      <c r="F34">
        <v>6.4000000000000003E-3</v>
      </c>
      <c r="G34">
        <f t="shared" si="1"/>
        <v>0.99360000000000004</v>
      </c>
      <c r="H34">
        <v>2.8E-3</v>
      </c>
      <c r="I34">
        <f t="shared" si="2"/>
        <v>0.99719999999999998</v>
      </c>
      <c r="J34">
        <f ca="1">$AI$86</f>
        <v>0</v>
      </c>
      <c r="K34">
        <f ca="1">$AI$101</f>
        <v>0</v>
      </c>
      <c r="L34">
        <f t="shared" ca="1" si="4"/>
        <v>6.3999999999999613E-3</v>
      </c>
      <c r="M34">
        <f t="shared" ca="1" si="5"/>
        <v>2.8000000000000247E-3</v>
      </c>
      <c r="N34">
        <f t="shared" ca="1" si="6"/>
        <v>2.8000000000000247E-3</v>
      </c>
      <c r="O34">
        <f t="shared" ca="1" si="7"/>
        <v>6.3999999999999613E-3</v>
      </c>
      <c r="P34" s="7">
        <f t="shared" ca="1" si="8"/>
        <v>0.99080000000000001</v>
      </c>
      <c r="Q34" s="8">
        <f t="shared" ca="1" si="9"/>
        <v>7.1599999999999886E-2</v>
      </c>
      <c r="R34" s="9">
        <f t="shared" ca="1" si="10"/>
        <v>2.8000000000000247E-3</v>
      </c>
      <c r="S34" s="10">
        <f t="shared" ca="1" si="11"/>
        <v>1.0651999999999999</v>
      </c>
      <c r="T34">
        <f t="shared" ca="1" si="12"/>
        <v>7.4399999999999911E-2</v>
      </c>
      <c r="U34" s="10">
        <f t="shared" ca="1" si="13"/>
        <v>9.199999999999986E-3</v>
      </c>
      <c r="W34">
        <f ca="1">0.45*Y20</f>
        <v>0</v>
      </c>
      <c r="Y34" s="8"/>
      <c r="Z34" s="8"/>
      <c r="AA34" s="8"/>
    </row>
    <row r="35" spans="1:27" x14ac:dyDescent="0.2">
      <c r="A35">
        <v>62</v>
      </c>
      <c r="B35" s="60">
        <v>3.6940005171967933</v>
      </c>
      <c r="C35" s="60">
        <v>143.62719999999999</v>
      </c>
      <c r="E35">
        <f t="shared" si="3"/>
        <v>62</v>
      </c>
      <c r="F35">
        <v>7.1000000000000004E-3</v>
      </c>
      <c r="G35">
        <f t="shared" si="1"/>
        <v>0.9929</v>
      </c>
      <c r="H35">
        <v>3.5000000000000001E-3</v>
      </c>
      <c r="I35">
        <f t="shared" si="2"/>
        <v>0.99650000000000005</v>
      </c>
      <c r="J35">
        <f ca="1">$AJ$86</f>
        <v>0</v>
      </c>
      <c r="K35">
        <f ca="1">$AJ$101</f>
        <v>0</v>
      </c>
      <c r="L35">
        <f t="shared" ca="1" si="4"/>
        <v>7.0999999999999952E-3</v>
      </c>
      <c r="M35">
        <f t="shared" ca="1" si="5"/>
        <v>3.4999999999999476E-3</v>
      </c>
      <c r="N35">
        <f t="shared" ca="1" si="6"/>
        <v>3.4999999999999476E-3</v>
      </c>
      <c r="O35">
        <f t="shared" ca="1" si="7"/>
        <v>7.0999999999999952E-3</v>
      </c>
      <c r="P35" s="7">
        <f t="shared" ca="1" si="8"/>
        <v>0.98940000000000006</v>
      </c>
      <c r="Q35" s="8">
        <f t="shared" ca="1" si="9"/>
        <v>7.8699999999999881E-2</v>
      </c>
      <c r="R35" s="9">
        <f t="shared" ca="1" si="10"/>
        <v>3.4999999999999476E-3</v>
      </c>
      <c r="S35" s="10">
        <f t="shared" ca="1" si="11"/>
        <v>1.0715999999999997</v>
      </c>
      <c r="T35">
        <f t="shared" ca="1" si="12"/>
        <v>8.2199999999999829E-2</v>
      </c>
      <c r="U35" s="10">
        <f t="shared" ca="1" si="13"/>
        <v>1.0599999999999943E-2</v>
      </c>
      <c r="W35">
        <f ca="1">Y18*0.56</f>
        <v>0</v>
      </c>
      <c r="Y35" s="8"/>
      <c r="Z35" s="8"/>
      <c r="AA35" s="8"/>
    </row>
    <row r="36" spans="1:27" x14ac:dyDescent="0.2">
      <c r="A36">
        <v>63</v>
      </c>
      <c r="B36" s="60">
        <v>3.6870002585983968</v>
      </c>
      <c r="C36" s="60">
        <v>144.08279999999999</v>
      </c>
      <c r="E36">
        <f t="shared" si="3"/>
        <v>63</v>
      </c>
      <c r="F36">
        <v>6.8999999999999999E-3</v>
      </c>
      <c r="G36">
        <f t="shared" si="1"/>
        <v>0.99309999999999998</v>
      </c>
      <c r="H36">
        <v>3.8E-3</v>
      </c>
      <c r="I36">
        <f t="shared" si="2"/>
        <v>0.99619999999999997</v>
      </c>
      <c r="J36">
        <f ca="1">$AK$86</f>
        <v>0</v>
      </c>
      <c r="K36">
        <f ca="1">$AK$101</f>
        <v>0</v>
      </c>
      <c r="L36">
        <f t="shared" ca="1" si="4"/>
        <v>6.9000000000000172E-3</v>
      </c>
      <c r="M36">
        <f t="shared" ca="1" si="5"/>
        <v>3.8000000000000256E-3</v>
      </c>
      <c r="N36">
        <f t="shared" ca="1" si="6"/>
        <v>3.8000000000000256E-3</v>
      </c>
      <c r="O36">
        <f t="shared" ca="1" si="7"/>
        <v>6.9000000000000172E-3</v>
      </c>
      <c r="P36" s="7">
        <f t="shared" ca="1" si="8"/>
        <v>0.98929999999999996</v>
      </c>
      <c r="Q36" s="8">
        <f t="shared" ca="1" si="9"/>
        <v>8.5599999999999898E-2</v>
      </c>
      <c r="R36" s="9">
        <f t="shared" ca="1" si="10"/>
        <v>3.8000000000000256E-3</v>
      </c>
      <c r="S36" s="10">
        <f t="shared" ca="1" si="11"/>
        <v>1.0787</v>
      </c>
      <c r="T36">
        <f t="shared" ca="1" si="12"/>
        <v>8.9399999999999924E-2</v>
      </c>
      <c r="U36" s="10">
        <f t="shared" ca="1" si="13"/>
        <v>1.0700000000000043E-2</v>
      </c>
      <c r="Y36" s="8"/>
      <c r="Z36" s="8"/>
      <c r="AA36" s="8"/>
    </row>
    <row r="37" spans="1:27" x14ac:dyDescent="0.2">
      <c r="A37">
        <v>64</v>
      </c>
      <c r="B37" s="60">
        <v>3.6940005171967933</v>
      </c>
      <c r="C37" s="60">
        <v>145.43639999999999</v>
      </c>
      <c r="E37">
        <f t="shared" si="3"/>
        <v>64</v>
      </c>
      <c r="F37">
        <v>7.7000000000000002E-3</v>
      </c>
      <c r="G37">
        <f t="shared" si="1"/>
        <v>0.99229999999999996</v>
      </c>
      <c r="H37">
        <v>4.7000000000000002E-3</v>
      </c>
      <c r="I37">
        <f t="shared" si="2"/>
        <v>0.99529999999999996</v>
      </c>
      <c r="J37">
        <f ca="1">$AL$86</f>
        <v>0</v>
      </c>
      <c r="K37">
        <f ca="1">$AL$101</f>
        <v>0</v>
      </c>
      <c r="L37">
        <f t="shared" ca="1" si="4"/>
        <v>7.7000000000000401E-3</v>
      </c>
      <c r="M37">
        <f t="shared" ca="1" si="5"/>
        <v>4.7000000000000375E-3</v>
      </c>
      <c r="N37">
        <f t="shared" ca="1" si="6"/>
        <v>4.7000000000000375E-3</v>
      </c>
      <c r="O37">
        <f t="shared" ca="1" si="7"/>
        <v>7.7000000000000401E-3</v>
      </c>
      <c r="P37" s="7">
        <f t="shared" ca="1" si="8"/>
        <v>0.98759999999999992</v>
      </c>
      <c r="Q37" s="8">
        <f t="shared" ca="1" si="9"/>
        <v>9.3299999999999939E-2</v>
      </c>
      <c r="R37" s="9">
        <f t="shared" ca="1" si="10"/>
        <v>4.7000000000000375E-3</v>
      </c>
      <c r="S37" s="10">
        <f t="shared" ca="1" si="11"/>
        <v>1.0855999999999999</v>
      </c>
      <c r="T37">
        <f t="shared" ca="1" si="12"/>
        <v>9.7999999999999976E-2</v>
      </c>
      <c r="U37" s="10">
        <f t="shared" ca="1" si="13"/>
        <v>1.2400000000000078E-2</v>
      </c>
      <c r="Y37" s="8"/>
      <c r="Z37" s="8"/>
      <c r="AA37" s="8"/>
    </row>
    <row r="38" spans="1:27" x14ac:dyDescent="0.2">
      <c r="A38">
        <v>65</v>
      </c>
      <c r="B38" s="60">
        <v>3.6570002585983965</v>
      </c>
      <c r="C38" s="60">
        <v>145.53919999999999</v>
      </c>
      <c r="E38">
        <f>E37+1</f>
        <v>65</v>
      </c>
      <c r="F38">
        <v>7.4999999999999997E-3</v>
      </c>
      <c r="G38">
        <f t="shared" si="1"/>
        <v>0.99250000000000005</v>
      </c>
      <c r="H38">
        <v>5.1999999999999998E-3</v>
      </c>
      <c r="I38">
        <f t="shared" si="2"/>
        <v>0.99480000000000002</v>
      </c>
      <c r="J38">
        <f ca="1">$AM$86</f>
        <v>0</v>
      </c>
      <c r="K38">
        <f ca="1">$AM$101</f>
        <v>0</v>
      </c>
      <c r="L38">
        <f t="shared" ca="1" si="4"/>
        <v>7.4999999999999512E-3</v>
      </c>
      <c r="M38">
        <f t="shared" ca="1" si="5"/>
        <v>5.1999999999999824E-3</v>
      </c>
      <c r="N38">
        <f t="shared" ca="1" si="6"/>
        <v>5.1999999999999824E-3</v>
      </c>
      <c r="O38">
        <f t="shared" ca="1" si="7"/>
        <v>7.4999999999999512E-3</v>
      </c>
      <c r="P38" s="7">
        <f t="shared" ca="1" si="8"/>
        <v>0.98730000000000007</v>
      </c>
      <c r="Q38" s="8">
        <f t="shared" ca="1" si="9"/>
        <v>0.10079999999999989</v>
      </c>
      <c r="R38" s="9">
        <f t="shared" ca="1" si="10"/>
        <v>5.1999999999999824E-3</v>
      </c>
      <c r="S38" s="10">
        <f t="shared" ca="1" si="11"/>
        <v>1.0932999999999997</v>
      </c>
      <c r="T38">
        <f t="shared" ca="1" si="12"/>
        <v>0.10599999999999987</v>
      </c>
      <c r="U38" s="10">
        <f t="shared" ca="1" si="13"/>
        <v>1.2699999999999934E-2</v>
      </c>
      <c r="Y38" s="8"/>
      <c r="Z38" s="8"/>
      <c r="AA38" s="8"/>
    </row>
    <row r="39" spans="1:27" x14ac:dyDescent="0.2">
      <c r="A39">
        <v>66</v>
      </c>
      <c r="B39" s="60">
        <v>3.6470002585983967</v>
      </c>
      <c r="C39" s="60">
        <v>146.494</v>
      </c>
      <c r="E39">
        <f t="shared" si="3"/>
        <v>66</v>
      </c>
      <c r="F39">
        <v>7.7999999999999996E-3</v>
      </c>
      <c r="G39">
        <f t="shared" si="1"/>
        <v>0.99219999999999997</v>
      </c>
      <c r="H39">
        <v>5.5999999999999999E-3</v>
      </c>
      <c r="I39">
        <f t="shared" si="2"/>
        <v>0.99439999999999995</v>
      </c>
      <c r="J39">
        <f ca="1">$AN$86</f>
        <v>0</v>
      </c>
      <c r="K39">
        <f ca="1">$AN$101</f>
        <v>0</v>
      </c>
      <c r="L39">
        <f t="shared" ca="1" si="4"/>
        <v>7.8000000000000291E-3</v>
      </c>
      <c r="M39">
        <f t="shared" ca="1" si="5"/>
        <v>5.6000000000000494E-3</v>
      </c>
      <c r="N39">
        <f t="shared" ca="1" si="6"/>
        <v>5.6000000000000494E-3</v>
      </c>
      <c r="O39">
        <f t="shared" ca="1" si="7"/>
        <v>7.8000000000000291E-3</v>
      </c>
      <c r="P39" s="7">
        <f t="shared" ca="1" si="8"/>
        <v>0.98659999999999992</v>
      </c>
      <c r="Q39" s="8">
        <f t="shared" ca="1" si="9"/>
        <v>0.10859999999999992</v>
      </c>
      <c r="R39" s="9">
        <f t="shared" ca="1" si="10"/>
        <v>5.6000000000000494E-3</v>
      </c>
      <c r="S39" s="10">
        <f t="shared" ca="1" si="11"/>
        <v>1.1007999999999998</v>
      </c>
      <c r="T39">
        <f t="shared" ca="1" si="12"/>
        <v>0.11419999999999997</v>
      </c>
      <c r="U39" s="10">
        <f t="shared" ca="1" si="13"/>
        <v>1.3400000000000079E-2</v>
      </c>
    </row>
    <row r="40" spans="1:27" x14ac:dyDescent="0.2">
      <c r="A40">
        <v>67</v>
      </c>
      <c r="B40" s="60">
        <v>3.6449987070080163</v>
      </c>
      <c r="C40" s="60">
        <v>146.66929999999999</v>
      </c>
      <c r="E40">
        <f t="shared" si="3"/>
        <v>67</v>
      </c>
      <c r="F40">
        <v>8.6999999999999994E-3</v>
      </c>
      <c r="G40">
        <f t="shared" si="1"/>
        <v>0.99129999999999996</v>
      </c>
      <c r="H40">
        <v>7.1000000000000004E-3</v>
      </c>
      <c r="I40">
        <f t="shared" si="2"/>
        <v>0.9929</v>
      </c>
      <c r="J40">
        <f ca="1">$AO$86</f>
        <v>0</v>
      </c>
      <c r="K40">
        <f ca="1">$AO$101</f>
        <v>0</v>
      </c>
      <c r="L40">
        <f t="shared" ca="1" si="4"/>
        <v>8.700000000000041E-3</v>
      </c>
      <c r="M40">
        <f t="shared" ca="1" si="5"/>
        <v>7.0999999999999952E-3</v>
      </c>
      <c r="N40">
        <f t="shared" ca="1" si="6"/>
        <v>7.0999999999999952E-3</v>
      </c>
      <c r="O40">
        <f t="shared" ca="1" si="7"/>
        <v>8.700000000000041E-3</v>
      </c>
      <c r="P40" s="7">
        <f t="shared" ca="1" si="8"/>
        <v>0.98419999999999996</v>
      </c>
      <c r="Q40" s="8">
        <f t="shared" ca="1" si="9"/>
        <v>0.11729999999999996</v>
      </c>
      <c r="R40" s="9">
        <f t="shared" ca="1" si="10"/>
        <v>7.0999999999999952E-3</v>
      </c>
      <c r="S40" s="10">
        <f t="shared" ca="1" si="11"/>
        <v>1.1086</v>
      </c>
      <c r="T40">
        <f t="shared" ca="1" si="12"/>
        <v>0.12439999999999996</v>
      </c>
      <c r="U40" s="10">
        <f t="shared" ca="1" si="13"/>
        <v>1.5800000000000036E-2</v>
      </c>
    </row>
    <row r="41" spans="1:27" x14ac:dyDescent="0.2">
      <c r="A41">
        <v>68</v>
      </c>
      <c r="B41" s="60">
        <v>3.6319989656064129</v>
      </c>
      <c r="C41" s="60">
        <v>146.93469999999999</v>
      </c>
      <c r="E41">
        <f t="shared" si="3"/>
        <v>68</v>
      </c>
      <c r="F41">
        <v>8.5000000000000006E-3</v>
      </c>
      <c r="G41">
        <f t="shared" si="1"/>
        <v>0.99150000000000005</v>
      </c>
      <c r="H41">
        <v>7.6E-3</v>
      </c>
      <c r="I41">
        <f t="shared" si="2"/>
        <v>0.99239999999999995</v>
      </c>
      <c r="J41">
        <f ca="1">$AP$86</f>
        <v>0</v>
      </c>
      <c r="K41">
        <f ca="1">$AP$101</f>
        <v>0</v>
      </c>
      <c r="L41">
        <f t="shared" ca="1" si="4"/>
        <v>8.499999999999952E-3</v>
      </c>
      <c r="M41">
        <f t="shared" ca="1" si="5"/>
        <v>7.6000000000000512E-3</v>
      </c>
      <c r="N41">
        <f t="shared" ca="1" si="6"/>
        <v>7.6000000000000512E-3</v>
      </c>
      <c r="O41">
        <f t="shared" ca="1" si="7"/>
        <v>8.499999999999952E-3</v>
      </c>
      <c r="P41" s="7">
        <f t="shared" ca="1" si="8"/>
        <v>0.9839</v>
      </c>
      <c r="Q41" s="8">
        <f t="shared" ca="1" si="9"/>
        <v>0.12579999999999991</v>
      </c>
      <c r="R41" s="9">
        <f t="shared" ca="1" si="10"/>
        <v>7.6000000000000512E-3</v>
      </c>
      <c r="S41" s="10">
        <f t="shared" ca="1" si="11"/>
        <v>1.1173</v>
      </c>
      <c r="T41">
        <f t="shared" ca="1" si="12"/>
        <v>0.13339999999999996</v>
      </c>
      <c r="U41" s="10">
        <f t="shared" ca="1" si="13"/>
        <v>1.6100000000000003E-2</v>
      </c>
    </row>
    <row r="42" spans="1:27" x14ac:dyDescent="0.2">
      <c r="A42">
        <v>69</v>
      </c>
      <c r="B42" s="60">
        <v>3.6138389707783811</v>
      </c>
      <c r="C42" s="60">
        <v>147.3451</v>
      </c>
      <c r="E42">
        <f t="shared" si="3"/>
        <v>69</v>
      </c>
      <c r="F42">
        <v>8.8999999999999999E-3</v>
      </c>
      <c r="G42">
        <f t="shared" si="1"/>
        <v>0.99109999999999998</v>
      </c>
      <c r="H42">
        <v>8.9999999999999993E-3</v>
      </c>
      <c r="I42">
        <f t="shared" si="2"/>
        <v>0.99099999999999999</v>
      </c>
      <c r="J42">
        <f ca="1">$AQ$86</f>
        <v>0</v>
      </c>
      <c r="K42">
        <f ca="1">$AQ$101</f>
        <v>0</v>
      </c>
      <c r="L42">
        <f t="shared" ca="1" si="4"/>
        <v>8.900000000000019E-3</v>
      </c>
      <c r="M42">
        <f t="shared" ca="1" si="5"/>
        <v>9.000000000000008E-3</v>
      </c>
      <c r="N42">
        <f t="shared" ca="1" si="6"/>
        <v>9.000000000000008E-3</v>
      </c>
      <c r="O42">
        <f t="shared" ca="1" si="7"/>
        <v>8.900000000000019E-3</v>
      </c>
      <c r="P42" s="7">
        <f t="shared" ca="1" si="8"/>
        <v>0.98209999999999997</v>
      </c>
      <c r="Q42" s="8">
        <f t="shared" ca="1" si="9"/>
        <v>0.13469999999999993</v>
      </c>
      <c r="R42" s="9">
        <f t="shared" ca="1" si="10"/>
        <v>9.000000000000008E-3</v>
      </c>
      <c r="S42" s="10">
        <f t="shared" ca="1" si="11"/>
        <v>1.1257999999999999</v>
      </c>
      <c r="T42">
        <f t="shared" ca="1" si="12"/>
        <v>0.14369999999999994</v>
      </c>
      <c r="U42" s="10">
        <f t="shared" ca="1" si="13"/>
        <v>1.7900000000000027E-2</v>
      </c>
    </row>
    <row r="43" spans="1:27" x14ac:dyDescent="0.2">
      <c r="A43">
        <v>70</v>
      </c>
      <c r="B43" s="60">
        <v>3.5957697759244889</v>
      </c>
      <c r="C43" s="60">
        <f>C42+0.545</f>
        <v>147.89009999999999</v>
      </c>
      <c r="E43">
        <f t="shared" si="3"/>
        <v>70</v>
      </c>
      <c r="F43">
        <v>9.1000000000000004E-3</v>
      </c>
      <c r="G43">
        <f t="shared" si="1"/>
        <v>0.9909</v>
      </c>
      <c r="H43">
        <v>9.9000000000000008E-3</v>
      </c>
      <c r="I43">
        <f t="shared" si="2"/>
        <v>0.99009999999999998</v>
      </c>
      <c r="J43">
        <f ca="1">$AR$86</f>
        <v>0</v>
      </c>
      <c r="K43">
        <f ca="1">$AR$101</f>
        <v>0</v>
      </c>
      <c r="L43">
        <f t="shared" ca="1" si="4"/>
        <v>9.099999999999997E-3</v>
      </c>
      <c r="M43">
        <f t="shared" ca="1" si="5"/>
        <v>9.9000000000000199E-3</v>
      </c>
      <c r="N43">
        <f t="shared" ca="1" si="6"/>
        <v>9.9000000000000199E-3</v>
      </c>
      <c r="O43">
        <f t="shared" ca="1" si="7"/>
        <v>9.099999999999997E-3</v>
      </c>
      <c r="P43" s="7">
        <f t="shared" ca="1" si="8"/>
        <v>0.98099999999999998</v>
      </c>
      <c r="Q43" s="8">
        <f t="shared" ca="1" si="9"/>
        <v>0.14379999999999993</v>
      </c>
      <c r="R43" s="9">
        <f t="shared" ca="1" si="10"/>
        <v>9.9000000000000199E-3</v>
      </c>
      <c r="S43" s="10">
        <f t="shared" ca="1" si="11"/>
        <v>1.1347</v>
      </c>
      <c r="T43">
        <f t="shared" ca="1" si="12"/>
        <v>0.15369999999999995</v>
      </c>
      <c r="U43" s="10">
        <f t="shared" ca="1" si="13"/>
        <v>1.9000000000000017E-2</v>
      </c>
    </row>
    <row r="44" spans="1:27" x14ac:dyDescent="0.2">
      <c r="A44">
        <v>71</v>
      </c>
      <c r="B44" s="60">
        <v>3.5777909270448665</v>
      </c>
      <c r="C44" s="60">
        <f t="shared" ref="C44:C53" si="14">C43+0.545</f>
        <v>148.43509999999998</v>
      </c>
      <c r="E44">
        <f t="shared" si="3"/>
        <v>71</v>
      </c>
      <c r="F44">
        <v>0.01</v>
      </c>
      <c r="G44">
        <f t="shared" si="1"/>
        <v>0.99</v>
      </c>
      <c r="H44">
        <v>1.15E-2</v>
      </c>
      <c r="I44">
        <f t="shared" si="2"/>
        <v>0.98850000000000005</v>
      </c>
      <c r="J44">
        <f ca="1">$AS$86</f>
        <v>0</v>
      </c>
      <c r="K44">
        <f ca="1">$AS$101</f>
        <v>0</v>
      </c>
      <c r="L44">
        <f t="shared" ref="L44:L53" ca="1" si="15">1-((G44)^EXP(J44))</f>
        <v>1.0000000000000009E-2</v>
      </c>
      <c r="M44">
        <f t="shared" ref="M44:M53" ca="1" si="16">1-(I44)^EXP(K44)</f>
        <v>1.1499999999999955E-2</v>
      </c>
      <c r="N44">
        <f t="shared" ca="1" si="6"/>
        <v>1.1499999999999955E-2</v>
      </c>
      <c r="O44">
        <f t="shared" ref="O44:O53" ca="1" si="17">L44</f>
        <v>1.0000000000000009E-2</v>
      </c>
      <c r="P44" s="7">
        <f t="shared" ref="P44:P53" ca="1" si="18">1-N44-O44</f>
        <v>0.97850000000000004</v>
      </c>
      <c r="Q44" s="8">
        <f t="shared" ca="1" si="9"/>
        <v>0.15379999999999994</v>
      </c>
      <c r="R44" s="9">
        <f t="shared" ref="R44:R53" ca="1" si="19">0+N44</f>
        <v>1.1499999999999955E-2</v>
      </c>
      <c r="S44" s="10">
        <f t="shared" ref="S44:S53" ca="1" si="20">P44+Q44+R44</f>
        <v>1.1437999999999997</v>
      </c>
      <c r="T44">
        <f t="shared" ref="T44:T53" ca="1" si="21">Q44+R44</f>
        <v>0.16529999999999989</v>
      </c>
      <c r="U44" s="10">
        <f t="shared" ref="U44:U53" ca="1" si="22">1-P44</f>
        <v>2.1499999999999964E-2</v>
      </c>
    </row>
    <row r="45" spans="1:27" x14ac:dyDescent="0.2">
      <c r="A45">
        <v>72</v>
      </c>
      <c r="B45" s="60">
        <v>3.5599019724096421</v>
      </c>
      <c r="C45" s="60">
        <f t="shared" si="14"/>
        <v>148.98009999999996</v>
      </c>
      <c r="E45">
        <f t="shared" si="3"/>
        <v>72</v>
      </c>
      <c r="F45">
        <v>1.01E-2</v>
      </c>
      <c r="G45">
        <f t="shared" si="1"/>
        <v>0.9899</v>
      </c>
      <c r="H45">
        <v>1.4E-2</v>
      </c>
      <c r="I45">
        <f t="shared" si="2"/>
        <v>0.98599999999999999</v>
      </c>
      <c r="J45">
        <f ca="1">$AT$86</f>
        <v>0</v>
      </c>
      <c r="K45">
        <f ca="1">$AT$101</f>
        <v>0</v>
      </c>
      <c r="L45">
        <f t="shared" ca="1" si="15"/>
        <v>1.0099999999999998E-2</v>
      </c>
      <c r="M45">
        <f t="shared" ca="1" si="16"/>
        <v>1.4000000000000012E-2</v>
      </c>
      <c r="N45">
        <f t="shared" ca="1" si="6"/>
        <v>1.4000000000000012E-2</v>
      </c>
      <c r="O45">
        <f t="shared" ca="1" si="17"/>
        <v>1.0099999999999998E-2</v>
      </c>
      <c r="P45" s="7">
        <f t="shared" ca="1" si="18"/>
        <v>0.97589999999999999</v>
      </c>
      <c r="Q45" s="8">
        <f t="shared" ca="1" si="9"/>
        <v>0.16389999999999993</v>
      </c>
      <c r="R45" s="9">
        <f t="shared" ca="1" si="19"/>
        <v>1.4000000000000012E-2</v>
      </c>
      <c r="S45" s="10">
        <f t="shared" ca="1" si="20"/>
        <v>1.1537999999999999</v>
      </c>
      <c r="T45">
        <f t="shared" ca="1" si="21"/>
        <v>0.17789999999999995</v>
      </c>
      <c r="U45" s="10">
        <f t="shared" ca="1" si="22"/>
        <v>2.410000000000001E-2</v>
      </c>
    </row>
    <row r="46" spans="1:27" x14ac:dyDescent="0.2">
      <c r="A46">
        <v>73</v>
      </c>
      <c r="B46" s="60">
        <v>3.5421024625475939</v>
      </c>
      <c r="C46" s="60">
        <f t="shared" si="14"/>
        <v>149.52509999999995</v>
      </c>
      <c r="E46">
        <f t="shared" si="3"/>
        <v>73</v>
      </c>
      <c r="F46">
        <v>1.0200000000000001E-2</v>
      </c>
      <c r="G46">
        <f t="shared" si="1"/>
        <v>0.98980000000000001</v>
      </c>
      <c r="H46">
        <v>1.52E-2</v>
      </c>
      <c r="I46">
        <f t="shared" si="2"/>
        <v>0.98480000000000001</v>
      </c>
      <c r="J46">
        <f ca="1">$AU$86</f>
        <v>0</v>
      </c>
      <c r="K46">
        <f ca="1">$AU$101</f>
        <v>0</v>
      </c>
      <c r="L46">
        <f t="shared" ca="1" si="15"/>
        <v>1.0199999999999987E-2</v>
      </c>
      <c r="M46">
        <f t="shared" ca="1" si="16"/>
        <v>1.5199999999999991E-2</v>
      </c>
      <c r="N46">
        <f t="shared" ca="1" si="6"/>
        <v>1.5199999999999991E-2</v>
      </c>
      <c r="O46">
        <f t="shared" ca="1" si="17"/>
        <v>1.0199999999999987E-2</v>
      </c>
      <c r="P46" s="7">
        <f t="shared" ca="1" si="18"/>
        <v>0.97460000000000002</v>
      </c>
      <c r="Q46" s="8">
        <f t="shared" ca="1" si="9"/>
        <v>0.17409999999999992</v>
      </c>
      <c r="R46" s="9">
        <f t="shared" ca="1" si="19"/>
        <v>1.5199999999999991E-2</v>
      </c>
      <c r="S46" s="10">
        <f t="shared" ca="1" si="20"/>
        <v>1.1638999999999999</v>
      </c>
      <c r="T46">
        <f t="shared" ca="1" si="21"/>
        <v>0.18929999999999991</v>
      </c>
      <c r="U46" s="10">
        <f t="shared" ca="1" si="22"/>
        <v>2.5399999999999978E-2</v>
      </c>
    </row>
    <row r="47" spans="1:27" x14ac:dyDescent="0.2">
      <c r="A47">
        <v>74</v>
      </c>
      <c r="B47" s="60">
        <v>3.5243919502348562</v>
      </c>
      <c r="C47" s="60">
        <f t="shared" si="14"/>
        <v>150.07009999999994</v>
      </c>
      <c r="E47">
        <f t="shared" si="3"/>
        <v>74</v>
      </c>
      <c r="F47">
        <v>1.09E-2</v>
      </c>
      <c r="G47">
        <f t="shared" si="1"/>
        <v>0.98909999999999998</v>
      </c>
      <c r="H47">
        <v>1.6500000000000001E-2</v>
      </c>
      <c r="I47">
        <f t="shared" si="2"/>
        <v>0.98350000000000004</v>
      </c>
      <c r="J47">
        <f ca="1">$AV$86</f>
        <v>0</v>
      </c>
      <c r="K47">
        <f ca="1">$AV$101</f>
        <v>0</v>
      </c>
      <c r="L47">
        <f t="shared" ca="1" si="15"/>
        <v>1.0900000000000021E-2</v>
      </c>
      <c r="M47">
        <f t="shared" ca="1" si="16"/>
        <v>1.6499999999999959E-2</v>
      </c>
      <c r="N47">
        <f t="shared" ca="1" si="6"/>
        <v>1.6499999999999959E-2</v>
      </c>
      <c r="O47">
        <f t="shared" ca="1" si="17"/>
        <v>1.0900000000000021E-2</v>
      </c>
      <c r="P47" s="7">
        <f t="shared" ca="1" si="18"/>
        <v>0.97260000000000002</v>
      </c>
      <c r="Q47" s="8">
        <f t="shared" ca="1" si="9"/>
        <v>0.18499999999999994</v>
      </c>
      <c r="R47" s="9">
        <f t="shared" ca="1" si="19"/>
        <v>1.6499999999999959E-2</v>
      </c>
      <c r="S47" s="10">
        <f t="shared" ca="1" si="20"/>
        <v>1.1740999999999999</v>
      </c>
      <c r="T47">
        <f t="shared" ca="1" si="21"/>
        <v>0.2014999999999999</v>
      </c>
      <c r="U47" s="10">
        <f t="shared" ca="1" si="22"/>
        <v>2.739999999999998E-2</v>
      </c>
    </row>
    <row r="48" spans="1:27" x14ac:dyDescent="0.2">
      <c r="A48">
        <v>75</v>
      </c>
      <c r="B48" s="60">
        <v>3.506769990483682</v>
      </c>
      <c r="C48" s="60">
        <f t="shared" si="14"/>
        <v>150.61509999999993</v>
      </c>
      <c r="E48">
        <f>E47+1</f>
        <v>75</v>
      </c>
      <c r="F48">
        <v>1.1900000000000001E-2</v>
      </c>
      <c r="G48">
        <f t="shared" si="1"/>
        <v>0.98809999999999998</v>
      </c>
      <c r="H48">
        <v>1.83E-2</v>
      </c>
      <c r="I48">
        <f t="shared" si="2"/>
        <v>0.98170000000000002</v>
      </c>
      <c r="J48">
        <f ca="1">$AW$86</f>
        <v>0</v>
      </c>
      <c r="K48">
        <f ca="1">$AW$101</f>
        <v>0</v>
      </c>
      <c r="L48">
        <f t="shared" ca="1" si="15"/>
        <v>1.1900000000000022E-2</v>
      </c>
      <c r="M48">
        <f t="shared" ca="1" si="16"/>
        <v>1.8299999999999983E-2</v>
      </c>
      <c r="N48">
        <f t="shared" ca="1" si="6"/>
        <v>1.8299999999999983E-2</v>
      </c>
      <c r="O48">
        <f t="shared" ca="1" si="17"/>
        <v>1.1900000000000022E-2</v>
      </c>
      <c r="P48" s="7">
        <f t="shared" ca="1" si="18"/>
        <v>0.9698</v>
      </c>
      <c r="Q48" s="8">
        <f t="shared" ca="1" si="9"/>
        <v>0.19689999999999996</v>
      </c>
      <c r="R48" s="9">
        <f t="shared" ca="1" si="19"/>
        <v>1.8299999999999983E-2</v>
      </c>
      <c r="S48" s="10">
        <f t="shared" ca="1" si="20"/>
        <v>1.1850000000000001</v>
      </c>
      <c r="T48">
        <f t="shared" ca="1" si="21"/>
        <v>0.21519999999999995</v>
      </c>
      <c r="U48" s="10">
        <f t="shared" ca="1" si="22"/>
        <v>3.0200000000000005E-2</v>
      </c>
    </row>
    <row r="49" spans="1:54" x14ac:dyDescent="0.2">
      <c r="A49">
        <v>76</v>
      </c>
      <c r="B49" s="60">
        <v>3.4892361405312635</v>
      </c>
      <c r="C49" s="60">
        <f t="shared" si="14"/>
        <v>151.16009999999991</v>
      </c>
      <c r="E49">
        <f t="shared" si="3"/>
        <v>76</v>
      </c>
      <c r="F49">
        <v>1.21E-2</v>
      </c>
      <c r="G49">
        <f t="shared" si="1"/>
        <v>0.9879</v>
      </c>
      <c r="H49">
        <v>2.0199999999999999E-2</v>
      </c>
      <c r="I49">
        <f t="shared" si="2"/>
        <v>0.9798</v>
      </c>
      <c r="J49">
        <f ca="1">$AX$86</f>
        <v>0</v>
      </c>
      <c r="K49">
        <f ca="1">$AX$101</f>
        <v>0</v>
      </c>
      <c r="L49">
        <f t="shared" ca="1" si="15"/>
        <v>1.21E-2</v>
      </c>
      <c r="M49">
        <f t="shared" ca="1" si="16"/>
        <v>2.0199999999999996E-2</v>
      </c>
      <c r="N49">
        <f t="shared" ca="1" si="6"/>
        <v>2.0199999999999996E-2</v>
      </c>
      <c r="O49">
        <f t="shared" ca="1" si="17"/>
        <v>1.21E-2</v>
      </c>
      <c r="P49" s="7">
        <f t="shared" ca="1" si="18"/>
        <v>0.9677</v>
      </c>
      <c r="Q49" s="8">
        <f t="shared" ca="1" si="9"/>
        <v>0.20899999999999996</v>
      </c>
      <c r="R49" s="9">
        <f t="shared" ca="1" si="19"/>
        <v>2.0199999999999996E-2</v>
      </c>
      <c r="S49" s="10">
        <f t="shared" ca="1" si="20"/>
        <v>1.1968999999999999</v>
      </c>
      <c r="T49">
        <f t="shared" ca="1" si="21"/>
        <v>0.22919999999999996</v>
      </c>
      <c r="U49" s="10">
        <f t="shared" ca="1" si="22"/>
        <v>3.2299999999999995E-2</v>
      </c>
    </row>
    <row r="50" spans="1:54" x14ac:dyDescent="0.2">
      <c r="A50">
        <v>77</v>
      </c>
      <c r="B50" s="60">
        <v>3.4717899598286071</v>
      </c>
      <c r="C50" s="60">
        <f t="shared" si="14"/>
        <v>151.7050999999999</v>
      </c>
      <c r="E50">
        <f t="shared" si="3"/>
        <v>77</v>
      </c>
      <c r="F50">
        <v>1.2699999999999999E-2</v>
      </c>
      <c r="G50">
        <f t="shared" si="1"/>
        <v>0.98729999999999996</v>
      </c>
      <c r="H50">
        <v>2.3699999999999999E-2</v>
      </c>
      <c r="I50">
        <f t="shared" si="2"/>
        <v>0.97629999999999995</v>
      </c>
      <c r="J50">
        <f ca="1">$AY$86</f>
        <v>0</v>
      </c>
      <c r="K50">
        <f ca="1">$AY$101</f>
        <v>0</v>
      </c>
      <c r="L50">
        <f t="shared" ca="1" si="15"/>
        <v>1.2700000000000045E-2</v>
      </c>
      <c r="M50">
        <f t="shared" ca="1" si="16"/>
        <v>2.3700000000000054E-2</v>
      </c>
      <c r="N50">
        <f t="shared" ca="1" si="6"/>
        <v>2.3700000000000054E-2</v>
      </c>
      <c r="O50">
        <f t="shared" ca="1" si="17"/>
        <v>1.2700000000000045E-2</v>
      </c>
      <c r="P50" s="7">
        <f t="shared" ca="1" si="18"/>
        <v>0.9635999999999999</v>
      </c>
      <c r="Q50" s="8">
        <f t="shared" ca="1" si="9"/>
        <v>0.22170000000000001</v>
      </c>
      <c r="R50" s="9">
        <f t="shared" ca="1" si="19"/>
        <v>2.3700000000000054E-2</v>
      </c>
      <c r="S50" s="10">
        <f t="shared" ca="1" si="20"/>
        <v>1.2089999999999999</v>
      </c>
      <c r="T50">
        <f t="shared" ca="1" si="21"/>
        <v>0.24540000000000006</v>
      </c>
      <c r="U50" s="10">
        <f t="shared" ca="1" si="22"/>
        <v>3.6400000000000099E-2</v>
      </c>
    </row>
    <row r="51" spans="1:54" x14ac:dyDescent="0.2">
      <c r="A51">
        <v>78</v>
      </c>
      <c r="B51" s="60">
        <v>3.454431010029464</v>
      </c>
      <c r="C51" s="60">
        <f t="shared" si="14"/>
        <v>152.25009999999989</v>
      </c>
      <c r="E51">
        <f>E50+1</f>
        <v>78</v>
      </c>
      <c r="F51">
        <v>1.4200000000000001E-2</v>
      </c>
      <c r="G51">
        <f t="shared" si="1"/>
        <v>0.98580000000000001</v>
      </c>
      <c r="H51">
        <v>2.52E-2</v>
      </c>
      <c r="I51">
        <f t="shared" si="2"/>
        <v>0.9748</v>
      </c>
      <c r="J51">
        <f ca="1">$AZ$86</f>
        <v>0</v>
      </c>
      <c r="K51">
        <f ca="1">$AZ$101</f>
        <v>0</v>
      </c>
      <c r="L51">
        <f t="shared" ca="1" si="15"/>
        <v>1.419999999999999E-2</v>
      </c>
      <c r="M51">
        <f t="shared" ca="1" si="16"/>
        <v>2.52E-2</v>
      </c>
      <c r="N51">
        <f t="shared" ca="1" si="6"/>
        <v>2.52E-2</v>
      </c>
      <c r="O51">
        <f t="shared" ca="1" si="17"/>
        <v>1.419999999999999E-2</v>
      </c>
      <c r="P51" s="7">
        <f t="shared" ca="1" si="18"/>
        <v>0.96060000000000001</v>
      </c>
      <c r="Q51" s="8">
        <f t="shared" ca="1" si="9"/>
        <v>0.2359</v>
      </c>
      <c r="R51" s="9">
        <f t="shared" ca="1" si="19"/>
        <v>2.52E-2</v>
      </c>
      <c r="S51" s="10">
        <f t="shared" ca="1" si="20"/>
        <v>1.2216999999999998</v>
      </c>
      <c r="T51">
        <f t="shared" ca="1" si="21"/>
        <v>0.2611</v>
      </c>
      <c r="U51" s="10">
        <f t="shared" ca="1" si="22"/>
        <v>3.9399999999999991E-2</v>
      </c>
    </row>
    <row r="52" spans="1:54" x14ac:dyDescent="0.2">
      <c r="A52">
        <v>79</v>
      </c>
      <c r="B52" s="60">
        <v>3.4371588549793168</v>
      </c>
      <c r="C52" s="60">
        <f t="shared" si="14"/>
        <v>152.79509999999988</v>
      </c>
      <c r="E52">
        <f t="shared" si="3"/>
        <v>79</v>
      </c>
      <c r="F52">
        <v>1.2999999999999999E-2</v>
      </c>
      <c r="G52">
        <f t="shared" si="1"/>
        <v>0.98699999999999999</v>
      </c>
      <c r="H52">
        <v>2.8299999999999999E-2</v>
      </c>
      <c r="I52">
        <f t="shared" si="2"/>
        <v>0.97170000000000001</v>
      </c>
      <c r="J52">
        <f ca="1">$BA$86</f>
        <v>0</v>
      </c>
      <c r="K52">
        <f ca="1">$BA$101</f>
        <v>0</v>
      </c>
      <c r="L52">
        <f t="shared" ca="1" si="15"/>
        <v>1.3000000000000012E-2</v>
      </c>
      <c r="M52">
        <f t="shared" ca="1" si="16"/>
        <v>2.8299999999999992E-2</v>
      </c>
      <c r="N52">
        <f t="shared" ca="1" si="6"/>
        <v>2.8299999999999992E-2</v>
      </c>
      <c r="O52">
        <f t="shared" ca="1" si="17"/>
        <v>1.3000000000000012E-2</v>
      </c>
      <c r="P52" s="7">
        <f t="shared" ca="1" si="18"/>
        <v>0.9587</v>
      </c>
      <c r="Q52" s="8">
        <f t="shared" ca="1" si="9"/>
        <v>0.24890000000000001</v>
      </c>
      <c r="R52" s="9">
        <f t="shared" ca="1" si="19"/>
        <v>2.8299999999999992E-2</v>
      </c>
      <c r="S52" s="10">
        <f t="shared" ca="1" si="20"/>
        <v>1.2359</v>
      </c>
      <c r="T52">
        <f t="shared" ca="1" si="21"/>
        <v>0.2772</v>
      </c>
      <c r="U52" s="10">
        <f t="shared" ca="1" si="22"/>
        <v>4.1300000000000003E-2</v>
      </c>
    </row>
    <row r="53" spans="1:54" x14ac:dyDescent="0.2">
      <c r="A53">
        <v>80</v>
      </c>
      <c r="B53" s="60">
        <v>3.4199730607044199</v>
      </c>
      <c r="C53" s="60">
        <f t="shared" si="14"/>
        <v>153.34009999999986</v>
      </c>
      <c r="E53">
        <f>E52+1</f>
        <v>80</v>
      </c>
      <c r="F53">
        <v>1.4500000000000001E-2</v>
      </c>
      <c r="G53">
        <f t="shared" si="1"/>
        <v>0.98550000000000004</v>
      </c>
      <c r="H53">
        <v>3.3799999999999997E-2</v>
      </c>
      <c r="I53">
        <f t="shared" si="2"/>
        <v>0.96619999999999995</v>
      </c>
      <c r="J53">
        <f ca="1">$BB$86</f>
        <v>0</v>
      </c>
      <c r="K53">
        <f ca="1">$BB$101</f>
        <v>0</v>
      </c>
      <c r="L53">
        <f t="shared" ca="1" si="15"/>
        <v>1.4499999999999957E-2</v>
      </c>
      <c r="M53">
        <f t="shared" ca="1" si="16"/>
        <v>3.3800000000000052E-2</v>
      </c>
      <c r="N53">
        <f t="shared" ca="1" si="6"/>
        <v>3.3800000000000052E-2</v>
      </c>
      <c r="O53">
        <f t="shared" ca="1" si="17"/>
        <v>1.4499999999999957E-2</v>
      </c>
      <c r="P53" s="7">
        <f t="shared" ca="1" si="18"/>
        <v>0.95169999999999999</v>
      </c>
      <c r="Q53" s="8">
        <f t="shared" ca="1" si="9"/>
        <v>0.26339999999999997</v>
      </c>
      <c r="R53" s="9">
        <f t="shared" ca="1" si="19"/>
        <v>3.3800000000000052E-2</v>
      </c>
      <c r="S53" s="10">
        <f t="shared" ca="1" si="20"/>
        <v>1.2489000000000001</v>
      </c>
      <c r="T53">
        <f t="shared" ca="1" si="21"/>
        <v>0.29720000000000002</v>
      </c>
      <c r="U53" s="10">
        <f t="shared" ca="1" si="22"/>
        <v>4.830000000000001E-2</v>
      </c>
    </row>
    <row r="60" spans="1:54" x14ac:dyDescent="0.2">
      <c r="A60" s="30" t="s">
        <v>24</v>
      </c>
      <c r="D60">
        <v>30</v>
      </c>
      <c r="E60">
        <f t="shared" ref="E60:AJ60" si="23">D60+1</f>
        <v>31</v>
      </c>
      <c r="F60">
        <f t="shared" si="23"/>
        <v>32</v>
      </c>
      <c r="G60">
        <f t="shared" si="23"/>
        <v>33</v>
      </c>
      <c r="H60">
        <f t="shared" si="23"/>
        <v>34</v>
      </c>
      <c r="I60">
        <f t="shared" si="23"/>
        <v>35</v>
      </c>
      <c r="J60">
        <f t="shared" si="23"/>
        <v>36</v>
      </c>
      <c r="K60">
        <f t="shared" si="23"/>
        <v>37</v>
      </c>
      <c r="L60">
        <f t="shared" si="23"/>
        <v>38</v>
      </c>
      <c r="M60">
        <f t="shared" si="23"/>
        <v>39</v>
      </c>
      <c r="N60">
        <f t="shared" si="23"/>
        <v>40</v>
      </c>
      <c r="O60">
        <f t="shared" si="23"/>
        <v>41</v>
      </c>
      <c r="P60">
        <f t="shared" si="23"/>
        <v>42</v>
      </c>
      <c r="Q60">
        <f t="shared" si="23"/>
        <v>43</v>
      </c>
      <c r="R60">
        <f t="shared" si="23"/>
        <v>44</v>
      </c>
      <c r="S60">
        <f t="shared" si="23"/>
        <v>45</v>
      </c>
      <c r="T60">
        <f t="shared" si="23"/>
        <v>46</v>
      </c>
      <c r="U60">
        <f t="shared" si="23"/>
        <v>47</v>
      </c>
      <c r="V60">
        <f t="shared" si="23"/>
        <v>48</v>
      </c>
      <c r="W60">
        <f t="shared" si="23"/>
        <v>49</v>
      </c>
      <c r="X60">
        <f t="shared" si="23"/>
        <v>50</v>
      </c>
      <c r="Y60">
        <f t="shared" si="23"/>
        <v>51</v>
      </c>
      <c r="Z60">
        <f t="shared" si="23"/>
        <v>52</v>
      </c>
      <c r="AA60">
        <f t="shared" si="23"/>
        <v>53</v>
      </c>
      <c r="AB60">
        <f t="shared" si="23"/>
        <v>54</v>
      </c>
      <c r="AC60">
        <f t="shared" si="23"/>
        <v>55</v>
      </c>
      <c r="AD60">
        <f t="shared" si="23"/>
        <v>56</v>
      </c>
      <c r="AE60">
        <f t="shared" si="23"/>
        <v>57</v>
      </c>
      <c r="AF60">
        <f t="shared" si="23"/>
        <v>58</v>
      </c>
      <c r="AG60">
        <f t="shared" si="23"/>
        <v>59</v>
      </c>
      <c r="AH60">
        <f t="shared" si="23"/>
        <v>60</v>
      </c>
      <c r="AI60">
        <f t="shared" si="23"/>
        <v>61</v>
      </c>
      <c r="AJ60">
        <f t="shared" si="23"/>
        <v>62</v>
      </c>
      <c r="AK60">
        <f t="shared" ref="AK60:BB60" si="24">AJ60+1</f>
        <v>63</v>
      </c>
      <c r="AL60">
        <f t="shared" si="24"/>
        <v>64</v>
      </c>
      <c r="AM60">
        <f t="shared" si="24"/>
        <v>65</v>
      </c>
      <c r="AN60">
        <f t="shared" si="24"/>
        <v>66</v>
      </c>
      <c r="AO60">
        <f t="shared" si="24"/>
        <v>67</v>
      </c>
      <c r="AP60">
        <f t="shared" si="24"/>
        <v>68</v>
      </c>
      <c r="AQ60">
        <f t="shared" si="24"/>
        <v>69</v>
      </c>
      <c r="AR60">
        <f t="shared" si="24"/>
        <v>70</v>
      </c>
      <c r="AS60">
        <f t="shared" si="24"/>
        <v>71</v>
      </c>
      <c r="AT60">
        <f t="shared" si="24"/>
        <v>72</v>
      </c>
      <c r="AU60">
        <f t="shared" si="24"/>
        <v>73</v>
      </c>
      <c r="AV60">
        <f t="shared" si="24"/>
        <v>74</v>
      </c>
      <c r="AW60">
        <f t="shared" si="24"/>
        <v>75</v>
      </c>
      <c r="AX60">
        <f t="shared" si="24"/>
        <v>76</v>
      </c>
      <c r="AY60">
        <f t="shared" si="24"/>
        <v>77</v>
      </c>
      <c r="AZ60">
        <f t="shared" si="24"/>
        <v>78</v>
      </c>
      <c r="BA60">
        <f t="shared" si="24"/>
        <v>79</v>
      </c>
      <c r="BB60">
        <f t="shared" si="24"/>
        <v>80</v>
      </c>
    </row>
    <row r="61" spans="1:54" x14ac:dyDescent="0.2">
      <c r="A61" s="31" t="s">
        <v>60</v>
      </c>
      <c r="B61" s="16">
        <v>1</v>
      </c>
      <c r="C61" s="32">
        <f ca="1">$Y$18</f>
        <v>0</v>
      </c>
      <c r="D61">
        <f t="shared" ref="D61:AI61" ca="1" si="25" xml:space="preserve"> $B$61*$C$61*(D60-20)</f>
        <v>0</v>
      </c>
      <c r="E61">
        <f t="shared" ca="1" si="25"/>
        <v>0</v>
      </c>
      <c r="F61">
        <f t="shared" ca="1" si="25"/>
        <v>0</v>
      </c>
      <c r="G61">
        <f t="shared" ca="1" si="25"/>
        <v>0</v>
      </c>
      <c r="H61">
        <f t="shared" ca="1" si="25"/>
        <v>0</v>
      </c>
      <c r="I61">
        <f t="shared" ca="1" si="25"/>
        <v>0</v>
      </c>
      <c r="J61">
        <f t="shared" ca="1" si="25"/>
        <v>0</v>
      </c>
      <c r="K61">
        <f t="shared" ca="1" si="25"/>
        <v>0</v>
      </c>
      <c r="L61">
        <f t="shared" ca="1" si="25"/>
        <v>0</v>
      </c>
      <c r="M61">
        <f t="shared" ca="1" si="25"/>
        <v>0</v>
      </c>
      <c r="N61">
        <f t="shared" ca="1" si="25"/>
        <v>0</v>
      </c>
      <c r="O61">
        <f t="shared" ca="1" si="25"/>
        <v>0</v>
      </c>
      <c r="P61">
        <f t="shared" ca="1" si="25"/>
        <v>0</v>
      </c>
      <c r="Q61">
        <f t="shared" ca="1" si="25"/>
        <v>0</v>
      </c>
      <c r="R61">
        <f t="shared" ca="1" si="25"/>
        <v>0</v>
      </c>
      <c r="S61">
        <f t="shared" ca="1" si="25"/>
        <v>0</v>
      </c>
      <c r="T61">
        <f t="shared" ca="1" si="25"/>
        <v>0</v>
      </c>
      <c r="U61">
        <f t="shared" ca="1" si="25"/>
        <v>0</v>
      </c>
      <c r="V61">
        <f t="shared" ca="1" si="25"/>
        <v>0</v>
      </c>
      <c r="W61">
        <f t="shared" ca="1" si="25"/>
        <v>0</v>
      </c>
      <c r="X61">
        <f t="shared" ca="1" si="25"/>
        <v>0</v>
      </c>
      <c r="Y61">
        <f t="shared" ca="1" si="25"/>
        <v>0</v>
      </c>
      <c r="Z61">
        <f t="shared" ca="1" si="25"/>
        <v>0</v>
      </c>
      <c r="AA61">
        <f t="shared" ca="1" si="25"/>
        <v>0</v>
      </c>
      <c r="AB61">
        <f t="shared" ca="1" si="25"/>
        <v>0</v>
      </c>
      <c r="AC61">
        <f t="shared" ca="1" si="25"/>
        <v>0</v>
      </c>
      <c r="AD61">
        <f t="shared" ca="1" si="25"/>
        <v>0</v>
      </c>
      <c r="AE61">
        <f t="shared" ca="1" si="25"/>
        <v>0</v>
      </c>
      <c r="AF61">
        <f t="shared" ca="1" si="25"/>
        <v>0</v>
      </c>
      <c r="AG61">
        <f t="shared" ca="1" si="25"/>
        <v>0</v>
      </c>
      <c r="AH61">
        <f t="shared" ca="1" si="25"/>
        <v>0</v>
      </c>
      <c r="AI61">
        <f t="shared" ca="1" si="25"/>
        <v>0</v>
      </c>
      <c r="AJ61">
        <f t="shared" ref="AJ61:BB61" ca="1" si="26" xml:space="preserve"> $B$61*$C$61*(AJ60-20)</f>
        <v>0</v>
      </c>
      <c r="AK61">
        <f t="shared" ca="1" si="26"/>
        <v>0</v>
      </c>
      <c r="AL61">
        <f t="shared" ca="1" si="26"/>
        <v>0</v>
      </c>
      <c r="AM61">
        <f t="shared" ca="1" si="26"/>
        <v>0</v>
      </c>
      <c r="AN61">
        <f t="shared" ca="1" si="26"/>
        <v>0</v>
      </c>
      <c r="AO61">
        <f t="shared" ca="1" si="26"/>
        <v>0</v>
      </c>
      <c r="AP61">
        <f t="shared" ca="1" si="26"/>
        <v>0</v>
      </c>
      <c r="AQ61">
        <f t="shared" ca="1" si="26"/>
        <v>0</v>
      </c>
      <c r="AR61">
        <f t="shared" ca="1" si="26"/>
        <v>0</v>
      </c>
      <c r="AS61">
        <f t="shared" ca="1" si="26"/>
        <v>0</v>
      </c>
      <c r="AT61">
        <f t="shared" ca="1" si="26"/>
        <v>0</v>
      </c>
      <c r="AU61">
        <f t="shared" ca="1" si="26"/>
        <v>0</v>
      </c>
      <c r="AV61">
        <f t="shared" ca="1" si="26"/>
        <v>0</v>
      </c>
      <c r="AW61">
        <f t="shared" ca="1" si="26"/>
        <v>0</v>
      </c>
      <c r="AX61">
        <f t="shared" ca="1" si="26"/>
        <v>0</v>
      </c>
      <c r="AY61">
        <f t="shared" ca="1" si="26"/>
        <v>0</v>
      </c>
      <c r="AZ61">
        <f t="shared" ca="1" si="26"/>
        <v>0</v>
      </c>
      <c r="BA61">
        <f t="shared" ca="1" si="26"/>
        <v>0</v>
      </c>
      <c r="BB61">
        <f t="shared" ca="1" si="26"/>
        <v>0</v>
      </c>
    </row>
    <row r="62" spans="1:54" x14ac:dyDescent="0.2">
      <c r="A62" s="31" t="s">
        <v>61</v>
      </c>
      <c r="B62">
        <f>$Z$27</f>
        <v>0</v>
      </c>
      <c r="C62" s="32">
        <f>$Y$28</f>
        <v>0</v>
      </c>
    </row>
    <row r="63" spans="1:54" x14ac:dyDescent="0.2">
      <c r="A63" s="31" t="s">
        <v>62</v>
      </c>
      <c r="B63">
        <f>Y11</f>
        <v>30</v>
      </c>
      <c r="C63" s="32"/>
    </row>
    <row r="64" spans="1:54" x14ac:dyDescent="0.2">
      <c r="A64" s="31" t="s">
        <v>63</v>
      </c>
      <c r="B64">
        <f>Y12</f>
        <v>80</v>
      </c>
      <c r="C64" s="32"/>
    </row>
    <row r="65" spans="1:54" x14ac:dyDescent="0.2">
      <c r="A65" s="31" t="s">
        <v>64</v>
      </c>
      <c r="B65">
        <v>-0.12</v>
      </c>
      <c r="C65" s="32"/>
      <c r="D65">
        <f t="shared" ref="D65:AI65" si="27">IF(AND($B$62=1, D60&gt;=$B$63),$B$65,0)</f>
        <v>0</v>
      </c>
      <c r="E65">
        <f t="shared" si="27"/>
        <v>0</v>
      </c>
      <c r="F65">
        <f t="shared" si="27"/>
        <v>0</v>
      </c>
      <c r="G65">
        <f t="shared" si="27"/>
        <v>0</v>
      </c>
      <c r="H65">
        <f t="shared" si="27"/>
        <v>0</v>
      </c>
      <c r="I65">
        <f t="shared" si="27"/>
        <v>0</v>
      </c>
      <c r="J65">
        <f t="shared" si="27"/>
        <v>0</v>
      </c>
      <c r="K65">
        <f t="shared" si="27"/>
        <v>0</v>
      </c>
      <c r="L65">
        <f t="shared" si="27"/>
        <v>0</v>
      </c>
      <c r="M65">
        <f t="shared" si="27"/>
        <v>0</v>
      </c>
      <c r="N65">
        <f t="shared" si="27"/>
        <v>0</v>
      </c>
      <c r="O65">
        <f t="shared" si="27"/>
        <v>0</v>
      </c>
      <c r="P65">
        <f t="shared" si="27"/>
        <v>0</v>
      </c>
      <c r="Q65">
        <f t="shared" si="27"/>
        <v>0</v>
      </c>
      <c r="R65">
        <f t="shared" si="27"/>
        <v>0</v>
      </c>
      <c r="S65">
        <f t="shared" si="27"/>
        <v>0</v>
      </c>
      <c r="T65">
        <f t="shared" si="27"/>
        <v>0</v>
      </c>
      <c r="U65">
        <f t="shared" si="27"/>
        <v>0</v>
      </c>
      <c r="V65">
        <f t="shared" si="27"/>
        <v>0</v>
      </c>
      <c r="W65">
        <f t="shared" si="27"/>
        <v>0</v>
      </c>
      <c r="X65">
        <f t="shared" si="27"/>
        <v>0</v>
      </c>
      <c r="Y65">
        <f t="shared" si="27"/>
        <v>0</v>
      </c>
      <c r="Z65">
        <f t="shared" si="27"/>
        <v>0</v>
      </c>
      <c r="AA65">
        <f t="shared" si="27"/>
        <v>0</v>
      </c>
      <c r="AB65">
        <f t="shared" si="27"/>
        <v>0</v>
      </c>
      <c r="AC65">
        <f t="shared" si="27"/>
        <v>0</v>
      </c>
      <c r="AD65">
        <f t="shared" si="27"/>
        <v>0</v>
      </c>
      <c r="AE65">
        <f t="shared" si="27"/>
        <v>0</v>
      </c>
      <c r="AF65">
        <f t="shared" si="27"/>
        <v>0</v>
      </c>
      <c r="AG65">
        <f t="shared" si="27"/>
        <v>0</v>
      </c>
      <c r="AH65">
        <f t="shared" si="27"/>
        <v>0</v>
      </c>
      <c r="AI65">
        <f t="shared" si="27"/>
        <v>0</v>
      </c>
      <c r="AJ65">
        <f t="shared" ref="AJ65:BB65" si="28">IF(AND($B$62=1, AJ60&gt;=$B$63),$B$65,0)</f>
        <v>0</v>
      </c>
      <c r="AK65">
        <f t="shared" si="28"/>
        <v>0</v>
      </c>
      <c r="AL65">
        <f t="shared" si="28"/>
        <v>0</v>
      </c>
      <c r="AM65">
        <f t="shared" si="28"/>
        <v>0</v>
      </c>
      <c r="AN65">
        <f t="shared" si="28"/>
        <v>0</v>
      </c>
      <c r="AO65">
        <f t="shared" si="28"/>
        <v>0</v>
      </c>
      <c r="AP65">
        <f t="shared" si="28"/>
        <v>0</v>
      </c>
      <c r="AQ65">
        <f t="shared" si="28"/>
        <v>0</v>
      </c>
      <c r="AR65">
        <f t="shared" si="28"/>
        <v>0</v>
      </c>
      <c r="AS65">
        <f t="shared" si="28"/>
        <v>0</v>
      </c>
      <c r="AT65">
        <f t="shared" si="28"/>
        <v>0</v>
      </c>
      <c r="AU65">
        <f t="shared" si="28"/>
        <v>0</v>
      </c>
      <c r="AV65">
        <f t="shared" si="28"/>
        <v>0</v>
      </c>
      <c r="AW65">
        <f t="shared" si="28"/>
        <v>0</v>
      </c>
      <c r="AX65">
        <f t="shared" si="28"/>
        <v>0</v>
      </c>
      <c r="AY65">
        <f t="shared" si="28"/>
        <v>0</v>
      </c>
      <c r="AZ65">
        <f t="shared" si="28"/>
        <v>0</v>
      </c>
      <c r="BA65">
        <f t="shared" si="28"/>
        <v>0</v>
      </c>
      <c r="BB65">
        <f t="shared" si="28"/>
        <v>0</v>
      </c>
    </row>
    <row r="66" spans="1:54" x14ac:dyDescent="0.2">
      <c r="A66" s="31" t="s">
        <v>65</v>
      </c>
      <c r="D66">
        <f t="shared" ref="D66:AI66" si="29">IF(AND((D60-$B$63)&gt;=0, ($B$64-D60)&gt;=0, ($B$62&gt;0)),((D60-$B$63)+1)*$C$62,C66)</f>
        <v>0</v>
      </c>
      <c r="E66">
        <f t="shared" si="29"/>
        <v>0</v>
      </c>
      <c r="F66">
        <f t="shared" si="29"/>
        <v>0</v>
      </c>
      <c r="G66">
        <f t="shared" si="29"/>
        <v>0</v>
      </c>
      <c r="H66">
        <f t="shared" si="29"/>
        <v>0</v>
      </c>
      <c r="I66">
        <f t="shared" si="29"/>
        <v>0</v>
      </c>
      <c r="J66">
        <f t="shared" si="29"/>
        <v>0</v>
      </c>
      <c r="K66">
        <f t="shared" si="29"/>
        <v>0</v>
      </c>
      <c r="L66">
        <f t="shared" si="29"/>
        <v>0</v>
      </c>
      <c r="M66">
        <f t="shared" si="29"/>
        <v>0</v>
      </c>
      <c r="N66">
        <f t="shared" si="29"/>
        <v>0</v>
      </c>
      <c r="O66">
        <f t="shared" si="29"/>
        <v>0</v>
      </c>
      <c r="P66">
        <f t="shared" si="29"/>
        <v>0</v>
      </c>
      <c r="Q66">
        <f t="shared" si="29"/>
        <v>0</v>
      </c>
      <c r="R66">
        <f t="shared" si="29"/>
        <v>0</v>
      </c>
      <c r="S66">
        <f t="shared" si="29"/>
        <v>0</v>
      </c>
      <c r="T66">
        <f t="shared" si="29"/>
        <v>0</v>
      </c>
      <c r="U66">
        <f t="shared" si="29"/>
        <v>0</v>
      </c>
      <c r="V66">
        <f t="shared" si="29"/>
        <v>0</v>
      </c>
      <c r="W66">
        <f t="shared" si="29"/>
        <v>0</v>
      </c>
      <c r="X66">
        <f t="shared" si="29"/>
        <v>0</v>
      </c>
      <c r="Y66">
        <f t="shared" si="29"/>
        <v>0</v>
      </c>
      <c r="Z66">
        <f t="shared" si="29"/>
        <v>0</v>
      </c>
      <c r="AA66">
        <f t="shared" si="29"/>
        <v>0</v>
      </c>
      <c r="AB66">
        <f t="shared" si="29"/>
        <v>0</v>
      </c>
      <c r="AC66">
        <f t="shared" si="29"/>
        <v>0</v>
      </c>
      <c r="AD66">
        <f t="shared" si="29"/>
        <v>0</v>
      </c>
      <c r="AE66">
        <f t="shared" si="29"/>
        <v>0</v>
      </c>
      <c r="AF66">
        <f t="shared" si="29"/>
        <v>0</v>
      </c>
      <c r="AG66">
        <f t="shared" si="29"/>
        <v>0</v>
      </c>
      <c r="AH66">
        <f t="shared" si="29"/>
        <v>0</v>
      </c>
      <c r="AI66">
        <f t="shared" si="29"/>
        <v>0</v>
      </c>
      <c r="AJ66">
        <f t="shared" ref="AJ66:BB66" si="30">IF(AND((AJ60-$B$63)&gt;=0, ($B$64-AJ60)&gt;=0, ($B$62&gt;0)),((AJ60-$B$63)+1)*$C$62,AI66)</f>
        <v>0</v>
      </c>
      <c r="AK66">
        <f t="shared" si="30"/>
        <v>0</v>
      </c>
      <c r="AL66">
        <f t="shared" si="30"/>
        <v>0</v>
      </c>
      <c r="AM66">
        <f t="shared" si="30"/>
        <v>0</v>
      </c>
      <c r="AN66">
        <f t="shared" si="30"/>
        <v>0</v>
      </c>
      <c r="AO66">
        <f t="shared" si="30"/>
        <v>0</v>
      </c>
      <c r="AP66">
        <f t="shared" si="30"/>
        <v>0</v>
      </c>
      <c r="AQ66">
        <f t="shared" si="30"/>
        <v>0</v>
      </c>
      <c r="AR66">
        <f t="shared" si="30"/>
        <v>0</v>
      </c>
      <c r="AS66">
        <f t="shared" si="30"/>
        <v>0</v>
      </c>
      <c r="AT66">
        <f t="shared" si="30"/>
        <v>0</v>
      </c>
      <c r="AU66">
        <f t="shared" si="30"/>
        <v>0</v>
      </c>
      <c r="AV66">
        <f t="shared" si="30"/>
        <v>0</v>
      </c>
      <c r="AW66">
        <f t="shared" si="30"/>
        <v>0</v>
      </c>
      <c r="AX66">
        <f t="shared" si="30"/>
        <v>0</v>
      </c>
      <c r="AY66">
        <f t="shared" si="30"/>
        <v>0</v>
      </c>
      <c r="AZ66">
        <f t="shared" si="30"/>
        <v>0</v>
      </c>
      <c r="BA66">
        <f t="shared" si="30"/>
        <v>0</v>
      </c>
      <c r="BB66">
        <f t="shared" si="30"/>
        <v>0</v>
      </c>
    </row>
    <row r="67" spans="1:54" x14ac:dyDescent="0.2">
      <c r="A67" s="31" t="s">
        <v>66</v>
      </c>
      <c r="C67" s="32"/>
      <c r="D67">
        <f t="shared" ref="D67:AI67" ca="1" si="31">D61+D66</f>
        <v>0</v>
      </c>
      <c r="E67">
        <f t="shared" ca="1" si="31"/>
        <v>0</v>
      </c>
      <c r="F67">
        <f t="shared" ca="1" si="31"/>
        <v>0</v>
      </c>
      <c r="G67">
        <f t="shared" ca="1" si="31"/>
        <v>0</v>
      </c>
      <c r="H67">
        <f t="shared" ca="1" si="31"/>
        <v>0</v>
      </c>
      <c r="I67">
        <f t="shared" ca="1" si="31"/>
        <v>0</v>
      </c>
      <c r="J67">
        <f t="shared" ca="1" si="31"/>
        <v>0</v>
      </c>
      <c r="K67">
        <f t="shared" ca="1" si="31"/>
        <v>0</v>
      </c>
      <c r="L67">
        <f t="shared" ca="1" si="31"/>
        <v>0</v>
      </c>
      <c r="M67">
        <f t="shared" ca="1" si="31"/>
        <v>0</v>
      </c>
      <c r="N67">
        <f t="shared" ca="1" si="31"/>
        <v>0</v>
      </c>
      <c r="O67">
        <f t="shared" ca="1" si="31"/>
        <v>0</v>
      </c>
      <c r="P67">
        <f t="shared" ca="1" si="31"/>
        <v>0</v>
      </c>
      <c r="Q67">
        <f t="shared" ca="1" si="31"/>
        <v>0</v>
      </c>
      <c r="R67">
        <f t="shared" ca="1" si="31"/>
        <v>0</v>
      </c>
      <c r="S67">
        <f t="shared" ca="1" si="31"/>
        <v>0</v>
      </c>
      <c r="T67">
        <f t="shared" ca="1" si="31"/>
        <v>0</v>
      </c>
      <c r="U67">
        <f t="shared" ca="1" si="31"/>
        <v>0</v>
      </c>
      <c r="V67">
        <f t="shared" ca="1" si="31"/>
        <v>0</v>
      </c>
      <c r="W67">
        <f t="shared" ca="1" si="31"/>
        <v>0</v>
      </c>
      <c r="X67">
        <f t="shared" ca="1" si="31"/>
        <v>0</v>
      </c>
      <c r="Y67">
        <f t="shared" ca="1" si="31"/>
        <v>0</v>
      </c>
      <c r="Z67">
        <f t="shared" ca="1" si="31"/>
        <v>0</v>
      </c>
      <c r="AA67">
        <f t="shared" ca="1" si="31"/>
        <v>0</v>
      </c>
      <c r="AB67">
        <f t="shared" ca="1" si="31"/>
        <v>0</v>
      </c>
      <c r="AC67">
        <f t="shared" ca="1" si="31"/>
        <v>0</v>
      </c>
      <c r="AD67">
        <f t="shared" ca="1" si="31"/>
        <v>0</v>
      </c>
      <c r="AE67">
        <f t="shared" ca="1" si="31"/>
        <v>0</v>
      </c>
      <c r="AF67">
        <f t="shared" ca="1" si="31"/>
        <v>0</v>
      </c>
      <c r="AG67">
        <f t="shared" ca="1" si="31"/>
        <v>0</v>
      </c>
      <c r="AH67">
        <f t="shared" ca="1" si="31"/>
        <v>0</v>
      </c>
      <c r="AI67">
        <f t="shared" ca="1" si="31"/>
        <v>0</v>
      </c>
      <c r="AJ67">
        <f t="shared" ref="AJ67:BB67" ca="1" si="32">AJ61+AJ66</f>
        <v>0</v>
      </c>
      <c r="AK67">
        <f t="shared" ca="1" si="32"/>
        <v>0</v>
      </c>
      <c r="AL67">
        <f t="shared" ca="1" si="32"/>
        <v>0</v>
      </c>
      <c r="AM67">
        <f t="shared" ca="1" si="32"/>
        <v>0</v>
      </c>
      <c r="AN67">
        <f t="shared" ca="1" si="32"/>
        <v>0</v>
      </c>
      <c r="AO67">
        <f t="shared" ca="1" si="32"/>
        <v>0</v>
      </c>
      <c r="AP67">
        <f t="shared" ca="1" si="32"/>
        <v>0</v>
      </c>
      <c r="AQ67">
        <f t="shared" ca="1" si="32"/>
        <v>0</v>
      </c>
      <c r="AR67">
        <f t="shared" ca="1" si="32"/>
        <v>0</v>
      </c>
      <c r="AS67">
        <f t="shared" ca="1" si="32"/>
        <v>0</v>
      </c>
      <c r="AT67">
        <f t="shared" ca="1" si="32"/>
        <v>0</v>
      </c>
      <c r="AU67">
        <f t="shared" ca="1" si="32"/>
        <v>0</v>
      </c>
      <c r="AV67">
        <f t="shared" ca="1" si="32"/>
        <v>0</v>
      </c>
      <c r="AW67">
        <f t="shared" ca="1" si="32"/>
        <v>0</v>
      </c>
      <c r="AX67">
        <f t="shared" ca="1" si="32"/>
        <v>0</v>
      </c>
      <c r="AY67">
        <f t="shared" ca="1" si="32"/>
        <v>0</v>
      </c>
      <c r="AZ67">
        <f t="shared" ca="1" si="32"/>
        <v>0</v>
      </c>
      <c r="BA67">
        <f t="shared" ca="1" si="32"/>
        <v>0</v>
      </c>
      <c r="BB67">
        <f t="shared" ca="1" si="32"/>
        <v>0</v>
      </c>
    </row>
    <row r="68" spans="1:54" x14ac:dyDescent="0.2">
      <c r="A68" s="33" t="s">
        <v>67</v>
      </c>
      <c r="B68" s="16">
        <v>1</v>
      </c>
      <c r="C68" s="32">
        <f ca="1">$Y$20</f>
        <v>0</v>
      </c>
      <c r="D68">
        <f t="shared" ref="D68:AI68" ca="1" si="33">$B$68*$C$68*(D60-20)</f>
        <v>0</v>
      </c>
      <c r="E68">
        <f t="shared" ca="1" si="33"/>
        <v>0</v>
      </c>
      <c r="F68">
        <f t="shared" ca="1" si="33"/>
        <v>0</v>
      </c>
      <c r="G68">
        <f t="shared" ca="1" si="33"/>
        <v>0</v>
      </c>
      <c r="H68">
        <f t="shared" ca="1" si="33"/>
        <v>0</v>
      </c>
      <c r="I68">
        <f t="shared" ca="1" si="33"/>
        <v>0</v>
      </c>
      <c r="J68">
        <f t="shared" ca="1" si="33"/>
        <v>0</v>
      </c>
      <c r="K68">
        <f t="shared" ca="1" si="33"/>
        <v>0</v>
      </c>
      <c r="L68">
        <f t="shared" ca="1" si="33"/>
        <v>0</v>
      </c>
      <c r="M68">
        <f t="shared" ca="1" si="33"/>
        <v>0</v>
      </c>
      <c r="N68">
        <f t="shared" ca="1" si="33"/>
        <v>0</v>
      </c>
      <c r="O68">
        <f t="shared" ca="1" si="33"/>
        <v>0</v>
      </c>
      <c r="P68">
        <f t="shared" ca="1" si="33"/>
        <v>0</v>
      </c>
      <c r="Q68">
        <f t="shared" ca="1" si="33"/>
        <v>0</v>
      </c>
      <c r="R68">
        <f t="shared" ca="1" si="33"/>
        <v>0</v>
      </c>
      <c r="S68">
        <f t="shared" ca="1" si="33"/>
        <v>0</v>
      </c>
      <c r="T68">
        <f t="shared" ca="1" si="33"/>
        <v>0</v>
      </c>
      <c r="U68">
        <f t="shared" ca="1" si="33"/>
        <v>0</v>
      </c>
      <c r="V68">
        <f t="shared" ca="1" si="33"/>
        <v>0</v>
      </c>
      <c r="W68">
        <f t="shared" ca="1" si="33"/>
        <v>0</v>
      </c>
      <c r="X68">
        <f t="shared" ca="1" si="33"/>
        <v>0</v>
      </c>
      <c r="Y68">
        <f t="shared" ca="1" si="33"/>
        <v>0</v>
      </c>
      <c r="Z68">
        <f t="shared" ca="1" si="33"/>
        <v>0</v>
      </c>
      <c r="AA68">
        <f t="shared" ca="1" si="33"/>
        <v>0</v>
      </c>
      <c r="AB68">
        <f t="shared" ca="1" si="33"/>
        <v>0</v>
      </c>
      <c r="AC68">
        <f t="shared" ca="1" si="33"/>
        <v>0</v>
      </c>
      <c r="AD68">
        <f t="shared" ca="1" si="33"/>
        <v>0</v>
      </c>
      <c r="AE68">
        <f t="shared" ca="1" si="33"/>
        <v>0</v>
      </c>
      <c r="AF68">
        <f t="shared" ca="1" si="33"/>
        <v>0</v>
      </c>
      <c r="AG68">
        <f t="shared" ca="1" si="33"/>
        <v>0</v>
      </c>
      <c r="AH68">
        <f t="shared" ca="1" si="33"/>
        <v>0</v>
      </c>
      <c r="AI68">
        <f t="shared" ca="1" si="33"/>
        <v>0</v>
      </c>
      <c r="AJ68">
        <f t="shared" ref="AJ68:BB68" ca="1" si="34">$B$68*$C$68*(AJ60-20)</f>
        <v>0</v>
      </c>
      <c r="AK68">
        <f t="shared" ca="1" si="34"/>
        <v>0</v>
      </c>
      <c r="AL68">
        <f t="shared" ca="1" si="34"/>
        <v>0</v>
      </c>
      <c r="AM68">
        <f t="shared" ca="1" si="34"/>
        <v>0</v>
      </c>
      <c r="AN68">
        <f t="shared" ca="1" si="34"/>
        <v>0</v>
      </c>
      <c r="AO68">
        <f t="shared" ca="1" si="34"/>
        <v>0</v>
      </c>
      <c r="AP68">
        <f t="shared" ca="1" si="34"/>
        <v>0</v>
      </c>
      <c r="AQ68">
        <f t="shared" ca="1" si="34"/>
        <v>0</v>
      </c>
      <c r="AR68">
        <f t="shared" ca="1" si="34"/>
        <v>0</v>
      </c>
      <c r="AS68">
        <f t="shared" ca="1" si="34"/>
        <v>0</v>
      </c>
      <c r="AT68">
        <f t="shared" ca="1" si="34"/>
        <v>0</v>
      </c>
      <c r="AU68">
        <f t="shared" ca="1" si="34"/>
        <v>0</v>
      </c>
      <c r="AV68">
        <f t="shared" ca="1" si="34"/>
        <v>0</v>
      </c>
      <c r="AW68">
        <f t="shared" ca="1" si="34"/>
        <v>0</v>
      </c>
      <c r="AX68">
        <f t="shared" ca="1" si="34"/>
        <v>0</v>
      </c>
      <c r="AY68">
        <f t="shared" ca="1" si="34"/>
        <v>0</v>
      </c>
      <c r="AZ68">
        <f t="shared" ca="1" si="34"/>
        <v>0</v>
      </c>
      <c r="BA68">
        <f t="shared" ca="1" si="34"/>
        <v>0</v>
      </c>
      <c r="BB68">
        <f t="shared" ca="1" si="34"/>
        <v>0</v>
      </c>
    </row>
    <row r="69" spans="1:54" x14ac:dyDescent="0.2">
      <c r="A69" s="33" t="s">
        <v>68</v>
      </c>
      <c r="B69">
        <f>$W$29</f>
        <v>0</v>
      </c>
      <c r="C69" s="32">
        <f>$Y$30</f>
        <v>0</v>
      </c>
    </row>
    <row r="70" spans="1:54" x14ac:dyDescent="0.2">
      <c r="A70" s="33" t="s">
        <v>62</v>
      </c>
      <c r="B70">
        <f>B63</f>
        <v>30</v>
      </c>
      <c r="C70" s="32"/>
    </row>
    <row r="71" spans="1:54" x14ac:dyDescent="0.2">
      <c r="A71" s="33" t="s">
        <v>63</v>
      </c>
      <c r="B71">
        <f>B64</f>
        <v>80</v>
      </c>
      <c r="C71" s="32"/>
    </row>
    <row r="72" spans="1:54" x14ac:dyDescent="0.2">
      <c r="A72" s="33" t="s">
        <v>64</v>
      </c>
      <c r="B72">
        <v>-0.1</v>
      </c>
      <c r="C72" s="32"/>
      <c r="D72">
        <f t="shared" ref="D72:AI72" si="35">IF(AND($B$69=1, D60&gt;=$B$63),$B$72,0)</f>
        <v>0</v>
      </c>
      <c r="E72">
        <f t="shared" si="35"/>
        <v>0</v>
      </c>
      <c r="F72">
        <f t="shared" si="35"/>
        <v>0</v>
      </c>
      <c r="G72">
        <f t="shared" si="35"/>
        <v>0</v>
      </c>
      <c r="H72">
        <f t="shared" si="35"/>
        <v>0</v>
      </c>
      <c r="I72">
        <f t="shared" si="35"/>
        <v>0</v>
      </c>
      <c r="J72">
        <f t="shared" si="35"/>
        <v>0</v>
      </c>
      <c r="K72">
        <f t="shared" si="35"/>
        <v>0</v>
      </c>
      <c r="L72">
        <f t="shared" si="35"/>
        <v>0</v>
      </c>
      <c r="M72">
        <f t="shared" si="35"/>
        <v>0</v>
      </c>
      <c r="N72">
        <f t="shared" si="35"/>
        <v>0</v>
      </c>
      <c r="O72">
        <f t="shared" si="35"/>
        <v>0</v>
      </c>
      <c r="P72">
        <f t="shared" si="35"/>
        <v>0</v>
      </c>
      <c r="Q72">
        <f t="shared" si="35"/>
        <v>0</v>
      </c>
      <c r="R72">
        <f t="shared" si="35"/>
        <v>0</v>
      </c>
      <c r="S72">
        <f t="shared" si="35"/>
        <v>0</v>
      </c>
      <c r="T72">
        <f t="shared" si="35"/>
        <v>0</v>
      </c>
      <c r="U72">
        <f t="shared" si="35"/>
        <v>0</v>
      </c>
      <c r="V72">
        <f t="shared" si="35"/>
        <v>0</v>
      </c>
      <c r="W72">
        <f t="shared" si="35"/>
        <v>0</v>
      </c>
      <c r="X72">
        <f t="shared" si="35"/>
        <v>0</v>
      </c>
      <c r="Y72">
        <f t="shared" si="35"/>
        <v>0</v>
      </c>
      <c r="Z72">
        <f t="shared" si="35"/>
        <v>0</v>
      </c>
      <c r="AA72">
        <f t="shared" si="35"/>
        <v>0</v>
      </c>
      <c r="AB72">
        <f t="shared" si="35"/>
        <v>0</v>
      </c>
      <c r="AC72">
        <f t="shared" si="35"/>
        <v>0</v>
      </c>
      <c r="AD72">
        <f t="shared" si="35"/>
        <v>0</v>
      </c>
      <c r="AE72">
        <f t="shared" si="35"/>
        <v>0</v>
      </c>
      <c r="AF72">
        <f t="shared" si="35"/>
        <v>0</v>
      </c>
      <c r="AG72">
        <f t="shared" si="35"/>
        <v>0</v>
      </c>
      <c r="AH72">
        <f t="shared" si="35"/>
        <v>0</v>
      </c>
      <c r="AI72">
        <f t="shared" si="35"/>
        <v>0</v>
      </c>
      <c r="AJ72">
        <f t="shared" ref="AJ72:BB72" si="36">IF(AND($B$69=1, AJ60&gt;=$B$63),$B$72,0)</f>
        <v>0</v>
      </c>
      <c r="AK72">
        <f t="shared" si="36"/>
        <v>0</v>
      </c>
      <c r="AL72">
        <f t="shared" si="36"/>
        <v>0</v>
      </c>
      <c r="AM72">
        <f t="shared" si="36"/>
        <v>0</v>
      </c>
      <c r="AN72">
        <f t="shared" si="36"/>
        <v>0</v>
      </c>
      <c r="AO72">
        <f t="shared" si="36"/>
        <v>0</v>
      </c>
      <c r="AP72">
        <f t="shared" si="36"/>
        <v>0</v>
      </c>
      <c r="AQ72">
        <f t="shared" si="36"/>
        <v>0</v>
      </c>
      <c r="AR72">
        <f t="shared" si="36"/>
        <v>0</v>
      </c>
      <c r="AS72">
        <f t="shared" si="36"/>
        <v>0</v>
      </c>
      <c r="AT72">
        <f t="shared" si="36"/>
        <v>0</v>
      </c>
      <c r="AU72">
        <f t="shared" si="36"/>
        <v>0</v>
      </c>
      <c r="AV72">
        <f t="shared" si="36"/>
        <v>0</v>
      </c>
      <c r="AW72">
        <f t="shared" si="36"/>
        <v>0</v>
      </c>
      <c r="AX72">
        <f t="shared" si="36"/>
        <v>0</v>
      </c>
      <c r="AY72">
        <f t="shared" si="36"/>
        <v>0</v>
      </c>
      <c r="AZ72">
        <f t="shared" si="36"/>
        <v>0</v>
      </c>
      <c r="BA72">
        <f t="shared" si="36"/>
        <v>0</v>
      </c>
      <c r="BB72">
        <f t="shared" si="36"/>
        <v>0</v>
      </c>
    </row>
    <row r="73" spans="1:54" x14ac:dyDescent="0.2">
      <c r="A73" s="33" t="s">
        <v>69</v>
      </c>
      <c r="D73">
        <f t="shared" ref="D73:AI73" si="37">IF(AND((D60-$B$70)&gt;=0,($B$71-D60)&gt;=0, $B$69&gt;0),((D60-$B$70)+1)*$C$69,C73)</f>
        <v>0</v>
      </c>
      <c r="E73">
        <f t="shared" si="37"/>
        <v>0</v>
      </c>
      <c r="F73">
        <f t="shared" si="37"/>
        <v>0</v>
      </c>
      <c r="G73">
        <f t="shared" si="37"/>
        <v>0</v>
      </c>
      <c r="H73">
        <f t="shared" si="37"/>
        <v>0</v>
      </c>
      <c r="I73">
        <f t="shared" si="37"/>
        <v>0</v>
      </c>
      <c r="J73">
        <f t="shared" si="37"/>
        <v>0</v>
      </c>
      <c r="K73">
        <f t="shared" si="37"/>
        <v>0</v>
      </c>
      <c r="L73">
        <f t="shared" si="37"/>
        <v>0</v>
      </c>
      <c r="M73">
        <f t="shared" si="37"/>
        <v>0</v>
      </c>
      <c r="N73">
        <f t="shared" si="37"/>
        <v>0</v>
      </c>
      <c r="O73">
        <f t="shared" si="37"/>
        <v>0</v>
      </c>
      <c r="P73">
        <f t="shared" si="37"/>
        <v>0</v>
      </c>
      <c r="Q73">
        <f t="shared" si="37"/>
        <v>0</v>
      </c>
      <c r="R73">
        <f t="shared" si="37"/>
        <v>0</v>
      </c>
      <c r="S73">
        <f t="shared" si="37"/>
        <v>0</v>
      </c>
      <c r="T73">
        <f t="shared" si="37"/>
        <v>0</v>
      </c>
      <c r="U73">
        <f t="shared" si="37"/>
        <v>0</v>
      </c>
      <c r="V73">
        <f t="shared" si="37"/>
        <v>0</v>
      </c>
      <c r="W73">
        <f t="shared" si="37"/>
        <v>0</v>
      </c>
      <c r="X73">
        <f t="shared" si="37"/>
        <v>0</v>
      </c>
      <c r="Y73">
        <f t="shared" si="37"/>
        <v>0</v>
      </c>
      <c r="Z73">
        <f t="shared" si="37"/>
        <v>0</v>
      </c>
      <c r="AA73">
        <f t="shared" si="37"/>
        <v>0</v>
      </c>
      <c r="AB73">
        <f t="shared" si="37"/>
        <v>0</v>
      </c>
      <c r="AC73">
        <f t="shared" si="37"/>
        <v>0</v>
      </c>
      <c r="AD73">
        <f t="shared" si="37"/>
        <v>0</v>
      </c>
      <c r="AE73">
        <f t="shared" si="37"/>
        <v>0</v>
      </c>
      <c r="AF73">
        <f t="shared" si="37"/>
        <v>0</v>
      </c>
      <c r="AG73">
        <f t="shared" si="37"/>
        <v>0</v>
      </c>
      <c r="AH73">
        <f t="shared" si="37"/>
        <v>0</v>
      </c>
      <c r="AI73">
        <f t="shared" si="37"/>
        <v>0</v>
      </c>
      <c r="AJ73">
        <f t="shared" ref="AJ73:BB73" si="38">IF(AND((AJ60-$B$70)&gt;=0,($B$71-AJ60)&gt;=0, $B$69&gt;0),((AJ60-$B$70)+1)*$C$69,AI73)</f>
        <v>0</v>
      </c>
      <c r="AK73">
        <f t="shared" si="38"/>
        <v>0</v>
      </c>
      <c r="AL73">
        <f t="shared" si="38"/>
        <v>0</v>
      </c>
      <c r="AM73">
        <f t="shared" si="38"/>
        <v>0</v>
      </c>
      <c r="AN73">
        <f t="shared" si="38"/>
        <v>0</v>
      </c>
      <c r="AO73">
        <f t="shared" si="38"/>
        <v>0</v>
      </c>
      <c r="AP73">
        <f t="shared" si="38"/>
        <v>0</v>
      </c>
      <c r="AQ73">
        <f t="shared" si="38"/>
        <v>0</v>
      </c>
      <c r="AR73">
        <f t="shared" si="38"/>
        <v>0</v>
      </c>
      <c r="AS73">
        <f t="shared" si="38"/>
        <v>0</v>
      </c>
      <c r="AT73">
        <f t="shared" si="38"/>
        <v>0</v>
      </c>
      <c r="AU73">
        <f t="shared" si="38"/>
        <v>0</v>
      </c>
      <c r="AV73">
        <f t="shared" si="38"/>
        <v>0</v>
      </c>
      <c r="AW73">
        <f t="shared" si="38"/>
        <v>0</v>
      </c>
      <c r="AX73">
        <f t="shared" si="38"/>
        <v>0</v>
      </c>
      <c r="AY73">
        <f t="shared" si="38"/>
        <v>0</v>
      </c>
      <c r="AZ73">
        <f t="shared" si="38"/>
        <v>0</v>
      </c>
      <c r="BA73">
        <f t="shared" si="38"/>
        <v>0</v>
      </c>
      <c r="BB73">
        <f t="shared" si="38"/>
        <v>0</v>
      </c>
    </row>
    <row r="74" spans="1:54" x14ac:dyDescent="0.2">
      <c r="A74" s="33" t="s">
        <v>70</v>
      </c>
      <c r="C74" s="32"/>
      <c r="D74">
        <f t="shared" ref="D74:AI74" ca="1" si="39">D68+D73</f>
        <v>0</v>
      </c>
      <c r="E74">
        <f t="shared" ca="1" si="39"/>
        <v>0</v>
      </c>
      <c r="F74">
        <f t="shared" ca="1" si="39"/>
        <v>0</v>
      </c>
      <c r="G74">
        <f t="shared" ca="1" si="39"/>
        <v>0</v>
      </c>
      <c r="H74">
        <f t="shared" ca="1" si="39"/>
        <v>0</v>
      </c>
      <c r="I74">
        <f t="shared" ca="1" si="39"/>
        <v>0</v>
      </c>
      <c r="J74">
        <f t="shared" ca="1" si="39"/>
        <v>0</v>
      </c>
      <c r="K74">
        <f t="shared" ca="1" si="39"/>
        <v>0</v>
      </c>
      <c r="L74">
        <f t="shared" ca="1" si="39"/>
        <v>0</v>
      </c>
      <c r="M74">
        <f t="shared" ca="1" si="39"/>
        <v>0</v>
      </c>
      <c r="N74">
        <f t="shared" ca="1" si="39"/>
        <v>0</v>
      </c>
      <c r="O74">
        <f t="shared" ca="1" si="39"/>
        <v>0</v>
      </c>
      <c r="P74">
        <f t="shared" ca="1" si="39"/>
        <v>0</v>
      </c>
      <c r="Q74">
        <f t="shared" ca="1" si="39"/>
        <v>0</v>
      </c>
      <c r="R74">
        <f t="shared" ca="1" si="39"/>
        <v>0</v>
      </c>
      <c r="S74">
        <f t="shared" ca="1" si="39"/>
        <v>0</v>
      </c>
      <c r="T74">
        <f t="shared" ca="1" si="39"/>
        <v>0</v>
      </c>
      <c r="U74">
        <f t="shared" ca="1" si="39"/>
        <v>0</v>
      </c>
      <c r="V74">
        <f t="shared" ca="1" si="39"/>
        <v>0</v>
      </c>
      <c r="W74">
        <f t="shared" ca="1" si="39"/>
        <v>0</v>
      </c>
      <c r="X74">
        <f t="shared" ca="1" si="39"/>
        <v>0</v>
      </c>
      <c r="Y74">
        <f t="shared" ca="1" si="39"/>
        <v>0</v>
      </c>
      <c r="Z74">
        <f t="shared" ca="1" si="39"/>
        <v>0</v>
      </c>
      <c r="AA74">
        <f t="shared" ca="1" si="39"/>
        <v>0</v>
      </c>
      <c r="AB74">
        <f t="shared" ca="1" si="39"/>
        <v>0</v>
      </c>
      <c r="AC74">
        <f t="shared" ca="1" si="39"/>
        <v>0</v>
      </c>
      <c r="AD74">
        <f t="shared" ca="1" si="39"/>
        <v>0</v>
      </c>
      <c r="AE74">
        <f t="shared" ca="1" si="39"/>
        <v>0</v>
      </c>
      <c r="AF74">
        <f t="shared" ca="1" si="39"/>
        <v>0</v>
      </c>
      <c r="AG74">
        <f t="shared" ca="1" si="39"/>
        <v>0</v>
      </c>
      <c r="AH74">
        <f t="shared" ca="1" si="39"/>
        <v>0</v>
      </c>
      <c r="AI74">
        <f t="shared" ca="1" si="39"/>
        <v>0</v>
      </c>
      <c r="AJ74">
        <f t="shared" ref="AJ74:BB74" ca="1" si="40">AJ68+AJ73</f>
        <v>0</v>
      </c>
      <c r="AK74">
        <f t="shared" ca="1" si="40"/>
        <v>0</v>
      </c>
      <c r="AL74">
        <f t="shared" ca="1" si="40"/>
        <v>0</v>
      </c>
      <c r="AM74">
        <f t="shared" ca="1" si="40"/>
        <v>0</v>
      </c>
      <c r="AN74">
        <f t="shared" ca="1" si="40"/>
        <v>0</v>
      </c>
      <c r="AO74">
        <f t="shared" ca="1" si="40"/>
        <v>0</v>
      </c>
      <c r="AP74">
        <f t="shared" ca="1" si="40"/>
        <v>0</v>
      </c>
      <c r="AQ74">
        <f t="shared" ca="1" si="40"/>
        <v>0</v>
      </c>
      <c r="AR74">
        <f t="shared" ca="1" si="40"/>
        <v>0</v>
      </c>
      <c r="AS74">
        <f t="shared" ca="1" si="40"/>
        <v>0</v>
      </c>
      <c r="AT74">
        <f t="shared" ca="1" si="40"/>
        <v>0</v>
      </c>
      <c r="AU74">
        <f t="shared" ca="1" si="40"/>
        <v>0</v>
      </c>
      <c r="AV74">
        <f t="shared" ca="1" si="40"/>
        <v>0</v>
      </c>
      <c r="AW74">
        <f t="shared" ca="1" si="40"/>
        <v>0</v>
      </c>
      <c r="AX74">
        <f t="shared" ca="1" si="40"/>
        <v>0</v>
      </c>
      <c r="AY74">
        <f t="shared" ca="1" si="40"/>
        <v>0</v>
      </c>
      <c r="AZ74">
        <f t="shared" ca="1" si="40"/>
        <v>0</v>
      </c>
      <c r="BA74">
        <f t="shared" ca="1" si="40"/>
        <v>0</v>
      </c>
      <c r="BB74">
        <f t="shared" ca="1" si="40"/>
        <v>0</v>
      </c>
    </row>
    <row r="75" spans="1:54" x14ac:dyDescent="0.2">
      <c r="A75" t="s">
        <v>71</v>
      </c>
      <c r="B75" s="16">
        <f>0.610294236200972/45</f>
        <v>1.3562094137799378E-2</v>
      </c>
      <c r="D75">
        <f t="shared" ref="D75:AI75" ca="1" si="41">$B$75*D67+D65</f>
        <v>0</v>
      </c>
      <c r="E75">
        <f t="shared" ca="1" si="41"/>
        <v>0</v>
      </c>
      <c r="F75">
        <f t="shared" ca="1" si="41"/>
        <v>0</v>
      </c>
      <c r="G75">
        <f t="shared" ca="1" si="41"/>
        <v>0</v>
      </c>
      <c r="H75">
        <f t="shared" ca="1" si="41"/>
        <v>0</v>
      </c>
      <c r="I75">
        <f t="shared" ca="1" si="41"/>
        <v>0</v>
      </c>
      <c r="J75">
        <f t="shared" ca="1" si="41"/>
        <v>0</v>
      </c>
      <c r="K75">
        <f t="shared" ca="1" si="41"/>
        <v>0</v>
      </c>
      <c r="L75">
        <f t="shared" ca="1" si="41"/>
        <v>0</v>
      </c>
      <c r="M75">
        <f t="shared" ca="1" si="41"/>
        <v>0</v>
      </c>
      <c r="N75">
        <f t="shared" ca="1" si="41"/>
        <v>0</v>
      </c>
      <c r="O75">
        <f t="shared" ca="1" si="41"/>
        <v>0</v>
      </c>
      <c r="P75">
        <f t="shared" ca="1" si="41"/>
        <v>0</v>
      </c>
      <c r="Q75">
        <f t="shared" ca="1" si="41"/>
        <v>0</v>
      </c>
      <c r="R75">
        <f t="shared" ca="1" si="41"/>
        <v>0</v>
      </c>
      <c r="S75">
        <f t="shared" ca="1" si="41"/>
        <v>0</v>
      </c>
      <c r="T75">
        <f t="shared" ca="1" si="41"/>
        <v>0</v>
      </c>
      <c r="U75">
        <f t="shared" ca="1" si="41"/>
        <v>0</v>
      </c>
      <c r="V75">
        <f t="shared" ca="1" si="41"/>
        <v>0</v>
      </c>
      <c r="W75">
        <f t="shared" ca="1" si="41"/>
        <v>0</v>
      </c>
      <c r="X75">
        <f t="shared" ca="1" si="41"/>
        <v>0</v>
      </c>
      <c r="Y75">
        <f t="shared" ca="1" si="41"/>
        <v>0</v>
      </c>
      <c r="Z75">
        <f t="shared" ca="1" si="41"/>
        <v>0</v>
      </c>
      <c r="AA75">
        <f t="shared" ca="1" si="41"/>
        <v>0</v>
      </c>
      <c r="AB75">
        <f t="shared" ca="1" si="41"/>
        <v>0</v>
      </c>
      <c r="AC75">
        <f t="shared" ca="1" si="41"/>
        <v>0</v>
      </c>
      <c r="AD75">
        <f t="shared" ca="1" si="41"/>
        <v>0</v>
      </c>
      <c r="AE75">
        <f t="shared" ca="1" si="41"/>
        <v>0</v>
      </c>
      <c r="AF75">
        <f t="shared" ca="1" si="41"/>
        <v>0</v>
      </c>
      <c r="AG75">
        <f t="shared" ca="1" si="41"/>
        <v>0</v>
      </c>
      <c r="AH75">
        <f t="shared" ca="1" si="41"/>
        <v>0</v>
      </c>
      <c r="AI75">
        <f t="shared" ca="1" si="41"/>
        <v>0</v>
      </c>
      <c r="AJ75">
        <f t="shared" ref="AJ75:BB75" ca="1" si="42">$B$75*AJ67+AJ65</f>
        <v>0</v>
      </c>
      <c r="AK75">
        <f t="shared" ca="1" si="42"/>
        <v>0</v>
      </c>
      <c r="AL75">
        <f t="shared" ca="1" si="42"/>
        <v>0</v>
      </c>
      <c r="AM75">
        <f t="shared" ca="1" si="42"/>
        <v>0</v>
      </c>
      <c r="AN75">
        <f t="shared" ca="1" si="42"/>
        <v>0</v>
      </c>
      <c r="AO75">
        <f t="shared" ca="1" si="42"/>
        <v>0</v>
      </c>
      <c r="AP75">
        <f t="shared" ca="1" si="42"/>
        <v>0</v>
      </c>
      <c r="AQ75">
        <f t="shared" ca="1" si="42"/>
        <v>0</v>
      </c>
      <c r="AR75">
        <f t="shared" ca="1" si="42"/>
        <v>0</v>
      </c>
      <c r="AS75">
        <f t="shared" ca="1" si="42"/>
        <v>0</v>
      </c>
      <c r="AT75">
        <f t="shared" ca="1" si="42"/>
        <v>0</v>
      </c>
      <c r="AU75">
        <f t="shared" ca="1" si="42"/>
        <v>0</v>
      </c>
      <c r="AV75">
        <f t="shared" ca="1" si="42"/>
        <v>0</v>
      </c>
      <c r="AW75">
        <f t="shared" ca="1" si="42"/>
        <v>0</v>
      </c>
      <c r="AX75">
        <f t="shared" ca="1" si="42"/>
        <v>0</v>
      </c>
      <c r="AY75">
        <f t="shared" ca="1" si="42"/>
        <v>0</v>
      </c>
      <c r="AZ75">
        <f t="shared" ca="1" si="42"/>
        <v>0</v>
      </c>
      <c r="BA75">
        <f t="shared" ca="1" si="42"/>
        <v>0</v>
      </c>
      <c r="BB75">
        <f t="shared" ca="1" si="42"/>
        <v>0</v>
      </c>
    </row>
    <row r="76" spans="1:54" x14ac:dyDescent="0.2">
      <c r="A76" t="s">
        <v>72</v>
      </c>
      <c r="B76" s="16">
        <f>0.596822386208318/450</f>
        <v>1.3262719693518177E-3</v>
      </c>
      <c r="D76">
        <f t="shared" ref="D76:AI76" ca="1" si="43">$B$76*D74+D72</f>
        <v>0</v>
      </c>
      <c r="E76">
        <f t="shared" ca="1" si="43"/>
        <v>0</v>
      </c>
      <c r="F76">
        <f t="shared" ca="1" si="43"/>
        <v>0</v>
      </c>
      <c r="G76">
        <f t="shared" ca="1" si="43"/>
        <v>0</v>
      </c>
      <c r="H76">
        <f t="shared" ca="1" si="43"/>
        <v>0</v>
      </c>
      <c r="I76">
        <f t="shared" ca="1" si="43"/>
        <v>0</v>
      </c>
      <c r="J76">
        <f t="shared" ca="1" si="43"/>
        <v>0</v>
      </c>
      <c r="K76">
        <f t="shared" ca="1" si="43"/>
        <v>0</v>
      </c>
      <c r="L76">
        <f t="shared" ca="1" si="43"/>
        <v>0</v>
      </c>
      <c r="M76">
        <f t="shared" ca="1" si="43"/>
        <v>0</v>
      </c>
      <c r="N76">
        <f t="shared" ca="1" si="43"/>
        <v>0</v>
      </c>
      <c r="O76">
        <f t="shared" ca="1" si="43"/>
        <v>0</v>
      </c>
      <c r="P76">
        <f t="shared" ca="1" si="43"/>
        <v>0</v>
      </c>
      <c r="Q76">
        <f t="shared" ca="1" si="43"/>
        <v>0</v>
      </c>
      <c r="R76">
        <f t="shared" ca="1" si="43"/>
        <v>0</v>
      </c>
      <c r="S76">
        <f t="shared" ca="1" si="43"/>
        <v>0</v>
      </c>
      <c r="T76">
        <f t="shared" ca="1" si="43"/>
        <v>0</v>
      </c>
      <c r="U76">
        <f t="shared" ca="1" si="43"/>
        <v>0</v>
      </c>
      <c r="V76">
        <f t="shared" ca="1" si="43"/>
        <v>0</v>
      </c>
      <c r="W76">
        <f t="shared" ca="1" si="43"/>
        <v>0</v>
      </c>
      <c r="X76">
        <f t="shared" ca="1" si="43"/>
        <v>0</v>
      </c>
      <c r="Y76">
        <f t="shared" ca="1" si="43"/>
        <v>0</v>
      </c>
      <c r="Z76">
        <f t="shared" ca="1" si="43"/>
        <v>0</v>
      </c>
      <c r="AA76">
        <f t="shared" ca="1" si="43"/>
        <v>0</v>
      </c>
      <c r="AB76">
        <f t="shared" ca="1" si="43"/>
        <v>0</v>
      </c>
      <c r="AC76">
        <f t="shared" ca="1" si="43"/>
        <v>0</v>
      </c>
      <c r="AD76">
        <f t="shared" ca="1" si="43"/>
        <v>0</v>
      </c>
      <c r="AE76">
        <f t="shared" ca="1" si="43"/>
        <v>0</v>
      </c>
      <c r="AF76">
        <f t="shared" ca="1" si="43"/>
        <v>0</v>
      </c>
      <c r="AG76">
        <f t="shared" ca="1" si="43"/>
        <v>0</v>
      </c>
      <c r="AH76">
        <f t="shared" ca="1" si="43"/>
        <v>0</v>
      </c>
      <c r="AI76">
        <f t="shared" ca="1" si="43"/>
        <v>0</v>
      </c>
      <c r="AJ76">
        <f t="shared" ref="AJ76:BB76" ca="1" si="44">$B$76*AJ74+AJ72</f>
        <v>0</v>
      </c>
      <c r="AK76">
        <f t="shared" ca="1" si="44"/>
        <v>0</v>
      </c>
      <c r="AL76">
        <f t="shared" ca="1" si="44"/>
        <v>0</v>
      </c>
      <c r="AM76">
        <f t="shared" ca="1" si="44"/>
        <v>0</v>
      </c>
      <c r="AN76">
        <f t="shared" ca="1" si="44"/>
        <v>0</v>
      </c>
      <c r="AO76">
        <f t="shared" ca="1" si="44"/>
        <v>0</v>
      </c>
      <c r="AP76">
        <f t="shared" ca="1" si="44"/>
        <v>0</v>
      </c>
      <c r="AQ76">
        <f t="shared" ca="1" si="44"/>
        <v>0</v>
      </c>
      <c r="AR76">
        <f t="shared" ca="1" si="44"/>
        <v>0</v>
      </c>
      <c r="AS76">
        <f t="shared" ca="1" si="44"/>
        <v>0</v>
      </c>
      <c r="AT76">
        <f t="shared" ca="1" si="44"/>
        <v>0</v>
      </c>
      <c r="AU76">
        <f t="shared" ca="1" si="44"/>
        <v>0</v>
      </c>
      <c r="AV76">
        <f t="shared" ca="1" si="44"/>
        <v>0</v>
      </c>
      <c r="AW76">
        <f t="shared" ca="1" si="44"/>
        <v>0</v>
      </c>
      <c r="AX76">
        <f t="shared" ca="1" si="44"/>
        <v>0</v>
      </c>
      <c r="AY76">
        <f t="shared" ca="1" si="44"/>
        <v>0</v>
      </c>
      <c r="AZ76">
        <f t="shared" ca="1" si="44"/>
        <v>0</v>
      </c>
      <c r="BA76">
        <f t="shared" ca="1" si="44"/>
        <v>0</v>
      </c>
      <c r="BB76">
        <f t="shared" ca="1" si="44"/>
        <v>0</v>
      </c>
    </row>
    <row r="77" spans="1:54" x14ac:dyDescent="0.2">
      <c r="A77" s="21" t="s">
        <v>44</v>
      </c>
      <c r="B77">
        <v>0.98367943737458763</v>
      </c>
      <c r="C77">
        <f>$Y$21</f>
        <v>0</v>
      </c>
      <c r="D77">
        <f t="shared" ref="D77:AI77" si="45">IF($Y$23=0,$B$77*($C$77),$B$78*($C$78))</f>
        <v>0</v>
      </c>
      <c r="E77">
        <f t="shared" si="45"/>
        <v>0</v>
      </c>
      <c r="F77">
        <f t="shared" si="45"/>
        <v>0</v>
      </c>
      <c r="G77">
        <f t="shared" si="45"/>
        <v>0</v>
      </c>
      <c r="H77">
        <f t="shared" si="45"/>
        <v>0</v>
      </c>
      <c r="I77">
        <f t="shared" si="45"/>
        <v>0</v>
      </c>
      <c r="J77">
        <f t="shared" si="45"/>
        <v>0</v>
      </c>
      <c r="K77">
        <f t="shared" si="45"/>
        <v>0</v>
      </c>
      <c r="L77">
        <f t="shared" si="45"/>
        <v>0</v>
      </c>
      <c r="M77">
        <f t="shared" si="45"/>
        <v>0</v>
      </c>
      <c r="N77">
        <f t="shared" si="45"/>
        <v>0</v>
      </c>
      <c r="O77">
        <f t="shared" si="45"/>
        <v>0</v>
      </c>
      <c r="P77">
        <f t="shared" si="45"/>
        <v>0</v>
      </c>
      <c r="Q77">
        <f t="shared" si="45"/>
        <v>0</v>
      </c>
      <c r="R77">
        <f t="shared" si="45"/>
        <v>0</v>
      </c>
      <c r="S77">
        <f t="shared" si="45"/>
        <v>0</v>
      </c>
      <c r="T77">
        <f t="shared" si="45"/>
        <v>0</v>
      </c>
      <c r="U77">
        <f t="shared" si="45"/>
        <v>0</v>
      </c>
      <c r="V77">
        <f t="shared" si="45"/>
        <v>0</v>
      </c>
      <c r="W77">
        <f t="shared" si="45"/>
        <v>0</v>
      </c>
      <c r="X77">
        <f t="shared" si="45"/>
        <v>0</v>
      </c>
      <c r="Y77">
        <f t="shared" si="45"/>
        <v>0</v>
      </c>
      <c r="Z77">
        <f t="shared" si="45"/>
        <v>0</v>
      </c>
      <c r="AA77">
        <f t="shared" si="45"/>
        <v>0</v>
      </c>
      <c r="AB77">
        <f t="shared" si="45"/>
        <v>0</v>
      </c>
      <c r="AC77">
        <f t="shared" si="45"/>
        <v>0</v>
      </c>
      <c r="AD77">
        <f t="shared" si="45"/>
        <v>0</v>
      </c>
      <c r="AE77">
        <f t="shared" si="45"/>
        <v>0</v>
      </c>
      <c r="AF77">
        <f t="shared" si="45"/>
        <v>0</v>
      </c>
      <c r="AG77">
        <f t="shared" si="45"/>
        <v>0</v>
      </c>
      <c r="AH77">
        <f t="shared" si="45"/>
        <v>0</v>
      </c>
      <c r="AI77">
        <f t="shared" si="45"/>
        <v>0</v>
      </c>
      <c r="AJ77">
        <f t="shared" ref="AJ77:BB77" si="46">IF($Y$23=0,$B$77*($C$77),$B$78*($C$78))</f>
        <v>0</v>
      </c>
      <c r="AK77">
        <f t="shared" si="46"/>
        <v>0</v>
      </c>
      <c r="AL77">
        <f t="shared" si="46"/>
        <v>0</v>
      </c>
      <c r="AM77">
        <f t="shared" si="46"/>
        <v>0</v>
      </c>
      <c r="AN77">
        <f t="shared" si="46"/>
        <v>0</v>
      </c>
      <c r="AO77">
        <f t="shared" si="46"/>
        <v>0</v>
      </c>
      <c r="AP77">
        <f t="shared" si="46"/>
        <v>0</v>
      </c>
      <c r="AQ77">
        <f t="shared" si="46"/>
        <v>0</v>
      </c>
      <c r="AR77">
        <f t="shared" si="46"/>
        <v>0</v>
      </c>
      <c r="AS77">
        <f t="shared" si="46"/>
        <v>0</v>
      </c>
      <c r="AT77">
        <f t="shared" si="46"/>
        <v>0</v>
      </c>
      <c r="AU77">
        <f t="shared" si="46"/>
        <v>0</v>
      </c>
      <c r="AV77">
        <f t="shared" si="46"/>
        <v>0</v>
      </c>
      <c r="AW77">
        <f t="shared" si="46"/>
        <v>0</v>
      </c>
      <c r="AX77">
        <f t="shared" si="46"/>
        <v>0</v>
      </c>
      <c r="AY77">
        <f t="shared" si="46"/>
        <v>0</v>
      </c>
      <c r="AZ77">
        <f t="shared" si="46"/>
        <v>0</v>
      </c>
      <c r="BA77">
        <f t="shared" si="46"/>
        <v>0</v>
      </c>
      <c r="BB77">
        <f t="shared" si="46"/>
        <v>0</v>
      </c>
    </row>
    <row r="78" spans="1:54" x14ac:dyDescent="0.2">
      <c r="A78" s="34" t="s">
        <v>73</v>
      </c>
      <c r="B78" s="35">
        <v>0.76881340229764417</v>
      </c>
      <c r="C78">
        <f>$Y$21</f>
        <v>0</v>
      </c>
    </row>
    <row r="79" spans="1:54" x14ac:dyDescent="0.2">
      <c r="A79" s="21" t="s">
        <v>45</v>
      </c>
      <c r="B79">
        <v>0.46703485178364684</v>
      </c>
      <c r="C79">
        <f>$Y$22</f>
        <v>0</v>
      </c>
      <c r="D79">
        <f t="shared" ref="D79:AI79" si="47">IF($Y$23=0,$B$79*($C$79),$B80*($C$80))</f>
        <v>0</v>
      </c>
      <c r="E79">
        <f t="shared" si="47"/>
        <v>0</v>
      </c>
      <c r="F79">
        <f t="shared" si="47"/>
        <v>0</v>
      </c>
      <c r="G79">
        <f t="shared" si="47"/>
        <v>0</v>
      </c>
      <c r="H79">
        <f t="shared" si="47"/>
        <v>0</v>
      </c>
      <c r="I79">
        <f t="shared" si="47"/>
        <v>0</v>
      </c>
      <c r="J79">
        <f t="shared" si="47"/>
        <v>0</v>
      </c>
      <c r="K79">
        <f t="shared" si="47"/>
        <v>0</v>
      </c>
      <c r="L79">
        <f t="shared" si="47"/>
        <v>0</v>
      </c>
      <c r="M79">
        <f t="shared" si="47"/>
        <v>0</v>
      </c>
      <c r="N79">
        <f t="shared" si="47"/>
        <v>0</v>
      </c>
      <c r="O79">
        <f t="shared" si="47"/>
        <v>0</v>
      </c>
      <c r="P79">
        <f t="shared" si="47"/>
        <v>0</v>
      </c>
      <c r="Q79">
        <f t="shared" si="47"/>
        <v>0</v>
      </c>
      <c r="R79">
        <f t="shared" si="47"/>
        <v>0</v>
      </c>
      <c r="S79">
        <f t="shared" si="47"/>
        <v>0</v>
      </c>
      <c r="T79">
        <f t="shared" si="47"/>
        <v>0</v>
      </c>
      <c r="U79">
        <f t="shared" si="47"/>
        <v>0</v>
      </c>
      <c r="V79">
        <f t="shared" si="47"/>
        <v>0</v>
      </c>
      <c r="W79">
        <f t="shared" si="47"/>
        <v>0</v>
      </c>
      <c r="X79">
        <f t="shared" si="47"/>
        <v>0</v>
      </c>
      <c r="Y79">
        <f t="shared" si="47"/>
        <v>0</v>
      </c>
      <c r="Z79">
        <f t="shared" si="47"/>
        <v>0</v>
      </c>
      <c r="AA79">
        <f t="shared" si="47"/>
        <v>0</v>
      </c>
      <c r="AB79">
        <f t="shared" si="47"/>
        <v>0</v>
      </c>
      <c r="AC79">
        <f t="shared" si="47"/>
        <v>0</v>
      </c>
      <c r="AD79">
        <f t="shared" si="47"/>
        <v>0</v>
      </c>
      <c r="AE79">
        <f t="shared" si="47"/>
        <v>0</v>
      </c>
      <c r="AF79">
        <f t="shared" si="47"/>
        <v>0</v>
      </c>
      <c r="AG79">
        <f t="shared" si="47"/>
        <v>0</v>
      </c>
      <c r="AH79">
        <f t="shared" si="47"/>
        <v>0</v>
      </c>
      <c r="AI79">
        <f t="shared" si="47"/>
        <v>0</v>
      </c>
      <c r="AJ79">
        <f t="shared" ref="AJ79:BB79" si="48">IF($Y$23=0,$B$79*($C$79),$B80*($C$80))</f>
        <v>0</v>
      </c>
      <c r="AK79">
        <f t="shared" si="48"/>
        <v>0</v>
      </c>
      <c r="AL79">
        <f t="shared" si="48"/>
        <v>0</v>
      </c>
      <c r="AM79">
        <f t="shared" si="48"/>
        <v>0</v>
      </c>
      <c r="AN79">
        <f t="shared" si="48"/>
        <v>0</v>
      </c>
      <c r="AO79">
        <f t="shared" si="48"/>
        <v>0</v>
      </c>
      <c r="AP79">
        <f t="shared" si="48"/>
        <v>0</v>
      </c>
      <c r="AQ79">
        <f t="shared" si="48"/>
        <v>0</v>
      </c>
      <c r="AR79">
        <f t="shared" si="48"/>
        <v>0</v>
      </c>
      <c r="AS79">
        <f t="shared" si="48"/>
        <v>0</v>
      </c>
      <c r="AT79">
        <f t="shared" si="48"/>
        <v>0</v>
      </c>
      <c r="AU79">
        <f t="shared" si="48"/>
        <v>0</v>
      </c>
      <c r="AV79">
        <f t="shared" si="48"/>
        <v>0</v>
      </c>
      <c r="AW79">
        <f t="shared" si="48"/>
        <v>0</v>
      </c>
      <c r="AX79">
        <f t="shared" si="48"/>
        <v>0</v>
      </c>
      <c r="AY79">
        <f t="shared" si="48"/>
        <v>0</v>
      </c>
      <c r="AZ79">
        <f t="shared" si="48"/>
        <v>0</v>
      </c>
      <c r="BA79">
        <f t="shared" si="48"/>
        <v>0</v>
      </c>
      <c r="BB79">
        <f t="shared" si="48"/>
        <v>0</v>
      </c>
    </row>
    <row r="80" spans="1:54" x14ac:dyDescent="0.2">
      <c r="A80" s="34" t="s">
        <v>85</v>
      </c>
      <c r="B80">
        <v>0.41729420103489478</v>
      </c>
      <c r="C80">
        <f>$Y$22</f>
        <v>0</v>
      </c>
    </row>
    <row r="81" spans="1:54 16384:16384" x14ac:dyDescent="0.2">
      <c r="A81" t="s">
        <v>46</v>
      </c>
      <c r="B81">
        <v>0.80064820369621092</v>
      </c>
      <c r="C81">
        <f>$Y$23</f>
        <v>0</v>
      </c>
      <c r="D81">
        <f>$B$81*$C$81</f>
        <v>0</v>
      </c>
      <c r="E81">
        <f>$B$81*$C$81</f>
        <v>0</v>
      </c>
      <c r="F81">
        <f>$B$81*$C$81</f>
        <v>0</v>
      </c>
      <c r="G81">
        <f>$B$81*$C$81</f>
        <v>0</v>
      </c>
      <c r="H81">
        <f>$B$81*$C$81</f>
        <v>0</v>
      </c>
      <c r="I81">
        <f>$B$81*$C$81</f>
        <v>0</v>
      </c>
      <c r="J81">
        <f>$B$81*$C$81</f>
        <v>0</v>
      </c>
      <c r="K81">
        <f>$B$81*$C$81</f>
        <v>0</v>
      </c>
      <c r="L81">
        <f>$B$81*$C$81</f>
        <v>0</v>
      </c>
      <c r="M81">
        <f>$B$81*$C$81</f>
        <v>0</v>
      </c>
      <c r="N81">
        <f>$B$81*$C$81</f>
        <v>0</v>
      </c>
      <c r="O81">
        <f>$B$81*$C$81</f>
        <v>0</v>
      </c>
      <c r="P81">
        <f>$B$81*$C$81</f>
        <v>0</v>
      </c>
      <c r="Q81">
        <f>$B$81*$C$81</f>
        <v>0</v>
      </c>
      <c r="R81">
        <f>$B$81*$C$81</f>
        <v>0</v>
      </c>
      <c r="S81">
        <f>$B$81*$C$81</f>
        <v>0</v>
      </c>
      <c r="T81">
        <f>$B$81*$C$81</f>
        <v>0</v>
      </c>
      <c r="U81">
        <f>$B$81*$C$81</f>
        <v>0</v>
      </c>
      <c r="V81">
        <f>$B$81*$C$81</f>
        <v>0</v>
      </c>
      <c r="W81">
        <f>$B$81*$C$81</f>
        <v>0</v>
      </c>
      <c r="X81">
        <f>$B$81*$C$81</f>
        <v>0</v>
      </c>
      <c r="Y81">
        <f>$B$81*$C$81</f>
        <v>0</v>
      </c>
      <c r="Z81">
        <f>$B$81*$C$81</f>
        <v>0</v>
      </c>
      <c r="AA81">
        <f>$B$81*$C$81</f>
        <v>0</v>
      </c>
      <c r="AB81">
        <f>$B$81*$C$81</f>
        <v>0</v>
      </c>
      <c r="AC81">
        <f>$B$81*$C$81</f>
        <v>0</v>
      </c>
      <c r="AD81">
        <f>$B$81*$C$81</f>
        <v>0</v>
      </c>
      <c r="AE81">
        <f>$B$81*$C$81</f>
        <v>0</v>
      </c>
      <c r="AF81">
        <f>$B$81*$C$81</f>
        <v>0</v>
      </c>
      <c r="AG81">
        <f>$B$81*$C$81</f>
        <v>0</v>
      </c>
      <c r="AH81">
        <f>$B$81*$C$81</f>
        <v>0</v>
      </c>
      <c r="AI81">
        <f>$B$81*$C$81</f>
        <v>0</v>
      </c>
      <c r="AJ81">
        <f>$B$81*$C$81</f>
        <v>0</v>
      </c>
      <c r="AK81">
        <f>$B$81*$C$81</f>
        <v>0</v>
      </c>
      <c r="AL81">
        <f>$B$81*$C$81</f>
        <v>0</v>
      </c>
      <c r="AM81">
        <f>$B$81*$C$81</f>
        <v>0</v>
      </c>
      <c r="AN81">
        <f>$B$81*$C$81</f>
        <v>0</v>
      </c>
      <c r="AO81">
        <f>$B$81*$C$81</f>
        <v>0</v>
      </c>
      <c r="AP81">
        <f>$B$81*$C$81</f>
        <v>0</v>
      </c>
      <c r="AQ81">
        <f>$B$81*$C$81</f>
        <v>0</v>
      </c>
      <c r="AR81">
        <f>$B$81*$C$81</f>
        <v>0</v>
      </c>
      <c r="AS81">
        <f>$B$81*$C$81</f>
        <v>0</v>
      </c>
      <c r="AT81">
        <f>$B$81*$C$81</f>
        <v>0</v>
      </c>
      <c r="AU81">
        <f>$B$81*$C$81</f>
        <v>0</v>
      </c>
      <c r="AV81">
        <f>$B$81*$C$81</f>
        <v>0</v>
      </c>
      <c r="AW81">
        <f>$B$81*$C$81</f>
        <v>0</v>
      </c>
      <c r="AX81">
        <f>$B$81*$C$81</f>
        <v>0</v>
      </c>
      <c r="AY81">
        <f>$B$81*$C$81</f>
        <v>0</v>
      </c>
      <c r="AZ81">
        <f>$B$81*$C$81</f>
        <v>0</v>
      </c>
      <c r="BA81">
        <f>$B$81*$C$81</f>
        <v>0</v>
      </c>
      <c r="BB81">
        <f>$B$81*$C$81</f>
        <v>0</v>
      </c>
    </row>
    <row r="82" spans="1:54 16384:16384" x14ac:dyDescent="0.2">
      <c r="A82" t="s">
        <v>48</v>
      </c>
      <c r="B82">
        <v>0.50200301879089326</v>
      </c>
      <c r="C82">
        <f>$Y$25</f>
        <v>0</v>
      </c>
      <c r="D82">
        <f>$B$82*$C$82</f>
        <v>0</v>
      </c>
      <c r="E82">
        <f>$B$82*$C$82</f>
        <v>0</v>
      </c>
      <c r="F82">
        <f>$B$82*$C$82</f>
        <v>0</v>
      </c>
      <c r="G82">
        <f>$B$82*$C$82</f>
        <v>0</v>
      </c>
      <c r="H82">
        <f>$B$82*$C$82</f>
        <v>0</v>
      </c>
      <c r="I82">
        <f>$B$82*$C$82</f>
        <v>0</v>
      </c>
      <c r="J82">
        <f>$B$82*$C$82</f>
        <v>0</v>
      </c>
      <c r="K82">
        <f>$B$82*$C$82</f>
        <v>0</v>
      </c>
      <c r="L82">
        <f>$B$82*$C$82</f>
        <v>0</v>
      </c>
      <c r="M82">
        <f>$B$82*$C$82</f>
        <v>0</v>
      </c>
      <c r="N82">
        <f>$B$82*$C$82</f>
        <v>0</v>
      </c>
      <c r="O82">
        <f>$B$82*$C$82</f>
        <v>0</v>
      </c>
      <c r="P82">
        <f>$B$82*$C$82</f>
        <v>0</v>
      </c>
      <c r="Q82">
        <f>$B$82*$C$82</f>
        <v>0</v>
      </c>
      <c r="R82">
        <f>$B$82*$C$82</f>
        <v>0</v>
      </c>
      <c r="S82">
        <f>$B$82*$C$82</f>
        <v>0</v>
      </c>
      <c r="T82">
        <f>$B$82*$C$82</f>
        <v>0</v>
      </c>
      <c r="U82">
        <f>$B$82*$C$82</f>
        <v>0</v>
      </c>
      <c r="V82">
        <f>$B$82*$C$82</f>
        <v>0</v>
      </c>
      <c r="W82">
        <f>$B$82*$C$82</f>
        <v>0</v>
      </c>
      <c r="X82">
        <f>$B$82*$C$82</f>
        <v>0</v>
      </c>
      <c r="Y82">
        <f>$B$82*$C$82</f>
        <v>0</v>
      </c>
      <c r="Z82">
        <f>$B$82*$C$82</f>
        <v>0</v>
      </c>
      <c r="AA82">
        <f>$B$82*$C$82</f>
        <v>0</v>
      </c>
      <c r="AB82">
        <f>$B$82*$C$82</f>
        <v>0</v>
      </c>
      <c r="AC82">
        <f>$B$82*$C$82</f>
        <v>0</v>
      </c>
      <c r="AD82">
        <f>$B$82*$C$82</f>
        <v>0</v>
      </c>
      <c r="AE82">
        <f>$B$82*$C$82</f>
        <v>0</v>
      </c>
      <c r="AF82">
        <f>$B$82*$C$82</f>
        <v>0</v>
      </c>
      <c r="AG82">
        <f>$B$82*$C$82</f>
        <v>0</v>
      </c>
      <c r="AH82">
        <f>$B$82*$C$82</f>
        <v>0</v>
      </c>
      <c r="AI82">
        <f>$B$82*$C$82</f>
        <v>0</v>
      </c>
      <c r="AJ82">
        <f>$B$82*$C$82</f>
        <v>0</v>
      </c>
      <c r="AK82">
        <f>$B$82*$C$82</f>
        <v>0</v>
      </c>
      <c r="AL82">
        <f>$B$82*$C$82</f>
        <v>0</v>
      </c>
      <c r="AM82">
        <f>$B$82*$C$82</f>
        <v>0</v>
      </c>
      <c r="AN82">
        <f>$B$82*$C$82</f>
        <v>0</v>
      </c>
      <c r="AO82">
        <f>$B$82*$C$82</f>
        <v>0</v>
      </c>
      <c r="AP82">
        <f>$B$82*$C$82</f>
        <v>0</v>
      </c>
      <c r="AQ82">
        <f>$B$82*$C$82</f>
        <v>0</v>
      </c>
      <c r="AR82">
        <f>$B$82*$C$82</f>
        <v>0</v>
      </c>
      <c r="AS82">
        <f>$B$82*$C$82</f>
        <v>0</v>
      </c>
      <c r="AT82">
        <f>$B$82*$C$82</f>
        <v>0</v>
      </c>
      <c r="AU82">
        <f>$B$82*$C$82</f>
        <v>0</v>
      </c>
      <c r="AV82">
        <f>$B$82*$C$82</f>
        <v>0</v>
      </c>
      <c r="AW82">
        <f>$B$82*$C$82</f>
        <v>0</v>
      </c>
      <c r="AX82">
        <f>$B$82*$C$82</f>
        <v>0</v>
      </c>
      <c r="AY82">
        <f>$B$82*$C$82</f>
        <v>0</v>
      </c>
      <c r="AZ82">
        <f>$B$82*$C$82</f>
        <v>0</v>
      </c>
      <c r="BA82">
        <f>$B$82*$C$82</f>
        <v>0</v>
      </c>
      <c r="BB82">
        <f>$B$82*$C$82</f>
        <v>0</v>
      </c>
    </row>
    <row r="83" spans="1:54 16384:16384" x14ac:dyDescent="0.2">
      <c r="A83" t="s">
        <v>75</v>
      </c>
      <c r="B83" s="16">
        <v>8.9577592089524778E-3</v>
      </c>
      <c r="C83" s="55">
        <f>$Y$24-B110</f>
        <v>0</v>
      </c>
      <c r="D83">
        <f>$B$83*($C$83)</f>
        <v>0</v>
      </c>
      <c r="E83">
        <f>$B$83*($C$83)</f>
        <v>0</v>
      </c>
      <c r="F83">
        <f>$B$83*($C$83)</f>
        <v>0</v>
      </c>
      <c r="G83">
        <f>$B$83*($C$83)</f>
        <v>0</v>
      </c>
      <c r="H83">
        <f>$B$83*($C$83)</f>
        <v>0</v>
      </c>
      <c r="I83">
        <f>$B$83*($C$83)</f>
        <v>0</v>
      </c>
      <c r="J83">
        <f>$B$83*($C$83)</f>
        <v>0</v>
      </c>
      <c r="K83">
        <f>$B$83*($C$83)</f>
        <v>0</v>
      </c>
      <c r="L83">
        <f>$B$83*($C$83)</f>
        <v>0</v>
      </c>
      <c r="M83">
        <f>$B$83*($C$83)</f>
        <v>0</v>
      </c>
      <c r="N83">
        <f>$B$83*($C$83)</f>
        <v>0</v>
      </c>
      <c r="O83">
        <f>$B$83*($C$83)</f>
        <v>0</v>
      </c>
      <c r="P83">
        <f>$B$83*($C$83)</f>
        <v>0</v>
      </c>
      <c r="Q83">
        <f>$B$83*($C$83)</f>
        <v>0</v>
      </c>
      <c r="R83">
        <f>$B$83*($C$83)</f>
        <v>0</v>
      </c>
      <c r="S83">
        <f>$B$83*($C$83)</f>
        <v>0</v>
      </c>
      <c r="T83">
        <f>$B$83*($C$83)</f>
        <v>0</v>
      </c>
      <c r="U83">
        <f>$B$83*($C$83)</f>
        <v>0</v>
      </c>
      <c r="V83">
        <f>$B$83*($C$83)</f>
        <v>0</v>
      </c>
      <c r="W83">
        <f>$B$83*($C$83)</f>
        <v>0</v>
      </c>
      <c r="X83">
        <f>$B$83*($C$83)</f>
        <v>0</v>
      </c>
      <c r="Y83">
        <f>$B$83*($C$83)</f>
        <v>0</v>
      </c>
      <c r="Z83">
        <f>$B$83*($C$83)</f>
        <v>0</v>
      </c>
      <c r="AA83">
        <f>$B$83*($C$83)</f>
        <v>0</v>
      </c>
      <c r="AB83">
        <f>$B$83*($C$83)</f>
        <v>0</v>
      </c>
      <c r="AC83">
        <f>$B$83*($C$83)</f>
        <v>0</v>
      </c>
      <c r="AD83">
        <f>$B$83*($C$83)</f>
        <v>0</v>
      </c>
      <c r="AE83">
        <f>$B$83*($C$83)</f>
        <v>0</v>
      </c>
      <c r="AF83">
        <f>$B$83*($C$83)</f>
        <v>0</v>
      </c>
      <c r="AG83">
        <f>$B$83*($C$83)</f>
        <v>0</v>
      </c>
      <c r="AH83">
        <f>$B$83*($C$83)</f>
        <v>0</v>
      </c>
      <c r="AI83">
        <f>$B$83*($C$83)</f>
        <v>0</v>
      </c>
      <c r="AJ83">
        <f>$B$83*($C$83)</f>
        <v>0</v>
      </c>
      <c r="AK83">
        <f>$B$83*($C$83)</f>
        <v>0</v>
      </c>
      <c r="AL83">
        <f>$B$83*($C$83)</f>
        <v>0</v>
      </c>
      <c r="AM83">
        <f>$B$83*($C$83)</f>
        <v>0</v>
      </c>
      <c r="AN83">
        <f>$B$83*($C$83)</f>
        <v>0</v>
      </c>
      <c r="AO83">
        <f>$B$83*($C$83)</f>
        <v>0</v>
      </c>
      <c r="AP83">
        <f>$B$83*($C$83)</f>
        <v>0</v>
      </c>
      <c r="AQ83">
        <f>$B$83*($C$83)</f>
        <v>0</v>
      </c>
      <c r="AR83">
        <f>$B$83*($C$83)</f>
        <v>0</v>
      </c>
      <c r="AS83">
        <f>$B$83*($C$83)</f>
        <v>0</v>
      </c>
      <c r="AT83">
        <f>$B$83*($C$83)</f>
        <v>0</v>
      </c>
      <c r="AU83">
        <f>$B$83*($C$83)</f>
        <v>0</v>
      </c>
      <c r="AV83">
        <f>$B$83*($C$83)</f>
        <v>0</v>
      </c>
      <c r="AW83">
        <f>$B$83*($C$83)</f>
        <v>0</v>
      </c>
      <c r="AX83">
        <f>$B$83*($C$83)</f>
        <v>0</v>
      </c>
      <c r="AY83">
        <f>$B$83*($C$83)</f>
        <v>0</v>
      </c>
      <c r="AZ83">
        <f>$B$83*($C$83)</f>
        <v>0</v>
      </c>
      <c r="BA83">
        <f>$B$83*($C$83)</f>
        <v>0</v>
      </c>
      <c r="BB83">
        <f>$B$83*($C$83)</f>
        <v>0</v>
      </c>
    </row>
    <row r="84" spans="1:54 16384:16384" x14ac:dyDescent="0.2">
      <c r="A84" t="s">
        <v>49</v>
      </c>
      <c r="B84" s="16">
        <v>-0.63226508601010656</v>
      </c>
      <c r="C84" s="55">
        <f>$Y$26-B111</f>
        <v>0</v>
      </c>
      <c r="D84">
        <f>$B$84*($C$84)</f>
        <v>0</v>
      </c>
      <c r="E84">
        <f>$B$84*($C$84)</f>
        <v>0</v>
      </c>
      <c r="F84">
        <f>$B$84*($C$84)</f>
        <v>0</v>
      </c>
      <c r="G84">
        <f>$B$84*($C$84)</f>
        <v>0</v>
      </c>
      <c r="H84">
        <f>$B$84*($C$84)</f>
        <v>0</v>
      </c>
      <c r="I84">
        <f>$B$84*($C$84)</f>
        <v>0</v>
      </c>
      <c r="J84">
        <f>$B$84*($C$84)</f>
        <v>0</v>
      </c>
      <c r="K84">
        <f>$B$84*($C$84)</f>
        <v>0</v>
      </c>
      <c r="L84">
        <f>$B$84*($C$84)</f>
        <v>0</v>
      </c>
      <c r="M84">
        <f>$B$84*($C$84)</f>
        <v>0</v>
      </c>
      <c r="N84">
        <f>$B$84*($C$84)</f>
        <v>0</v>
      </c>
      <c r="O84">
        <f>$B$84*($C$84)</f>
        <v>0</v>
      </c>
      <c r="P84">
        <f>$B$84*($C$84)</f>
        <v>0</v>
      </c>
      <c r="Q84">
        <f>$B$84*($C$84)</f>
        <v>0</v>
      </c>
      <c r="R84">
        <f>$B$84*($C$84)</f>
        <v>0</v>
      </c>
      <c r="S84">
        <f>$B$84*($C$84)</f>
        <v>0</v>
      </c>
      <c r="T84">
        <f>$B$84*($C$84)</f>
        <v>0</v>
      </c>
      <c r="U84">
        <f>$B$84*($C$84)</f>
        <v>0</v>
      </c>
      <c r="V84">
        <f>$B$84*($C$84)</f>
        <v>0</v>
      </c>
      <c r="W84">
        <f>$B$84*($C$84)</f>
        <v>0</v>
      </c>
      <c r="X84">
        <f>$B$84*($C$84)</f>
        <v>0</v>
      </c>
      <c r="Y84">
        <f>$B$84*($C$84)</f>
        <v>0</v>
      </c>
      <c r="Z84">
        <f>$B$84*($C$84)</f>
        <v>0</v>
      </c>
      <c r="AA84">
        <f>$B$84*($C$84)</f>
        <v>0</v>
      </c>
      <c r="AB84">
        <f>$B$84*($C$84)</f>
        <v>0</v>
      </c>
      <c r="AC84">
        <f>$B$84*($C$84)</f>
        <v>0</v>
      </c>
      <c r="AD84">
        <f>$B$84*($C$84)</f>
        <v>0</v>
      </c>
      <c r="AE84">
        <f>$B$84*($C$84)</f>
        <v>0</v>
      </c>
      <c r="AF84">
        <f>$B$84*($C$84)</f>
        <v>0</v>
      </c>
      <c r="AG84">
        <f>$B$84*($C$84)</f>
        <v>0</v>
      </c>
      <c r="AH84">
        <f>$B$84*($C$84)</f>
        <v>0</v>
      </c>
      <c r="AI84">
        <f>$B$84*($C$84)</f>
        <v>0</v>
      </c>
      <c r="AJ84">
        <f>$B$84*($C$84)</f>
        <v>0</v>
      </c>
      <c r="AK84">
        <f>$B$84*($C$84)</f>
        <v>0</v>
      </c>
      <c r="AL84">
        <f>$B$84*($C$84)</f>
        <v>0</v>
      </c>
      <c r="AM84">
        <f>$B$84*($C$84)</f>
        <v>0</v>
      </c>
      <c r="AN84">
        <f>$B$84*($C$84)</f>
        <v>0</v>
      </c>
      <c r="AO84">
        <f>$B$84*($C$84)</f>
        <v>0</v>
      </c>
      <c r="AP84">
        <f>$B$84*($C$84)</f>
        <v>0</v>
      </c>
      <c r="AQ84">
        <f>$B$84*($C$84)</f>
        <v>0</v>
      </c>
      <c r="AR84">
        <f>$B$84*($C$84)</f>
        <v>0</v>
      </c>
      <c r="AS84">
        <f>$B$84*($C$84)</f>
        <v>0</v>
      </c>
      <c r="AT84">
        <f>$B$84*($C$84)</f>
        <v>0</v>
      </c>
      <c r="AU84">
        <f>$B$84*($C$84)</f>
        <v>0</v>
      </c>
      <c r="AV84">
        <f>$B$84*($C$84)</f>
        <v>0</v>
      </c>
      <c r="AW84">
        <f>$B$84*($C$84)</f>
        <v>0</v>
      </c>
      <c r="AX84">
        <f>$B$84*($C$84)</f>
        <v>0</v>
      </c>
      <c r="AY84">
        <f>$B$84*($C$84)</f>
        <v>0</v>
      </c>
      <c r="AZ84">
        <f>$B$84*($C$84)</f>
        <v>0</v>
      </c>
      <c r="BA84">
        <f>$B$84*($C$84)</f>
        <v>0</v>
      </c>
      <c r="BB84">
        <f>$B$84*($C$84)</f>
        <v>0</v>
      </c>
    </row>
    <row r="85" spans="1:54 16384:16384" x14ac:dyDescent="0.2">
      <c r="A85" s="21" t="s">
        <v>76</v>
      </c>
      <c r="B85" s="26">
        <v>0</v>
      </c>
      <c r="D85">
        <f>$B$85</f>
        <v>0</v>
      </c>
      <c r="E85">
        <f>$B$85</f>
        <v>0</v>
      </c>
      <c r="F85">
        <f>$B$85</f>
        <v>0</v>
      </c>
      <c r="G85">
        <f>$B$85</f>
        <v>0</v>
      </c>
      <c r="H85">
        <f>$B$85</f>
        <v>0</v>
      </c>
      <c r="I85">
        <f>$B$85</f>
        <v>0</v>
      </c>
      <c r="J85">
        <f>$B$85</f>
        <v>0</v>
      </c>
      <c r="K85">
        <f>$B$85</f>
        <v>0</v>
      </c>
      <c r="L85">
        <f>$B$85</f>
        <v>0</v>
      </c>
      <c r="M85">
        <f>$B$85</f>
        <v>0</v>
      </c>
      <c r="N85">
        <f>$B$85</f>
        <v>0</v>
      </c>
      <c r="O85">
        <f>$B$85</f>
        <v>0</v>
      </c>
      <c r="P85">
        <f>$B$85</f>
        <v>0</v>
      </c>
      <c r="Q85">
        <f>$B$85</f>
        <v>0</v>
      </c>
      <c r="R85">
        <f>$B$85</f>
        <v>0</v>
      </c>
      <c r="S85">
        <f>$B$85</f>
        <v>0</v>
      </c>
      <c r="T85">
        <f>$B$85</f>
        <v>0</v>
      </c>
      <c r="U85">
        <f>$B$85</f>
        <v>0</v>
      </c>
      <c r="V85">
        <f>$B$85</f>
        <v>0</v>
      </c>
      <c r="W85">
        <f>$B$85</f>
        <v>0</v>
      </c>
      <c r="X85">
        <f>$B$85</f>
        <v>0</v>
      </c>
      <c r="Y85">
        <f>$B$85</f>
        <v>0</v>
      </c>
      <c r="Z85">
        <f>$B$85</f>
        <v>0</v>
      </c>
      <c r="AA85">
        <f>$B$85</f>
        <v>0</v>
      </c>
      <c r="AB85">
        <f>$B$85</f>
        <v>0</v>
      </c>
      <c r="AC85">
        <f>$B$85</f>
        <v>0</v>
      </c>
      <c r="AD85">
        <f>$B$85</f>
        <v>0</v>
      </c>
      <c r="AE85">
        <f>$B$85</f>
        <v>0</v>
      </c>
      <c r="AF85">
        <f>$B$85</f>
        <v>0</v>
      </c>
      <c r="AG85">
        <f>$B$85</f>
        <v>0</v>
      </c>
      <c r="AH85">
        <f>$B$85</f>
        <v>0</v>
      </c>
      <c r="AI85">
        <f>$B$85</f>
        <v>0</v>
      </c>
      <c r="AJ85">
        <f>$B$85</f>
        <v>0</v>
      </c>
      <c r="AK85">
        <f>$B$85</f>
        <v>0</v>
      </c>
      <c r="AL85">
        <f>$B$85</f>
        <v>0</v>
      </c>
      <c r="AM85">
        <f>$B$85</f>
        <v>0</v>
      </c>
      <c r="AN85">
        <f>$B$85</f>
        <v>0</v>
      </c>
      <c r="AO85">
        <f>$B$85</f>
        <v>0</v>
      </c>
      <c r="AP85">
        <f>$B$85</f>
        <v>0</v>
      </c>
      <c r="AQ85">
        <f>$B$85</f>
        <v>0</v>
      </c>
      <c r="AR85">
        <f>$B$85</f>
        <v>0</v>
      </c>
      <c r="AS85">
        <f>$B$85</f>
        <v>0</v>
      </c>
      <c r="AT85">
        <f>$B$85</f>
        <v>0</v>
      </c>
      <c r="AU85">
        <f>$B$85</f>
        <v>0</v>
      </c>
      <c r="AV85">
        <f>$B$85</f>
        <v>0</v>
      </c>
      <c r="AW85">
        <f>$B$85</f>
        <v>0</v>
      </c>
      <c r="AX85">
        <f>$B$85</f>
        <v>0</v>
      </c>
      <c r="AY85">
        <f>$B$85</f>
        <v>0</v>
      </c>
      <c r="AZ85">
        <f>$B$85</f>
        <v>0</v>
      </c>
      <c r="BA85">
        <f>$B$85</f>
        <v>0</v>
      </c>
      <c r="BB85">
        <f>$B$85</f>
        <v>0</v>
      </c>
    </row>
    <row r="86" spans="1:54 16384:16384" x14ac:dyDescent="0.2">
      <c r="A86" s="36" t="s">
        <v>77</v>
      </c>
      <c r="B86" s="7"/>
      <c r="C86" s="7"/>
      <c r="D86" s="7">
        <f ca="1">SUM(D75:D84)-D85</f>
        <v>0</v>
      </c>
      <c r="E86" s="7">
        <f ca="1">SUM(E75:E84)-E85</f>
        <v>0</v>
      </c>
      <c r="F86" s="7">
        <f ca="1">SUM(F75:F84)-F85</f>
        <v>0</v>
      </c>
      <c r="G86" s="7">
        <f ca="1">SUM(G75:G84)-G85</f>
        <v>0</v>
      </c>
      <c r="H86" s="7">
        <f ca="1">SUM(H75:H84)-H85</f>
        <v>0</v>
      </c>
      <c r="I86" s="7">
        <f ca="1">SUM(I75:I84)-I85</f>
        <v>0</v>
      </c>
      <c r="J86" s="7">
        <f ca="1">SUM(J75:J84)-J85</f>
        <v>0</v>
      </c>
      <c r="K86" s="7">
        <f ca="1">SUM(K75:K84)-K85</f>
        <v>0</v>
      </c>
      <c r="L86" s="7">
        <f ca="1">SUM(L75:L84)-L85</f>
        <v>0</v>
      </c>
      <c r="M86" s="7">
        <f ca="1">SUM(M75:M84)-M85</f>
        <v>0</v>
      </c>
      <c r="N86" s="7">
        <f ca="1">SUM(N75:N84)-N85</f>
        <v>0</v>
      </c>
      <c r="O86" s="7">
        <f ca="1">SUM(O75:O84)-O85</f>
        <v>0</v>
      </c>
      <c r="P86" s="7">
        <f ca="1">SUM(P75:P84)-P85</f>
        <v>0</v>
      </c>
      <c r="Q86" s="7">
        <f ca="1">SUM(Q75:Q84)-Q85</f>
        <v>0</v>
      </c>
      <c r="R86" s="7">
        <f ca="1">SUM(R75:R84)-R85</f>
        <v>0</v>
      </c>
      <c r="S86" s="7">
        <f ca="1">SUM(S75:S84)-S85</f>
        <v>0</v>
      </c>
      <c r="T86" s="7">
        <f ca="1">SUM(T75:T84)-T85</f>
        <v>0</v>
      </c>
      <c r="U86" s="7">
        <f ca="1">SUM(U75:U84)-U85</f>
        <v>0</v>
      </c>
      <c r="V86" s="7">
        <f ca="1">SUM(V75:V84)-V85</f>
        <v>0</v>
      </c>
      <c r="W86" s="7">
        <f ca="1">SUM(W75:W84)-W85</f>
        <v>0</v>
      </c>
      <c r="X86" s="7">
        <f ca="1">SUM(X75:X84)-X85</f>
        <v>0</v>
      </c>
      <c r="Y86" s="7">
        <f ca="1">SUM(Y75:Y84)-Y85</f>
        <v>0</v>
      </c>
      <c r="Z86" s="7">
        <f ca="1">SUM(Z75:Z84)-Z85</f>
        <v>0</v>
      </c>
      <c r="AA86" s="7">
        <f ca="1">SUM(AA75:AA84)-AA85</f>
        <v>0</v>
      </c>
      <c r="AB86" s="7">
        <f ca="1">SUM(AB75:AB84)-AB85</f>
        <v>0</v>
      </c>
      <c r="AC86" s="7">
        <f ca="1">SUM(AC75:AC84)-AC85</f>
        <v>0</v>
      </c>
      <c r="AD86" s="7">
        <f ca="1">SUM(AD75:AD84)-AD85</f>
        <v>0</v>
      </c>
      <c r="AE86" s="7">
        <f ca="1">SUM(AE75:AE84)-AE85</f>
        <v>0</v>
      </c>
      <c r="AF86" s="7">
        <f ca="1">SUM(AF75:AF84)-AF85</f>
        <v>0</v>
      </c>
      <c r="AG86" s="7">
        <f ca="1">SUM(AG75:AG84)-AG85</f>
        <v>0</v>
      </c>
      <c r="AH86" s="7">
        <f ca="1">SUM(AH75:AH84)-AH85</f>
        <v>0</v>
      </c>
      <c r="AI86" s="7">
        <f ca="1">SUM(AI75:AI84)-AI85</f>
        <v>0</v>
      </c>
      <c r="AJ86" s="7">
        <f ca="1">SUM(AJ75:AJ84)-AJ85</f>
        <v>0</v>
      </c>
      <c r="AK86" s="7">
        <f ca="1">SUM(AK75:AK84)-AK85</f>
        <v>0</v>
      </c>
      <c r="AL86" s="7">
        <f ca="1">SUM(AL75:AL84)-AL85</f>
        <v>0</v>
      </c>
      <c r="AM86" s="7">
        <f ca="1">SUM(AM75:AM84)-AM85</f>
        <v>0</v>
      </c>
      <c r="AN86" s="7">
        <f ca="1">SUM(AN75:AN84)-AN85</f>
        <v>0</v>
      </c>
      <c r="AO86" s="7">
        <f ca="1">SUM(AO75:AO84)-AO85</f>
        <v>0</v>
      </c>
      <c r="AP86" s="7">
        <f ca="1">SUM(AP75:AP84)-AP85</f>
        <v>0</v>
      </c>
      <c r="AQ86" s="7">
        <f ca="1">SUM(AQ75:AQ84)-AQ85</f>
        <v>0</v>
      </c>
      <c r="AR86" s="7">
        <f ca="1">SUM(AR75:AR84)-AR85</f>
        <v>0</v>
      </c>
      <c r="AS86" s="7">
        <f ca="1">SUM(AS75:AS84)-AS85</f>
        <v>0</v>
      </c>
      <c r="AT86" s="7">
        <f ca="1">SUM(AT75:AT84)-AT85</f>
        <v>0</v>
      </c>
      <c r="AU86" s="7">
        <f ca="1">SUM(AU75:AU84)-AU85</f>
        <v>0</v>
      </c>
      <c r="AV86" s="7">
        <f ca="1">SUM(AV75:AV84)-AV85</f>
        <v>0</v>
      </c>
      <c r="AW86" s="7">
        <f ca="1">SUM(AW75:AW84)-AW85</f>
        <v>0</v>
      </c>
      <c r="AX86" s="7">
        <f ca="1">SUM(AX75:AX84)-AX85</f>
        <v>0</v>
      </c>
      <c r="AY86" s="7">
        <f ca="1">SUM(AY75:AY84)-AY85</f>
        <v>0</v>
      </c>
      <c r="AZ86" s="7">
        <f ca="1">SUM(AZ75:AZ84)-AZ85</f>
        <v>0</v>
      </c>
      <c r="BA86" s="7">
        <f ca="1">SUM(BA75:BA84)-BA85</f>
        <v>0</v>
      </c>
      <c r="BB86" s="7">
        <f ca="1">SUM(BB75:BB84)-BB85</f>
        <v>0</v>
      </c>
      <c r="XFD86" s="7"/>
    </row>
    <row r="87" spans="1:54 16384:16384" x14ac:dyDescent="0.2">
      <c r="A87" s="5"/>
    </row>
    <row r="89" spans="1:54 16384:16384" x14ac:dyDescent="0.2">
      <c r="A89" s="30" t="s">
        <v>25</v>
      </c>
      <c r="D89">
        <f>D60</f>
        <v>30</v>
      </c>
      <c r="E89">
        <f>E60</f>
        <v>31</v>
      </c>
      <c r="F89">
        <f>F60</f>
        <v>32</v>
      </c>
      <c r="G89">
        <f>G60</f>
        <v>33</v>
      </c>
      <c r="H89">
        <f>H60</f>
        <v>34</v>
      </c>
      <c r="I89">
        <f>I60</f>
        <v>35</v>
      </c>
      <c r="J89">
        <f>J60</f>
        <v>36</v>
      </c>
      <c r="K89">
        <f>K60</f>
        <v>37</v>
      </c>
      <c r="L89">
        <f>L60</f>
        <v>38</v>
      </c>
      <c r="M89">
        <f>M60</f>
        <v>39</v>
      </c>
      <c r="N89">
        <f>N60</f>
        <v>40</v>
      </c>
      <c r="O89">
        <f>O60</f>
        <v>41</v>
      </c>
      <c r="P89">
        <f>P60</f>
        <v>42</v>
      </c>
      <c r="Q89">
        <f>Q60</f>
        <v>43</v>
      </c>
      <c r="R89">
        <f>R60</f>
        <v>44</v>
      </c>
      <c r="S89">
        <f>S60</f>
        <v>45</v>
      </c>
      <c r="T89">
        <f>T60</f>
        <v>46</v>
      </c>
      <c r="U89">
        <f>U60</f>
        <v>47</v>
      </c>
      <c r="V89">
        <f>V60</f>
        <v>48</v>
      </c>
      <c r="W89">
        <f>W60</f>
        <v>49</v>
      </c>
      <c r="X89">
        <f>X60</f>
        <v>50</v>
      </c>
      <c r="Y89">
        <f>Y60</f>
        <v>51</v>
      </c>
      <c r="Z89">
        <f>Z60</f>
        <v>52</v>
      </c>
      <c r="AA89">
        <f>AA60</f>
        <v>53</v>
      </c>
      <c r="AB89">
        <f>AB60</f>
        <v>54</v>
      </c>
      <c r="AC89">
        <f>AC60</f>
        <v>55</v>
      </c>
      <c r="AD89">
        <f>AD60</f>
        <v>56</v>
      </c>
      <c r="AE89">
        <f>AE60</f>
        <v>57</v>
      </c>
      <c r="AF89">
        <f>AF60</f>
        <v>58</v>
      </c>
      <c r="AG89">
        <f>AG60</f>
        <v>59</v>
      </c>
      <c r="AH89">
        <f>AH60</f>
        <v>60</v>
      </c>
      <c r="AI89">
        <f>AI60</f>
        <v>61</v>
      </c>
      <c r="AJ89">
        <f>AJ60</f>
        <v>62</v>
      </c>
      <c r="AK89">
        <f>AK60</f>
        <v>63</v>
      </c>
      <c r="AL89">
        <f>AL60</f>
        <v>64</v>
      </c>
      <c r="AM89">
        <f>AM60</f>
        <v>65</v>
      </c>
      <c r="AN89">
        <f>AN60</f>
        <v>66</v>
      </c>
      <c r="AO89">
        <f>AO60</f>
        <v>67</v>
      </c>
      <c r="AP89">
        <f>AP60</f>
        <v>68</v>
      </c>
      <c r="AQ89">
        <f>AQ60</f>
        <v>69</v>
      </c>
      <c r="AR89">
        <f>AR60</f>
        <v>70</v>
      </c>
      <c r="AS89">
        <f>AS60</f>
        <v>71</v>
      </c>
      <c r="AT89">
        <f>AT60</f>
        <v>72</v>
      </c>
      <c r="AU89">
        <f>AU60</f>
        <v>73</v>
      </c>
      <c r="AV89">
        <f>AV60</f>
        <v>74</v>
      </c>
      <c r="AW89">
        <f>AW60</f>
        <v>75</v>
      </c>
      <c r="AX89">
        <f>AX60</f>
        <v>76</v>
      </c>
      <c r="AY89">
        <f>AY60</f>
        <v>77</v>
      </c>
      <c r="AZ89">
        <f>AZ60</f>
        <v>78</v>
      </c>
      <c r="BA89">
        <f>BA60</f>
        <v>79</v>
      </c>
      <c r="BB89">
        <f>BB60</f>
        <v>80</v>
      </c>
    </row>
    <row r="90" spans="1:54 16384:16384" x14ac:dyDescent="0.2">
      <c r="A90" s="31" t="s">
        <v>78</v>
      </c>
      <c r="B90" s="16">
        <v>-4.3214955244251117E-3</v>
      </c>
      <c r="C90" s="32">
        <f ca="1">$Y$18</f>
        <v>0</v>
      </c>
      <c r="D90">
        <f ca="1">$B$90*$C$90</f>
        <v>0</v>
      </c>
      <c r="E90">
        <f ca="1">$B$90*$C$90</f>
        <v>0</v>
      </c>
      <c r="F90">
        <f ca="1">$B$90*$C$90</f>
        <v>0</v>
      </c>
      <c r="G90">
        <f ca="1">$B$90*$C$90</f>
        <v>0</v>
      </c>
      <c r="H90">
        <f ca="1">$B$90*$C$90</f>
        <v>0</v>
      </c>
      <c r="I90">
        <f ca="1">$B$90*$C$90</f>
        <v>0</v>
      </c>
      <c r="J90">
        <f ca="1">$B$90*$C$90</f>
        <v>0</v>
      </c>
      <c r="K90">
        <f ca="1">$B$90*$C$90</f>
        <v>0</v>
      </c>
      <c r="L90">
        <f ca="1">$B$90*$C$90</f>
        <v>0</v>
      </c>
      <c r="M90">
        <f ca="1">$B$90*$C$90</f>
        <v>0</v>
      </c>
      <c r="N90">
        <f ca="1">$B$90*$C$90</f>
        <v>0</v>
      </c>
      <c r="O90">
        <f ca="1">$B$90*$C$90</f>
        <v>0</v>
      </c>
      <c r="P90">
        <f ca="1">$B$90*$C$90</f>
        <v>0</v>
      </c>
      <c r="Q90">
        <f ca="1">$B$90*$C$90</f>
        <v>0</v>
      </c>
      <c r="R90">
        <f ca="1">$B$90*$C$90</f>
        <v>0</v>
      </c>
      <c r="S90">
        <f ca="1">$B$90*$C$90</f>
        <v>0</v>
      </c>
      <c r="T90">
        <f ca="1">$B$90*$C$90</f>
        <v>0</v>
      </c>
      <c r="U90">
        <f ca="1">$B$90*$C$90</f>
        <v>0</v>
      </c>
      <c r="V90">
        <f ca="1">$B$90*$C$90</f>
        <v>0</v>
      </c>
      <c r="W90">
        <f ca="1">$B$90*$C$90</f>
        <v>0</v>
      </c>
      <c r="X90">
        <f ca="1">$B$90*$C$90</f>
        <v>0</v>
      </c>
      <c r="Y90">
        <f ca="1">$B$90*$C$90</f>
        <v>0</v>
      </c>
      <c r="Z90">
        <f ca="1">$B$90*$C$90</f>
        <v>0</v>
      </c>
      <c r="AA90">
        <f ca="1">$B$90*$C$90</f>
        <v>0</v>
      </c>
      <c r="AB90">
        <f ca="1">$B$90*$C$90</f>
        <v>0</v>
      </c>
      <c r="AC90">
        <f ca="1">$B$90*$C$90</f>
        <v>0</v>
      </c>
      <c r="AD90">
        <f ca="1">$B$90*$C$90</f>
        <v>0</v>
      </c>
      <c r="AE90">
        <f ca="1">$B$90*$C$90</f>
        <v>0</v>
      </c>
      <c r="AF90">
        <f ca="1">$B$90*$C$90</f>
        <v>0</v>
      </c>
      <c r="AG90">
        <f ca="1">$B$90*$C$90</f>
        <v>0</v>
      </c>
      <c r="AH90">
        <f ca="1">$B$90*$C$90</f>
        <v>0</v>
      </c>
      <c r="AI90">
        <f ca="1">$B$90*$C$90</f>
        <v>0</v>
      </c>
      <c r="AJ90">
        <f ca="1">$B$90*$C$90</f>
        <v>0</v>
      </c>
      <c r="AK90">
        <f ca="1">$B$90*$C$90</f>
        <v>0</v>
      </c>
      <c r="AL90">
        <f ca="1">$B$90*$C$90</f>
        <v>0</v>
      </c>
      <c r="AM90">
        <f ca="1">$B$90*$C$90</f>
        <v>0</v>
      </c>
      <c r="AN90">
        <f ca="1">$B$90*$C$90</f>
        <v>0</v>
      </c>
      <c r="AO90">
        <f ca="1">$B$90*$C$90</f>
        <v>0</v>
      </c>
      <c r="AP90">
        <f ca="1">$B$90*$C$90</f>
        <v>0</v>
      </c>
      <c r="AQ90">
        <f ca="1">$B$90*$C$90</f>
        <v>0</v>
      </c>
      <c r="AR90">
        <f ca="1">$B$90*$C$90</f>
        <v>0</v>
      </c>
      <c r="AS90">
        <f ca="1">$B$90*$C$90</f>
        <v>0</v>
      </c>
      <c r="AT90">
        <f ca="1">$B$90*$C$90</f>
        <v>0</v>
      </c>
      <c r="AU90">
        <f ca="1">$B$90*$C$90</f>
        <v>0</v>
      </c>
      <c r="AV90">
        <f ca="1">$B$90*$C$90</f>
        <v>0</v>
      </c>
      <c r="AW90">
        <f ca="1">$B$90*$C$90</f>
        <v>0</v>
      </c>
      <c r="AX90">
        <f ca="1">$B$90*$C$90</f>
        <v>0</v>
      </c>
      <c r="AY90">
        <f ca="1">$B$90*$C$90</f>
        <v>0</v>
      </c>
      <c r="AZ90">
        <f ca="1">$B$90*$C$90</f>
        <v>0</v>
      </c>
      <c r="BA90">
        <f ca="1">$B$90*$C$90</f>
        <v>0</v>
      </c>
      <c r="BB90">
        <f ca="1">$B$90*$C$90</f>
        <v>0</v>
      </c>
    </row>
    <row r="91" spans="1:54 16384:16384" x14ac:dyDescent="0.2">
      <c r="A91" s="31" t="s">
        <v>79</v>
      </c>
      <c r="B91" s="16">
        <v>-1.9619016169959069E-5</v>
      </c>
      <c r="C91" s="32">
        <f ca="1">$Y$20</f>
        <v>0</v>
      </c>
      <c r="D91">
        <f ca="1">$B$91*($C$91)</f>
        <v>0</v>
      </c>
      <c r="E91">
        <f ca="1">$B$91*($C$91)</f>
        <v>0</v>
      </c>
      <c r="F91">
        <f ca="1">$B$91*($C$91)</f>
        <v>0</v>
      </c>
      <c r="G91">
        <f ca="1">$B$91*($C$91)</f>
        <v>0</v>
      </c>
      <c r="H91">
        <f ca="1">$B$91*($C$91)</f>
        <v>0</v>
      </c>
      <c r="I91">
        <f ca="1">$B$91*($C$91)</f>
        <v>0</v>
      </c>
      <c r="J91">
        <f ca="1">$B$91*($C$91)</f>
        <v>0</v>
      </c>
      <c r="K91">
        <f ca="1">$B$91*($C$91)</f>
        <v>0</v>
      </c>
      <c r="L91">
        <f ca="1">$B$91*($C$91)</f>
        <v>0</v>
      </c>
      <c r="M91">
        <f ca="1">$B$91*($C$91)</f>
        <v>0</v>
      </c>
      <c r="N91">
        <f ca="1">$B$91*($C$91)</f>
        <v>0</v>
      </c>
      <c r="O91">
        <f ca="1">$B$91*($C$91)</f>
        <v>0</v>
      </c>
      <c r="P91">
        <f ca="1">$B$91*($C$91)</f>
        <v>0</v>
      </c>
      <c r="Q91">
        <f ca="1">$B$91*($C$91)</f>
        <v>0</v>
      </c>
      <c r="R91">
        <f ca="1">$B$91*($C$91)</f>
        <v>0</v>
      </c>
      <c r="S91">
        <f ca="1">$B$91*($C$91)</f>
        <v>0</v>
      </c>
      <c r="T91">
        <f ca="1">$B$91*($C$91)</f>
        <v>0</v>
      </c>
      <c r="U91">
        <f ca="1">$B$91*($C$91)</f>
        <v>0</v>
      </c>
      <c r="V91">
        <f ca="1">$B$91*($C$91)</f>
        <v>0</v>
      </c>
      <c r="W91">
        <f ca="1">$B$91*($C$91)</f>
        <v>0</v>
      </c>
      <c r="X91">
        <f ca="1">$B$91*($C$91)</f>
        <v>0</v>
      </c>
      <c r="Y91">
        <f ca="1">$B$91*($C$91)</f>
        <v>0</v>
      </c>
      <c r="Z91">
        <f ca="1">$B$91*($C$91)</f>
        <v>0</v>
      </c>
      <c r="AA91">
        <f ca="1">$B$91*($C$91)</f>
        <v>0</v>
      </c>
      <c r="AB91">
        <f ca="1">$B$91*($C$91)</f>
        <v>0</v>
      </c>
      <c r="AC91">
        <f ca="1">$B$91*($C$91)</f>
        <v>0</v>
      </c>
      <c r="AD91">
        <f ca="1">$B$91*($C$91)</f>
        <v>0</v>
      </c>
      <c r="AE91">
        <f ca="1">$B$91*($C$91)</f>
        <v>0</v>
      </c>
      <c r="AF91">
        <f ca="1">$B$91*($C$91)</f>
        <v>0</v>
      </c>
      <c r="AG91">
        <f ca="1">$B$91*($C$91)</f>
        <v>0</v>
      </c>
      <c r="AH91">
        <f ca="1">$B$91*($C$91)</f>
        <v>0</v>
      </c>
      <c r="AI91">
        <f ca="1">$B$91*($C$91)</f>
        <v>0</v>
      </c>
      <c r="AJ91">
        <f ca="1">$B$91*($C$91)</f>
        <v>0</v>
      </c>
      <c r="AK91">
        <f ca="1">$B$91*($C$91)</f>
        <v>0</v>
      </c>
      <c r="AL91">
        <f ca="1">$B$91*($C$91)</f>
        <v>0</v>
      </c>
      <c r="AM91">
        <f ca="1">$B$91*($C$91)</f>
        <v>0</v>
      </c>
      <c r="AN91">
        <f ca="1">$B$91*($C$91)</f>
        <v>0</v>
      </c>
      <c r="AO91">
        <f ca="1">$B$91*($C$91)</f>
        <v>0</v>
      </c>
      <c r="AP91">
        <f ca="1">$B$91*($C$91)</f>
        <v>0</v>
      </c>
      <c r="AQ91">
        <f ca="1">$B$91*($C$91)</f>
        <v>0</v>
      </c>
      <c r="AR91">
        <f ca="1">$B$91*($C$91)</f>
        <v>0</v>
      </c>
      <c r="AS91">
        <f ca="1">$B$91*($C$91)</f>
        <v>0</v>
      </c>
      <c r="AT91">
        <f ca="1">$B$91*($C$91)</f>
        <v>0</v>
      </c>
      <c r="AU91">
        <f ca="1">$B$91*($C$91)</f>
        <v>0</v>
      </c>
      <c r="AV91">
        <f ca="1">$B$91*($C$91)</f>
        <v>0</v>
      </c>
      <c r="AW91">
        <f ca="1">$B$91*($C$91)</f>
        <v>0</v>
      </c>
      <c r="AX91">
        <f ca="1">$B$91*($C$91)</f>
        <v>0</v>
      </c>
      <c r="AY91">
        <f ca="1">$B$91*($C$91)</f>
        <v>0</v>
      </c>
      <c r="AZ91">
        <f ca="1">$B$91*($C$91)</f>
        <v>0</v>
      </c>
      <c r="BA91">
        <f ca="1">$B$91*($C$91)</f>
        <v>0</v>
      </c>
      <c r="BB91">
        <f ca="1">$B$91*($C$91)</f>
        <v>0</v>
      </c>
    </row>
    <row r="92" spans="1:54 16384:16384" x14ac:dyDescent="0.2">
      <c r="A92" s="21" t="s">
        <v>44</v>
      </c>
      <c r="B92">
        <v>1.1127078117084934</v>
      </c>
      <c r="C92">
        <f>$Y$21</f>
        <v>0</v>
      </c>
      <c r="D92">
        <f>IF($Y$23=0,$B$92*($C$92),$B$93*($C$93))</f>
        <v>0</v>
      </c>
      <c r="E92">
        <f>IF($Y$23=0,$B$92*($C$92),$B$93*($C$93))</f>
        <v>0</v>
      </c>
      <c r="F92">
        <f>IF($Y$23=0,$B$92*($C$92),$B$93*($C$93))</f>
        <v>0</v>
      </c>
      <c r="G92">
        <f>IF($Y$23=0,$B$92*($C$92),$B$93*($C$93))</f>
        <v>0</v>
      </c>
      <c r="H92">
        <f>IF($Y$23=0,$B$92*($C$92),$B$93*($C$93))</f>
        <v>0</v>
      </c>
      <c r="I92">
        <f>IF($Y$23=0,$B$92*($C$92),$B$93*($C$93))</f>
        <v>0</v>
      </c>
      <c r="J92">
        <f>IF($Y$23=0,$B$92*($C$92),$B$93*($C$93))</f>
        <v>0</v>
      </c>
      <c r="K92">
        <f>IF($Y$23=0,$B$92*($C$92),$B$93*($C$93))</f>
        <v>0</v>
      </c>
      <c r="L92">
        <f>IF($Y$23=0,$B$92*($C$92),$B$93*($C$93))</f>
        <v>0</v>
      </c>
      <c r="M92">
        <f>IF($Y$23=0,$B$92*($C$92),$B$93*($C$93))</f>
        <v>0</v>
      </c>
      <c r="N92">
        <f>IF($Y$23=0,$B$92*($C$92),$B$93*($C$93))</f>
        <v>0</v>
      </c>
      <c r="O92">
        <f>IF($Y$23=0,$B$92*($C$92),$B$93*($C$93))</f>
        <v>0</v>
      </c>
      <c r="P92">
        <f>IF($Y$23=0,$B$92*($C$92),$B$93*($C$93))</f>
        <v>0</v>
      </c>
      <c r="Q92">
        <f>IF($Y$23=0,$B$92*($C$92),$B$93*($C$93))</f>
        <v>0</v>
      </c>
      <c r="R92">
        <f>IF($Y$23=0,$B$92*($C$92),$B$93*($C$93))</f>
        <v>0</v>
      </c>
      <c r="S92">
        <f>IF($Y$23=0,$B$92*($C$92),$B$93*($C$93))</f>
        <v>0</v>
      </c>
      <c r="T92">
        <f>IF($Y$23=0,$B$92*($C$92),$B$93*($C$93))</f>
        <v>0</v>
      </c>
      <c r="U92">
        <f>IF($Y$23=0,$B$92*($C$92),$B$93*($C$93))</f>
        <v>0</v>
      </c>
      <c r="V92">
        <f>IF($Y$23=0,$B$92*($C$92),$B$93*($C$93))</f>
        <v>0</v>
      </c>
      <c r="W92">
        <f>IF($Y$23=0,$B$92*($C$92),$B$93*($C$93))</f>
        <v>0</v>
      </c>
      <c r="X92">
        <f>IF($Y$23=0,$B$92*($C$92),$B$93*($C$93))</f>
        <v>0</v>
      </c>
      <c r="Y92">
        <f>IF($Y$23=0,$B$92*($C$92),$B$93*($C$93))</f>
        <v>0</v>
      </c>
      <c r="Z92">
        <f>IF($Y$23=0,$B$92*($C$92),$B$93*($C$93))</f>
        <v>0</v>
      </c>
      <c r="AA92">
        <f>IF($Y$23=0,$B$92*($C$92),$B$93*($C$93))</f>
        <v>0</v>
      </c>
      <c r="AB92">
        <f>IF($Y$23=0,$B$92*($C$92),$B$93*($C$93))</f>
        <v>0</v>
      </c>
      <c r="AC92">
        <f>IF($Y$23=0,$B$92*($C$92),$B$93*($C$93))</f>
        <v>0</v>
      </c>
      <c r="AD92">
        <f>IF($Y$23=0,$B$92*($C$92),$B$93*($C$93))</f>
        <v>0</v>
      </c>
      <c r="AE92">
        <f>IF($Y$23=0,$B$92*($C$92),$B$93*($C$93))</f>
        <v>0</v>
      </c>
      <c r="AF92">
        <f>IF($Y$23=0,$B$92*($C$92),$B$93*($C$93))</f>
        <v>0</v>
      </c>
      <c r="AG92">
        <f>IF($Y$23=0,$B$92*($C$92),$B$93*($C$93))</f>
        <v>0</v>
      </c>
      <c r="AH92">
        <f>IF($Y$23=0,$B$92*($C$92),$B$93*($C$93))</f>
        <v>0</v>
      </c>
      <c r="AI92">
        <f>IF($Y$23=0,$B$92*($C$92),$B$93*($C$93))</f>
        <v>0</v>
      </c>
      <c r="AJ92">
        <f>IF($Y$23=0,$B$92*($C$92),$B$93*($C$93))</f>
        <v>0</v>
      </c>
      <c r="AK92">
        <f>IF($Y$23=0,$B$92*($C$92),$B$93*($C$93))</f>
        <v>0</v>
      </c>
      <c r="AL92">
        <f>IF($Y$23=0,$B$92*($C$92),$B$93*($C$93))</f>
        <v>0</v>
      </c>
      <c r="AM92">
        <f>IF($Y$23=0,$B$92*($C$92),$B$93*($C$93))</f>
        <v>0</v>
      </c>
      <c r="AN92">
        <f>IF($Y$23=0,$B$92*($C$92),$B$93*($C$93))</f>
        <v>0</v>
      </c>
      <c r="AO92">
        <f>IF($Y$23=0,$B$92*($C$92),$B$93*($C$93))</f>
        <v>0</v>
      </c>
      <c r="AP92">
        <f>IF($Y$23=0,$B$92*($C$92),$B$93*($C$93))</f>
        <v>0</v>
      </c>
      <c r="AQ92">
        <f>IF($Y$23=0,$B$92*($C$92),$B$93*($C$93))</f>
        <v>0</v>
      </c>
      <c r="AR92">
        <f>IF($Y$23=0,$B$92*($C$92),$B$93*($C$93))</f>
        <v>0</v>
      </c>
      <c r="AS92">
        <f>IF($Y$23=0,$B$92*($C$92),$B$93*($C$93))</f>
        <v>0</v>
      </c>
      <c r="AT92">
        <f>IF($Y$23=0,$B$92*($C$92),$B$93*($C$93))</f>
        <v>0</v>
      </c>
      <c r="AU92">
        <f>IF($Y$23=0,$B$92*($C$92),$B$93*($C$93))</f>
        <v>0</v>
      </c>
      <c r="AV92">
        <f>IF($Y$23=0,$B$92*($C$92),$B$93*($C$93))</f>
        <v>0</v>
      </c>
      <c r="AW92">
        <f>IF($Y$23=0,$B$92*($C$92),$B$93*($C$93))</f>
        <v>0</v>
      </c>
      <c r="AX92">
        <f>IF($Y$23=0,$B$92*($C$92),$B$93*($C$93))</f>
        <v>0</v>
      </c>
      <c r="AY92">
        <f>IF($Y$23=0,$B$92*($C$92),$B$93*($C$93))</f>
        <v>0</v>
      </c>
      <c r="AZ92">
        <f>IF($Y$23=0,$B$92*($C$92),$B$93*($C$93))</f>
        <v>0</v>
      </c>
      <c r="BA92">
        <f>IF($Y$23=0,$B$92*($C$92),$B$93*($C$93))</f>
        <v>0</v>
      </c>
      <c r="BB92">
        <f>IF($Y$23=0,$B$92*($C$92),$B$93*($C$93))</f>
        <v>0</v>
      </c>
    </row>
    <row r="93" spans="1:54 16384:16384" x14ac:dyDescent="0.2">
      <c r="A93" s="34" t="s">
        <v>73</v>
      </c>
      <c r="B93" s="35">
        <v>1.238762851172857</v>
      </c>
      <c r="C93">
        <f>$Y$21</f>
        <v>0</v>
      </c>
    </row>
    <row r="94" spans="1:54 16384:16384" x14ac:dyDescent="0.2">
      <c r="A94" s="21" t="s">
        <v>45</v>
      </c>
      <c r="B94">
        <v>0.33604571710326536</v>
      </c>
      <c r="C94">
        <f>$Y$22</f>
        <v>0</v>
      </c>
      <c r="D94">
        <f>IF($Y$23=0,$B$94*($C$94),$B$95*($C$95))</f>
        <v>0</v>
      </c>
      <c r="E94">
        <f>IF($Y$23=0,$B$94*($C$94),$B$95*($C$95))</f>
        <v>0</v>
      </c>
      <c r="F94">
        <f>IF($Y$23=0,$B$94*($C$94),$B$95*($C$95))</f>
        <v>0</v>
      </c>
      <c r="G94">
        <f>IF($Y$23=0,$B$94*($C$94),$B$95*($C$95))</f>
        <v>0</v>
      </c>
      <c r="H94">
        <f>IF($Y$23=0,$B$94*($C$94),$B$95*($C$95))</f>
        <v>0</v>
      </c>
      <c r="I94">
        <f>IF($Y$23=0,$B$94*($C$94),$B$95*($C$95))</f>
        <v>0</v>
      </c>
      <c r="J94">
        <f>IF($Y$23=0,$B$94*($C$94),$B$95*($C$95))</f>
        <v>0</v>
      </c>
      <c r="K94">
        <f>IF($Y$23=0,$B$94*($C$94),$B$95*($C$95))</f>
        <v>0</v>
      </c>
      <c r="L94">
        <f>IF($Y$23=0,$B$94*($C$94),$B$95*($C$95))</f>
        <v>0</v>
      </c>
      <c r="M94">
        <f>IF($Y$23=0,$B$94*($C$94),$B$95*($C$95))</f>
        <v>0</v>
      </c>
      <c r="N94">
        <f>IF($Y$23=0,$B$94*($C$94),$B$95*($C$95))</f>
        <v>0</v>
      </c>
      <c r="O94">
        <f>IF($Y$23=0,$B$94*($C$94),$B$95*($C$95))</f>
        <v>0</v>
      </c>
      <c r="P94">
        <f>IF($Y$23=0,$B$94*($C$94),$B$95*($C$95))</f>
        <v>0</v>
      </c>
      <c r="Q94">
        <f>IF($Y$23=0,$B$94*($C$94),$B$95*($C$95))</f>
        <v>0</v>
      </c>
      <c r="R94">
        <f>IF($Y$23=0,$B$94*($C$94),$B$95*($C$95))</f>
        <v>0</v>
      </c>
      <c r="S94">
        <f>IF($Y$23=0,$B$94*($C$94),$B$95*($C$95))</f>
        <v>0</v>
      </c>
      <c r="T94">
        <f>IF($Y$23=0,$B$94*($C$94),$B$95*($C$95))</f>
        <v>0</v>
      </c>
      <c r="U94">
        <f>IF($Y$23=0,$B$94*($C$94),$B$95*($C$95))</f>
        <v>0</v>
      </c>
      <c r="V94">
        <f>IF($Y$23=0,$B$94*($C$94),$B$95*($C$95))</f>
        <v>0</v>
      </c>
      <c r="W94">
        <f>IF($Y$23=0,$B$94*($C$94),$B$95*($C$95))</f>
        <v>0</v>
      </c>
      <c r="X94">
        <f>IF($Y$23=0,$B$94*($C$94),$B$95*($C$95))</f>
        <v>0</v>
      </c>
      <c r="Y94">
        <f>IF($Y$23=0,$B$94*($C$94),$B$95*($C$95))</f>
        <v>0</v>
      </c>
      <c r="Z94">
        <f>IF($Y$23=0,$B$94*($C$94),$B$95*($C$95))</f>
        <v>0</v>
      </c>
      <c r="AA94">
        <f>IF($Y$23=0,$B$94*($C$94),$B$95*($C$95))</f>
        <v>0</v>
      </c>
      <c r="AB94">
        <f>IF($Y$23=0,$B$94*($C$94),$B$95*($C$95))</f>
        <v>0</v>
      </c>
      <c r="AC94">
        <f>IF($Y$23=0,$B$94*($C$94),$B$95*($C$95))</f>
        <v>0</v>
      </c>
      <c r="AD94">
        <f>IF($Y$23=0,$B$94*($C$94),$B$95*($C$95))</f>
        <v>0</v>
      </c>
      <c r="AE94">
        <f>IF($Y$23=0,$B$94*($C$94),$B$95*($C$95))</f>
        <v>0</v>
      </c>
      <c r="AF94">
        <f>IF($Y$23=0,$B$94*($C$94),$B$95*($C$95))</f>
        <v>0</v>
      </c>
      <c r="AG94">
        <f>IF($Y$23=0,$B$94*($C$94),$B$95*($C$95))</f>
        <v>0</v>
      </c>
      <c r="AH94">
        <f>IF($Y$23=0,$B$94*($C$94),$B$95*($C$95))</f>
        <v>0</v>
      </c>
      <c r="AI94">
        <f>IF($Y$23=0,$B$94*($C$94),$B$95*($C$95))</f>
        <v>0</v>
      </c>
      <c r="AJ94">
        <f>IF($Y$23=0,$B$94*($C$94),$B$95*($C$95))</f>
        <v>0</v>
      </c>
      <c r="AK94">
        <f>IF($Y$23=0,$B$94*($C$94),$B$95*($C$95))</f>
        <v>0</v>
      </c>
      <c r="AL94">
        <f>IF($Y$23=0,$B$94*($C$94),$B$95*($C$95))</f>
        <v>0</v>
      </c>
      <c r="AM94">
        <f>IF($Y$23=0,$B$94*($C$94),$B$95*($C$95))</f>
        <v>0</v>
      </c>
      <c r="AN94">
        <f>IF($Y$23=0,$B$94*($C$94),$B$95*($C$95))</f>
        <v>0</v>
      </c>
      <c r="AO94">
        <f>IF($Y$23=0,$B$94*($C$94),$B$95*($C$95))</f>
        <v>0</v>
      </c>
      <c r="AP94">
        <f>IF($Y$23=0,$B$94*($C$94),$B$95*($C$95))</f>
        <v>0</v>
      </c>
      <c r="AQ94">
        <f>IF($Y$23=0,$B$94*($C$94),$B$95*($C$95))</f>
        <v>0</v>
      </c>
      <c r="AR94">
        <f>IF($Y$23=0,$B$94*($C$94),$B$95*($C$95))</f>
        <v>0</v>
      </c>
      <c r="AS94">
        <f>IF($Y$23=0,$B$94*($C$94),$B$95*($C$95))</f>
        <v>0</v>
      </c>
      <c r="AT94">
        <f>IF($Y$23=0,$B$94*($C$94),$B$95*($C$95))</f>
        <v>0</v>
      </c>
      <c r="AU94">
        <f>IF($Y$23=0,$B$94*($C$94),$B$95*($C$95))</f>
        <v>0</v>
      </c>
      <c r="AV94">
        <f>IF($Y$23=0,$B$94*($C$94),$B$95*($C$95))</f>
        <v>0</v>
      </c>
      <c r="AW94">
        <f>IF($Y$23=0,$B$94*($C$94),$B$95*($C$95))</f>
        <v>0</v>
      </c>
      <c r="AX94">
        <f>IF($Y$23=0,$B$94*($C$94),$B$95*($C$95))</f>
        <v>0</v>
      </c>
      <c r="AY94">
        <f>IF($Y$23=0,$B$94*($C$94),$B$95*($C$95))</f>
        <v>0</v>
      </c>
      <c r="AZ94">
        <f>IF($Y$23=0,$B$94*($C$94),$B$95*($C$95))</f>
        <v>0</v>
      </c>
      <c r="BA94">
        <f>IF($Y$23=0,$B$94*($C$94),$B$95*($C$95))</f>
        <v>0</v>
      </c>
      <c r="BB94">
        <f>IF($Y$23=0,$B$94*($C$94),$B$95*($C$95))</f>
        <v>0</v>
      </c>
    </row>
    <row r="95" spans="1:54 16384:16384" x14ac:dyDescent="0.2">
      <c r="A95" s="34" t="s">
        <v>85</v>
      </c>
      <c r="B95">
        <v>0.46241931591429491</v>
      </c>
      <c r="C95">
        <f>$Y$22</f>
        <v>0</v>
      </c>
    </row>
    <row r="96" spans="1:54 16384:16384" x14ac:dyDescent="0.2">
      <c r="A96" t="s">
        <v>46</v>
      </c>
      <c r="B96">
        <v>0.5152571898558117</v>
      </c>
      <c r="C96">
        <f>$Y$23</f>
        <v>0</v>
      </c>
      <c r="D96">
        <f>$B$96*($C$96)</f>
        <v>0</v>
      </c>
      <c r="E96">
        <f>$B$96*($C$96)</f>
        <v>0</v>
      </c>
      <c r="F96">
        <f>$B$96*($C$96)</f>
        <v>0</v>
      </c>
      <c r="G96">
        <f>$B$96*($C$96)</f>
        <v>0</v>
      </c>
      <c r="H96">
        <f>$B$96*($C$96)</f>
        <v>0</v>
      </c>
      <c r="I96">
        <f>$B$96*($C$96)</f>
        <v>0</v>
      </c>
      <c r="J96">
        <f>$B$96*($C$96)</f>
        <v>0</v>
      </c>
      <c r="K96">
        <f>$B$96*($C$96)</f>
        <v>0</v>
      </c>
      <c r="L96">
        <f>$B$96*($C$96)</f>
        <v>0</v>
      </c>
      <c r="M96">
        <f>$B$96*($C$96)</f>
        <v>0</v>
      </c>
      <c r="N96">
        <f>$B$96*($C$96)</f>
        <v>0</v>
      </c>
      <c r="O96">
        <f>$B$96*($C$96)</f>
        <v>0</v>
      </c>
      <c r="P96">
        <f>$B$96*($C$96)</f>
        <v>0</v>
      </c>
      <c r="Q96">
        <f>$B$96*($C$96)</f>
        <v>0</v>
      </c>
      <c r="R96">
        <f>$B$96*($C$96)</f>
        <v>0</v>
      </c>
      <c r="S96">
        <f>$B$96*($C$96)</f>
        <v>0</v>
      </c>
      <c r="T96">
        <f>$B$96*($C$96)</f>
        <v>0</v>
      </c>
      <c r="U96">
        <f>$B$96*($C$96)</f>
        <v>0</v>
      </c>
      <c r="V96">
        <f>$B$96*($C$96)</f>
        <v>0</v>
      </c>
      <c r="W96">
        <f>$B$96*($C$96)</f>
        <v>0</v>
      </c>
      <c r="X96">
        <f>$B$96*($C$96)</f>
        <v>0</v>
      </c>
      <c r="Y96">
        <f>$B$96*($C$96)</f>
        <v>0</v>
      </c>
      <c r="Z96">
        <f>$B$96*($C$96)</f>
        <v>0</v>
      </c>
      <c r="AA96">
        <f>$B$96*($C$96)</f>
        <v>0</v>
      </c>
      <c r="AB96">
        <f>$B$96*($C$96)</f>
        <v>0</v>
      </c>
      <c r="AC96">
        <f>$B$96*($C$96)</f>
        <v>0</v>
      </c>
      <c r="AD96">
        <f>$B$96*($C$96)</f>
        <v>0</v>
      </c>
      <c r="AE96">
        <f>$B$96*($C$96)</f>
        <v>0</v>
      </c>
      <c r="AF96">
        <f>$B$96*($C$96)</f>
        <v>0</v>
      </c>
      <c r="AG96">
        <f>$B$96*($C$96)</f>
        <v>0</v>
      </c>
      <c r="AH96">
        <f>$B$96*($C$96)</f>
        <v>0</v>
      </c>
      <c r="AI96">
        <f>$B$96*($C$96)</f>
        <v>0</v>
      </c>
      <c r="AJ96">
        <f>$B$96*($C$96)</f>
        <v>0</v>
      </c>
      <c r="AK96">
        <f>$B$96*($C$96)</f>
        <v>0</v>
      </c>
      <c r="AL96">
        <f>$B$96*($C$96)</f>
        <v>0</v>
      </c>
      <c r="AM96">
        <f>$B$96*($C$96)</f>
        <v>0</v>
      </c>
      <c r="AN96">
        <f>$B$96*($C$96)</f>
        <v>0</v>
      </c>
      <c r="AO96">
        <f>$B$96*($C$96)</f>
        <v>0</v>
      </c>
      <c r="AP96">
        <f>$B$96*($C$96)</f>
        <v>0</v>
      </c>
      <c r="AQ96">
        <f>$B$96*($C$96)</f>
        <v>0</v>
      </c>
      <c r="AR96">
        <f>$B$96*($C$96)</f>
        <v>0</v>
      </c>
      <c r="AS96">
        <f>$B$96*($C$96)</f>
        <v>0</v>
      </c>
      <c r="AT96">
        <f>$B$96*($C$96)</f>
        <v>0</v>
      </c>
      <c r="AU96">
        <f>$B$96*($C$96)</f>
        <v>0</v>
      </c>
      <c r="AV96">
        <f>$B$96*($C$96)</f>
        <v>0</v>
      </c>
      <c r="AW96">
        <f>$B$96*($C$96)</f>
        <v>0</v>
      </c>
      <c r="AX96">
        <f>$B$96*($C$96)</f>
        <v>0</v>
      </c>
      <c r="AY96">
        <f>$B$96*($C$96)</f>
        <v>0</v>
      </c>
      <c r="AZ96">
        <f>$B$96*($C$96)</f>
        <v>0</v>
      </c>
      <c r="BA96">
        <f>$B$96*($C$96)</f>
        <v>0</v>
      </c>
      <c r="BB96">
        <f>$B$96*($C$96)</f>
        <v>0</v>
      </c>
    </row>
    <row r="97" spans="1:54 16384:16384" x14ac:dyDescent="0.2">
      <c r="A97" t="s">
        <v>48</v>
      </c>
      <c r="B97">
        <v>1.7992656954321742E-2</v>
      </c>
      <c r="C97">
        <f>$Y$25</f>
        <v>0</v>
      </c>
      <c r="D97">
        <f>$B$97*($C$97)</f>
        <v>0</v>
      </c>
      <c r="E97">
        <f>$B$97*($C$97)</f>
        <v>0</v>
      </c>
      <c r="F97">
        <f>$B$97*($C$97)</f>
        <v>0</v>
      </c>
      <c r="G97">
        <f>$B$97*($C$97)</f>
        <v>0</v>
      </c>
      <c r="H97">
        <f>$B$97*($C$97)</f>
        <v>0</v>
      </c>
      <c r="I97">
        <f>$B$97*($C$97)</f>
        <v>0</v>
      </c>
      <c r="J97">
        <f>$B$97*($C$97)</f>
        <v>0</v>
      </c>
      <c r="K97">
        <f>$B$97*($C$97)</f>
        <v>0</v>
      </c>
      <c r="L97">
        <f>$B$97*($C$97)</f>
        <v>0</v>
      </c>
      <c r="M97">
        <f>$B$97*($C$97)</f>
        <v>0</v>
      </c>
      <c r="N97">
        <f>$B$97*($C$97)</f>
        <v>0</v>
      </c>
      <c r="O97">
        <f>$B$97*($C$97)</f>
        <v>0</v>
      </c>
      <c r="P97">
        <f>$B$97*($C$97)</f>
        <v>0</v>
      </c>
      <c r="Q97">
        <f>$B$97*($C$97)</f>
        <v>0</v>
      </c>
      <c r="R97">
        <f>$B$97*($C$97)</f>
        <v>0</v>
      </c>
      <c r="S97">
        <f>$B$97*($C$97)</f>
        <v>0</v>
      </c>
      <c r="T97">
        <f>$B$97*($C$97)</f>
        <v>0</v>
      </c>
      <c r="U97">
        <f>$B$97*($C$97)</f>
        <v>0</v>
      </c>
      <c r="V97">
        <f>$B$97*($C$97)</f>
        <v>0</v>
      </c>
      <c r="W97">
        <f>$B$97*($C$97)</f>
        <v>0</v>
      </c>
      <c r="X97">
        <f>$B$97*($C$97)</f>
        <v>0</v>
      </c>
      <c r="Y97">
        <f>$B$97*($C$97)</f>
        <v>0</v>
      </c>
      <c r="Z97">
        <f>$B$97*($C$97)</f>
        <v>0</v>
      </c>
      <c r="AA97">
        <f>$B$97*($C$97)</f>
        <v>0</v>
      </c>
      <c r="AB97">
        <f>$B$97*($C$97)</f>
        <v>0</v>
      </c>
      <c r="AC97">
        <f>$B$97*($C$97)</f>
        <v>0</v>
      </c>
      <c r="AD97">
        <f>$B$97*($C$97)</f>
        <v>0</v>
      </c>
      <c r="AE97">
        <f>$B$97*($C$97)</f>
        <v>0</v>
      </c>
      <c r="AF97">
        <f>$B$97*($C$97)</f>
        <v>0</v>
      </c>
      <c r="AG97">
        <f>$B$97*($C$97)</f>
        <v>0</v>
      </c>
      <c r="AH97">
        <f>$B$97*($C$97)</f>
        <v>0</v>
      </c>
      <c r="AI97">
        <f>$B$97*($C$97)</f>
        <v>0</v>
      </c>
      <c r="AJ97">
        <f>$B$97*($C$97)</f>
        <v>0</v>
      </c>
      <c r="AK97">
        <f>$B$97*($C$97)</f>
        <v>0</v>
      </c>
      <c r="AL97">
        <f>$B$97*($C$97)</f>
        <v>0</v>
      </c>
      <c r="AM97">
        <f>$B$97*($C$97)</f>
        <v>0</v>
      </c>
      <c r="AN97">
        <f>$B$97*($C$97)</f>
        <v>0</v>
      </c>
      <c r="AO97">
        <f>$B$97*($C$97)</f>
        <v>0</v>
      </c>
      <c r="AP97">
        <f>$B$97*($C$97)</f>
        <v>0</v>
      </c>
      <c r="AQ97">
        <f>$B$97*($C$97)</f>
        <v>0</v>
      </c>
      <c r="AR97">
        <f>$B$97*($C$97)</f>
        <v>0</v>
      </c>
      <c r="AS97">
        <f>$B$97*($C$97)</f>
        <v>0</v>
      </c>
      <c r="AT97">
        <f>$B$97*($C$97)</f>
        <v>0</v>
      </c>
      <c r="AU97">
        <f>$B$97*($C$97)</f>
        <v>0</v>
      </c>
      <c r="AV97">
        <f>$B$97*($C$97)</f>
        <v>0</v>
      </c>
      <c r="AW97">
        <f>$B$97*($C$97)</f>
        <v>0</v>
      </c>
      <c r="AX97">
        <f>$B$97*($C$97)</f>
        <v>0</v>
      </c>
      <c r="AY97">
        <f>$B$97*($C$97)</f>
        <v>0</v>
      </c>
      <c r="AZ97">
        <f>$B$97*($C$97)</f>
        <v>0</v>
      </c>
      <c r="BA97">
        <f>$B$97*($C$97)</f>
        <v>0</v>
      </c>
      <c r="BB97">
        <f>$B$97*($C$97)</f>
        <v>0</v>
      </c>
    </row>
    <row r="98" spans="1:54 16384:16384" x14ac:dyDescent="0.2">
      <c r="A98" t="s">
        <v>75</v>
      </c>
      <c r="B98" s="16">
        <v>1.4051809269602301E-2</v>
      </c>
      <c r="C98">
        <f>$Y$24-B110</f>
        <v>0</v>
      </c>
      <c r="D98">
        <f>$B$98*($C$98)</f>
        <v>0</v>
      </c>
      <c r="E98">
        <f>$B$98*($C$98)</f>
        <v>0</v>
      </c>
      <c r="F98">
        <f>$B$98*($C$98)</f>
        <v>0</v>
      </c>
      <c r="G98">
        <f>$B$98*($C$98)</f>
        <v>0</v>
      </c>
      <c r="H98">
        <f>$B$98*($C$98)</f>
        <v>0</v>
      </c>
      <c r="I98">
        <f>$B$98*($C$98)</f>
        <v>0</v>
      </c>
      <c r="J98">
        <f>$B$98*($C$98)</f>
        <v>0</v>
      </c>
      <c r="K98">
        <f>$B$98*($C$98)</f>
        <v>0</v>
      </c>
      <c r="L98">
        <f>$B$98*($C$98)</f>
        <v>0</v>
      </c>
      <c r="M98">
        <f>$B$98*($C$98)</f>
        <v>0</v>
      </c>
      <c r="N98">
        <f>$B$98*($C$98)</f>
        <v>0</v>
      </c>
      <c r="O98">
        <f>$B$98*($C$98)</f>
        <v>0</v>
      </c>
      <c r="P98">
        <f>$B$98*($C$98)</f>
        <v>0</v>
      </c>
      <c r="Q98">
        <f>$B$98*($C$98)</f>
        <v>0</v>
      </c>
      <c r="R98">
        <f>$B$98*($C$98)</f>
        <v>0</v>
      </c>
      <c r="S98">
        <f>$B$98*($C$98)</f>
        <v>0</v>
      </c>
      <c r="T98">
        <f>$B$98*($C$98)</f>
        <v>0</v>
      </c>
      <c r="U98">
        <f>$B$98*($C$98)</f>
        <v>0</v>
      </c>
      <c r="V98">
        <f>$B$98*($C$98)</f>
        <v>0</v>
      </c>
      <c r="W98">
        <f>$B$98*($C$98)</f>
        <v>0</v>
      </c>
      <c r="X98">
        <f>$B$98*($C$98)</f>
        <v>0</v>
      </c>
      <c r="Y98">
        <f>$B$98*($C$98)</f>
        <v>0</v>
      </c>
      <c r="Z98">
        <f>$B$98*($C$98)</f>
        <v>0</v>
      </c>
      <c r="AA98">
        <f>$B$98*($C$98)</f>
        <v>0</v>
      </c>
      <c r="AB98">
        <f>$B$98*($C$98)</f>
        <v>0</v>
      </c>
      <c r="AC98">
        <f>$B$98*($C$98)</f>
        <v>0</v>
      </c>
      <c r="AD98">
        <f>$B$98*($C$98)</f>
        <v>0</v>
      </c>
      <c r="AE98">
        <f>$B$98*($C$98)</f>
        <v>0</v>
      </c>
      <c r="AF98">
        <f>$B$98*($C$98)</f>
        <v>0</v>
      </c>
      <c r="AG98">
        <f>$B$98*($C$98)</f>
        <v>0</v>
      </c>
      <c r="AH98">
        <f>$B$98*($C$98)</f>
        <v>0</v>
      </c>
      <c r="AI98">
        <f>$B$98*($C$98)</f>
        <v>0</v>
      </c>
      <c r="AJ98">
        <f>$B$98*($C$98)</f>
        <v>0</v>
      </c>
      <c r="AK98">
        <f>$B$98*($C$98)</f>
        <v>0</v>
      </c>
      <c r="AL98">
        <f>$B$98*($C$98)</f>
        <v>0</v>
      </c>
      <c r="AM98">
        <f>$B$98*($C$98)</f>
        <v>0</v>
      </c>
      <c r="AN98">
        <f>$B$98*($C$98)</f>
        <v>0</v>
      </c>
      <c r="AO98">
        <f>$B$98*($C$98)</f>
        <v>0</v>
      </c>
      <c r="AP98">
        <f>$B$98*($C$98)</f>
        <v>0</v>
      </c>
      <c r="AQ98">
        <f>$B$98*($C$98)</f>
        <v>0</v>
      </c>
      <c r="AR98">
        <f>$B$98*($C$98)</f>
        <v>0</v>
      </c>
      <c r="AS98">
        <f>$B$98*($C$98)</f>
        <v>0</v>
      </c>
      <c r="AT98">
        <f>$B$98*($C$98)</f>
        <v>0</v>
      </c>
      <c r="AU98">
        <f>$B$98*($C$98)</f>
        <v>0</v>
      </c>
      <c r="AV98">
        <f>$B$98*($C$98)</f>
        <v>0</v>
      </c>
      <c r="AW98">
        <f>$B$98*($C$98)</f>
        <v>0</v>
      </c>
      <c r="AX98">
        <f>$B$98*($C$98)</f>
        <v>0</v>
      </c>
      <c r="AY98">
        <f>$B$98*($C$98)</f>
        <v>0</v>
      </c>
      <c r="AZ98">
        <f>$B$98*($C$98)</f>
        <v>0</v>
      </c>
      <c r="BA98">
        <f>$B$98*($C$98)</f>
        <v>0</v>
      </c>
      <c r="BB98">
        <f>$B$98*($C$98)</f>
        <v>0</v>
      </c>
    </row>
    <row r="99" spans="1:54 16384:16384" x14ac:dyDescent="0.2">
      <c r="A99" t="s">
        <v>49</v>
      </c>
      <c r="B99" s="16">
        <v>-0.20116327231376743</v>
      </c>
      <c r="C99">
        <f>$Y$26-B111</f>
        <v>0</v>
      </c>
      <c r="D99">
        <f>$B$99*($C$99)</f>
        <v>0</v>
      </c>
      <c r="E99">
        <f>$B$99*($C$99)</f>
        <v>0</v>
      </c>
      <c r="F99">
        <f>$B$99*($C$99)</f>
        <v>0</v>
      </c>
      <c r="G99">
        <f>$B$99*($C$99)</f>
        <v>0</v>
      </c>
      <c r="H99">
        <f>$B$99*($C$99)</f>
        <v>0</v>
      </c>
      <c r="I99">
        <f>$B$99*($C$99)</f>
        <v>0</v>
      </c>
      <c r="J99">
        <f>$B$99*($C$99)</f>
        <v>0</v>
      </c>
      <c r="K99">
        <f>$B$99*($C$99)</f>
        <v>0</v>
      </c>
      <c r="L99">
        <f>$B$99*($C$99)</f>
        <v>0</v>
      </c>
      <c r="M99">
        <f>$B$99*($C$99)</f>
        <v>0</v>
      </c>
      <c r="N99">
        <f>$B$99*($C$99)</f>
        <v>0</v>
      </c>
      <c r="O99">
        <f>$B$99*($C$99)</f>
        <v>0</v>
      </c>
      <c r="P99">
        <f>$B$99*($C$99)</f>
        <v>0</v>
      </c>
      <c r="Q99">
        <f>$B$99*($C$99)</f>
        <v>0</v>
      </c>
      <c r="R99">
        <f>$B$99*($C$99)</f>
        <v>0</v>
      </c>
      <c r="S99">
        <f>$B$99*($C$99)</f>
        <v>0</v>
      </c>
      <c r="T99">
        <f>$B$99*($C$99)</f>
        <v>0</v>
      </c>
      <c r="U99">
        <f>$B$99*($C$99)</f>
        <v>0</v>
      </c>
      <c r="V99">
        <f>$B$99*($C$99)</f>
        <v>0</v>
      </c>
      <c r="W99">
        <f>$B$99*($C$99)</f>
        <v>0</v>
      </c>
      <c r="X99">
        <f>$B$99*($C$99)</f>
        <v>0</v>
      </c>
      <c r="Y99">
        <f>$B$99*($C$99)</f>
        <v>0</v>
      </c>
      <c r="Z99">
        <f>$B$99*($C$99)</f>
        <v>0</v>
      </c>
      <c r="AA99">
        <f>$B$99*($C$99)</f>
        <v>0</v>
      </c>
      <c r="AB99">
        <f>$B$99*($C$99)</f>
        <v>0</v>
      </c>
      <c r="AC99">
        <f>$B$99*($C$99)</f>
        <v>0</v>
      </c>
      <c r="AD99">
        <f>$B$99*($C$99)</f>
        <v>0</v>
      </c>
      <c r="AE99">
        <f>$B$99*($C$99)</f>
        <v>0</v>
      </c>
      <c r="AF99">
        <f>$B$99*($C$99)</f>
        <v>0</v>
      </c>
      <c r="AG99">
        <f>$B$99*($C$99)</f>
        <v>0</v>
      </c>
      <c r="AH99">
        <f>$B$99*($C$99)</f>
        <v>0</v>
      </c>
      <c r="AI99">
        <f>$B$99*($C$99)</f>
        <v>0</v>
      </c>
      <c r="AJ99">
        <f>$B$99*($C$99)</f>
        <v>0</v>
      </c>
      <c r="AK99">
        <f>$B$99*($C$99)</f>
        <v>0</v>
      </c>
      <c r="AL99">
        <f>$B$99*($C$99)</f>
        <v>0</v>
      </c>
      <c r="AM99">
        <f>$B$99*($C$99)</f>
        <v>0</v>
      </c>
      <c r="AN99">
        <f>$B$99*($C$99)</f>
        <v>0</v>
      </c>
      <c r="AO99">
        <f>$B$99*($C$99)</f>
        <v>0</v>
      </c>
      <c r="AP99">
        <f>$B$99*($C$99)</f>
        <v>0</v>
      </c>
      <c r="AQ99">
        <f>$B$99*($C$99)</f>
        <v>0</v>
      </c>
      <c r="AR99">
        <f>$B$99*($C$99)</f>
        <v>0</v>
      </c>
      <c r="AS99">
        <f>$B$99*($C$99)</f>
        <v>0</v>
      </c>
      <c r="AT99">
        <f>$B$99*($C$99)</f>
        <v>0</v>
      </c>
      <c r="AU99">
        <f>$B$99*($C$99)</f>
        <v>0</v>
      </c>
      <c r="AV99">
        <f>$B$99*($C$99)</f>
        <v>0</v>
      </c>
      <c r="AW99">
        <f>$B$99*($C$99)</f>
        <v>0</v>
      </c>
      <c r="AX99">
        <f>$B$99*($C$99)</f>
        <v>0</v>
      </c>
      <c r="AY99">
        <f>$B$99*($C$99)</f>
        <v>0</v>
      </c>
      <c r="AZ99">
        <f>$B$99*($C$99)</f>
        <v>0</v>
      </c>
      <c r="BA99">
        <f>$B$99*($C$99)</f>
        <v>0</v>
      </c>
      <c r="BB99">
        <f>$B$99*($C$99)</f>
        <v>0</v>
      </c>
    </row>
    <row r="100" spans="1:54 16384:16384" x14ac:dyDescent="0.2">
      <c r="A100" s="21" t="s">
        <v>76</v>
      </c>
      <c r="B100" s="26">
        <v>0</v>
      </c>
      <c r="D100">
        <f>$B$100</f>
        <v>0</v>
      </c>
      <c r="E100">
        <f>$B$100</f>
        <v>0</v>
      </c>
      <c r="F100">
        <f>$B$100</f>
        <v>0</v>
      </c>
      <c r="G100">
        <f>$B$100</f>
        <v>0</v>
      </c>
      <c r="H100">
        <f>$B$100</f>
        <v>0</v>
      </c>
      <c r="I100">
        <f>$B$100</f>
        <v>0</v>
      </c>
      <c r="J100">
        <f>$B$100</f>
        <v>0</v>
      </c>
      <c r="K100">
        <f>$B$100</f>
        <v>0</v>
      </c>
      <c r="L100">
        <f>$B$100</f>
        <v>0</v>
      </c>
      <c r="M100">
        <f>$B$100</f>
        <v>0</v>
      </c>
      <c r="N100">
        <f>$B$100</f>
        <v>0</v>
      </c>
      <c r="O100">
        <f>$B$100</f>
        <v>0</v>
      </c>
      <c r="P100">
        <f>$B$100</f>
        <v>0</v>
      </c>
      <c r="Q100">
        <f>$B$100</f>
        <v>0</v>
      </c>
      <c r="R100">
        <f>$B$100</f>
        <v>0</v>
      </c>
      <c r="S100">
        <f>$B$100</f>
        <v>0</v>
      </c>
      <c r="T100">
        <f>$B$100</f>
        <v>0</v>
      </c>
      <c r="U100">
        <f>$B$100</f>
        <v>0</v>
      </c>
      <c r="V100">
        <f>$B$100</f>
        <v>0</v>
      </c>
      <c r="W100">
        <f>$B$100</f>
        <v>0</v>
      </c>
      <c r="X100">
        <f>$B$100</f>
        <v>0</v>
      </c>
      <c r="Y100">
        <f>$B$100</f>
        <v>0</v>
      </c>
      <c r="Z100">
        <f>$B$100</f>
        <v>0</v>
      </c>
      <c r="AA100">
        <f>$B$100</f>
        <v>0</v>
      </c>
      <c r="AB100">
        <f>$B$100</f>
        <v>0</v>
      </c>
      <c r="AC100">
        <f>$B$100</f>
        <v>0</v>
      </c>
      <c r="AD100">
        <f>$B$100</f>
        <v>0</v>
      </c>
      <c r="AE100">
        <f>$B$100</f>
        <v>0</v>
      </c>
      <c r="AF100">
        <f>$B$100</f>
        <v>0</v>
      </c>
      <c r="AG100">
        <f>$B$100</f>
        <v>0</v>
      </c>
      <c r="AH100">
        <f>$B$100</f>
        <v>0</v>
      </c>
      <c r="AI100">
        <f>$B$100</f>
        <v>0</v>
      </c>
      <c r="AJ100">
        <f>$B$100</f>
        <v>0</v>
      </c>
      <c r="AK100">
        <f>$B$100</f>
        <v>0</v>
      </c>
      <c r="AL100">
        <f>$B$100</f>
        <v>0</v>
      </c>
      <c r="AM100">
        <f>$B$100</f>
        <v>0</v>
      </c>
      <c r="AN100">
        <f>$B$100</f>
        <v>0</v>
      </c>
      <c r="AO100">
        <f>$B$100</f>
        <v>0</v>
      </c>
      <c r="AP100">
        <f>$B$100</f>
        <v>0</v>
      </c>
      <c r="AQ100">
        <f>$B$100</f>
        <v>0</v>
      </c>
      <c r="AR100">
        <f>$B$100</f>
        <v>0</v>
      </c>
      <c r="AS100">
        <f>$B$100</f>
        <v>0</v>
      </c>
      <c r="AT100">
        <f>$B$100</f>
        <v>0</v>
      </c>
      <c r="AU100">
        <f>$B$100</f>
        <v>0</v>
      </c>
      <c r="AV100">
        <f>$B$100</f>
        <v>0</v>
      </c>
      <c r="AW100">
        <f>$B$100</f>
        <v>0</v>
      </c>
      <c r="AX100">
        <f>$B$100</f>
        <v>0</v>
      </c>
      <c r="AY100">
        <f>$B$100</f>
        <v>0</v>
      </c>
      <c r="AZ100">
        <f>$B$100</f>
        <v>0</v>
      </c>
      <c r="BA100">
        <f>$B$100</f>
        <v>0</v>
      </c>
      <c r="BB100">
        <f>$B$100</f>
        <v>0</v>
      </c>
    </row>
    <row r="101" spans="1:54 16384:16384" x14ac:dyDescent="0.2">
      <c r="A101" s="36" t="s">
        <v>77</v>
      </c>
      <c r="B101" s="7"/>
      <c r="C101" s="7"/>
      <c r="D101" s="7">
        <f ca="1">SUM(D90:D99)-D100</f>
        <v>0</v>
      </c>
      <c r="E101" s="7">
        <f ca="1">SUM(E90:E99)-E100</f>
        <v>0</v>
      </c>
      <c r="F101" s="7">
        <f ca="1">SUM(F90:F99)-F100</f>
        <v>0</v>
      </c>
      <c r="G101" s="7">
        <f ca="1">SUM(G90:G99)-G100</f>
        <v>0</v>
      </c>
      <c r="H101" s="7">
        <f ca="1">SUM(H90:H99)-H100</f>
        <v>0</v>
      </c>
      <c r="I101" s="7">
        <f ca="1">SUM(I90:I99)-I100</f>
        <v>0</v>
      </c>
      <c r="J101" s="7">
        <f ca="1">SUM(J90:J99)-J100</f>
        <v>0</v>
      </c>
      <c r="K101" s="7">
        <f ca="1">SUM(K90:K99)-K100</f>
        <v>0</v>
      </c>
      <c r="L101" s="7">
        <f ca="1">SUM(L90:L99)-L100</f>
        <v>0</v>
      </c>
      <c r="M101" s="7">
        <f ca="1">SUM(M90:M99)-M100</f>
        <v>0</v>
      </c>
      <c r="N101" s="7">
        <f ca="1">SUM(N90:N99)-N100</f>
        <v>0</v>
      </c>
      <c r="O101" s="7">
        <f ca="1">SUM(O90:O99)-O100</f>
        <v>0</v>
      </c>
      <c r="P101" s="7">
        <f ca="1">SUM(P90:P99)-P100</f>
        <v>0</v>
      </c>
      <c r="Q101" s="7">
        <f ca="1">SUM(Q90:Q99)-Q100</f>
        <v>0</v>
      </c>
      <c r="R101" s="7">
        <f ca="1">SUM(R90:R99)-R100</f>
        <v>0</v>
      </c>
      <c r="S101" s="7">
        <f ca="1">SUM(S90:S99)-S100</f>
        <v>0</v>
      </c>
      <c r="T101" s="7">
        <f ca="1">SUM(T90:T99)-T100</f>
        <v>0</v>
      </c>
      <c r="U101" s="7">
        <f ca="1">SUM(U90:U99)-U100</f>
        <v>0</v>
      </c>
      <c r="V101" s="7">
        <f ca="1">SUM(V90:V99)-V100</f>
        <v>0</v>
      </c>
      <c r="W101" s="7">
        <f ca="1">SUM(W90:W99)-W100</f>
        <v>0</v>
      </c>
      <c r="X101" s="7">
        <f ca="1">SUM(X90:X99)-X100</f>
        <v>0</v>
      </c>
      <c r="Y101" s="7">
        <f ca="1">SUM(Y90:Y99)-Y100</f>
        <v>0</v>
      </c>
      <c r="Z101" s="7">
        <f ca="1">SUM(Z90:Z99)-Z100</f>
        <v>0</v>
      </c>
      <c r="AA101" s="7">
        <f ca="1">SUM(AA90:AA99)-AA100</f>
        <v>0</v>
      </c>
      <c r="AB101" s="7">
        <f ca="1">SUM(AB90:AB99)-AB100</f>
        <v>0</v>
      </c>
      <c r="AC101" s="7">
        <f ca="1">SUM(AC90:AC99)-AC100</f>
        <v>0</v>
      </c>
      <c r="AD101" s="7">
        <f ca="1">SUM(AD90:AD99)-AD100</f>
        <v>0</v>
      </c>
      <c r="AE101" s="7">
        <f ca="1">SUM(AE90:AE99)-AE100</f>
        <v>0</v>
      </c>
      <c r="AF101" s="7">
        <f ca="1">SUM(AF90:AF99)-AF100</f>
        <v>0</v>
      </c>
      <c r="AG101" s="7">
        <f ca="1">SUM(AG90:AG99)-AG100</f>
        <v>0</v>
      </c>
      <c r="AH101" s="7">
        <f ca="1">SUM(AH90:AH99)-AH100</f>
        <v>0</v>
      </c>
      <c r="AI101" s="7">
        <f ca="1">SUM(AI90:AI99)-AI100</f>
        <v>0</v>
      </c>
      <c r="AJ101" s="7">
        <f ca="1">SUM(AJ90:AJ99)-AJ100</f>
        <v>0</v>
      </c>
      <c r="AK101" s="7">
        <f ca="1">SUM(AK90:AK99)-AK100</f>
        <v>0</v>
      </c>
      <c r="AL101" s="7">
        <f ca="1">SUM(AL90:AL99)-AL100</f>
        <v>0</v>
      </c>
      <c r="AM101" s="7">
        <f ca="1">SUM(AM90:AM99)-AM100</f>
        <v>0</v>
      </c>
      <c r="AN101" s="7">
        <f ca="1">SUM(AN90:AN99)-AN100</f>
        <v>0</v>
      </c>
      <c r="AO101" s="7">
        <f ca="1">SUM(AO90:AO99)-AO100</f>
        <v>0</v>
      </c>
      <c r="AP101" s="7">
        <f ca="1">SUM(AP90:AP99)-AP100</f>
        <v>0</v>
      </c>
      <c r="AQ101" s="7">
        <f ca="1">SUM(AQ90:AQ99)-AQ100</f>
        <v>0</v>
      </c>
      <c r="AR101" s="7">
        <f ca="1">SUM(AR90:AR99)-AR100</f>
        <v>0</v>
      </c>
      <c r="AS101" s="7">
        <f ca="1">SUM(AS90:AS99)-AS100</f>
        <v>0</v>
      </c>
      <c r="AT101" s="7">
        <f ca="1">SUM(AT90:AT99)-AT100</f>
        <v>0</v>
      </c>
      <c r="AU101" s="7">
        <f ca="1">SUM(AU90:AU99)-AU100</f>
        <v>0</v>
      </c>
      <c r="AV101" s="7">
        <f ca="1">SUM(AV90:AV99)-AV100</f>
        <v>0</v>
      </c>
      <c r="AW101" s="7">
        <f ca="1">SUM(AW90:AW99)-AW100</f>
        <v>0</v>
      </c>
      <c r="AX101" s="7">
        <f ca="1">SUM(AX90:AX99)-AX100</f>
        <v>0</v>
      </c>
      <c r="AY101" s="7">
        <f ca="1">SUM(AY90:AY99)-AY100</f>
        <v>0</v>
      </c>
      <c r="AZ101" s="7">
        <f ca="1">SUM(AZ90:AZ99)-AZ100</f>
        <v>0</v>
      </c>
      <c r="BA101" s="7">
        <f ca="1">SUM(BA90:BA99)-BA100</f>
        <v>0</v>
      </c>
      <c r="BB101" s="7">
        <f ca="1">SUM(BB90:BB99)-BB100</f>
        <v>0</v>
      </c>
      <c r="XFD101" s="7"/>
    </row>
    <row r="105" spans="1:54 16384:16384" x14ac:dyDescent="0.2">
      <c r="B105" t="s">
        <v>86</v>
      </c>
      <c r="D105">
        <v>6.8183099999999996E-2</v>
      </c>
      <c r="F105" t="s">
        <v>88</v>
      </c>
    </row>
    <row r="106" spans="1:54 16384:16384" x14ac:dyDescent="0.2">
      <c r="A106" t="s">
        <v>81</v>
      </c>
      <c r="B106">
        <v>6.8183099999999996E-2</v>
      </c>
      <c r="D106">
        <v>0</v>
      </c>
    </row>
    <row r="107" spans="1:54 16384:16384" x14ac:dyDescent="0.2">
      <c r="A107" t="s">
        <v>45</v>
      </c>
      <c r="B107">
        <v>0.20843120000000001</v>
      </c>
      <c r="D107">
        <v>0.20843120000000001</v>
      </c>
      <c r="G107" s="53" t="s">
        <v>87</v>
      </c>
    </row>
    <row r="108" spans="1:54 16384:16384" x14ac:dyDescent="0.2">
      <c r="A108" t="s">
        <v>82</v>
      </c>
      <c r="B108">
        <v>2.6562800000000001E-2</v>
      </c>
      <c r="D108">
        <v>0</v>
      </c>
      <c r="F108" s="53" t="s">
        <v>75</v>
      </c>
      <c r="G108" s="54">
        <v>1.0089980000000001</v>
      </c>
      <c r="H108">
        <f>LN(G108)</f>
        <v>8.9577592089524778E-3</v>
      </c>
    </row>
    <row r="109" spans="1:54 16384:16384" x14ac:dyDescent="0.2">
      <c r="A109" t="s">
        <v>83</v>
      </c>
      <c r="B109">
        <v>0.4282569</v>
      </c>
      <c r="D109">
        <v>2.6562800000000001E-2</v>
      </c>
      <c r="F109" s="53" t="s">
        <v>49</v>
      </c>
      <c r="G109" s="54">
        <v>0.53138680000000005</v>
      </c>
      <c r="H109">
        <f>LN(G109)</f>
        <v>-0.63226508601010656</v>
      </c>
    </row>
    <row r="110" spans="1:54 16384:16384" x14ac:dyDescent="0.2">
      <c r="A110" t="s">
        <v>47</v>
      </c>
      <c r="B110">
        <v>26.98912</v>
      </c>
      <c r="D110">
        <v>0.4282569</v>
      </c>
      <c r="F110" s="53"/>
    </row>
    <row r="111" spans="1:54 16384:16384" x14ac:dyDescent="0.2">
      <c r="A111" t="s">
        <v>84</v>
      </c>
      <c r="B111">
        <v>1.5983860000000001</v>
      </c>
      <c r="D111">
        <v>26.98912</v>
      </c>
      <c r="F111" s="53"/>
      <c r="G111" s="53" t="s">
        <v>89</v>
      </c>
    </row>
    <row r="112" spans="1:54 16384:16384" x14ac:dyDescent="0.2">
      <c r="D112">
        <v>1.5983860000000001</v>
      </c>
      <c r="F112" s="53" t="s">
        <v>75</v>
      </c>
      <c r="G112" s="54">
        <v>1.014151</v>
      </c>
      <c r="H112">
        <f t="shared" ref="H112:H116" si="49">LN(G112)</f>
        <v>1.4051809269602301E-2</v>
      </c>
    </row>
    <row r="113" spans="6:9" x14ac:dyDescent="0.2">
      <c r="F113" s="53" t="s">
        <v>49</v>
      </c>
      <c r="G113" s="54">
        <v>0.81777889999999998</v>
      </c>
      <c r="H113">
        <f t="shared" si="49"/>
        <v>-0.20116327231376743</v>
      </c>
    </row>
    <row r="115" spans="6:9" x14ac:dyDescent="0.2">
      <c r="F115" s="53" t="s">
        <v>90</v>
      </c>
      <c r="G115" s="54">
        <v>0.82327309999999998</v>
      </c>
      <c r="H115">
        <f t="shared" si="49"/>
        <v>-0.19446729859913003</v>
      </c>
      <c r="I115">
        <f>H115/45</f>
        <v>-4.3214955244251117E-3</v>
      </c>
    </row>
    <row r="116" spans="6:9" x14ac:dyDescent="0.2">
      <c r="F116" s="53" t="s">
        <v>91</v>
      </c>
      <c r="G116" s="54">
        <v>0.99121029999999999</v>
      </c>
      <c r="H116">
        <f t="shared" si="49"/>
        <v>-8.8285572764815815E-3</v>
      </c>
      <c r="I116">
        <f>H116/450</f>
        <v>-1.9619016169959069E-5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9E81-8C0C-984C-AADB-4068E4E64E80}">
  <dimension ref="A1:BY115"/>
  <sheetViews>
    <sheetView tabSelected="1" topLeftCell="P1" zoomScale="80" zoomScaleNormal="80" workbookViewId="0">
      <selection activeCell="AJ23" sqref="AJ23"/>
    </sheetView>
  </sheetViews>
  <sheetFormatPr baseColWidth="10" defaultColWidth="10.6640625" defaultRowHeight="16" x14ac:dyDescent="0.2"/>
  <cols>
    <col min="1" max="4" width="12.83203125" customWidth="1"/>
    <col min="5" max="7" width="8.83203125"/>
    <col min="8" max="13" width="12" bestFit="1" customWidth="1"/>
    <col min="14" max="16" width="14" customWidth="1"/>
    <col min="17" max="22" width="8.83203125"/>
    <col min="23" max="23" width="17.6640625" bestFit="1" customWidth="1"/>
    <col min="24" max="58" width="8.83203125"/>
    <col min="59" max="59" width="19.6640625" customWidth="1"/>
  </cols>
  <sheetData>
    <row r="1" spans="1:77" ht="84" x14ac:dyDescent="0.2">
      <c r="A1" s="1" t="s">
        <v>0</v>
      </c>
      <c r="B1" s="1" t="s">
        <v>1</v>
      </c>
      <c r="C1" s="1" t="s">
        <v>2</v>
      </c>
      <c r="D1" s="4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2" t="s">
        <v>17</v>
      </c>
    </row>
    <row r="2" spans="1:77" x14ac:dyDescent="0.2">
      <c r="A2" s="40" t="s">
        <v>18</v>
      </c>
      <c r="B2" s="40" t="s">
        <v>19</v>
      </c>
      <c r="C2" s="40" t="s">
        <v>20</v>
      </c>
      <c r="D2" s="42"/>
      <c r="E2" s="42" t="s">
        <v>21</v>
      </c>
      <c r="F2" s="42" t="s">
        <v>22</v>
      </c>
      <c r="G2" s="42" t="s">
        <v>23</v>
      </c>
      <c r="H2" s="42" t="s">
        <v>24</v>
      </c>
      <c r="I2" s="42" t="s">
        <v>25</v>
      </c>
      <c r="J2" s="42" t="s">
        <v>26</v>
      </c>
      <c r="K2" s="42" t="s">
        <v>27</v>
      </c>
      <c r="L2" s="42" t="s">
        <v>28</v>
      </c>
      <c r="M2" s="42" t="s">
        <v>29</v>
      </c>
      <c r="N2" s="42" t="s">
        <v>30</v>
      </c>
      <c r="O2" s="42" t="s">
        <v>31</v>
      </c>
      <c r="P2" s="42" t="s">
        <v>32</v>
      </c>
      <c r="Q2" s="42" t="s">
        <v>33</v>
      </c>
      <c r="R2" s="42"/>
      <c r="S2" s="42"/>
      <c r="V2" s="4"/>
      <c r="W2" s="5"/>
      <c r="X2" s="5"/>
      <c r="Y2" s="6"/>
      <c r="Z2" s="6"/>
      <c r="AA2" s="6"/>
      <c r="AB2" s="6"/>
      <c r="AD2" s="37"/>
      <c r="AE2" s="37"/>
      <c r="AF2" s="37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</row>
    <row r="3" spans="1:77" x14ac:dyDescent="0.2">
      <c r="A3" s="41">
        <v>30</v>
      </c>
      <c r="B3" s="60">
        <v>2.861743860038676</v>
      </c>
      <c r="C3" s="60">
        <f t="shared" ref="C3:C11" si="0">C4-0.899</f>
        <v>111.82199999999999</v>
      </c>
      <c r="D3" s="42"/>
      <c r="E3" s="42">
        <v>30</v>
      </c>
      <c r="F3" s="42">
        <v>1</v>
      </c>
      <c r="G3" s="42">
        <v>1</v>
      </c>
      <c r="H3" s="48">
        <f ca="1">$D$86</f>
        <v>5.4205017026107428E-16</v>
      </c>
      <c r="I3" s="48">
        <f ca="1">$D$101</f>
        <v>1.7272165795312761E-17</v>
      </c>
      <c r="J3" s="48">
        <f ca="1">1-((F3)^EXP(H3))</f>
        <v>0</v>
      </c>
      <c r="K3" s="48">
        <f ca="1">1-(G3)^EXP(I3)</f>
        <v>0</v>
      </c>
      <c r="L3" s="48">
        <f ca="1">K3</f>
        <v>0</v>
      </c>
      <c r="M3" s="48">
        <f ca="1">J3</f>
        <v>0</v>
      </c>
      <c r="N3" s="49">
        <f ca="1">1-L3-M3</f>
        <v>1</v>
      </c>
      <c r="O3" s="50">
        <f ca="1">0+M3</f>
        <v>0</v>
      </c>
      <c r="P3" s="51">
        <f ca="1">0+L3</f>
        <v>0</v>
      </c>
      <c r="Q3" s="46">
        <f ca="1">N3+O3+P3</f>
        <v>1</v>
      </c>
      <c r="R3" s="42">
        <f ca="1">O3+P3</f>
        <v>0</v>
      </c>
      <c r="S3" s="46">
        <f ca="1">1-N3</f>
        <v>0</v>
      </c>
      <c r="V3" s="5"/>
      <c r="W3" s="11"/>
      <c r="AD3">
        <f>E3</f>
        <v>30</v>
      </c>
      <c r="AE3">
        <f ca="1">O3*100</f>
        <v>0</v>
      </c>
      <c r="AZ3" s="7"/>
    </row>
    <row r="4" spans="1:77" x14ac:dyDescent="0.2">
      <c r="A4" s="41">
        <v>31</v>
      </c>
      <c r="B4" s="60">
        <v>2.8833691285024443</v>
      </c>
      <c r="C4" s="60">
        <f t="shared" si="0"/>
        <v>112.72099999999999</v>
      </c>
      <c r="D4" s="42"/>
      <c r="E4" s="42">
        <f>E3+1</f>
        <v>31</v>
      </c>
      <c r="F4" s="42">
        <v>1</v>
      </c>
      <c r="G4" s="42">
        <v>1</v>
      </c>
      <c r="H4" s="48">
        <f ca="1">$E$86</f>
        <v>5.9625518728718172E-16</v>
      </c>
      <c r="I4" s="48">
        <f ca="1">$E$101</f>
        <v>1.7272165795312761E-17</v>
      </c>
      <c r="J4" s="48">
        <f t="shared" ref="J4:K35" ca="1" si="1">1-(F4)^EXP(H4)</f>
        <v>0</v>
      </c>
      <c r="K4" s="48">
        <f ca="1">1-(G4)^EXP(I4)</f>
        <v>0</v>
      </c>
      <c r="L4" s="48">
        <f ca="1">N3*K4</f>
        <v>0</v>
      </c>
      <c r="M4" s="48">
        <f ca="1">N3*J4</f>
        <v>0</v>
      </c>
      <c r="N4" s="49">
        <f ca="1">N3-L4-M4</f>
        <v>1</v>
      </c>
      <c r="O4" s="50">
        <f ca="1">O3+M4</f>
        <v>0</v>
      </c>
      <c r="P4" s="51">
        <f t="shared" ref="P4:P53" ca="1" si="2">P3+L4</f>
        <v>0</v>
      </c>
      <c r="Q4" s="46">
        <f ca="1">N4+O4+P4</f>
        <v>1</v>
      </c>
      <c r="R4" s="42">
        <f t="shared" ref="R4:R53" ca="1" si="3">O4+P4</f>
        <v>0</v>
      </c>
      <c r="S4" s="46">
        <f t="shared" ref="S4:S21" ca="1" si="4">1-N4</f>
        <v>0</v>
      </c>
      <c r="V4" s="5"/>
      <c r="W4" s="11"/>
      <c r="Y4" t="s">
        <v>34</v>
      </c>
      <c r="Z4">
        <v>6.3</v>
      </c>
      <c r="AD4">
        <f t="shared" ref="AD4:AD53" si="5">E4</f>
        <v>31</v>
      </c>
      <c r="AE4">
        <f t="shared" ref="AE4:AE53" ca="1" si="6">O4*100</f>
        <v>0</v>
      </c>
      <c r="AZ4" s="7"/>
      <c r="BA4" s="8"/>
      <c r="BB4" s="9"/>
      <c r="BG4" s="38"/>
      <c r="BI4" s="32"/>
    </row>
    <row r="5" spans="1:77" x14ac:dyDescent="0.2">
      <c r="A5" s="41">
        <v>32</v>
      </c>
      <c r="B5" s="60">
        <v>2.9051578120931429</v>
      </c>
      <c r="C5" s="60">
        <f t="shared" si="0"/>
        <v>113.61999999999999</v>
      </c>
      <c r="D5" s="42"/>
      <c r="E5" s="42">
        <f t="shared" ref="E5:E53" si="7">E4+1</f>
        <v>32</v>
      </c>
      <c r="F5" s="42">
        <v>1</v>
      </c>
      <c r="G5" s="42">
        <v>1</v>
      </c>
      <c r="H5" s="48">
        <f ca="1">$F$86</f>
        <v>6.5046020431328917E-16</v>
      </c>
      <c r="I5" s="48">
        <f ca="1">$F$101</f>
        <v>1.7272165795312761E-17</v>
      </c>
      <c r="J5" s="48">
        <f t="shared" ca="1" si="1"/>
        <v>0</v>
      </c>
      <c r="K5" s="48">
        <f t="shared" ca="1" si="1"/>
        <v>0</v>
      </c>
      <c r="L5" s="48">
        <f t="shared" ref="L5:L53" ca="1" si="8">N4*K5</f>
        <v>0</v>
      </c>
      <c r="M5" s="48">
        <f t="shared" ref="M5:M53" ca="1" si="9">N4*J5</f>
        <v>0</v>
      </c>
      <c r="N5" s="49">
        <f t="shared" ref="N5:N53" ca="1" si="10">N4-L5-M5</f>
        <v>1</v>
      </c>
      <c r="O5" s="50">
        <f t="shared" ref="O5:O53" ca="1" si="11">O4+M5</f>
        <v>0</v>
      </c>
      <c r="P5" s="51">
        <f t="shared" ca="1" si="2"/>
        <v>0</v>
      </c>
      <c r="Q5" s="46">
        <f t="shared" ref="Q5:Q53" ca="1" si="12">N5+O5+P5</f>
        <v>1</v>
      </c>
      <c r="R5" s="42">
        <f t="shared" ca="1" si="3"/>
        <v>0</v>
      </c>
      <c r="S5" s="46">
        <f t="shared" ca="1" si="4"/>
        <v>0</v>
      </c>
      <c r="V5" s="5"/>
      <c r="W5" s="11"/>
      <c r="Y5" t="s">
        <v>35</v>
      </c>
      <c r="Z5">
        <v>11.3</v>
      </c>
      <c r="AD5">
        <f t="shared" si="5"/>
        <v>32</v>
      </c>
      <c r="AE5">
        <f t="shared" ca="1" si="6"/>
        <v>0</v>
      </c>
      <c r="AF5" s="5"/>
      <c r="AZ5" s="7"/>
      <c r="BA5" s="8"/>
      <c r="BG5" s="38"/>
      <c r="BI5" s="32"/>
    </row>
    <row r="6" spans="1:77" x14ac:dyDescent="0.2">
      <c r="A6" s="41">
        <v>33</v>
      </c>
      <c r="B6" s="60">
        <v>2.9271111456857857</v>
      </c>
      <c r="C6" s="60">
        <f t="shared" si="0"/>
        <v>114.51899999999999</v>
      </c>
      <c r="D6" s="42"/>
      <c r="E6" s="42">
        <f t="shared" si="7"/>
        <v>33</v>
      </c>
      <c r="F6" s="42">
        <v>1</v>
      </c>
      <c r="G6" s="42">
        <v>1</v>
      </c>
      <c r="H6" s="48">
        <f ca="1">$G$86</f>
        <v>7.0466522133939652E-16</v>
      </c>
      <c r="I6" s="48">
        <f ca="1">$G$101</f>
        <v>1.7272165795312761E-17</v>
      </c>
      <c r="J6" s="48">
        <f t="shared" ca="1" si="1"/>
        <v>0</v>
      </c>
      <c r="K6" s="48">
        <f t="shared" ca="1" si="1"/>
        <v>0</v>
      </c>
      <c r="L6" s="48">
        <f t="shared" ca="1" si="8"/>
        <v>0</v>
      </c>
      <c r="M6" s="48">
        <f t="shared" ca="1" si="9"/>
        <v>0</v>
      </c>
      <c r="N6" s="49">
        <f t="shared" ca="1" si="10"/>
        <v>1</v>
      </c>
      <c r="O6" s="50">
        <f t="shared" ca="1" si="11"/>
        <v>0</v>
      </c>
      <c r="P6" s="51">
        <f t="shared" ca="1" si="2"/>
        <v>0</v>
      </c>
      <c r="Q6" s="46">
        <f t="shared" ca="1" si="12"/>
        <v>1</v>
      </c>
      <c r="R6" s="42">
        <f t="shared" ca="1" si="3"/>
        <v>0</v>
      </c>
      <c r="S6" s="46">
        <f t="shared" ca="1" si="4"/>
        <v>0</v>
      </c>
      <c r="V6" s="5"/>
      <c r="W6" s="11"/>
      <c r="AD6">
        <f t="shared" si="5"/>
        <v>33</v>
      </c>
      <c r="AE6">
        <f t="shared" ca="1" si="6"/>
        <v>0</v>
      </c>
      <c r="AZ6" s="7"/>
      <c r="BA6" s="8"/>
      <c r="BG6" s="38"/>
      <c r="BI6" s="32"/>
    </row>
    <row r="7" spans="1:77" x14ac:dyDescent="0.2">
      <c r="A7" s="41">
        <v>34</v>
      </c>
      <c r="B7" s="60">
        <v>2.9492303734869378</v>
      </c>
      <c r="C7" s="60">
        <f t="shared" si="0"/>
        <v>115.41799999999999</v>
      </c>
      <c r="D7" s="42" t="s">
        <v>36</v>
      </c>
      <c r="E7" s="42">
        <f t="shared" si="7"/>
        <v>34</v>
      </c>
      <c r="F7" s="42">
        <v>1</v>
      </c>
      <c r="G7" s="42">
        <v>1</v>
      </c>
      <c r="H7" s="48">
        <f ca="1">$H$86</f>
        <v>7.5887023836550397E-16</v>
      </c>
      <c r="I7" s="48">
        <f ca="1">$H$101</f>
        <v>1.7272165795312761E-17</v>
      </c>
      <c r="J7" s="48">
        <f t="shared" ca="1" si="1"/>
        <v>0</v>
      </c>
      <c r="K7" s="48">
        <f t="shared" ca="1" si="1"/>
        <v>0</v>
      </c>
      <c r="L7" s="48">
        <f t="shared" ca="1" si="8"/>
        <v>0</v>
      </c>
      <c r="M7" s="48">
        <f t="shared" ca="1" si="9"/>
        <v>0</v>
      </c>
      <c r="N7" s="49">
        <f t="shared" ca="1" si="10"/>
        <v>1</v>
      </c>
      <c r="O7" s="50">
        <f t="shared" ca="1" si="11"/>
        <v>0</v>
      </c>
      <c r="P7" s="51">
        <f t="shared" ca="1" si="2"/>
        <v>0</v>
      </c>
      <c r="Q7" s="46">
        <f t="shared" ca="1" si="12"/>
        <v>1</v>
      </c>
      <c r="R7" s="42">
        <f t="shared" ca="1" si="3"/>
        <v>0</v>
      </c>
      <c r="S7" s="46">
        <f t="shared" ca="1" si="4"/>
        <v>0</v>
      </c>
      <c r="V7" s="5"/>
      <c r="W7" s="11"/>
      <c r="AD7">
        <f t="shared" si="5"/>
        <v>34</v>
      </c>
      <c r="AE7">
        <f t="shared" ca="1" si="6"/>
        <v>0</v>
      </c>
      <c r="AZ7" s="7"/>
      <c r="BA7" s="8"/>
      <c r="BG7" s="38"/>
      <c r="BI7" s="32"/>
    </row>
    <row r="8" spans="1:77" x14ac:dyDescent="0.2">
      <c r="A8" s="41">
        <v>35</v>
      </c>
      <c r="B8" s="60">
        <v>2.971516749105227</v>
      </c>
      <c r="C8" s="60">
        <f t="shared" si="0"/>
        <v>116.31699999999999</v>
      </c>
      <c r="D8" s="42"/>
      <c r="E8" s="42">
        <f t="shared" si="7"/>
        <v>35</v>
      </c>
      <c r="F8" s="42">
        <v>1</v>
      </c>
      <c r="G8" s="42">
        <v>1</v>
      </c>
      <c r="H8" s="48">
        <f ca="1">$I$86</f>
        <v>8.1307525539161142E-16</v>
      </c>
      <c r="I8" s="48">
        <f ca="1">$I$101</f>
        <v>1.7272165795312761E-17</v>
      </c>
      <c r="J8" s="48">
        <f t="shared" ca="1" si="1"/>
        <v>0</v>
      </c>
      <c r="K8" s="48">
        <f t="shared" ca="1" si="1"/>
        <v>0</v>
      </c>
      <c r="L8" s="48">
        <f t="shared" ca="1" si="8"/>
        <v>0</v>
      </c>
      <c r="M8" s="48">
        <f t="shared" ca="1" si="9"/>
        <v>0</v>
      </c>
      <c r="N8" s="49">
        <f t="shared" ca="1" si="10"/>
        <v>1</v>
      </c>
      <c r="O8" s="50">
        <f t="shared" ca="1" si="11"/>
        <v>0</v>
      </c>
      <c r="P8" s="51">
        <f t="shared" ca="1" si="2"/>
        <v>0</v>
      </c>
      <c r="Q8" s="46">
        <f t="shared" ca="1" si="12"/>
        <v>1</v>
      </c>
      <c r="R8" s="42">
        <f t="shared" ca="1" si="3"/>
        <v>0</v>
      </c>
      <c r="S8" s="46">
        <f t="shared" ca="1" si="4"/>
        <v>0</v>
      </c>
      <c r="V8" s="5"/>
      <c r="W8" s="11"/>
      <c r="AD8">
        <f t="shared" si="5"/>
        <v>35</v>
      </c>
      <c r="AE8">
        <f t="shared" ca="1" si="6"/>
        <v>0</v>
      </c>
      <c r="AZ8" s="7"/>
      <c r="BA8" s="8"/>
      <c r="BG8" s="38"/>
    </row>
    <row r="9" spans="1:77" x14ac:dyDescent="0.2">
      <c r="A9" s="41">
        <v>36</v>
      </c>
      <c r="B9" s="60">
        <v>2.9939715356223946</v>
      </c>
      <c r="C9" s="60">
        <f t="shared" si="0"/>
        <v>117.21599999999999</v>
      </c>
      <c r="D9" s="42"/>
      <c r="E9" s="42">
        <f t="shared" si="7"/>
        <v>36</v>
      </c>
      <c r="F9" s="42">
        <v>1</v>
      </c>
      <c r="G9" s="42">
        <v>1</v>
      </c>
      <c r="H9" s="48">
        <f ca="1">$J$86</f>
        <v>8.6728027241771886E-16</v>
      </c>
      <c r="I9" s="48">
        <f ca="1">$J$101</f>
        <v>1.7272165795312761E-17</v>
      </c>
      <c r="J9" s="48">
        <f t="shared" ca="1" si="1"/>
        <v>0</v>
      </c>
      <c r="K9" s="48">
        <f t="shared" ca="1" si="1"/>
        <v>0</v>
      </c>
      <c r="L9" s="48">
        <f t="shared" ca="1" si="8"/>
        <v>0</v>
      </c>
      <c r="M9" s="48">
        <f t="shared" ca="1" si="9"/>
        <v>0</v>
      </c>
      <c r="N9" s="49">
        <f t="shared" ca="1" si="10"/>
        <v>1</v>
      </c>
      <c r="O9" s="50">
        <f t="shared" ca="1" si="11"/>
        <v>0</v>
      </c>
      <c r="P9" s="51">
        <f t="shared" ca="1" si="2"/>
        <v>0</v>
      </c>
      <c r="Q9" s="46">
        <f t="shared" ca="1" si="12"/>
        <v>1</v>
      </c>
      <c r="R9" s="42">
        <f t="shared" ca="1" si="3"/>
        <v>0</v>
      </c>
      <c r="S9" s="46">
        <f t="shared" ca="1" si="4"/>
        <v>0</v>
      </c>
      <c r="V9" s="5"/>
      <c r="W9" s="11"/>
      <c r="AD9">
        <f t="shared" si="5"/>
        <v>36</v>
      </c>
      <c r="AE9">
        <f t="shared" ca="1" si="6"/>
        <v>0</v>
      </c>
      <c r="AZ9" s="7"/>
      <c r="BA9" s="8"/>
      <c r="BG9" s="38"/>
      <c r="BI9" s="32"/>
    </row>
    <row r="10" spans="1:77" x14ac:dyDescent="0.2">
      <c r="A10" s="41">
        <v>37</v>
      </c>
      <c r="B10" s="60">
        <v>3.0165960056648808</v>
      </c>
      <c r="C10" s="60">
        <f t="shared" si="0"/>
        <v>118.11499999999999</v>
      </c>
      <c r="D10" s="42"/>
      <c r="E10" s="42">
        <f t="shared" si="7"/>
        <v>37</v>
      </c>
      <c r="F10" s="42">
        <v>0.99990000000000001</v>
      </c>
      <c r="G10" s="42">
        <v>1</v>
      </c>
      <c r="H10" s="48">
        <f ca="1">$K$86</f>
        <v>9.2148528944382621E-16</v>
      </c>
      <c r="I10" s="48">
        <f ca="1">$K$101</f>
        <v>1.7272165795312761E-17</v>
      </c>
      <c r="J10" s="48">
        <f t="shared" ca="1" si="1"/>
        <v>9.9999999999988987E-5</v>
      </c>
      <c r="K10" s="48">
        <f t="shared" ca="1" si="1"/>
        <v>0</v>
      </c>
      <c r="L10" s="48">
        <f t="shared" ca="1" si="8"/>
        <v>0</v>
      </c>
      <c r="M10" s="48">
        <f t="shared" ca="1" si="9"/>
        <v>9.9999999999988987E-5</v>
      </c>
      <c r="N10" s="49">
        <f t="shared" ca="1" si="10"/>
        <v>0.99990000000000001</v>
      </c>
      <c r="O10" s="50">
        <f t="shared" ca="1" si="11"/>
        <v>9.9999999999988987E-5</v>
      </c>
      <c r="P10" s="51">
        <f t="shared" ca="1" si="2"/>
        <v>0</v>
      </c>
      <c r="Q10" s="46">
        <f t="shared" ca="1" si="12"/>
        <v>1</v>
      </c>
      <c r="R10" s="42">
        <f t="shared" ca="1" si="3"/>
        <v>9.9999999999988987E-5</v>
      </c>
      <c r="S10" s="46">
        <f t="shared" ca="1" si="4"/>
        <v>9.9999999999988987E-5</v>
      </c>
      <c r="V10" s="5"/>
      <c r="W10" s="11"/>
      <c r="AD10">
        <f t="shared" si="5"/>
        <v>37</v>
      </c>
      <c r="AE10">
        <f t="shared" ca="1" si="6"/>
        <v>9.9999999999988987E-3</v>
      </c>
      <c r="AZ10" s="7"/>
      <c r="BA10" s="8"/>
      <c r="BG10" s="38"/>
      <c r="BI10" s="32"/>
    </row>
    <row r="11" spans="1:77" x14ac:dyDescent="0.2">
      <c r="A11" s="41">
        <v>38</v>
      </c>
      <c r="B11" s="60">
        <v>3.0393914414759502</v>
      </c>
      <c r="C11" s="60">
        <f t="shared" si="0"/>
        <v>119.014</v>
      </c>
      <c r="D11" s="42"/>
      <c r="E11" s="42">
        <f t="shared" si="7"/>
        <v>38</v>
      </c>
      <c r="F11" s="42">
        <v>0.99990000000000001</v>
      </c>
      <c r="G11" s="42">
        <v>1</v>
      </c>
      <c r="H11" s="48">
        <f ca="1">$L$86</f>
        <v>9.7569030646993366E-16</v>
      </c>
      <c r="I11" s="48">
        <f ca="1">$L$101</f>
        <v>1.7272165795312761E-17</v>
      </c>
      <c r="J11" s="48">
        <f t="shared" ca="1" si="1"/>
        <v>9.9999999999988987E-5</v>
      </c>
      <c r="K11" s="48">
        <f t="shared" ca="1" si="1"/>
        <v>0</v>
      </c>
      <c r="L11" s="48">
        <f t="shared" ca="1" si="8"/>
        <v>0</v>
      </c>
      <c r="M11" s="48">
        <f t="shared" ca="1" si="9"/>
        <v>9.9989999999988992E-5</v>
      </c>
      <c r="N11" s="49">
        <f t="shared" ca="1" si="10"/>
        <v>0.99980001000000007</v>
      </c>
      <c r="O11" s="50">
        <f t="shared" ca="1" si="11"/>
        <v>1.9998999999997798E-4</v>
      </c>
      <c r="P11" s="51">
        <f t="shared" ca="1" si="2"/>
        <v>0</v>
      </c>
      <c r="Q11" s="46">
        <f t="shared" ca="1" si="12"/>
        <v>1</v>
      </c>
      <c r="R11" s="42">
        <f t="shared" ca="1" si="3"/>
        <v>1.9998999999997798E-4</v>
      </c>
      <c r="S11" s="46">
        <f t="shared" ca="1" si="4"/>
        <v>1.9998999999992773E-4</v>
      </c>
      <c r="V11" s="12" t="s">
        <v>37</v>
      </c>
      <c r="W11" s="11">
        <v>30</v>
      </c>
      <c r="AD11">
        <f t="shared" si="5"/>
        <v>38</v>
      </c>
      <c r="AE11">
        <f t="shared" ca="1" si="6"/>
        <v>1.9998999999997796E-2</v>
      </c>
      <c r="AZ11" s="7"/>
      <c r="BA11" s="8"/>
      <c r="BG11" s="38"/>
      <c r="BI11" s="32"/>
    </row>
    <row r="12" spans="1:77" x14ac:dyDescent="0.2">
      <c r="A12" s="41">
        <v>39</v>
      </c>
      <c r="B12" s="60">
        <v>3.062359134988363</v>
      </c>
      <c r="C12" s="60">
        <f>C13-0.899</f>
        <v>119.913</v>
      </c>
      <c r="D12" s="42"/>
      <c r="E12" s="42">
        <f t="shared" si="7"/>
        <v>39</v>
      </c>
      <c r="F12" s="42">
        <v>0.99990000000000001</v>
      </c>
      <c r="G12" s="42">
        <v>1</v>
      </c>
      <c r="H12" s="48">
        <f ca="1">$M$86</f>
        <v>1.0298953234960411E-15</v>
      </c>
      <c r="I12" s="48">
        <f ca="1">$M$101</f>
        <v>1.7272165795312761E-17</v>
      </c>
      <c r="J12" s="48">
        <f t="shared" ca="1" si="1"/>
        <v>9.9999999999988987E-5</v>
      </c>
      <c r="K12" s="48">
        <f t="shared" ca="1" si="1"/>
        <v>0</v>
      </c>
      <c r="L12" s="48">
        <f t="shared" ca="1" si="8"/>
        <v>0</v>
      </c>
      <c r="M12" s="48">
        <f t="shared" ca="1" si="9"/>
        <v>9.9980000999988993E-5</v>
      </c>
      <c r="N12" s="49">
        <f t="shared" ca="1" si="10"/>
        <v>0.99970002999900009</v>
      </c>
      <c r="O12" s="50">
        <f t="shared" ca="1" si="11"/>
        <v>2.9997000099996697E-4</v>
      </c>
      <c r="P12" s="51">
        <f t="shared" ca="1" si="2"/>
        <v>0</v>
      </c>
      <c r="Q12" s="46">
        <f t="shared" ca="1" si="12"/>
        <v>1</v>
      </c>
      <c r="R12" s="42">
        <f t="shared" ca="1" si="3"/>
        <v>2.9997000099996697E-4</v>
      </c>
      <c r="S12" s="46">
        <f t="shared" ca="1" si="4"/>
        <v>2.9997000099990512E-4</v>
      </c>
      <c r="V12" s="13" t="s">
        <v>38</v>
      </c>
      <c r="W12">
        <v>80</v>
      </c>
      <c r="AD12">
        <f t="shared" si="5"/>
        <v>39</v>
      </c>
      <c r="AE12">
        <f t="shared" ca="1" si="6"/>
        <v>2.9997000099996698E-2</v>
      </c>
      <c r="AZ12" s="7"/>
      <c r="BA12" s="8"/>
      <c r="BG12" s="38"/>
      <c r="BI12" s="32"/>
    </row>
    <row r="13" spans="1:77" x14ac:dyDescent="0.2">
      <c r="A13" s="41">
        <v>40</v>
      </c>
      <c r="B13" s="60">
        <v>3.0855003878975951</v>
      </c>
      <c r="C13" s="60">
        <v>120.812</v>
      </c>
      <c r="D13" s="42"/>
      <c r="E13" s="42">
        <f t="shared" si="7"/>
        <v>40</v>
      </c>
      <c r="F13" s="42">
        <v>0.99980000000000002</v>
      </c>
      <c r="G13" s="42">
        <v>1</v>
      </c>
      <c r="H13" s="48">
        <f ca="1">$N$86</f>
        <v>1.0841003405221486E-15</v>
      </c>
      <c r="I13" s="48">
        <f ca="1">$N$101</f>
        <v>1.7272165795312761E-17</v>
      </c>
      <c r="J13" s="48">
        <f t="shared" ca="1" si="1"/>
        <v>1.9999999999997797E-4</v>
      </c>
      <c r="K13" s="48">
        <f t="shared" ca="1" si="1"/>
        <v>0</v>
      </c>
      <c r="L13" s="48">
        <f t="shared" ca="1" si="8"/>
        <v>0</v>
      </c>
      <c r="M13" s="48">
        <f t="shared" ca="1" si="9"/>
        <v>1.99940005999778E-4</v>
      </c>
      <c r="N13" s="49">
        <f t="shared" ca="1" si="10"/>
        <v>0.99950008999300033</v>
      </c>
      <c r="O13" s="50">
        <f t="shared" ca="1" si="11"/>
        <v>4.9991000699974497E-4</v>
      </c>
      <c r="P13" s="51">
        <f t="shared" ca="1" si="2"/>
        <v>0</v>
      </c>
      <c r="Q13" s="46">
        <f t="shared" ca="1" si="12"/>
        <v>1</v>
      </c>
      <c r="R13" s="42">
        <f t="shared" ca="1" si="3"/>
        <v>4.9991000699974497E-4</v>
      </c>
      <c r="S13" s="46">
        <f t="shared" ca="1" si="4"/>
        <v>4.9991000699967092E-4</v>
      </c>
      <c r="W13" s="11"/>
      <c r="X13" s="5"/>
      <c r="Z13" s="14"/>
      <c r="AA13" s="14"/>
      <c r="AB13" s="14"/>
      <c r="AD13">
        <f t="shared" si="5"/>
        <v>40</v>
      </c>
      <c r="AE13">
        <f t="shared" ca="1" si="6"/>
        <v>4.9991000699974496E-2</v>
      </c>
      <c r="AZ13" s="7"/>
      <c r="BA13" s="8"/>
      <c r="BG13" s="38"/>
      <c r="BI13" s="32"/>
    </row>
    <row r="14" spans="1:77" x14ac:dyDescent="0.2">
      <c r="A14" s="41">
        <v>41</v>
      </c>
      <c r="B14" s="60">
        <v>3.0970002585983964</v>
      </c>
      <c r="C14" s="60">
        <v>121.5938</v>
      </c>
      <c r="D14" s="42"/>
      <c r="E14" s="42">
        <f t="shared" si="7"/>
        <v>41</v>
      </c>
      <c r="F14" s="42">
        <v>0.99990000000000001</v>
      </c>
      <c r="G14" s="42">
        <v>1</v>
      </c>
      <c r="H14" s="48">
        <f ca="1">$O$86</f>
        <v>1.138305357548256E-15</v>
      </c>
      <c r="I14" s="48">
        <f ca="1">$O$101</f>
        <v>1.7272165795312761E-17</v>
      </c>
      <c r="J14" s="48">
        <f t="shared" ca="1" si="1"/>
        <v>9.9999999999988987E-5</v>
      </c>
      <c r="K14" s="48">
        <f t="shared" ca="1" si="1"/>
        <v>0</v>
      </c>
      <c r="L14" s="48">
        <f t="shared" ca="1" si="8"/>
        <v>0</v>
      </c>
      <c r="M14" s="48">
        <f t="shared" ca="1" si="9"/>
        <v>9.9950008999289029E-5</v>
      </c>
      <c r="N14" s="49">
        <f t="shared" ca="1" si="10"/>
        <v>0.99940013998400101</v>
      </c>
      <c r="O14" s="50">
        <f t="shared" ca="1" si="11"/>
        <v>5.9986001599903404E-4</v>
      </c>
      <c r="P14" s="51">
        <f t="shared" ca="1" si="2"/>
        <v>0</v>
      </c>
      <c r="Q14" s="46">
        <f t="shared" ca="1" si="12"/>
        <v>1</v>
      </c>
      <c r="R14" s="42">
        <f t="shared" ca="1" si="3"/>
        <v>5.9986001599903404E-4</v>
      </c>
      <c r="S14" s="46">
        <f t="shared" ca="1" si="4"/>
        <v>5.9986001599898753E-4</v>
      </c>
      <c r="V14">
        <v>3.6898939999999998</v>
      </c>
      <c r="W14">
        <v>133.6636</v>
      </c>
      <c r="Z14" s="14"/>
      <c r="AA14" s="14"/>
      <c r="AB14" s="14"/>
      <c r="AD14">
        <f t="shared" si="5"/>
        <v>41</v>
      </c>
      <c r="AE14">
        <f t="shared" ca="1" si="6"/>
        <v>5.9986001599903402E-2</v>
      </c>
      <c r="AZ14" s="7"/>
      <c r="BA14" s="8"/>
      <c r="BG14" s="38"/>
      <c r="BI14" s="32"/>
    </row>
    <row r="15" spans="1:77" x14ac:dyDescent="0.2">
      <c r="A15" s="41">
        <v>42</v>
      </c>
      <c r="B15" s="60">
        <v>3.12</v>
      </c>
      <c r="C15" s="60">
        <v>122.2175</v>
      </c>
      <c r="D15" s="42"/>
      <c r="E15" s="42">
        <f t="shared" si="7"/>
        <v>42</v>
      </c>
      <c r="F15" s="42">
        <v>0.99980000000000002</v>
      </c>
      <c r="G15" s="42">
        <v>0.99990000000000001</v>
      </c>
      <c r="H15" s="48">
        <f ca="1">$P$86</f>
        <v>1.1925103745743634E-15</v>
      </c>
      <c r="I15" s="48">
        <f ca="1">$P$101</f>
        <v>1.7272165795312761E-17</v>
      </c>
      <c r="J15" s="48">
        <f t="shared" ca="1" si="1"/>
        <v>1.9999999999997797E-4</v>
      </c>
      <c r="K15" s="48">
        <f t="shared" ca="1" si="1"/>
        <v>9.9999999999988987E-5</v>
      </c>
      <c r="L15" s="48">
        <f t="shared" ca="1" si="8"/>
        <v>9.9940013998389099E-5</v>
      </c>
      <c r="M15" s="48">
        <f t="shared" ca="1" si="9"/>
        <v>1.998800279967782E-4</v>
      </c>
      <c r="N15" s="49">
        <f t="shared" ca="1" si="10"/>
        <v>0.99910031994200588</v>
      </c>
      <c r="O15" s="50">
        <f t="shared" ca="1" si="11"/>
        <v>7.9974004399581227E-4</v>
      </c>
      <c r="P15" s="51">
        <f t="shared" ca="1" si="2"/>
        <v>9.9940013998389099E-5</v>
      </c>
      <c r="Q15" s="46">
        <f t="shared" ca="1" si="12"/>
        <v>1.0000000000000002</v>
      </c>
      <c r="R15" s="42">
        <f t="shared" ca="1" si="3"/>
        <v>8.9968005799420138E-4</v>
      </c>
      <c r="S15" s="46">
        <f t="shared" ca="1" si="4"/>
        <v>8.9968005799412332E-4</v>
      </c>
      <c r="Z15" s="15"/>
      <c r="AA15" s="15"/>
      <c r="AB15" s="15"/>
      <c r="AD15">
        <f t="shared" si="5"/>
        <v>42</v>
      </c>
      <c r="AE15">
        <f t="shared" ca="1" si="6"/>
        <v>7.9974004399581231E-2</v>
      </c>
      <c r="AZ15" s="7"/>
      <c r="BA15" s="8"/>
      <c r="BG15" s="38"/>
    </row>
    <row r="16" spans="1:77" x14ac:dyDescent="0.2">
      <c r="A16" s="41">
        <v>43</v>
      </c>
      <c r="B16" s="60">
        <v>3.1629997414016029</v>
      </c>
      <c r="C16" s="60">
        <v>122.84610000000001</v>
      </c>
      <c r="D16" s="42"/>
      <c r="E16" s="42">
        <f t="shared" si="7"/>
        <v>43</v>
      </c>
      <c r="F16" s="42">
        <v>0.99980000000000002</v>
      </c>
      <c r="G16" s="42">
        <v>0.99990000000000001</v>
      </c>
      <c r="H16" s="48">
        <f ca="1">$Q$86</f>
        <v>1.2467153916004709E-15</v>
      </c>
      <c r="I16" s="48">
        <f ca="1">$Q$101</f>
        <v>1.7272165795312761E-17</v>
      </c>
      <c r="J16" s="48">
        <f t="shared" ca="1" si="1"/>
        <v>1.9999999999997797E-4</v>
      </c>
      <c r="K16" s="48">
        <f t="shared" ca="1" si="1"/>
        <v>9.9999999999988987E-5</v>
      </c>
      <c r="L16" s="48">
        <f t="shared" ca="1" si="8"/>
        <v>9.9910031994189589E-5</v>
      </c>
      <c r="M16" s="48">
        <f t="shared" ca="1" si="9"/>
        <v>1.9982006398837918E-4</v>
      </c>
      <c r="N16" s="49">
        <f t="shared" ca="1" si="10"/>
        <v>0.99880058984602338</v>
      </c>
      <c r="O16" s="50">
        <f t="shared" ca="1" si="11"/>
        <v>9.995601079841915E-4</v>
      </c>
      <c r="P16" s="51">
        <f t="shared" ca="1" si="2"/>
        <v>1.9985004599257868E-4</v>
      </c>
      <c r="Q16" s="46">
        <f t="shared" ca="1" si="12"/>
        <v>1.0000000000000002</v>
      </c>
      <c r="R16" s="42">
        <f t="shared" ca="1" si="3"/>
        <v>1.1994101539767703E-3</v>
      </c>
      <c r="S16" s="46">
        <f t="shared" ca="1" si="4"/>
        <v>1.1994101539766211E-3</v>
      </c>
      <c r="U16" s="16"/>
      <c r="V16" s="17" t="s">
        <v>39</v>
      </c>
      <c r="W16">
        <v>30</v>
      </c>
      <c r="AD16">
        <f t="shared" si="5"/>
        <v>43</v>
      </c>
      <c r="AE16">
        <f t="shared" ca="1" si="6"/>
        <v>9.9956010798419148E-2</v>
      </c>
      <c r="AZ16" s="7"/>
      <c r="BA16" s="8"/>
      <c r="BG16" s="38"/>
      <c r="BI16" s="32"/>
    </row>
    <row r="17" spans="1:77" x14ac:dyDescent="0.2">
      <c r="A17" s="41">
        <v>44</v>
      </c>
      <c r="B17" s="60">
        <v>3.1659994828032065</v>
      </c>
      <c r="C17" s="60">
        <v>123.4768</v>
      </c>
      <c r="D17" s="42"/>
      <c r="E17" s="42">
        <f t="shared" si="7"/>
        <v>44</v>
      </c>
      <c r="F17" s="42">
        <v>0.99980000000000002</v>
      </c>
      <c r="G17" s="42">
        <v>0.99990000000000001</v>
      </c>
      <c r="H17" s="48">
        <f ca="1">$R$86</f>
        <v>1.3009204086265783E-15</v>
      </c>
      <c r="I17" s="48">
        <f ca="1">$R$101</f>
        <v>1.7272165795312761E-17</v>
      </c>
      <c r="J17" s="48">
        <f t="shared" ca="1" si="1"/>
        <v>1.9999999999997797E-4</v>
      </c>
      <c r="K17" s="48">
        <f t="shared" ca="1" si="1"/>
        <v>9.9999999999988987E-5</v>
      </c>
      <c r="L17" s="48">
        <f t="shared" ca="1" si="8"/>
        <v>9.988005898459134E-5</v>
      </c>
      <c r="M17" s="48">
        <f t="shared" ca="1" si="9"/>
        <v>1.9976011796918268E-4</v>
      </c>
      <c r="N17" s="49">
        <f t="shared" ca="1" si="10"/>
        <v>0.99850094966906966</v>
      </c>
      <c r="O17" s="50">
        <f t="shared" ca="1" si="11"/>
        <v>1.1993202259533741E-3</v>
      </c>
      <c r="P17" s="51">
        <f t="shared" ca="1" si="2"/>
        <v>2.9973010497717003E-4</v>
      </c>
      <c r="Q17" s="46">
        <f t="shared" ca="1" si="12"/>
        <v>1.0000000000000002</v>
      </c>
      <c r="R17" s="42">
        <f t="shared" ca="1" si="3"/>
        <v>1.4990503309305441E-3</v>
      </c>
      <c r="S17" s="46">
        <f t="shared" ca="1" si="4"/>
        <v>1.4990503309303405E-3</v>
      </c>
      <c r="V17" s="18" t="s">
        <v>40</v>
      </c>
      <c r="W17" s="55">
        <v>2.86174386003868</v>
      </c>
      <c r="Y17" s="6"/>
      <c r="AD17">
        <f t="shared" si="5"/>
        <v>44</v>
      </c>
      <c r="AE17">
        <f t="shared" ca="1" si="6"/>
        <v>0.1199320225953374</v>
      </c>
      <c r="AZ17" s="7"/>
      <c r="BA17" s="8"/>
      <c r="BG17" s="38"/>
    </row>
    <row r="18" spans="1:77" x14ac:dyDescent="0.2">
      <c r="A18" s="41">
        <v>45</v>
      </c>
      <c r="B18" s="60">
        <v>3.2199999999999998</v>
      </c>
      <c r="C18" s="60">
        <v>124.80800000000001</v>
      </c>
      <c r="D18" s="42"/>
      <c r="E18" s="42">
        <f t="shared" si="7"/>
        <v>45</v>
      </c>
      <c r="F18" s="42">
        <v>0.99970000000000003</v>
      </c>
      <c r="G18" s="42">
        <v>0.99990000000000001</v>
      </c>
      <c r="H18" s="48">
        <f ca="1">$S$86</f>
        <v>1.3551254256526858E-15</v>
      </c>
      <c r="I18" s="48">
        <f ca="1">$S$101</f>
        <v>1.7272165795312761E-17</v>
      </c>
      <c r="J18" s="48">
        <f t="shared" ca="1" si="1"/>
        <v>2.9999999999996696E-4</v>
      </c>
      <c r="K18" s="48">
        <f t="shared" ca="1" si="1"/>
        <v>9.9999999999988987E-5</v>
      </c>
      <c r="L18" s="48">
        <f t="shared" ca="1" si="8"/>
        <v>9.9850094966895975E-5</v>
      </c>
      <c r="M18" s="48">
        <f t="shared" ca="1" si="9"/>
        <v>2.9955028490068788E-4</v>
      </c>
      <c r="N18" s="49">
        <f t="shared" ca="1" si="10"/>
        <v>0.99810154928920203</v>
      </c>
      <c r="O18" s="50">
        <f t="shared" ca="1" si="11"/>
        <v>1.498870510854062E-3</v>
      </c>
      <c r="P18" s="51">
        <f t="shared" ca="1" si="2"/>
        <v>3.9958019994406599E-4</v>
      </c>
      <c r="Q18" s="46">
        <f t="shared" ca="1" si="12"/>
        <v>1.0000000000000002</v>
      </c>
      <c r="R18" s="42">
        <f t="shared" ca="1" si="3"/>
        <v>1.8984507107981279E-3</v>
      </c>
      <c r="S18" s="46">
        <f t="shared" ca="1" si="4"/>
        <v>1.898450710797972E-3</v>
      </c>
      <c r="U18" s="16"/>
      <c r="V18" s="18" t="s">
        <v>41</v>
      </c>
      <c r="W18" s="8">
        <f ca="1">$W$17-Z18</f>
        <v>3.9968028886505635E-15</v>
      </c>
      <c r="X18" s="19"/>
      <c r="Y18">
        <f>W16-27</f>
        <v>3</v>
      </c>
      <c r="Z18" cm="1">
        <f t="array" aca="1" ref="Z18" ca="1">INDIRECT("B"&amp;Y18)</f>
        <v>2.861743860038676</v>
      </c>
      <c r="AD18">
        <f t="shared" si="5"/>
        <v>45</v>
      </c>
      <c r="AE18">
        <f t="shared" ca="1" si="6"/>
        <v>0.1498870510854062</v>
      </c>
      <c r="AZ18" s="7"/>
      <c r="BA18" s="8"/>
      <c r="BG18" s="38"/>
    </row>
    <row r="19" spans="1:77" x14ac:dyDescent="0.2">
      <c r="A19" s="41">
        <v>46</v>
      </c>
      <c r="B19" s="60">
        <v>3.2514998707008016</v>
      </c>
      <c r="C19" s="60">
        <v>125.45</v>
      </c>
      <c r="D19" s="42"/>
      <c r="E19" s="42">
        <f t="shared" si="7"/>
        <v>46</v>
      </c>
      <c r="F19" s="42">
        <v>0.99970000000000003</v>
      </c>
      <c r="G19" s="42">
        <v>0.99990000000000001</v>
      </c>
      <c r="H19" s="48">
        <f ca="1">$T$86</f>
        <v>1.409330442678793E-15</v>
      </c>
      <c r="I19" s="48">
        <f ca="1">$T$101</f>
        <v>1.7272165795312761E-17</v>
      </c>
      <c r="J19" s="48">
        <f t="shared" ca="1" si="1"/>
        <v>2.9999999999996696E-4</v>
      </c>
      <c r="K19" s="48">
        <f t="shared" ca="1" si="1"/>
        <v>9.9999999999988987E-5</v>
      </c>
      <c r="L19" s="48">
        <f t="shared" ca="1" si="8"/>
        <v>9.9810154928909215E-5</v>
      </c>
      <c r="M19" s="48">
        <f t="shared" ca="1" si="9"/>
        <v>2.9943046478672766E-4</v>
      </c>
      <c r="N19" s="49">
        <f t="shared" ca="1" si="10"/>
        <v>0.99770230866948639</v>
      </c>
      <c r="O19" s="50">
        <f t="shared" ca="1" si="11"/>
        <v>1.7983009756407896E-3</v>
      </c>
      <c r="P19" s="51">
        <f t="shared" ca="1" si="2"/>
        <v>4.9939035487297524E-4</v>
      </c>
      <c r="Q19" s="46">
        <f t="shared" ca="1" si="12"/>
        <v>1.0000000000000002</v>
      </c>
      <c r="R19" s="42">
        <f t="shared" ca="1" si="3"/>
        <v>2.2976913305137649E-3</v>
      </c>
      <c r="S19" s="46">
        <f t="shared" ca="1" si="4"/>
        <v>2.2976913305136071E-3</v>
      </c>
      <c r="U19" s="16"/>
      <c r="V19" s="17" t="s">
        <v>42</v>
      </c>
      <c r="W19" s="29">
        <v>111.822</v>
      </c>
      <c r="X19" s="20"/>
      <c r="AD19">
        <f t="shared" si="5"/>
        <v>46</v>
      </c>
      <c r="AE19">
        <f t="shared" ca="1" si="6"/>
        <v>0.17983009756407897</v>
      </c>
      <c r="AZ19" s="7"/>
      <c r="BA19" s="8"/>
      <c r="BG19" s="38"/>
    </row>
    <row r="20" spans="1:77" x14ac:dyDescent="0.2">
      <c r="A20" s="41">
        <v>47</v>
      </c>
      <c r="B20" s="60">
        <v>3.3110007757951894</v>
      </c>
      <c r="C20" s="60">
        <v>126.23869999999999</v>
      </c>
      <c r="D20" s="42"/>
      <c r="E20" s="42">
        <f t="shared" si="7"/>
        <v>47</v>
      </c>
      <c r="F20" s="42">
        <v>0.99960000000000004</v>
      </c>
      <c r="G20" s="42">
        <v>0.99980000000000002</v>
      </c>
      <c r="H20" s="48">
        <f ca="1">$U$86</f>
        <v>1.4635354597049005E-15</v>
      </c>
      <c r="I20" s="48">
        <f ca="1">$U$101</f>
        <v>1.7272165795312761E-17</v>
      </c>
      <c r="J20" s="48">
        <f t="shared" ca="1" si="1"/>
        <v>3.9999999999995595E-4</v>
      </c>
      <c r="K20" s="48">
        <f t="shared" ca="1" si="1"/>
        <v>1.9999999999997797E-4</v>
      </c>
      <c r="L20" s="48">
        <f t="shared" ca="1" si="8"/>
        <v>1.9954046173387531E-4</v>
      </c>
      <c r="M20" s="48">
        <f t="shared" ca="1" si="9"/>
        <v>3.9908092346775063E-4</v>
      </c>
      <c r="N20" s="49">
        <f t="shared" ca="1" si="10"/>
        <v>0.99710368728428478</v>
      </c>
      <c r="O20" s="50">
        <f t="shared" ca="1" si="11"/>
        <v>2.1973818991085402E-3</v>
      </c>
      <c r="P20" s="51">
        <f t="shared" ca="1" si="2"/>
        <v>6.9893081660685056E-4</v>
      </c>
      <c r="Q20" s="46">
        <f t="shared" ca="1" si="12"/>
        <v>1.0000000000000002</v>
      </c>
      <c r="R20" s="42">
        <f t="shared" ca="1" si="3"/>
        <v>2.8963127157153909E-3</v>
      </c>
      <c r="S20" s="46">
        <f t="shared" ca="1" si="4"/>
        <v>2.8963127157152213E-3</v>
      </c>
      <c r="V20" s="18" t="s">
        <v>43</v>
      </c>
      <c r="W20" s="8">
        <f ca="1">$W$19-Z20</f>
        <v>0</v>
      </c>
      <c r="X20" s="11"/>
      <c r="Y20">
        <f>W16-27</f>
        <v>3</v>
      </c>
      <c r="Z20" cm="1">
        <f t="array" aca="1" ref="Z20" ca="1">INDIRECT("c"&amp;Y20)</f>
        <v>111.82199999999999</v>
      </c>
      <c r="AD20">
        <f t="shared" si="5"/>
        <v>47</v>
      </c>
      <c r="AE20">
        <f t="shared" ca="1" si="6"/>
        <v>0.21973818991085403</v>
      </c>
      <c r="AZ20" s="7"/>
      <c r="BA20" s="8"/>
      <c r="BG20" s="38"/>
      <c r="BH20" s="35"/>
    </row>
    <row r="21" spans="1:77" x14ac:dyDescent="0.2">
      <c r="A21" s="41">
        <v>48</v>
      </c>
      <c r="B21" s="60">
        <v>3.3519989656064131</v>
      </c>
      <c r="C21" s="60">
        <v>127.13679999999999</v>
      </c>
      <c r="D21" s="42"/>
      <c r="E21" s="42">
        <f t="shared" si="7"/>
        <v>48</v>
      </c>
      <c r="F21" s="42">
        <v>0.99960000000000004</v>
      </c>
      <c r="G21" s="42">
        <v>0.99980000000000002</v>
      </c>
      <c r="H21" s="48">
        <f ca="1">$V$86</f>
        <v>1.5177404767310079E-15</v>
      </c>
      <c r="I21" s="48">
        <f ca="1">$V$101</f>
        <v>1.7272165795312761E-17</v>
      </c>
      <c r="J21" s="48">
        <f t="shared" ca="1" si="1"/>
        <v>3.9999999999995595E-4</v>
      </c>
      <c r="K21" s="48">
        <f t="shared" ca="1" si="1"/>
        <v>1.9999999999997797E-4</v>
      </c>
      <c r="L21" s="48">
        <f t="shared" ca="1" si="8"/>
        <v>1.99420737456835E-4</v>
      </c>
      <c r="M21" s="48">
        <f t="shared" ca="1" si="9"/>
        <v>3.9884147491367001E-4</v>
      </c>
      <c r="N21" s="49">
        <f t="shared" ca="1" si="10"/>
        <v>0.99650542507191431</v>
      </c>
      <c r="O21" s="50">
        <f t="shared" ca="1" si="11"/>
        <v>2.5962233740222103E-3</v>
      </c>
      <c r="P21" s="51">
        <f t="shared" ca="1" si="2"/>
        <v>8.9835155406368559E-4</v>
      </c>
      <c r="Q21" s="46">
        <f t="shared" ca="1" si="12"/>
        <v>1.0000000000000002</v>
      </c>
      <c r="R21" s="42">
        <f t="shared" ca="1" si="3"/>
        <v>3.4945749280858958E-3</v>
      </c>
      <c r="S21" s="46">
        <f t="shared" ca="1" si="4"/>
        <v>3.4945749280856919E-3</v>
      </c>
      <c r="V21" s="21" t="s">
        <v>44</v>
      </c>
      <c r="W21" s="8">
        <v>0</v>
      </c>
      <c r="X21" s="3"/>
      <c r="Y21" s="3"/>
      <c r="AD21">
        <f t="shared" si="5"/>
        <v>48</v>
      </c>
      <c r="AE21">
        <f t="shared" ca="1" si="6"/>
        <v>0.25962233740222102</v>
      </c>
      <c r="AZ21" s="7"/>
      <c r="BA21" s="8"/>
      <c r="BG21" s="38"/>
    </row>
    <row r="22" spans="1:77" x14ac:dyDescent="0.2">
      <c r="A22" s="41">
        <v>49</v>
      </c>
      <c r="B22" s="60">
        <v>3.43</v>
      </c>
      <c r="C22" s="60">
        <v>128.12049999999999</v>
      </c>
      <c r="D22" s="42"/>
      <c r="E22" s="42">
        <f t="shared" si="7"/>
        <v>49</v>
      </c>
      <c r="F22" s="42">
        <v>0.99939999999999996</v>
      </c>
      <c r="G22" s="42">
        <v>0.99970000000000003</v>
      </c>
      <c r="H22" s="48">
        <f ca="1">$W$86</f>
        <v>1.5719454937571154E-15</v>
      </c>
      <c r="I22" s="48">
        <f ca="1">$W$101</f>
        <v>1.7272165795312761E-17</v>
      </c>
      <c r="J22" s="48">
        <f t="shared" ca="1" si="1"/>
        <v>6.0000000000004494E-4</v>
      </c>
      <c r="K22" s="48">
        <f t="shared" ca="1" si="1"/>
        <v>2.9999999999996696E-4</v>
      </c>
      <c r="L22" s="48">
        <f t="shared" ca="1" si="8"/>
        <v>2.9895162752154139E-4</v>
      </c>
      <c r="M22" s="48">
        <f t="shared" ca="1" si="9"/>
        <v>5.9790325504319338E-4</v>
      </c>
      <c r="N22" s="49">
        <f t="shared" ca="1" si="10"/>
        <v>0.99560857018934956</v>
      </c>
      <c r="O22" s="50">
        <f t="shared" ca="1" si="11"/>
        <v>3.1941266290654038E-3</v>
      </c>
      <c r="P22" s="51">
        <f t="shared" ca="1" si="2"/>
        <v>1.1973031815852269E-3</v>
      </c>
      <c r="Q22" s="46">
        <f t="shared" ca="1" si="12"/>
        <v>1.0000000000000002</v>
      </c>
      <c r="R22" s="42">
        <f t="shared" ca="1" si="3"/>
        <v>4.3914298106506305E-3</v>
      </c>
      <c r="S22" s="46">
        <f ca="1">1-N22</f>
        <v>4.3914298106504379E-3</v>
      </c>
      <c r="V22" s="21" t="s">
        <v>45</v>
      </c>
      <c r="W22" s="8">
        <v>0</v>
      </c>
      <c r="X22" s="3"/>
      <c r="Y22" s="3"/>
      <c r="AD22">
        <f t="shared" si="5"/>
        <v>49</v>
      </c>
      <c r="AE22">
        <f t="shared" ca="1" si="6"/>
        <v>0.31941266290654036</v>
      </c>
      <c r="AZ22" s="7"/>
      <c r="BA22" s="8"/>
      <c r="BG22" s="38"/>
      <c r="BH22" s="35"/>
    </row>
    <row r="23" spans="1:77" x14ac:dyDescent="0.2">
      <c r="A23" s="41">
        <v>50</v>
      </c>
      <c r="B23" s="60">
        <v>3.4970002585983968</v>
      </c>
      <c r="C23" s="60">
        <v>129.21039999999999</v>
      </c>
      <c r="D23" s="42"/>
      <c r="E23" s="42">
        <f t="shared" si="7"/>
        <v>50</v>
      </c>
      <c r="F23" s="42">
        <v>0.99929999999999997</v>
      </c>
      <c r="G23" s="42">
        <v>0.99970000000000003</v>
      </c>
      <c r="H23" s="48">
        <f ca="1">$X$86</f>
        <v>1.6261505107832228E-15</v>
      </c>
      <c r="I23" s="48">
        <f ca="1">$X$101</f>
        <v>1.7272165795312761E-17</v>
      </c>
      <c r="J23" s="48">
        <f t="shared" ca="1" si="1"/>
        <v>7.0000000000003393E-4</v>
      </c>
      <c r="K23" s="48">
        <f t="shared" ca="1" si="1"/>
        <v>2.9999999999996696E-4</v>
      </c>
      <c r="L23" s="48">
        <f t="shared" ca="1" si="8"/>
        <v>2.9868257105677195E-4</v>
      </c>
      <c r="M23" s="48">
        <f t="shared" ca="1" si="9"/>
        <v>6.9692599913257847E-4</v>
      </c>
      <c r="N23" s="49">
        <f t="shared" ca="1" si="10"/>
        <v>0.99461296161916013</v>
      </c>
      <c r="O23" s="50">
        <f t="shared" ca="1" si="11"/>
        <v>3.8910526281979822E-3</v>
      </c>
      <c r="P23" s="51">
        <f t="shared" ca="1" si="2"/>
        <v>1.4959857526419989E-3</v>
      </c>
      <c r="Q23" s="46">
        <f t="shared" ca="1" si="12"/>
        <v>1.0000000000000002</v>
      </c>
      <c r="R23" s="42">
        <f t="shared" ca="1" si="3"/>
        <v>5.3870383808399813E-3</v>
      </c>
      <c r="S23" s="46">
        <f t="shared" ref="S23:S53" ca="1" si="13">1-N23</f>
        <v>5.3870383808398703E-3</v>
      </c>
      <c r="V23" t="s">
        <v>46</v>
      </c>
      <c r="W23" s="8">
        <v>0</v>
      </c>
      <c r="X23" s="22"/>
      <c r="Y23" s="22"/>
      <c r="AD23">
        <f t="shared" si="5"/>
        <v>50</v>
      </c>
      <c r="AE23">
        <f t="shared" ca="1" si="6"/>
        <v>0.38910526281979824</v>
      </c>
      <c r="AZ23" s="7"/>
      <c r="BA23" s="8"/>
      <c r="BG23" s="38"/>
    </row>
    <row r="24" spans="1:77" x14ac:dyDescent="0.2">
      <c r="A24" s="41">
        <v>51</v>
      </c>
      <c r="B24" s="60">
        <v>3.5314998707008014</v>
      </c>
      <c r="C24" s="60">
        <v>130.3305</v>
      </c>
      <c r="D24" s="42"/>
      <c r="E24" s="42">
        <f t="shared" si="7"/>
        <v>51</v>
      </c>
      <c r="F24" s="42">
        <v>0.99939999999999996</v>
      </c>
      <c r="G24" s="42">
        <v>0.99960000000000004</v>
      </c>
      <c r="H24" s="48">
        <f ca="1">$Y$86</f>
        <v>1.6803555278093303E-15</v>
      </c>
      <c r="I24" s="48">
        <f ca="1">$Y$101</f>
        <v>1.7272165795312761E-17</v>
      </c>
      <c r="J24" s="48">
        <f t="shared" ca="1" si="1"/>
        <v>6.0000000000004494E-4</v>
      </c>
      <c r="K24" s="48">
        <f t="shared" ca="1" si="1"/>
        <v>3.9999999999995595E-4</v>
      </c>
      <c r="L24" s="48">
        <f t="shared" ca="1" si="8"/>
        <v>3.9784518464762024E-4</v>
      </c>
      <c r="M24" s="48">
        <f t="shared" ca="1" si="9"/>
        <v>5.9676777697154082E-4</v>
      </c>
      <c r="N24" s="49">
        <f t="shared" ca="1" si="10"/>
        <v>0.99361834865754095</v>
      </c>
      <c r="O24" s="50">
        <f t="shared" ca="1" si="11"/>
        <v>4.4878204051695229E-3</v>
      </c>
      <c r="P24" s="51">
        <f t="shared" ca="1" si="2"/>
        <v>1.8938309372896192E-3</v>
      </c>
      <c r="Q24" s="46">
        <f t="shared" ca="1" si="12"/>
        <v>1</v>
      </c>
      <c r="R24" s="42">
        <f t="shared" ca="1" si="3"/>
        <v>6.3816513424591421E-3</v>
      </c>
      <c r="S24" s="46">
        <f t="shared" ca="1" si="13"/>
        <v>6.3816513424590493E-3</v>
      </c>
      <c r="V24" s="21" t="s">
        <v>47</v>
      </c>
      <c r="W24">
        <v>26.98912</v>
      </c>
      <c r="X24" s="8"/>
      <c r="Z24">
        <v>26.98912</v>
      </c>
      <c r="AD24">
        <f t="shared" si="5"/>
        <v>51</v>
      </c>
      <c r="AE24">
        <f t="shared" ca="1" si="6"/>
        <v>0.44878204051695231</v>
      </c>
      <c r="AZ24" s="7"/>
      <c r="BA24" s="8"/>
      <c r="BG24" s="38"/>
    </row>
    <row r="25" spans="1:77" x14ac:dyDescent="0.2">
      <c r="A25" s="41">
        <v>52</v>
      </c>
      <c r="B25" s="60">
        <v>3.6019989656064131</v>
      </c>
      <c r="C25" s="60">
        <v>131.26079999999999</v>
      </c>
      <c r="D25" s="42"/>
      <c r="E25" s="42">
        <f t="shared" si="7"/>
        <v>52</v>
      </c>
      <c r="F25" s="42">
        <v>0.99919999999999998</v>
      </c>
      <c r="G25" s="42">
        <v>0.99950000000000006</v>
      </c>
      <c r="H25" s="48">
        <f ca="1">$Z$86</f>
        <v>1.7345605448354377E-15</v>
      </c>
      <c r="I25" s="48">
        <f ca="1">$Z$101</f>
        <v>1.7272165795312761E-17</v>
      </c>
      <c r="J25" s="48">
        <f t="shared" ca="1" si="1"/>
        <v>8.0000000000002292E-4</v>
      </c>
      <c r="K25" s="48">
        <f t="shared" ca="1" si="1"/>
        <v>4.9999999999994493E-4</v>
      </c>
      <c r="L25" s="48">
        <f t="shared" ca="1" si="8"/>
        <v>4.9680917432871571E-4</v>
      </c>
      <c r="M25" s="48">
        <f t="shared" ca="1" si="9"/>
        <v>7.9489467892605555E-4</v>
      </c>
      <c r="N25" s="49">
        <f t="shared" ca="1" si="10"/>
        <v>0.99232664480428623</v>
      </c>
      <c r="O25" s="50">
        <f t="shared" ca="1" si="11"/>
        <v>5.2827150840955781E-3</v>
      </c>
      <c r="P25" s="51">
        <f t="shared" ca="1" si="2"/>
        <v>2.3906401116183347E-3</v>
      </c>
      <c r="Q25" s="46">
        <f t="shared" ca="1" si="12"/>
        <v>1.0000000000000002</v>
      </c>
      <c r="R25" s="42">
        <f t="shared" ca="1" si="3"/>
        <v>7.6733551957139127E-3</v>
      </c>
      <c r="S25" s="46">
        <f t="shared" ca="1" si="13"/>
        <v>7.6733551957137713E-3</v>
      </c>
      <c r="V25" t="s">
        <v>48</v>
      </c>
      <c r="W25" s="8">
        <v>0</v>
      </c>
      <c r="X25" s="8"/>
      <c r="Y25" s="8"/>
      <c r="Z25">
        <v>1.5983860000000001</v>
      </c>
      <c r="AD25">
        <f t="shared" si="5"/>
        <v>52</v>
      </c>
      <c r="AE25">
        <f t="shared" ca="1" si="6"/>
        <v>0.52827150840955783</v>
      </c>
      <c r="AZ25" s="7"/>
      <c r="BA25" s="8"/>
      <c r="BG25" s="38"/>
    </row>
    <row r="26" spans="1:77" x14ac:dyDescent="0.2">
      <c r="A26" s="41">
        <v>53</v>
      </c>
      <c r="B26" s="60">
        <v>3.6540005171967929</v>
      </c>
      <c r="C26" s="60">
        <v>132.1755</v>
      </c>
      <c r="D26" s="42"/>
      <c r="E26" s="42">
        <f t="shared" si="7"/>
        <v>53</v>
      </c>
      <c r="F26" s="42">
        <v>0.99919999999999998</v>
      </c>
      <c r="G26" s="42">
        <v>0.99950000000000006</v>
      </c>
      <c r="H26" s="48">
        <f ca="1">$AA$86</f>
        <v>1.788765561861545E-15</v>
      </c>
      <c r="I26" s="48">
        <f ca="1">$AA$101</f>
        <v>1.7272165795312761E-17</v>
      </c>
      <c r="J26" s="48">
        <f t="shared" ca="1" si="1"/>
        <v>8.0000000000002292E-4</v>
      </c>
      <c r="K26" s="48">
        <f t="shared" ca="1" si="1"/>
        <v>4.9999999999994493E-4</v>
      </c>
      <c r="L26" s="48">
        <f t="shared" ca="1" si="8"/>
        <v>4.9616332240208852E-4</v>
      </c>
      <c r="M26" s="48">
        <f t="shared" ca="1" si="9"/>
        <v>7.9386131584345174E-4</v>
      </c>
      <c r="N26" s="49">
        <f t="shared" ca="1" si="10"/>
        <v>0.99103662016604066</v>
      </c>
      <c r="O26" s="50">
        <f t="shared" ca="1" si="11"/>
        <v>6.07657639993903E-3</v>
      </c>
      <c r="P26" s="51">
        <f t="shared" ca="1" si="2"/>
        <v>2.8868034340204232E-3</v>
      </c>
      <c r="Q26" s="46">
        <f t="shared" ca="1" si="12"/>
        <v>1.0000000000000002</v>
      </c>
      <c r="R26" s="42">
        <f t="shared" ca="1" si="3"/>
        <v>8.9633798339594541E-3</v>
      </c>
      <c r="S26" s="46">
        <f t="shared" ca="1" si="13"/>
        <v>8.9633798339593396E-3</v>
      </c>
      <c r="V26" t="s">
        <v>49</v>
      </c>
      <c r="W26">
        <v>1.5983860000000001</v>
      </c>
      <c r="X26" s="8" t="s">
        <v>50</v>
      </c>
      <c r="AD26">
        <f t="shared" si="5"/>
        <v>53</v>
      </c>
      <c r="AE26">
        <f t="shared" ca="1" si="6"/>
        <v>0.60765763999390299</v>
      </c>
      <c r="AZ26" s="7"/>
      <c r="BA26" s="8"/>
      <c r="BG26" s="38"/>
    </row>
    <row r="27" spans="1:77" x14ac:dyDescent="0.2">
      <c r="A27" s="41">
        <v>54</v>
      </c>
      <c r="B27" s="60">
        <v>3.7199999999999998</v>
      </c>
      <c r="C27" s="60">
        <v>132.5652</v>
      </c>
      <c r="D27" s="42"/>
      <c r="E27" s="42">
        <f t="shared" si="7"/>
        <v>54</v>
      </c>
      <c r="F27" s="42">
        <v>0.99909999999999999</v>
      </c>
      <c r="G27" s="42">
        <v>0.99939999999999996</v>
      </c>
      <c r="H27" s="48">
        <f ca="1">$AB$86</f>
        <v>1.8429705788876524E-15</v>
      </c>
      <c r="I27" s="48">
        <f ca="1">$AB$101</f>
        <v>1.7272165795312761E-17</v>
      </c>
      <c r="J27" s="48">
        <f t="shared" ca="1" si="1"/>
        <v>9.000000000000119E-4</v>
      </c>
      <c r="K27" s="48">
        <f t="shared" ca="1" si="1"/>
        <v>6.0000000000004494E-4</v>
      </c>
      <c r="L27" s="48">
        <f t="shared" ca="1" si="8"/>
        <v>5.9462197209966892E-4</v>
      </c>
      <c r="M27" s="48">
        <f t="shared" ca="1" si="9"/>
        <v>8.9193295814944836E-4</v>
      </c>
      <c r="N27" s="49">
        <f t="shared" ca="1" si="10"/>
        <v>0.98955006523579148</v>
      </c>
      <c r="O27" s="50">
        <f t="shared" ca="1" si="11"/>
        <v>6.9685093580884785E-3</v>
      </c>
      <c r="P27" s="51">
        <f t="shared" ca="1" si="2"/>
        <v>3.4814254061200922E-3</v>
      </c>
      <c r="Q27" s="46">
        <f t="shared" ca="1" si="12"/>
        <v>1</v>
      </c>
      <c r="R27" s="42">
        <f t="shared" ca="1" si="3"/>
        <v>1.0449934764208571E-2</v>
      </c>
      <c r="S27" s="46">
        <f t="shared" ca="1" si="13"/>
        <v>1.0449934764208524E-2</v>
      </c>
      <c r="V27" t="s">
        <v>51</v>
      </c>
      <c r="W27" s="8">
        <v>0</v>
      </c>
      <c r="X27" s="8"/>
      <c r="Y27" s="8"/>
      <c r="AD27">
        <f t="shared" si="5"/>
        <v>54</v>
      </c>
      <c r="AE27">
        <f t="shared" ca="1" si="6"/>
        <v>0.69685093580884783</v>
      </c>
      <c r="AZ27" s="7"/>
      <c r="BA27" s="8"/>
      <c r="BG27" s="38"/>
      <c r="BH27" s="26"/>
    </row>
    <row r="28" spans="1:77" x14ac:dyDescent="0.2">
      <c r="A28" s="41">
        <v>55</v>
      </c>
      <c r="B28" s="60">
        <v>3.7695009050943886</v>
      </c>
      <c r="C28" s="60">
        <v>133.30940000000001</v>
      </c>
      <c r="D28" s="42"/>
      <c r="E28" s="42">
        <f>E27+1</f>
        <v>55</v>
      </c>
      <c r="F28" s="42">
        <v>0.99890000000000001</v>
      </c>
      <c r="G28" s="42">
        <v>0.99919999999999998</v>
      </c>
      <c r="H28" s="48">
        <f ca="1">$AC$86</f>
        <v>1.8971755959137599E-15</v>
      </c>
      <c r="I28" s="48">
        <f ca="1">$AC$101</f>
        <v>1.7272165795312761E-17</v>
      </c>
      <c r="J28" s="48">
        <f t="shared" ca="1" si="1"/>
        <v>1.0999999999999899E-3</v>
      </c>
      <c r="K28" s="48">
        <f t="shared" ca="1" si="1"/>
        <v>8.0000000000002292E-4</v>
      </c>
      <c r="L28" s="48">
        <f t="shared" ca="1" si="8"/>
        <v>7.9164005218865588E-4</v>
      </c>
      <c r="M28" s="48">
        <f t="shared" ca="1" si="9"/>
        <v>1.0885050717593606E-3</v>
      </c>
      <c r="N28" s="49">
        <f t="shared" ca="1" si="10"/>
        <v>0.9876699201118434</v>
      </c>
      <c r="O28" s="50">
        <f t="shared" ca="1" si="11"/>
        <v>8.0570144298478391E-3</v>
      </c>
      <c r="P28" s="51">
        <f t="shared" ca="1" si="2"/>
        <v>4.2730654583087481E-3</v>
      </c>
      <c r="Q28" s="46">
        <f ca="1">N28+O28+P28</f>
        <v>1</v>
      </c>
      <c r="R28" s="42">
        <f ca="1">O28+P28</f>
        <v>1.2330079888156587E-2</v>
      </c>
      <c r="S28" s="46">
        <f ca="1">1-N28</f>
        <v>1.2330079888156598E-2</v>
      </c>
      <c r="V28" t="s">
        <v>52</v>
      </c>
      <c r="W28" s="8">
        <v>0</v>
      </c>
      <c r="X28" s="8"/>
      <c r="Y28" s="8"/>
      <c r="AD28">
        <f t="shared" si="5"/>
        <v>55</v>
      </c>
      <c r="AE28">
        <f t="shared" ca="1" si="6"/>
        <v>0.80570144298478397</v>
      </c>
      <c r="AZ28" s="7"/>
      <c r="BA28" s="8"/>
      <c r="BG28" s="38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</row>
    <row r="29" spans="1:77" x14ac:dyDescent="0.2">
      <c r="A29" s="41">
        <v>56</v>
      </c>
      <c r="B29" s="60">
        <v>3.7919989656064126</v>
      </c>
      <c r="C29" s="60">
        <v>134.27119999999999</v>
      </c>
      <c r="D29" s="42"/>
      <c r="E29" s="42">
        <f t="shared" si="7"/>
        <v>56</v>
      </c>
      <c r="F29" s="42">
        <v>0.99890000000000001</v>
      </c>
      <c r="G29" s="42">
        <v>0.99919999999999998</v>
      </c>
      <c r="H29" s="48">
        <f ca="1">$AD$86</f>
        <v>1.9513806129398673E-15</v>
      </c>
      <c r="I29" s="48">
        <f ca="1">$AD$101</f>
        <v>1.7272165795312761E-17</v>
      </c>
      <c r="J29" s="48">
        <f t="shared" ca="1" si="1"/>
        <v>1.0999999999999899E-3</v>
      </c>
      <c r="K29" s="48">
        <f t="shared" ca="1" si="1"/>
        <v>8.0000000000002292E-4</v>
      </c>
      <c r="L29" s="48">
        <f t="shared" ca="1" si="8"/>
        <v>7.9013593608949734E-4</v>
      </c>
      <c r="M29" s="48">
        <f t="shared" ca="1" si="9"/>
        <v>1.0864369121230178E-3</v>
      </c>
      <c r="N29" s="49">
        <f t="shared" ca="1" si="10"/>
        <v>0.98579334726363088</v>
      </c>
      <c r="O29" s="50">
        <f t="shared" ca="1" si="11"/>
        <v>9.1434513419708565E-3</v>
      </c>
      <c r="P29" s="51">
        <f t="shared" ca="1" si="2"/>
        <v>5.0632013943982456E-3</v>
      </c>
      <c r="Q29" s="46">
        <f t="shared" ca="1" si="12"/>
        <v>0.99999999999999989</v>
      </c>
      <c r="R29" s="42">
        <f t="shared" ca="1" si="3"/>
        <v>1.4206652736369101E-2</v>
      </c>
      <c r="S29" s="46">
        <f t="shared" ca="1" si="13"/>
        <v>1.4206652736369119E-2</v>
      </c>
      <c r="V29" t="s">
        <v>53</v>
      </c>
      <c r="W29" s="8">
        <v>0</v>
      </c>
      <c r="X29" s="8"/>
      <c r="Y29" s="8"/>
      <c r="AD29">
        <f t="shared" si="5"/>
        <v>56</v>
      </c>
      <c r="AE29">
        <f t="shared" ca="1" si="6"/>
        <v>0.91434513419708563</v>
      </c>
      <c r="AZ29" s="7"/>
      <c r="BA29" s="8"/>
      <c r="BG29" s="5"/>
    </row>
    <row r="30" spans="1:77" x14ac:dyDescent="0.2">
      <c r="A30" s="41">
        <v>57</v>
      </c>
      <c r="B30" s="60">
        <v>3.8219989656064128</v>
      </c>
      <c r="C30" s="60">
        <v>135.06780000000001</v>
      </c>
      <c r="D30" s="42"/>
      <c r="E30" s="42">
        <f t="shared" si="7"/>
        <v>57</v>
      </c>
      <c r="F30" s="42">
        <v>0.99890000000000001</v>
      </c>
      <c r="G30" s="42">
        <v>0.99909999999999999</v>
      </c>
      <c r="H30" s="48">
        <f ca="1">$AE$86</f>
        <v>2.0055856299659748E-15</v>
      </c>
      <c r="I30" s="48">
        <f ca="1">$AE$101</f>
        <v>1.7272165795312761E-17</v>
      </c>
      <c r="J30" s="48">
        <f t="shared" ca="1" si="1"/>
        <v>1.0999999999999899E-3</v>
      </c>
      <c r="K30" s="48">
        <f t="shared" ca="1" si="1"/>
        <v>9.000000000000119E-4</v>
      </c>
      <c r="L30" s="48">
        <f t="shared" ca="1" si="8"/>
        <v>8.8721401253727948E-4</v>
      </c>
      <c r="M30" s="48">
        <f t="shared" ca="1" si="9"/>
        <v>1.0843726819899839E-3</v>
      </c>
      <c r="N30" s="49">
        <f t="shared" ca="1" si="10"/>
        <v>0.98382176056910353</v>
      </c>
      <c r="O30" s="50">
        <f t="shared" ca="1" si="11"/>
        <v>1.022782402396084E-2</v>
      </c>
      <c r="P30" s="51">
        <f t="shared" ca="1" si="2"/>
        <v>5.9504154069355249E-3</v>
      </c>
      <c r="Q30" s="46">
        <f t="shared" ca="1" si="12"/>
        <v>0.99999999999999989</v>
      </c>
      <c r="R30" s="42">
        <f t="shared" ca="1" si="3"/>
        <v>1.6178239430896364E-2</v>
      </c>
      <c r="S30" s="46">
        <f t="shared" ca="1" si="13"/>
        <v>1.6178239430896468E-2</v>
      </c>
      <c r="V30" t="s">
        <v>54</v>
      </c>
      <c r="W30" s="8">
        <v>0</v>
      </c>
      <c r="X30" s="8"/>
      <c r="Y30" s="8"/>
      <c r="AD30">
        <f t="shared" si="5"/>
        <v>57</v>
      </c>
      <c r="AE30">
        <f t="shared" ca="1" si="6"/>
        <v>1.0227824023960841</v>
      </c>
      <c r="AZ30" s="7"/>
      <c r="BA30" s="8"/>
    </row>
    <row r="31" spans="1:77" x14ac:dyDescent="0.2">
      <c r="A31" s="41">
        <v>58</v>
      </c>
      <c r="B31" s="60">
        <v>3.8435014222911814</v>
      </c>
      <c r="C31" s="60">
        <v>136.18039999999999</v>
      </c>
      <c r="D31" s="42"/>
      <c r="E31" s="42">
        <f t="shared" si="7"/>
        <v>58</v>
      </c>
      <c r="F31" s="42">
        <v>0.99860000000000004</v>
      </c>
      <c r="G31" s="42">
        <v>0.99890000000000001</v>
      </c>
      <c r="H31" s="48">
        <f ca="1">$AF$86</f>
        <v>2.0597906469920822E-15</v>
      </c>
      <c r="I31" s="48">
        <f ca="1">$AF$101</f>
        <v>1.7272165795312761E-17</v>
      </c>
      <c r="J31" s="48">
        <f t="shared" ca="1" si="1"/>
        <v>1.3999999999999568E-3</v>
      </c>
      <c r="K31" s="48">
        <f t="shared" ca="1" si="1"/>
        <v>1.0999999999999899E-3</v>
      </c>
      <c r="L31" s="48">
        <f t="shared" ca="1" si="8"/>
        <v>1.0822039366260039E-3</v>
      </c>
      <c r="M31" s="48">
        <f t="shared" ca="1" si="9"/>
        <v>1.3773504647967025E-3</v>
      </c>
      <c r="N31" s="49">
        <f t="shared" ca="1" si="10"/>
        <v>0.98136220616768077</v>
      </c>
      <c r="O31" s="50">
        <f t="shared" ca="1" si="11"/>
        <v>1.1605174488757542E-2</v>
      </c>
      <c r="P31" s="51">
        <f t="shared" ca="1" si="2"/>
        <v>7.0326193435615286E-3</v>
      </c>
      <c r="Q31" s="46">
        <f t="shared" ca="1" si="12"/>
        <v>0.99999999999999978</v>
      </c>
      <c r="R31" s="42">
        <f t="shared" ca="1" si="3"/>
        <v>1.8637793832319071E-2</v>
      </c>
      <c r="S31" s="46">
        <f t="shared" ca="1" si="13"/>
        <v>1.8637793832319227E-2</v>
      </c>
      <c r="V31" s="23" t="s">
        <v>55</v>
      </c>
      <c r="W31" s="68">
        <f ca="1">O53</f>
        <v>9.393787877705416E-2</v>
      </c>
      <c r="X31" s="8"/>
      <c r="AD31">
        <f t="shared" si="5"/>
        <v>58</v>
      </c>
      <c r="AE31">
        <f t="shared" ca="1" si="6"/>
        <v>1.1605174488757541</v>
      </c>
      <c r="AZ31" s="7"/>
      <c r="BA31" s="8"/>
      <c r="BG31" s="38"/>
    </row>
    <row r="32" spans="1:77" x14ac:dyDescent="0.2">
      <c r="A32" s="41">
        <v>59</v>
      </c>
      <c r="B32" s="60">
        <v>3.8389992242048101</v>
      </c>
      <c r="C32" s="60">
        <v>137.25559999999999</v>
      </c>
      <c r="D32" s="42"/>
      <c r="E32" s="42">
        <f t="shared" si="7"/>
        <v>59</v>
      </c>
      <c r="F32" s="42">
        <v>0.99839999999999995</v>
      </c>
      <c r="G32" s="42">
        <v>0.99880000000000002</v>
      </c>
      <c r="H32" s="48">
        <f ca="1">$AG$86</f>
        <v>2.1139956640181897E-15</v>
      </c>
      <c r="I32" s="48">
        <f ca="1">$AG$101</f>
        <v>1.7272165795312761E-17</v>
      </c>
      <c r="J32" s="48">
        <f t="shared" ca="1" si="1"/>
        <v>1.6000000000000458E-3</v>
      </c>
      <c r="K32" s="48">
        <f t="shared" ca="1" si="1"/>
        <v>1.1999999999999789E-3</v>
      </c>
      <c r="L32" s="48">
        <f t="shared" ca="1" si="8"/>
        <v>1.1776346474011961E-3</v>
      </c>
      <c r="M32" s="48">
        <f t="shared" ca="1" si="9"/>
        <v>1.5701795298683342E-3</v>
      </c>
      <c r="N32" s="49">
        <f t="shared" ca="1" si="10"/>
        <v>0.97861439199041123</v>
      </c>
      <c r="O32" s="50">
        <f t="shared" ca="1" si="11"/>
        <v>1.3175354018625877E-2</v>
      </c>
      <c r="P32" s="51">
        <f t="shared" ca="1" si="2"/>
        <v>8.210253990962724E-3</v>
      </c>
      <c r="Q32" s="46">
        <f t="shared" ca="1" si="12"/>
        <v>0.99999999999999989</v>
      </c>
      <c r="R32" s="42">
        <f t="shared" ca="1" si="3"/>
        <v>2.1385608009588601E-2</v>
      </c>
      <c r="S32" s="46">
        <f t="shared" ca="1" si="13"/>
        <v>2.1385608009588775E-2</v>
      </c>
      <c r="W32" s="25">
        <f ca="1">W31*100</f>
        <v>9.3937878777054156</v>
      </c>
      <c r="X32" s="8"/>
      <c r="Y32" s="8"/>
      <c r="AD32">
        <f t="shared" si="5"/>
        <v>59</v>
      </c>
      <c r="AE32">
        <f t="shared" ca="1" si="6"/>
        <v>1.3175354018625878</v>
      </c>
      <c r="AZ32" s="7"/>
      <c r="BA32" s="8"/>
      <c r="BG32" s="38"/>
      <c r="BI32" s="32"/>
    </row>
    <row r="33" spans="1:61" x14ac:dyDescent="0.2">
      <c r="A33" s="41">
        <v>60</v>
      </c>
      <c r="B33" s="60">
        <v>3.9010007757951897</v>
      </c>
      <c r="C33" s="60">
        <v>137.68819999999999</v>
      </c>
      <c r="D33" s="42"/>
      <c r="E33" s="42">
        <f t="shared" si="7"/>
        <v>60</v>
      </c>
      <c r="F33" s="42">
        <v>0.99809999999999999</v>
      </c>
      <c r="G33" s="42">
        <v>0.99860000000000004</v>
      </c>
      <c r="H33" s="48">
        <f ca="1">$AH$86</f>
        <v>2.1682006810442971E-15</v>
      </c>
      <c r="I33" s="48">
        <f ca="1">$AH$101</f>
        <v>1.7272165795312761E-17</v>
      </c>
      <c r="J33" s="48">
        <f t="shared" ca="1" si="1"/>
        <v>1.9000000000000128E-3</v>
      </c>
      <c r="K33" s="48">
        <f t="shared" ca="1" si="1"/>
        <v>1.3999999999999568E-3</v>
      </c>
      <c r="L33" s="48">
        <f t="shared" ca="1" si="8"/>
        <v>1.3700601487865334E-3</v>
      </c>
      <c r="M33" s="48">
        <f t="shared" ca="1" si="9"/>
        <v>1.8593673447817938E-3</v>
      </c>
      <c r="N33" s="49">
        <f t="shared" ca="1" si="10"/>
        <v>0.97538496449684298</v>
      </c>
      <c r="O33" s="50">
        <f t="shared" ca="1" si="11"/>
        <v>1.5034721363407671E-2</v>
      </c>
      <c r="P33" s="51">
        <f t="shared" ca="1" si="2"/>
        <v>9.5803141397492568E-3</v>
      </c>
      <c r="Q33" s="46">
        <f t="shared" ca="1" si="12"/>
        <v>0.99999999999999989</v>
      </c>
      <c r="R33" s="42">
        <f t="shared" ca="1" si="3"/>
        <v>2.4615035503156926E-2</v>
      </c>
      <c r="S33" s="46">
        <f t="shared" ca="1" si="13"/>
        <v>2.4615035503157023E-2</v>
      </c>
      <c r="X33" s="8"/>
      <c r="AD33">
        <f t="shared" si="5"/>
        <v>60</v>
      </c>
      <c r="AE33">
        <f t="shared" ca="1" si="6"/>
        <v>1.503472136340767</v>
      </c>
      <c r="AZ33" s="7"/>
      <c r="BA33" s="8"/>
      <c r="BG33" s="38"/>
      <c r="BI33" s="32"/>
    </row>
    <row r="34" spans="1:61" x14ac:dyDescent="0.2">
      <c r="A34" s="41">
        <v>61</v>
      </c>
      <c r="B34" s="60">
        <v>3.9270002585983965</v>
      </c>
      <c r="C34" s="60">
        <v>139.0932</v>
      </c>
      <c r="D34" s="42"/>
      <c r="E34" s="42">
        <f t="shared" si="7"/>
        <v>61</v>
      </c>
      <c r="F34" s="42">
        <v>0.99809999999999999</v>
      </c>
      <c r="G34" s="42">
        <v>0.99850000000000005</v>
      </c>
      <c r="H34" s="48">
        <f ca="1">$AI$86</f>
        <v>2.2224056980704046E-15</v>
      </c>
      <c r="I34" s="48">
        <f ca="1">$AI$101</f>
        <v>1.7272165795312761E-17</v>
      </c>
      <c r="J34" s="48">
        <f t="shared" ca="1" si="1"/>
        <v>1.9000000000000128E-3</v>
      </c>
      <c r="K34" s="48">
        <f t="shared" ca="1" si="1"/>
        <v>1.4999999999999458E-3</v>
      </c>
      <c r="L34" s="48">
        <f t="shared" ca="1" si="8"/>
        <v>1.4630774467452117E-3</v>
      </c>
      <c r="M34" s="48">
        <f t="shared" ca="1" si="9"/>
        <v>1.8532314325440142E-3</v>
      </c>
      <c r="N34" s="49">
        <f t="shared" ca="1" si="10"/>
        <v>0.97206865561755373</v>
      </c>
      <c r="O34" s="50">
        <f t="shared" ca="1" si="11"/>
        <v>1.6887952795951684E-2</v>
      </c>
      <c r="P34" s="51">
        <f t="shared" ca="1" si="2"/>
        <v>1.1043391586494469E-2</v>
      </c>
      <c r="Q34" s="46">
        <f t="shared" ca="1" si="12"/>
        <v>0.99999999999999989</v>
      </c>
      <c r="R34" s="42">
        <f t="shared" ca="1" si="3"/>
        <v>2.7931344382446155E-2</v>
      </c>
      <c r="S34" s="46">
        <f t="shared" ca="1" si="13"/>
        <v>2.7931344382446266E-2</v>
      </c>
      <c r="U34">
        <f ca="1">0.45*W20</f>
        <v>0</v>
      </c>
      <c r="W34" s="8">
        <f ca="1">W31/0.099684821552116</f>
        <v>0.94234886830732512</v>
      </c>
      <c r="X34" s="8"/>
      <c r="Y34" s="8"/>
      <c r="AD34">
        <f t="shared" si="5"/>
        <v>61</v>
      </c>
      <c r="AE34">
        <f t="shared" ca="1" si="6"/>
        <v>1.6887952795951684</v>
      </c>
      <c r="AZ34" s="7"/>
      <c r="BA34" s="8"/>
      <c r="BG34" s="38"/>
    </row>
    <row r="35" spans="1:61" x14ac:dyDescent="0.2">
      <c r="A35" s="41">
        <v>62</v>
      </c>
      <c r="B35" s="60">
        <v>3.9349987070080168</v>
      </c>
      <c r="C35" s="60">
        <v>140.30539999999999</v>
      </c>
      <c r="D35" s="42"/>
      <c r="E35" s="42">
        <f t="shared" si="7"/>
        <v>62</v>
      </c>
      <c r="F35" s="42">
        <v>0.99819999999999998</v>
      </c>
      <c r="G35" s="42">
        <v>0.99819999999999998</v>
      </c>
      <c r="H35" s="48">
        <f ca="1">$AJ$86</f>
        <v>2.276610715096512E-15</v>
      </c>
      <c r="I35" s="48">
        <f ca="1">$AJ$101</f>
        <v>1.7272165795312761E-17</v>
      </c>
      <c r="J35" s="48">
        <f t="shared" ca="1" si="1"/>
        <v>1.8000000000000238E-3</v>
      </c>
      <c r="K35" s="48">
        <f t="shared" ca="1" si="1"/>
        <v>1.8000000000000238E-3</v>
      </c>
      <c r="L35" s="48">
        <f t="shared" ca="1" si="8"/>
        <v>1.7497235801116199E-3</v>
      </c>
      <c r="M35" s="48">
        <f t="shared" ca="1" si="9"/>
        <v>1.7497235801116199E-3</v>
      </c>
      <c r="N35" s="49">
        <f t="shared" ca="1" si="10"/>
        <v>0.96856920845733052</v>
      </c>
      <c r="O35" s="50">
        <f t="shared" ca="1" si="11"/>
        <v>1.8637676376063304E-2</v>
      </c>
      <c r="P35" s="51">
        <f t="shared" ca="1" si="2"/>
        <v>1.2793115166606089E-2</v>
      </c>
      <c r="Q35" s="46">
        <f t="shared" ca="1" si="12"/>
        <v>0.99999999999999989</v>
      </c>
      <c r="R35" s="42">
        <f t="shared" ca="1" si="3"/>
        <v>3.1430791542669395E-2</v>
      </c>
      <c r="S35" s="46">
        <f t="shared" ca="1" si="13"/>
        <v>3.1430791542669478E-2</v>
      </c>
      <c r="U35">
        <f ca="1">W18*0.56</f>
        <v>2.238209617644316E-15</v>
      </c>
      <c r="W35" s="8"/>
      <c r="X35" s="8"/>
      <c r="Y35" s="8"/>
      <c r="AD35">
        <f t="shared" si="5"/>
        <v>62</v>
      </c>
      <c r="AE35">
        <f t="shared" ca="1" si="6"/>
        <v>1.8637676376063304</v>
      </c>
      <c r="AZ35" s="7"/>
      <c r="BA35" s="8"/>
      <c r="BG35" s="38"/>
      <c r="BH35" s="35"/>
    </row>
    <row r="36" spans="1:61" x14ac:dyDescent="0.2">
      <c r="A36" s="41">
        <v>63</v>
      </c>
      <c r="B36" s="60">
        <v>3.9259994828032063</v>
      </c>
      <c r="C36" s="60">
        <v>141.32040000000001</v>
      </c>
      <c r="D36" s="42"/>
      <c r="E36" s="42">
        <f t="shared" si="7"/>
        <v>63</v>
      </c>
      <c r="F36" s="42">
        <v>0.99790000000000001</v>
      </c>
      <c r="G36" s="42">
        <v>0.99780000000000002</v>
      </c>
      <c r="H36" s="48">
        <f ca="1">$AK$86</f>
        <v>2.3308157321226195E-15</v>
      </c>
      <c r="I36" s="48">
        <f ca="1">$AK$101</f>
        <v>1.7272165795312761E-17</v>
      </c>
      <c r="J36" s="48">
        <f t="shared" ref="J36:K53" ca="1" si="14">1-(F36)^EXP(H36)</f>
        <v>2.0999999999999908E-3</v>
      </c>
      <c r="K36" s="48">
        <f t="shared" ca="1" si="14"/>
        <v>2.1999999999999797E-3</v>
      </c>
      <c r="L36" s="48">
        <f t="shared" ca="1" si="8"/>
        <v>2.1308522586061074E-3</v>
      </c>
      <c r="M36" s="48">
        <f t="shared" ca="1" si="9"/>
        <v>2.033995337760385E-3</v>
      </c>
      <c r="N36" s="49">
        <f t="shared" ca="1" si="10"/>
        <v>0.96440436086096404</v>
      </c>
      <c r="O36" s="50">
        <f t="shared" ca="1" si="11"/>
        <v>2.067167171382369E-2</v>
      </c>
      <c r="P36" s="51">
        <f t="shared" ca="1" si="2"/>
        <v>1.4923967425212197E-2</v>
      </c>
      <c r="Q36" s="46">
        <f t="shared" ca="1" si="12"/>
        <v>0.99999999999999989</v>
      </c>
      <c r="R36" s="42">
        <f t="shared" ca="1" si="3"/>
        <v>3.5595639139035885E-2</v>
      </c>
      <c r="S36" s="46">
        <f t="shared" ca="1" si="13"/>
        <v>3.5595639139035962E-2</v>
      </c>
      <c r="W36" s="8"/>
      <c r="X36" s="8"/>
      <c r="Y36" s="8"/>
      <c r="AD36">
        <f t="shared" si="5"/>
        <v>63</v>
      </c>
      <c r="AE36">
        <f t="shared" ca="1" si="6"/>
        <v>2.0671671713823692</v>
      </c>
      <c r="AZ36" s="7"/>
      <c r="BA36" s="8"/>
      <c r="BG36" s="38"/>
    </row>
    <row r="37" spans="1:61" x14ac:dyDescent="0.2">
      <c r="A37" s="41">
        <v>64</v>
      </c>
      <c r="B37" s="60">
        <v>3.9440005171967933</v>
      </c>
      <c r="C37" s="60">
        <v>142.05090000000001</v>
      </c>
      <c r="D37" s="42"/>
      <c r="E37" s="42">
        <f t="shared" si="7"/>
        <v>64</v>
      </c>
      <c r="F37" s="42">
        <v>0.998</v>
      </c>
      <c r="G37" s="42">
        <v>0.99760000000000004</v>
      </c>
      <c r="H37" s="48">
        <f ca="1">$AL$86</f>
        <v>2.3850207491487269E-15</v>
      </c>
      <c r="I37" s="48">
        <f ca="1">$AL$101</f>
        <v>1.7272165795312761E-17</v>
      </c>
      <c r="J37" s="48">
        <f t="shared" ca="1" si="14"/>
        <v>2.0000000000000018E-3</v>
      </c>
      <c r="K37" s="48">
        <f t="shared" ca="1" si="14"/>
        <v>2.3999999999999577E-3</v>
      </c>
      <c r="L37" s="48">
        <f t="shared" ca="1" si="8"/>
        <v>2.314570466066273E-3</v>
      </c>
      <c r="M37" s="48">
        <f t="shared" ca="1" si="9"/>
        <v>1.9288087217219298E-3</v>
      </c>
      <c r="N37" s="49">
        <f t="shared" ca="1" si="10"/>
        <v>0.96016098167317576</v>
      </c>
      <c r="O37" s="52">
        <f t="shared" ca="1" si="11"/>
        <v>2.260048043554562E-2</v>
      </c>
      <c r="P37" s="51">
        <f t="shared" ca="1" si="2"/>
        <v>1.7238537891278469E-2</v>
      </c>
      <c r="Q37" s="46">
        <f t="shared" ca="1" si="12"/>
        <v>0.99999999999999989</v>
      </c>
      <c r="R37" s="42">
        <f t="shared" ca="1" si="3"/>
        <v>3.9839018326824086E-2</v>
      </c>
      <c r="S37" s="46">
        <f t="shared" ca="1" si="13"/>
        <v>3.9839018326824238E-2</v>
      </c>
      <c r="U37">
        <v>9.9684821552115985E-2</v>
      </c>
      <c r="V37">
        <f ca="1">O37/U37</f>
        <v>0.2267193749625154</v>
      </c>
      <c r="W37" s="8"/>
      <c r="X37" s="8">
        <f>0.5^(20/40)</f>
        <v>0.70710678118654757</v>
      </c>
      <c r="Y37" s="8"/>
      <c r="AD37">
        <f t="shared" si="5"/>
        <v>64</v>
      </c>
      <c r="AE37">
        <f t="shared" ca="1" si="6"/>
        <v>2.260048043554562</v>
      </c>
      <c r="AZ37" s="7"/>
      <c r="BA37" s="8"/>
      <c r="BG37" s="38"/>
      <c r="BH37" s="35"/>
    </row>
    <row r="38" spans="1:61" x14ac:dyDescent="0.2">
      <c r="A38" s="41">
        <v>65</v>
      </c>
      <c r="B38" s="60">
        <v>3.9495009050943883</v>
      </c>
      <c r="C38" s="60">
        <v>142.8775</v>
      </c>
      <c r="D38" s="42"/>
      <c r="E38" s="42">
        <f t="shared" si="7"/>
        <v>65</v>
      </c>
      <c r="F38" s="42">
        <v>0.99750000000000005</v>
      </c>
      <c r="G38" s="42">
        <v>0.99709999999999999</v>
      </c>
      <c r="H38" s="48">
        <f ca="1">$AM$86</f>
        <v>2.4392257661748343E-15</v>
      </c>
      <c r="I38" s="48">
        <f ca="1">$AM$101</f>
        <v>1.7272165795312761E-17</v>
      </c>
      <c r="J38" s="48">
        <f t="shared" ca="1" si="14"/>
        <v>2.4999999999999467E-3</v>
      </c>
      <c r="K38" s="48">
        <f t="shared" ca="1" si="14"/>
        <v>2.9000000000000137E-3</v>
      </c>
      <c r="L38" s="48">
        <f t="shared" ca="1" si="8"/>
        <v>2.7844668468522227E-3</v>
      </c>
      <c r="M38" s="48">
        <f t="shared" ca="1" si="9"/>
        <v>2.4004024541828882E-3</v>
      </c>
      <c r="N38" s="49">
        <f t="shared" ca="1" si="10"/>
        <v>0.95497611237214064</v>
      </c>
      <c r="O38" s="52">
        <f t="shared" ca="1" si="11"/>
        <v>2.5000882889728508E-2</v>
      </c>
      <c r="P38" s="51">
        <f t="shared" ca="1" si="2"/>
        <v>2.0023004738130692E-2</v>
      </c>
      <c r="Q38" s="46">
        <f t="shared" ca="1" si="12"/>
        <v>0.99999999999999978</v>
      </c>
      <c r="R38" s="42">
        <f t="shared" ca="1" si="3"/>
        <v>4.5023887627859201E-2</v>
      </c>
      <c r="S38" s="46">
        <f t="shared" ca="1" si="13"/>
        <v>4.502388762785936E-2</v>
      </c>
      <c r="T38">
        <v>56</v>
      </c>
      <c r="U38">
        <v>1.9304217349253423E-2</v>
      </c>
      <c r="V38">
        <f ca="1">O14/U38</f>
        <v>3.1074039685024226E-2</v>
      </c>
      <c r="W38" s="8"/>
      <c r="X38" s="8"/>
      <c r="Y38" s="8"/>
      <c r="AD38">
        <f t="shared" si="5"/>
        <v>65</v>
      </c>
      <c r="AE38">
        <f t="shared" ca="1" si="6"/>
        <v>2.5000882889728508</v>
      </c>
      <c r="BG38" s="38"/>
    </row>
    <row r="39" spans="1:61" x14ac:dyDescent="0.2">
      <c r="A39" s="41">
        <v>66</v>
      </c>
      <c r="B39" s="60">
        <v>3.9449987070080166</v>
      </c>
      <c r="C39" s="60">
        <v>144.27260000000001</v>
      </c>
      <c r="D39" s="42"/>
      <c r="E39" s="42">
        <f t="shared" si="7"/>
        <v>66</v>
      </c>
      <c r="F39" s="42">
        <v>0.997</v>
      </c>
      <c r="G39" s="42">
        <v>0.99670000000000003</v>
      </c>
      <c r="H39" s="48">
        <f ca="1">$AN$86</f>
        <v>2.4934307832009418E-15</v>
      </c>
      <c r="I39" s="48">
        <f ca="1">$AN$101</f>
        <v>1.7272165795312761E-17</v>
      </c>
      <c r="J39" s="48">
        <f t="shared" ca="1" si="14"/>
        <v>3.0000000000000027E-3</v>
      </c>
      <c r="K39" s="48">
        <f t="shared" ca="1" si="14"/>
        <v>3.2999999999999696E-3</v>
      </c>
      <c r="L39" s="48">
        <f t="shared" ca="1" si="8"/>
        <v>3.151421170828035E-3</v>
      </c>
      <c r="M39" s="48">
        <f t="shared" ca="1" si="9"/>
        <v>2.8649283371164243E-3</v>
      </c>
      <c r="N39" s="49">
        <f t="shared" ca="1" si="10"/>
        <v>0.94895976286419625</v>
      </c>
      <c r="O39" s="52">
        <f t="shared" ca="1" si="11"/>
        <v>2.7865811226844932E-2</v>
      </c>
      <c r="P39" s="51">
        <f t="shared" ca="1" si="2"/>
        <v>2.3174425908958726E-2</v>
      </c>
      <c r="Q39" s="46">
        <f t="shared" ca="1" si="12"/>
        <v>0.99999999999999989</v>
      </c>
      <c r="R39" s="42">
        <f t="shared" ca="1" si="3"/>
        <v>5.1040237135803662E-2</v>
      </c>
      <c r="S39" s="46">
        <f t="shared" ca="1" si="13"/>
        <v>5.1040237135803745E-2</v>
      </c>
      <c r="W39" s="8"/>
      <c r="X39" s="8"/>
      <c r="Y39" s="8"/>
      <c r="AD39">
        <f t="shared" si="5"/>
        <v>66</v>
      </c>
      <c r="AE39">
        <f t="shared" ca="1" si="6"/>
        <v>2.7865811226844932</v>
      </c>
      <c r="BG39" s="38"/>
    </row>
    <row r="40" spans="1:61" x14ac:dyDescent="0.2">
      <c r="A40" s="41">
        <v>67</v>
      </c>
      <c r="B40" s="60">
        <v>3.9380010343935865</v>
      </c>
      <c r="C40" s="60">
        <v>145.0231</v>
      </c>
      <c r="D40" s="42"/>
      <c r="E40" s="42">
        <f t="shared" si="7"/>
        <v>67</v>
      </c>
      <c r="F40" s="42">
        <v>0.99690000000000001</v>
      </c>
      <c r="G40" s="42">
        <v>0.99629999999999996</v>
      </c>
      <c r="H40" s="48">
        <f ca="1">$AO$86</f>
        <v>2.5476358002270492E-15</v>
      </c>
      <c r="I40" s="48">
        <f ca="1">$AO$101</f>
        <v>1.7272165795312761E-17</v>
      </c>
      <c r="J40" s="48">
        <f t="shared" ca="1" si="14"/>
        <v>3.0999999999999917E-3</v>
      </c>
      <c r="K40" s="48">
        <f t="shared" ca="1" si="14"/>
        <v>3.7000000000000366E-3</v>
      </c>
      <c r="L40" s="48">
        <f t="shared" ca="1" si="8"/>
        <v>3.5111511225975607E-3</v>
      </c>
      <c r="M40" s="48">
        <f t="shared" ca="1" si="9"/>
        <v>2.9417752648790004E-3</v>
      </c>
      <c r="N40" s="49">
        <f t="shared" ca="1" si="10"/>
        <v>0.94250683647671962</v>
      </c>
      <c r="O40" s="52">
        <f t="shared" ca="1" si="11"/>
        <v>3.0807586491723934E-2</v>
      </c>
      <c r="P40" s="51">
        <f t="shared" ca="1" si="2"/>
        <v>2.6685577031556287E-2</v>
      </c>
      <c r="Q40" s="46">
        <f t="shared" ca="1" si="12"/>
        <v>0.99999999999999978</v>
      </c>
      <c r="R40" s="42">
        <f t="shared" ca="1" si="3"/>
        <v>5.7493163523280225E-2</v>
      </c>
      <c r="S40" s="46">
        <f t="shared" ca="1" si="13"/>
        <v>5.7493163523280377E-2</v>
      </c>
      <c r="W40" s="8"/>
      <c r="X40" s="8"/>
      <c r="Y40" s="8"/>
      <c r="AD40">
        <f t="shared" si="5"/>
        <v>67</v>
      </c>
      <c r="AE40">
        <f t="shared" ca="1" si="6"/>
        <v>3.0807586491723935</v>
      </c>
      <c r="BG40" s="38"/>
    </row>
    <row r="41" spans="1:61" x14ac:dyDescent="0.2">
      <c r="A41" s="41">
        <v>68</v>
      </c>
      <c r="B41" s="60">
        <v>3.9570002585983968</v>
      </c>
      <c r="C41" s="60">
        <v>145.8587</v>
      </c>
      <c r="D41" s="42"/>
      <c r="E41" s="42">
        <f t="shared" si="7"/>
        <v>68</v>
      </c>
      <c r="F41" s="42">
        <v>0.99680000000000002</v>
      </c>
      <c r="G41" s="42">
        <v>0.99570000000000003</v>
      </c>
      <c r="H41" s="48">
        <f ca="1">$AP$86</f>
        <v>2.6018408172531567E-15</v>
      </c>
      <c r="I41" s="48">
        <f ca="1">$AP$101</f>
        <v>1.7272165795312761E-17</v>
      </c>
      <c r="J41" s="48">
        <f t="shared" ca="1" si="14"/>
        <v>3.1999999999999806E-3</v>
      </c>
      <c r="K41" s="48">
        <f t="shared" ca="1" si="14"/>
        <v>4.2999999999999705E-3</v>
      </c>
      <c r="L41" s="48">
        <f t="shared" ca="1" si="8"/>
        <v>4.0527793968498666E-3</v>
      </c>
      <c r="M41" s="48">
        <f t="shared" ca="1" si="9"/>
        <v>3.0160218767254846E-3</v>
      </c>
      <c r="N41" s="49">
        <f t="shared" ca="1" si="10"/>
        <v>0.93543803520314428</v>
      </c>
      <c r="O41" s="52">
        <f t="shared" ca="1" si="11"/>
        <v>3.3823608368449415E-2</v>
      </c>
      <c r="P41" s="51">
        <f t="shared" ca="1" si="2"/>
        <v>3.0738356428406152E-2</v>
      </c>
      <c r="Q41" s="46">
        <f t="shared" ca="1" si="12"/>
        <v>0.99999999999999989</v>
      </c>
      <c r="R41" s="42">
        <f t="shared" ca="1" si="3"/>
        <v>6.4561964796855567E-2</v>
      </c>
      <c r="S41" s="46">
        <f t="shared" ca="1" si="13"/>
        <v>6.456196479685572E-2</v>
      </c>
      <c r="W41" s="8"/>
      <c r="X41" s="8"/>
      <c r="Y41" s="8"/>
      <c r="AD41">
        <f t="shared" si="5"/>
        <v>68</v>
      </c>
      <c r="AE41">
        <f t="shared" ca="1" si="6"/>
        <v>3.3823608368449416</v>
      </c>
      <c r="BG41" s="38"/>
    </row>
    <row r="42" spans="1:61" x14ac:dyDescent="0.2">
      <c r="A42" s="41">
        <v>69</v>
      </c>
      <c r="B42" s="60">
        <v>3.9329997414016034</v>
      </c>
      <c r="C42" s="60">
        <v>146.50919999999999</v>
      </c>
      <c r="D42" s="42"/>
      <c r="E42" s="42">
        <f t="shared" si="7"/>
        <v>69</v>
      </c>
      <c r="F42" s="42">
        <v>0.99639999999999995</v>
      </c>
      <c r="G42" s="42">
        <v>0.995</v>
      </c>
      <c r="H42" s="48">
        <f ca="1">$AQ$86</f>
        <v>2.6560458342792641E-15</v>
      </c>
      <c r="I42" s="48">
        <f ca="1">$AQ$101</f>
        <v>1.7272165795312761E-17</v>
      </c>
      <c r="J42" s="48">
        <f t="shared" ca="1" si="14"/>
        <v>3.6000000000000476E-3</v>
      </c>
      <c r="K42" s="48">
        <f t="shared" ca="1" si="14"/>
        <v>5.0000000000000044E-3</v>
      </c>
      <c r="L42" s="48">
        <f t="shared" ca="1" si="8"/>
        <v>4.6771901760157258E-3</v>
      </c>
      <c r="M42" s="48">
        <f t="shared" ca="1" si="9"/>
        <v>3.3675769267313641E-3</v>
      </c>
      <c r="N42" s="49">
        <f t="shared" ca="1" si="10"/>
        <v>0.92739326810039713</v>
      </c>
      <c r="O42" s="52">
        <f t="shared" ca="1" si="11"/>
        <v>3.7191185295180777E-2</v>
      </c>
      <c r="P42" s="51">
        <f t="shared" ca="1" si="2"/>
        <v>3.541554660442188E-2</v>
      </c>
      <c r="Q42" s="46">
        <f t="shared" ca="1" si="12"/>
        <v>0.99999999999999978</v>
      </c>
      <c r="R42" s="42">
        <f t="shared" ca="1" si="3"/>
        <v>7.260673189960265E-2</v>
      </c>
      <c r="S42" s="46">
        <f t="shared" ca="1" si="13"/>
        <v>7.2606731899602872E-2</v>
      </c>
      <c r="W42" s="8"/>
      <c r="X42" s="8"/>
      <c r="Y42" s="8"/>
      <c r="AD42">
        <f t="shared" si="5"/>
        <v>69</v>
      </c>
      <c r="AE42">
        <f t="shared" ca="1" si="6"/>
        <v>3.7191185295180778</v>
      </c>
      <c r="BG42" s="38"/>
    </row>
    <row r="43" spans="1:61" x14ac:dyDescent="0.2">
      <c r="A43" s="41">
        <v>70</v>
      </c>
      <c r="B43" s="60">
        <v>3.9529997414016034</v>
      </c>
      <c r="C43" s="60">
        <v>145.97569999999999</v>
      </c>
      <c r="D43" s="42"/>
      <c r="E43" s="42">
        <f t="shared" si="7"/>
        <v>70</v>
      </c>
      <c r="F43" s="42">
        <v>0.99609999999999999</v>
      </c>
      <c r="G43" s="42">
        <v>0.99409999999999998</v>
      </c>
      <c r="H43" s="48">
        <f t="shared" ref="H43" ca="1" si="15">$AR$86</f>
        <v>2.7102508513053716E-15</v>
      </c>
      <c r="I43" s="48">
        <f ca="1">$AR$101</f>
        <v>1.7272165795312761E-17</v>
      </c>
      <c r="J43" s="48">
        <f t="shared" ca="1" si="14"/>
        <v>3.9000000000000146E-3</v>
      </c>
      <c r="K43" s="48">
        <f t="shared" ca="1" si="14"/>
        <v>5.9000000000000163E-3</v>
      </c>
      <c r="L43" s="48">
        <f t="shared" ca="1" si="8"/>
        <v>5.4716202817923585E-3</v>
      </c>
      <c r="M43" s="48">
        <f t="shared" ca="1" si="9"/>
        <v>3.6168337455915623E-3</v>
      </c>
      <c r="N43" s="49">
        <f t="shared" ca="1" si="10"/>
        <v>0.91830481407301323</v>
      </c>
      <c r="O43" s="52">
        <f t="shared" ca="1" si="11"/>
        <v>4.0808019040772338E-2</v>
      </c>
      <c r="P43" s="51">
        <f t="shared" ca="1" si="2"/>
        <v>4.0887166886214237E-2</v>
      </c>
      <c r="Q43" s="46">
        <f t="shared" ca="1" si="12"/>
        <v>0.99999999999999978</v>
      </c>
      <c r="R43" s="42">
        <f t="shared" ca="1" si="3"/>
        <v>8.1695185926986574E-2</v>
      </c>
      <c r="S43" s="46">
        <f t="shared" ca="1" si="13"/>
        <v>8.1695185926986769E-2</v>
      </c>
      <c r="W43" s="8"/>
      <c r="X43" s="8"/>
      <c r="Y43" s="8"/>
      <c r="AD43">
        <f t="shared" si="5"/>
        <v>70</v>
      </c>
      <c r="AE43">
        <f t="shared" ca="1" si="6"/>
        <v>4.0808019040772336</v>
      </c>
      <c r="BG43" s="38"/>
    </row>
    <row r="44" spans="1:61" x14ac:dyDescent="0.2">
      <c r="A44" s="41">
        <v>71</v>
      </c>
      <c r="B44" s="60">
        <v>3.9332347426945957</v>
      </c>
      <c r="C44" s="60">
        <f>C43+0.899</f>
        <v>146.87469999999999</v>
      </c>
      <c r="D44" s="42"/>
      <c r="E44" s="42">
        <f t="shared" si="7"/>
        <v>71</v>
      </c>
      <c r="F44" s="42">
        <v>0.99560000000000004</v>
      </c>
      <c r="G44" s="42">
        <v>0.99299999999999999</v>
      </c>
      <c r="H44" s="48">
        <f ca="1">$AS$86</f>
        <v>2.764455868331479E-15</v>
      </c>
      <c r="I44" s="48">
        <f ca="1">$AS$101</f>
        <v>1.7272165795312761E-17</v>
      </c>
      <c r="J44" s="48">
        <f t="shared" ca="1" si="14"/>
        <v>4.3999999999999595E-3</v>
      </c>
      <c r="K44" s="48">
        <f t="shared" ca="1" si="14"/>
        <v>7.0000000000000062E-3</v>
      </c>
      <c r="L44" s="48">
        <f t="shared" ca="1" si="8"/>
        <v>6.4281336985110987E-3</v>
      </c>
      <c r="M44" s="48">
        <f t="shared" ca="1" si="9"/>
        <v>4.0405411819212211E-3</v>
      </c>
      <c r="N44" s="49">
        <f t="shared" ca="1" si="10"/>
        <v>0.90783613919258088</v>
      </c>
      <c r="O44" s="52">
        <f t="shared" ca="1" si="11"/>
        <v>4.4848560222693561E-2</v>
      </c>
      <c r="P44" s="51">
        <f t="shared" ca="1" si="2"/>
        <v>4.7315300584725335E-2</v>
      </c>
      <c r="Q44" s="46">
        <f t="shared" ca="1" si="12"/>
        <v>0.99999999999999978</v>
      </c>
      <c r="R44" s="42">
        <f t="shared" ca="1" si="3"/>
        <v>9.2163860807418896E-2</v>
      </c>
      <c r="S44" s="46">
        <f t="shared" ca="1" si="13"/>
        <v>9.2163860807419118E-2</v>
      </c>
      <c r="W44" s="8"/>
      <c r="X44" s="8"/>
      <c r="Y44" s="8"/>
      <c r="AD44">
        <f t="shared" si="5"/>
        <v>71</v>
      </c>
      <c r="AE44">
        <f t="shared" ca="1" si="6"/>
        <v>4.4848560222693559</v>
      </c>
      <c r="BG44" s="38"/>
    </row>
    <row r="45" spans="1:61" x14ac:dyDescent="0.2">
      <c r="A45" s="41">
        <v>72</v>
      </c>
      <c r="B45" s="60">
        <v>3.9135685689811224</v>
      </c>
      <c r="C45" s="60">
        <f t="shared" ref="C45:C53" si="16">C44+0.899</f>
        <v>147.77369999999999</v>
      </c>
      <c r="D45" s="42"/>
      <c r="E45" s="42">
        <f t="shared" si="7"/>
        <v>72</v>
      </c>
      <c r="F45" s="42">
        <v>0.99550000000000005</v>
      </c>
      <c r="G45" s="42">
        <v>0.99199999999999999</v>
      </c>
      <c r="H45" s="48">
        <f ca="1">$AT$86</f>
        <v>2.8186608853575861E-15</v>
      </c>
      <c r="I45" s="48">
        <f ca="1">$AT$101</f>
        <v>1.7272165795312761E-17</v>
      </c>
      <c r="J45" s="48">
        <f t="shared" ca="1" si="14"/>
        <v>4.4999999999999485E-3</v>
      </c>
      <c r="K45" s="48">
        <f t="shared" ca="1" si="14"/>
        <v>8.0000000000000071E-3</v>
      </c>
      <c r="L45" s="48">
        <f t="shared" ca="1" si="8"/>
        <v>7.2626891135406536E-3</v>
      </c>
      <c r="M45" s="48">
        <f t="shared" ca="1" si="9"/>
        <v>4.0852626263665672E-3</v>
      </c>
      <c r="N45" s="49">
        <f t="shared" ca="1" si="10"/>
        <v>0.89648818745267367</v>
      </c>
      <c r="O45" s="52">
        <f t="shared" ca="1" si="11"/>
        <v>4.893382284906013E-2</v>
      </c>
      <c r="P45" s="51">
        <f t="shared" ca="1" si="2"/>
        <v>5.4577989698265987E-2</v>
      </c>
      <c r="Q45" s="46">
        <f t="shared" ca="1" si="12"/>
        <v>0.99999999999999978</v>
      </c>
      <c r="R45" s="42">
        <f t="shared" ca="1" si="3"/>
        <v>0.10351181254732611</v>
      </c>
      <c r="S45" s="46">
        <f t="shared" ca="1" si="13"/>
        <v>0.10351181254732633</v>
      </c>
      <c r="W45" s="8"/>
      <c r="X45" s="8"/>
      <c r="Y45" s="8"/>
      <c r="AD45">
        <f t="shared" si="5"/>
        <v>72</v>
      </c>
      <c r="AE45">
        <f t="shared" ca="1" si="6"/>
        <v>4.8933822849060133</v>
      </c>
      <c r="BG45" s="38"/>
    </row>
    <row r="46" spans="1:61" x14ac:dyDescent="0.2">
      <c r="A46" s="41">
        <v>73</v>
      </c>
      <c r="B46" s="60">
        <v>3.8940007261362166</v>
      </c>
      <c r="C46" s="60">
        <f t="shared" si="16"/>
        <v>148.67269999999999</v>
      </c>
      <c r="D46" s="42"/>
      <c r="E46" s="42">
        <f t="shared" si="7"/>
        <v>73</v>
      </c>
      <c r="F46" s="42">
        <v>0.99509999999999998</v>
      </c>
      <c r="G46" s="42">
        <v>0.99109999999999998</v>
      </c>
      <c r="H46" s="48">
        <f ca="1">$AU$86</f>
        <v>2.8728659023836935E-15</v>
      </c>
      <c r="I46" s="48">
        <f ca="1">$AU$101</f>
        <v>1.7272165795312761E-17</v>
      </c>
      <c r="J46" s="48">
        <f t="shared" ca="1" si="14"/>
        <v>4.9000000000000155E-3</v>
      </c>
      <c r="K46" s="48">
        <f t="shared" ca="1" si="14"/>
        <v>8.900000000000019E-3</v>
      </c>
      <c r="L46" s="48">
        <f t="shared" ca="1" si="8"/>
        <v>7.9787448683288128E-3</v>
      </c>
      <c r="M46" s="48">
        <f t="shared" ca="1" si="9"/>
        <v>4.392792118518115E-3</v>
      </c>
      <c r="N46" s="49">
        <f t="shared" ca="1" si="10"/>
        <v>0.88411665046582677</v>
      </c>
      <c r="O46" s="52">
        <f t="shared" ca="1" si="11"/>
        <v>5.3326614967578248E-2</v>
      </c>
      <c r="P46" s="51">
        <f t="shared" ca="1" si="2"/>
        <v>6.2556734566594802E-2</v>
      </c>
      <c r="Q46" s="46">
        <f t="shared" ca="1" si="12"/>
        <v>0.99999999999999989</v>
      </c>
      <c r="R46" s="42">
        <f t="shared" ca="1" si="3"/>
        <v>0.11588334953417305</v>
      </c>
      <c r="S46" s="46">
        <f t="shared" ca="1" si="13"/>
        <v>0.11588334953417323</v>
      </c>
      <c r="W46" s="8"/>
      <c r="X46" s="8"/>
      <c r="Y46" s="8"/>
      <c r="AD46">
        <f t="shared" si="5"/>
        <v>73</v>
      </c>
      <c r="AE46">
        <f t="shared" ca="1" si="6"/>
        <v>5.332661496757825</v>
      </c>
      <c r="BG46" s="38"/>
    </row>
    <row r="47" spans="1:61" x14ac:dyDescent="0.2">
      <c r="A47" s="41">
        <v>74</v>
      </c>
      <c r="B47" s="60">
        <v>3.8745307225055354</v>
      </c>
      <c r="C47" s="60">
        <f t="shared" si="16"/>
        <v>149.57169999999999</v>
      </c>
      <c r="D47" s="42"/>
      <c r="E47" s="42">
        <f t="shared" si="7"/>
        <v>74</v>
      </c>
      <c r="F47" s="42">
        <v>0.99439999999999995</v>
      </c>
      <c r="G47" s="42">
        <v>0.99019999999999997</v>
      </c>
      <c r="H47" s="48">
        <f ca="1">$AV$86</f>
        <v>2.927070919409801E-15</v>
      </c>
      <c r="I47" s="48">
        <f ca="1">$AV$101</f>
        <v>1.7272165795312761E-17</v>
      </c>
      <c r="J47" s="48">
        <f t="shared" ca="1" si="14"/>
        <v>5.6000000000000494E-3</v>
      </c>
      <c r="K47" s="48">
        <f t="shared" ca="1" si="14"/>
        <v>9.8000000000000309E-3</v>
      </c>
      <c r="L47" s="48">
        <f t="shared" ca="1" si="8"/>
        <v>8.6643431745651294E-3</v>
      </c>
      <c r="M47" s="48">
        <f t="shared" ca="1" si="9"/>
        <v>4.951053242608674E-3</v>
      </c>
      <c r="N47" s="49">
        <f t="shared" ca="1" si="10"/>
        <v>0.87050125404865297</v>
      </c>
      <c r="O47" s="52">
        <f t="shared" ca="1" si="11"/>
        <v>5.8277668210186921E-2</v>
      </c>
      <c r="P47" s="51">
        <f t="shared" ca="1" si="2"/>
        <v>7.1221077741159933E-2</v>
      </c>
      <c r="Q47" s="46">
        <f t="shared" ca="1" si="12"/>
        <v>0.99999999999999978</v>
      </c>
      <c r="R47" s="42">
        <f t="shared" ca="1" si="3"/>
        <v>0.12949874595134686</v>
      </c>
      <c r="S47" s="46">
        <f t="shared" ca="1" si="13"/>
        <v>0.12949874595134703</v>
      </c>
      <c r="V47">
        <f>2^1.7</f>
        <v>3.2490095854249419</v>
      </c>
      <c r="W47" s="8"/>
      <c r="X47" s="8"/>
      <c r="Y47" s="8"/>
      <c r="AD47">
        <f t="shared" si="5"/>
        <v>74</v>
      </c>
      <c r="AE47">
        <f t="shared" ca="1" si="6"/>
        <v>5.8277668210186917</v>
      </c>
      <c r="BG47" s="38"/>
    </row>
    <row r="48" spans="1:61" x14ac:dyDescent="0.2">
      <c r="A48" s="41">
        <v>75</v>
      </c>
      <c r="B48" s="60">
        <v>3.8551580688930076</v>
      </c>
      <c r="C48" s="60">
        <f t="shared" si="16"/>
        <v>150.47069999999999</v>
      </c>
      <c r="D48" s="42"/>
      <c r="E48" s="42">
        <f t="shared" si="7"/>
        <v>75</v>
      </c>
      <c r="F48" s="42">
        <v>0.99390000000000001</v>
      </c>
      <c r="G48" s="42">
        <v>0.98850000000000005</v>
      </c>
      <c r="H48" s="48">
        <f ca="1">$AW$86</f>
        <v>2.9812759364359084E-15</v>
      </c>
      <c r="I48" s="48">
        <f ca="1">$AW$101</f>
        <v>1.7272165795312761E-17</v>
      </c>
      <c r="J48" s="48">
        <f t="shared" ca="1" si="14"/>
        <v>6.0999999999999943E-3</v>
      </c>
      <c r="K48" s="48">
        <f t="shared" ca="1" si="14"/>
        <v>1.1499999999999955E-2</v>
      </c>
      <c r="L48" s="48">
        <f t="shared" ca="1" si="8"/>
        <v>1.001076442155947E-2</v>
      </c>
      <c r="M48" s="48">
        <f t="shared" ca="1" si="9"/>
        <v>5.3100576496967781E-3</v>
      </c>
      <c r="N48" s="49">
        <f t="shared" ca="1" si="10"/>
        <v>0.85518043197739668</v>
      </c>
      <c r="O48" s="52">
        <f t="shared" ca="1" si="11"/>
        <v>6.3587725859883704E-2</v>
      </c>
      <c r="P48" s="51">
        <f t="shared" ca="1" si="2"/>
        <v>8.1231842162719406E-2</v>
      </c>
      <c r="Q48" s="46">
        <f t="shared" ca="1" si="12"/>
        <v>0.99999999999999978</v>
      </c>
      <c r="R48" s="42">
        <f t="shared" ca="1" si="3"/>
        <v>0.1448195680226031</v>
      </c>
      <c r="S48" s="46">
        <f t="shared" ca="1" si="13"/>
        <v>0.14481956802260332</v>
      </c>
      <c r="W48" s="8"/>
      <c r="X48" s="8"/>
      <c r="Y48" s="8"/>
      <c r="AD48">
        <f t="shared" si="5"/>
        <v>75</v>
      </c>
      <c r="AE48">
        <f t="shared" ca="1" si="6"/>
        <v>6.3587725859883708</v>
      </c>
      <c r="BG48" s="38"/>
    </row>
    <row r="49" spans="1:77" x14ac:dyDescent="0.2">
      <c r="A49" s="41">
        <v>76</v>
      </c>
      <c r="B49" s="60">
        <v>3.8358822785485422</v>
      </c>
      <c r="C49" s="60">
        <f t="shared" si="16"/>
        <v>151.36969999999999</v>
      </c>
      <c r="D49" s="42"/>
      <c r="E49" s="42">
        <f t="shared" si="7"/>
        <v>76</v>
      </c>
      <c r="F49" s="42">
        <v>0.99339999999999995</v>
      </c>
      <c r="G49" s="42">
        <v>0.98740000000000006</v>
      </c>
      <c r="H49" s="48">
        <f ca="1">$AX$86</f>
        <v>3.0354809534620159E-15</v>
      </c>
      <c r="I49" s="48">
        <f ca="1">$AX$101</f>
        <v>1.7272165795312761E-17</v>
      </c>
      <c r="J49" s="48">
        <f t="shared" ca="1" si="14"/>
        <v>6.6000000000000503E-3</v>
      </c>
      <c r="K49" s="48">
        <f t="shared" ca="1" si="14"/>
        <v>1.2599999999999945E-2</v>
      </c>
      <c r="L49" s="48">
        <f t="shared" ca="1" si="8"/>
        <v>1.0775273442915151E-2</v>
      </c>
      <c r="M49" s="48">
        <f t="shared" ca="1" si="9"/>
        <v>5.6441908510508612E-3</v>
      </c>
      <c r="N49" s="49">
        <f t="shared" ca="1" si="10"/>
        <v>0.83876096768343067</v>
      </c>
      <c r="O49" s="52">
        <f t="shared" ca="1" si="11"/>
        <v>6.9231916710934566E-2</v>
      </c>
      <c r="P49" s="51">
        <f t="shared" ca="1" si="2"/>
        <v>9.2007115605634557E-2</v>
      </c>
      <c r="Q49" s="46">
        <f t="shared" ca="1" si="12"/>
        <v>0.99999999999999978</v>
      </c>
      <c r="R49" s="42">
        <f t="shared" ca="1" si="3"/>
        <v>0.16123903231656911</v>
      </c>
      <c r="S49" s="46">
        <f t="shared" ca="1" si="13"/>
        <v>0.16123903231656933</v>
      </c>
      <c r="W49" s="8"/>
      <c r="X49" s="8"/>
      <c r="Y49" s="8"/>
      <c r="AD49">
        <f t="shared" si="5"/>
        <v>76</v>
      </c>
      <c r="AE49">
        <f t="shared" ca="1" si="6"/>
        <v>6.9231916710934565</v>
      </c>
      <c r="BG49" s="38"/>
    </row>
    <row r="50" spans="1:77" x14ac:dyDescent="0.2">
      <c r="A50" s="41">
        <v>77</v>
      </c>
      <c r="B50" s="60">
        <v>3.8167028671557999</v>
      </c>
      <c r="C50" s="60">
        <f t="shared" si="16"/>
        <v>152.2687</v>
      </c>
      <c r="D50" s="42"/>
      <c r="E50" s="42">
        <f t="shared" si="7"/>
        <v>77</v>
      </c>
      <c r="F50" s="42">
        <v>0.99299999999999999</v>
      </c>
      <c r="G50" s="42">
        <v>0.98499999999999999</v>
      </c>
      <c r="H50" s="48">
        <f ca="1">$AY$86</f>
        <v>3.0896859704881233E-15</v>
      </c>
      <c r="I50" s="48">
        <f ca="1">$AY$101</f>
        <v>1.7272165795312761E-17</v>
      </c>
      <c r="J50" s="48">
        <f t="shared" ca="1" si="14"/>
        <v>7.0000000000000062E-3</v>
      </c>
      <c r="K50" s="48">
        <f t="shared" ca="1" si="14"/>
        <v>1.5000000000000013E-2</v>
      </c>
      <c r="L50" s="48">
        <f t="shared" ca="1" si="8"/>
        <v>1.2581414515251471E-2</v>
      </c>
      <c r="M50" s="48">
        <f t="shared" ca="1" si="9"/>
        <v>5.87132677378402E-3</v>
      </c>
      <c r="N50" s="49">
        <f t="shared" ca="1" si="10"/>
        <v>0.82030822639439516</v>
      </c>
      <c r="O50" s="52">
        <f t="shared" ca="1" si="11"/>
        <v>7.5103243484718585E-2</v>
      </c>
      <c r="P50" s="51">
        <f t="shared" ca="1" si="2"/>
        <v>0.10458853012088602</v>
      </c>
      <c r="Q50" s="46">
        <f t="shared" ca="1" si="12"/>
        <v>0.99999999999999978</v>
      </c>
      <c r="R50" s="42">
        <f t="shared" ca="1" si="3"/>
        <v>0.17969177360560462</v>
      </c>
      <c r="S50" s="46">
        <f t="shared" ca="1" si="13"/>
        <v>0.17969177360560484</v>
      </c>
      <c r="W50" s="8"/>
      <c r="X50" s="8"/>
      <c r="Y50" s="8"/>
      <c r="AD50">
        <f t="shared" si="5"/>
        <v>77</v>
      </c>
      <c r="AE50">
        <f t="shared" ca="1" si="6"/>
        <v>7.5103243484718583</v>
      </c>
      <c r="BG50" s="38"/>
    </row>
    <row r="51" spans="1:77" x14ac:dyDescent="0.2">
      <c r="A51" s="41">
        <v>78</v>
      </c>
      <c r="B51" s="60">
        <v>3.7976193528200208</v>
      </c>
      <c r="C51" s="60">
        <f t="shared" si="16"/>
        <v>153.1677</v>
      </c>
      <c r="D51" s="42"/>
      <c r="E51" s="42">
        <f t="shared" si="7"/>
        <v>78</v>
      </c>
      <c r="F51" s="42">
        <v>0.99304000000000003</v>
      </c>
      <c r="G51" s="42">
        <v>0.98319999999999996</v>
      </c>
      <c r="H51" s="48">
        <f ca="1">$AZ$86</f>
        <v>3.1438909875142308E-15</v>
      </c>
      <c r="I51" s="48">
        <f ca="1">$AZ$101</f>
        <v>1.7272165795312761E-17</v>
      </c>
      <c r="J51" s="48">
        <f t="shared" ca="1" si="14"/>
        <v>6.9599999999999662E-3</v>
      </c>
      <c r="K51" s="48">
        <f t="shared" ca="1" si="14"/>
        <v>1.6800000000000037E-2</v>
      </c>
      <c r="L51" s="48">
        <f t="shared" ca="1" si="8"/>
        <v>1.378117820342587E-2</v>
      </c>
      <c r="M51" s="48">
        <f t="shared" ca="1" si="9"/>
        <v>5.7093452557049626E-3</v>
      </c>
      <c r="N51" s="49">
        <f t="shared" ca="1" si="10"/>
        <v>0.80081770293526433</v>
      </c>
      <c r="O51" s="52">
        <f t="shared" ca="1" si="11"/>
        <v>8.0812588740423547E-2</v>
      </c>
      <c r="P51" s="51">
        <f t="shared" ca="1" si="2"/>
        <v>0.11836970832431189</v>
      </c>
      <c r="Q51" s="46">
        <f t="shared" ca="1" si="12"/>
        <v>0.99999999999999978</v>
      </c>
      <c r="R51" s="42">
        <f t="shared" ca="1" si="3"/>
        <v>0.19918229706473545</v>
      </c>
      <c r="S51" s="46">
        <f t="shared" ca="1" si="13"/>
        <v>0.19918229706473567</v>
      </c>
      <c r="W51" s="8"/>
      <c r="X51" s="8"/>
      <c r="Y51" s="8"/>
      <c r="AD51">
        <f t="shared" si="5"/>
        <v>78</v>
      </c>
      <c r="AE51">
        <f t="shared" ca="1" si="6"/>
        <v>8.081258874042355</v>
      </c>
      <c r="BG51" s="38"/>
    </row>
    <row r="52" spans="1:77" x14ac:dyDescent="0.2">
      <c r="A52" s="41">
        <v>79</v>
      </c>
      <c r="B52" s="60">
        <v>3.7786312560559208</v>
      </c>
      <c r="C52" s="60">
        <f t="shared" si="16"/>
        <v>154.0667</v>
      </c>
      <c r="D52" s="42"/>
      <c r="E52" s="42">
        <f t="shared" si="7"/>
        <v>79</v>
      </c>
      <c r="F52" s="42">
        <v>0.99129999999999996</v>
      </c>
      <c r="G52" s="42">
        <v>0.98209999999999997</v>
      </c>
      <c r="H52" s="48">
        <f ca="1">$BA$86</f>
        <v>3.1980960045403382E-15</v>
      </c>
      <c r="I52" s="48">
        <f ca="1">$BA$101</f>
        <v>1.7272165795312761E-17</v>
      </c>
      <c r="J52" s="48">
        <f t="shared" ca="1" si="14"/>
        <v>8.700000000000041E-3</v>
      </c>
      <c r="K52" s="48">
        <f t="shared" ca="1" si="14"/>
        <v>1.7900000000000027E-2</v>
      </c>
      <c r="L52" s="48">
        <f t="shared" ca="1" si="8"/>
        <v>1.4334636882541253E-2</v>
      </c>
      <c r="M52" s="48">
        <f t="shared" ca="1" si="9"/>
        <v>6.9671140155368322E-3</v>
      </c>
      <c r="N52" s="49">
        <f t="shared" ca="1" si="10"/>
        <v>0.77951595203718627</v>
      </c>
      <c r="O52" s="52">
        <f t="shared" ca="1" si="11"/>
        <v>8.7779702755960379E-2</v>
      </c>
      <c r="P52" s="51">
        <f t="shared" ca="1" si="2"/>
        <v>0.13270434520685315</v>
      </c>
      <c r="Q52" s="46">
        <f t="shared" ca="1" si="12"/>
        <v>0.99999999999999978</v>
      </c>
      <c r="R52" s="42">
        <f t="shared" ca="1" si="3"/>
        <v>0.22048404796281351</v>
      </c>
      <c r="S52" s="46">
        <f t="shared" ca="1" si="13"/>
        <v>0.22048404796281373</v>
      </c>
      <c r="W52" s="8"/>
      <c r="X52" s="8"/>
      <c r="Y52" s="8"/>
      <c r="AD52">
        <f t="shared" si="5"/>
        <v>79</v>
      </c>
      <c r="AE52">
        <f t="shared" ca="1" si="6"/>
        <v>8.7779702755960383</v>
      </c>
      <c r="BG52" s="38"/>
    </row>
    <row r="53" spans="1:77" x14ac:dyDescent="0.2">
      <c r="A53" s="41">
        <v>80</v>
      </c>
      <c r="B53" s="60">
        <v>3.7597380997756411</v>
      </c>
      <c r="C53" s="60">
        <f t="shared" si="16"/>
        <v>154.9657</v>
      </c>
      <c r="D53" s="42"/>
      <c r="E53" s="42">
        <f t="shared" si="7"/>
        <v>80</v>
      </c>
      <c r="F53" s="42">
        <v>0.99209999999999998</v>
      </c>
      <c r="G53" s="42">
        <v>0.97970000000000002</v>
      </c>
      <c r="H53" s="48">
        <f ca="1">$BB$86</f>
        <v>3.2523010215664457E-15</v>
      </c>
      <c r="I53" s="48">
        <f ca="1">$BB$101</f>
        <v>1.7272165795312761E-17</v>
      </c>
      <c r="J53" s="48">
        <f t="shared" ca="1" si="14"/>
        <v>7.9000000000000181E-3</v>
      </c>
      <c r="K53" s="48">
        <f t="shared" ca="1" si="14"/>
        <v>2.0299999999999985E-2</v>
      </c>
      <c r="L53" s="48">
        <f t="shared" ca="1" si="8"/>
        <v>1.582417382635487E-2</v>
      </c>
      <c r="M53" s="48">
        <f t="shared" ca="1" si="9"/>
        <v>6.158176021093786E-3</v>
      </c>
      <c r="N53" s="49">
        <f t="shared" ca="1" si="10"/>
        <v>0.75753360218973764</v>
      </c>
      <c r="O53" s="52">
        <f t="shared" ca="1" si="11"/>
        <v>9.393787877705416E-2</v>
      </c>
      <c r="P53" s="51">
        <f t="shared" ca="1" si="2"/>
        <v>0.14852851903320802</v>
      </c>
      <c r="Q53" s="46">
        <f t="shared" ca="1" si="12"/>
        <v>0.99999999999999978</v>
      </c>
      <c r="R53" s="42">
        <f t="shared" ca="1" si="3"/>
        <v>0.24246639781026219</v>
      </c>
      <c r="S53" s="46">
        <f t="shared" ca="1" si="13"/>
        <v>0.24246639781026236</v>
      </c>
      <c r="W53" s="8"/>
      <c r="X53" s="8"/>
      <c r="Y53" s="8"/>
      <c r="AD53">
        <f t="shared" si="5"/>
        <v>80</v>
      </c>
      <c r="AE53">
        <f t="shared" ca="1" si="6"/>
        <v>9.3937878777054156</v>
      </c>
      <c r="BG53" s="38"/>
    </row>
    <row r="54" spans="1:77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3">
        <f ca="1">E3+SUM(N3:N53)</f>
        <v>78.737356051095446</v>
      </c>
      <c r="O54" s="44"/>
      <c r="P54" s="45"/>
      <c r="Q54" s="46"/>
      <c r="R54" s="42"/>
      <c r="S54" s="47"/>
      <c r="W54" s="8"/>
      <c r="X54" s="8"/>
      <c r="Y54" s="8"/>
      <c r="BG54" s="38"/>
    </row>
    <row r="55" spans="1:77" x14ac:dyDescent="0.2">
      <c r="N55" s="7"/>
      <c r="O55" s="8"/>
      <c r="P55" s="9"/>
      <c r="Q55" s="10"/>
      <c r="S55" s="39"/>
      <c r="W55" s="8"/>
      <c r="X55" s="8"/>
      <c r="Y55" s="8"/>
      <c r="BG55" s="38"/>
    </row>
    <row r="56" spans="1:77" x14ac:dyDescent="0.2">
      <c r="N56" s="7"/>
      <c r="O56" s="52">
        <v>8.7779702755960379E-2</v>
      </c>
      <c r="P56" s="9">
        <f ca="1">O52/O56</f>
        <v>1</v>
      </c>
      <c r="Q56" s="10"/>
      <c r="S56" s="39"/>
      <c r="W56" s="8"/>
      <c r="X56" s="8"/>
      <c r="Y56" s="8"/>
      <c r="BG56" s="38"/>
    </row>
    <row r="57" spans="1:77" x14ac:dyDescent="0.2">
      <c r="N57" s="7"/>
      <c r="O57" s="52">
        <v>9.393787877705416E-2</v>
      </c>
      <c r="P57" s="9">
        <f ca="1">O53/O57</f>
        <v>1</v>
      </c>
      <c r="Q57" s="10"/>
      <c r="S57" s="39"/>
      <c r="W57" s="8"/>
      <c r="X57" s="8"/>
      <c r="Y57" s="8"/>
      <c r="BG57" s="38"/>
    </row>
    <row r="58" spans="1:77" x14ac:dyDescent="0.2">
      <c r="N58" s="7"/>
      <c r="O58" s="8"/>
      <c r="P58" s="9"/>
      <c r="Q58" s="10"/>
      <c r="S58" s="39"/>
      <c r="W58" s="8"/>
      <c r="X58" s="8"/>
      <c r="Y58" s="8"/>
      <c r="BG58" s="38"/>
    </row>
    <row r="59" spans="1:77" x14ac:dyDescent="0.2">
      <c r="W59" s="8"/>
      <c r="X59" s="8"/>
      <c r="Y59" s="8"/>
      <c r="BG59" s="38"/>
    </row>
    <row r="60" spans="1:77" x14ac:dyDescent="0.2">
      <c r="A60" s="30" t="s">
        <v>24</v>
      </c>
      <c r="D60">
        <v>30</v>
      </c>
      <c r="E60">
        <f t="shared" ref="E60:BB60" si="17">D60+1</f>
        <v>31</v>
      </c>
      <c r="F60">
        <f t="shared" si="17"/>
        <v>32</v>
      </c>
      <c r="G60">
        <f t="shared" si="17"/>
        <v>33</v>
      </c>
      <c r="H60">
        <f t="shared" si="17"/>
        <v>34</v>
      </c>
      <c r="I60">
        <f t="shared" si="17"/>
        <v>35</v>
      </c>
      <c r="J60">
        <f t="shared" si="17"/>
        <v>36</v>
      </c>
      <c r="K60">
        <f t="shared" si="17"/>
        <v>37</v>
      </c>
      <c r="L60">
        <f t="shared" si="17"/>
        <v>38</v>
      </c>
      <c r="M60">
        <f t="shared" si="17"/>
        <v>39</v>
      </c>
      <c r="N60">
        <f t="shared" si="17"/>
        <v>40</v>
      </c>
      <c r="O60">
        <f t="shared" si="17"/>
        <v>41</v>
      </c>
      <c r="P60">
        <f t="shared" si="17"/>
        <v>42</v>
      </c>
      <c r="Q60">
        <f t="shared" si="17"/>
        <v>43</v>
      </c>
      <c r="R60">
        <f t="shared" si="17"/>
        <v>44</v>
      </c>
      <c r="S60">
        <f t="shared" si="17"/>
        <v>45</v>
      </c>
      <c r="T60">
        <f t="shared" si="17"/>
        <v>46</v>
      </c>
      <c r="U60">
        <f t="shared" si="17"/>
        <v>47</v>
      </c>
      <c r="V60">
        <f t="shared" si="17"/>
        <v>48</v>
      </c>
      <c r="W60">
        <f t="shared" si="17"/>
        <v>49</v>
      </c>
      <c r="X60">
        <f t="shared" si="17"/>
        <v>50</v>
      </c>
      <c r="Y60">
        <f t="shared" si="17"/>
        <v>51</v>
      </c>
      <c r="Z60">
        <f t="shared" si="17"/>
        <v>52</v>
      </c>
      <c r="AA60">
        <f t="shared" si="17"/>
        <v>53</v>
      </c>
      <c r="AB60">
        <f t="shared" si="17"/>
        <v>54</v>
      </c>
      <c r="AC60">
        <f t="shared" si="17"/>
        <v>55</v>
      </c>
      <c r="AD60">
        <f t="shared" si="17"/>
        <v>56</v>
      </c>
      <c r="AE60">
        <f t="shared" si="17"/>
        <v>57</v>
      </c>
      <c r="AF60">
        <f t="shared" si="17"/>
        <v>58</v>
      </c>
      <c r="AG60">
        <f t="shared" si="17"/>
        <v>59</v>
      </c>
      <c r="AH60">
        <f t="shared" si="17"/>
        <v>60</v>
      </c>
      <c r="AI60">
        <f t="shared" si="17"/>
        <v>61</v>
      </c>
      <c r="AJ60">
        <f t="shared" si="17"/>
        <v>62</v>
      </c>
      <c r="AK60">
        <f t="shared" si="17"/>
        <v>63</v>
      </c>
      <c r="AL60">
        <f t="shared" si="17"/>
        <v>64</v>
      </c>
      <c r="AM60">
        <f t="shared" si="17"/>
        <v>65</v>
      </c>
      <c r="AN60">
        <f t="shared" si="17"/>
        <v>66</v>
      </c>
      <c r="AO60">
        <f t="shared" si="17"/>
        <v>67</v>
      </c>
      <c r="AP60">
        <f t="shared" si="17"/>
        <v>68</v>
      </c>
      <c r="AQ60">
        <f t="shared" si="17"/>
        <v>69</v>
      </c>
      <c r="AR60">
        <f t="shared" si="17"/>
        <v>70</v>
      </c>
      <c r="AS60">
        <f t="shared" si="17"/>
        <v>71</v>
      </c>
      <c r="AT60">
        <f t="shared" si="17"/>
        <v>72</v>
      </c>
      <c r="AU60">
        <f t="shared" si="17"/>
        <v>73</v>
      </c>
      <c r="AV60">
        <f t="shared" si="17"/>
        <v>74</v>
      </c>
      <c r="AW60">
        <f t="shared" si="17"/>
        <v>75</v>
      </c>
      <c r="AX60">
        <f t="shared" si="17"/>
        <v>76</v>
      </c>
      <c r="AY60">
        <f t="shared" si="17"/>
        <v>77</v>
      </c>
      <c r="AZ60">
        <f t="shared" si="17"/>
        <v>78</v>
      </c>
      <c r="BA60">
        <f t="shared" si="17"/>
        <v>79</v>
      </c>
      <c r="BB60">
        <f t="shared" si="17"/>
        <v>80</v>
      </c>
      <c r="BG60" s="38"/>
    </row>
    <row r="61" spans="1:77" x14ac:dyDescent="0.2">
      <c r="A61" s="31" t="s">
        <v>60</v>
      </c>
      <c r="B61" s="16">
        <f>1</f>
        <v>1</v>
      </c>
      <c r="C61" s="32">
        <f ca="1">$W$18</f>
        <v>3.9968028886505635E-15</v>
      </c>
      <c r="D61">
        <f ca="1" xml:space="preserve"> $B$61*$C$61*(D60-20)</f>
        <v>3.9968028886505635E-14</v>
      </c>
      <c r="E61">
        <f t="shared" ref="E61:BB61" ca="1" si="18" xml:space="preserve"> $B$61*$C$61*(E60-20)</f>
        <v>4.3964831775156199E-14</v>
      </c>
      <c r="F61">
        <f t="shared" ca="1" si="18"/>
        <v>4.7961634663806763E-14</v>
      </c>
      <c r="G61">
        <f t="shared" ca="1" si="18"/>
        <v>5.1958437552457326E-14</v>
      </c>
      <c r="H61">
        <f t="shared" ca="1" si="18"/>
        <v>5.595524044110789E-14</v>
      </c>
      <c r="I61">
        <f t="shared" ca="1" si="18"/>
        <v>5.9952043329758453E-14</v>
      </c>
      <c r="J61">
        <f t="shared" ca="1" si="18"/>
        <v>6.3948846218409017E-14</v>
      </c>
      <c r="K61">
        <f t="shared" ca="1" si="18"/>
        <v>6.794564910705958E-14</v>
      </c>
      <c r="L61">
        <f t="shared" ca="1" si="18"/>
        <v>7.1942451995710144E-14</v>
      </c>
      <c r="M61">
        <f t="shared" ca="1" si="18"/>
        <v>7.5939254884360707E-14</v>
      </c>
      <c r="N61">
        <f t="shared" ca="1" si="18"/>
        <v>7.9936057773011271E-14</v>
      </c>
      <c r="O61">
        <f t="shared" ca="1" si="18"/>
        <v>8.3932860661661834E-14</v>
      </c>
      <c r="P61">
        <f t="shared" ca="1" si="18"/>
        <v>8.7929663550312398E-14</v>
      </c>
      <c r="Q61">
        <f t="shared" ca="1" si="18"/>
        <v>9.1926466438962962E-14</v>
      </c>
      <c r="R61">
        <f t="shared" ca="1" si="18"/>
        <v>9.5923269327613525E-14</v>
      </c>
      <c r="S61">
        <f t="shared" ca="1" si="18"/>
        <v>9.9920072216264089E-14</v>
      </c>
      <c r="T61">
        <f t="shared" ca="1" si="18"/>
        <v>1.0391687510491465E-13</v>
      </c>
      <c r="U61">
        <f t="shared" ca="1" si="18"/>
        <v>1.0791367799356522E-13</v>
      </c>
      <c r="V61">
        <f t="shared" ca="1" si="18"/>
        <v>1.1191048088221578E-13</v>
      </c>
      <c r="W61">
        <f t="shared" ca="1" si="18"/>
        <v>1.1590728377086634E-13</v>
      </c>
      <c r="X61">
        <f t="shared" ca="1" si="18"/>
        <v>1.1990408665951691E-13</v>
      </c>
      <c r="Y61">
        <f t="shared" ca="1" si="18"/>
        <v>1.2390088954816747E-13</v>
      </c>
      <c r="Z61">
        <f t="shared" ca="1" si="18"/>
        <v>1.2789769243681803E-13</v>
      </c>
      <c r="AA61">
        <f t="shared" ca="1" si="18"/>
        <v>1.318944953254686E-13</v>
      </c>
      <c r="AB61">
        <f t="shared" ca="1" si="18"/>
        <v>1.3589129821411916E-13</v>
      </c>
      <c r="AC61">
        <f t="shared" ca="1" si="18"/>
        <v>1.3988810110276972E-13</v>
      </c>
      <c r="AD61">
        <f t="shared" ca="1" si="18"/>
        <v>1.4388490399142029E-13</v>
      </c>
      <c r="AE61">
        <f t="shared" ca="1" si="18"/>
        <v>1.4788170688007085E-13</v>
      </c>
      <c r="AF61">
        <f t="shared" ca="1" si="18"/>
        <v>1.5187850976872141E-13</v>
      </c>
      <c r="AG61">
        <f t="shared" ca="1" si="18"/>
        <v>1.5587531265737198E-13</v>
      </c>
      <c r="AH61">
        <f t="shared" ca="1" si="18"/>
        <v>1.5987211554602254E-13</v>
      </c>
      <c r="AI61">
        <f t="shared" ca="1" si="18"/>
        <v>1.6386891843467311E-13</v>
      </c>
      <c r="AJ61">
        <f t="shared" ca="1" si="18"/>
        <v>1.6786572132332367E-13</v>
      </c>
      <c r="AK61">
        <f t="shared" ca="1" si="18"/>
        <v>1.7186252421197423E-13</v>
      </c>
      <c r="AL61">
        <f t="shared" ca="1" si="18"/>
        <v>1.758593271006248E-13</v>
      </c>
      <c r="AM61">
        <f t="shared" ca="1" si="18"/>
        <v>1.7985612998927536E-13</v>
      </c>
      <c r="AN61">
        <f t="shared" ca="1" si="18"/>
        <v>1.8385293287792592E-13</v>
      </c>
      <c r="AO61">
        <f t="shared" ca="1" si="18"/>
        <v>1.8784973576657649E-13</v>
      </c>
      <c r="AP61">
        <f t="shared" ca="1" si="18"/>
        <v>1.9184653865522705E-13</v>
      </c>
      <c r="AQ61">
        <f t="shared" ca="1" si="18"/>
        <v>1.9584334154387761E-13</v>
      </c>
      <c r="AR61">
        <f t="shared" ca="1" si="18"/>
        <v>1.9984014443252818E-13</v>
      </c>
      <c r="AS61">
        <f t="shared" ca="1" si="18"/>
        <v>2.0383694732117874E-13</v>
      </c>
      <c r="AT61">
        <f t="shared" ca="1" si="18"/>
        <v>2.078337502098293E-13</v>
      </c>
      <c r="AU61">
        <f t="shared" ca="1" si="18"/>
        <v>2.1183055309847987E-13</v>
      </c>
      <c r="AV61">
        <f t="shared" ca="1" si="18"/>
        <v>2.1582735598713043E-13</v>
      </c>
      <c r="AW61">
        <f t="shared" ca="1" si="18"/>
        <v>2.19824158875781E-13</v>
      </c>
      <c r="AX61">
        <f t="shared" ca="1" si="18"/>
        <v>2.2382096176443156E-13</v>
      </c>
      <c r="AY61">
        <f t="shared" ca="1" si="18"/>
        <v>2.2781776465308212E-13</v>
      </c>
      <c r="AZ61">
        <f t="shared" ca="1" si="18"/>
        <v>2.3181456754173269E-13</v>
      </c>
      <c r="BA61">
        <f t="shared" ca="1" si="18"/>
        <v>2.3581137043038325E-13</v>
      </c>
      <c r="BB61">
        <f t="shared" ca="1" si="18"/>
        <v>2.3980817331903381E-13</v>
      </c>
      <c r="BG61" s="38"/>
    </row>
    <row r="62" spans="1:77" x14ac:dyDescent="0.2">
      <c r="A62" s="31" t="s">
        <v>61</v>
      </c>
      <c r="B62">
        <f>$W$27</f>
        <v>0</v>
      </c>
      <c r="C62" s="32">
        <f>$W$28</f>
        <v>0</v>
      </c>
      <c r="BG62" s="38"/>
      <c r="BH62" s="26"/>
    </row>
    <row r="63" spans="1:77" x14ac:dyDescent="0.2">
      <c r="A63" s="31" t="s">
        <v>62</v>
      </c>
      <c r="B63">
        <f>W11</f>
        <v>30</v>
      </c>
      <c r="C63" s="32"/>
      <c r="BG63" s="38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</row>
    <row r="64" spans="1:77" x14ac:dyDescent="0.2">
      <c r="A64" s="31" t="s">
        <v>63</v>
      </c>
      <c r="B64">
        <f>W12</f>
        <v>80</v>
      </c>
      <c r="C64" s="32"/>
    </row>
    <row r="65" spans="1:54" x14ac:dyDescent="0.2">
      <c r="A65" s="31" t="s">
        <v>64</v>
      </c>
      <c r="B65">
        <v>-0.12</v>
      </c>
      <c r="C65" s="32"/>
      <c r="D65">
        <f>IF(AND($B$62=1, D60&gt;=$B$63),$B$65,0)</f>
        <v>0</v>
      </c>
      <c r="E65">
        <f>IF(AND($B$62=1, E60&gt;=$B$63),$B$65,0)</f>
        <v>0</v>
      </c>
      <c r="F65">
        <f t="shared" ref="F65:BB65" si="19">IF(AND($B$62=1, F60&gt;=$B$63),$B$65,0)</f>
        <v>0</v>
      </c>
      <c r="G65">
        <f t="shared" si="19"/>
        <v>0</v>
      </c>
      <c r="H65">
        <f t="shared" si="19"/>
        <v>0</v>
      </c>
      <c r="I65">
        <f t="shared" si="19"/>
        <v>0</v>
      </c>
      <c r="J65">
        <f t="shared" si="19"/>
        <v>0</v>
      </c>
      <c r="K65">
        <f t="shared" si="19"/>
        <v>0</v>
      </c>
      <c r="L65">
        <f t="shared" si="19"/>
        <v>0</v>
      </c>
      <c r="M65">
        <f t="shared" si="19"/>
        <v>0</v>
      </c>
      <c r="N65">
        <f t="shared" si="19"/>
        <v>0</v>
      </c>
      <c r="O65">
        <f t="shared" si="19"/>
        <v>0</v>
      </c>
      <c r="P65">
        <f t="shared" si="19"/>
        <v>0</v>
      </c>
      <c r="Q65">
        <f t="shared" si="19"/>
        <v>0</v>
      </c>
      <c r="R65">
        <f t="shared" si="19"/>
        <v>0</v>
      </c>
      <c r="S65">
        <f t="shared" si="19"/>
        <v>0</v>
      </c>
      <c r="T65">
        <f t="shared" si="19"/>
        <v>0</v>
      </c>
      <c r="U65">
        <f t="shared" si="19"/>
        <v>0</v>
      </c>
      <c r="V65">
        <f t="shared" si="19"/>
        <v>0</v>
      </c>
      <c r="W65">
        <f t="shared" si="19"/>
        <v>0</v>
      </c>
      <c r="X65">
        <f t="shared" si="19"/>
        <v>0</v>
      </c>
      <c r="Y65">
        <f t="shared" si="19"/>
        <v>0</v>
      </c>
      <c r="Z65">
        <f t="shared" si="19"/>
        <v>0</v>
      </c>
      <c r="AA65">
        <f t="shared" si="19"/>
        <v>0</v>
      </c>
      <c r="AB65">
        <f t="shared" si="19"/>
        <v>0</v>
      </c>
      <c r="AC65">
        <f t="shared" si="19"/>
        <v>0</v>
      </c>
      <c r="AD65">
        <f t="shared" si="19"/>
        <v>0</v>
      </c>
      <c r="AE65">
        <f t="shared" si="19"/>
        <v>0</v>
      </c>
      <c r="AF65">
        <f t="shared" si="19"/>
        <v>0</v>
      </c>
      <c r="AG65">
        <f t="shared" si="19"/>
        <v>0</v>
      </c>
      <c r="AH65">
        <f t="shared" si="19"/>
        <v>0</v>
      </c>
      <c r="AI65">
        <f t="shared" si="19"/>
        <v>0</v>
      </c>
      <c r="AJ65">
        <f t="shared" si="19"/>
        <v>0</v>
      </c>
      <c r="AK65">
        <f t="shared" si="19"/>
        <v>0</v>
      </c>
      <c r="AL65">
        <f t="shared" si="19"/>
        <v>0</v>
      </c>
      <c r="AM65">
        <f t="shared" si="19"/>
        <v>0</v>
      </c>
      <c r="AN65">
        <f t="shared" si="19"/>
        <v>0</v>
      </c>
      <c r="AO65">
        <f t="shared" si="19"/>
        <v>0</v>
      </c>
      <c r="AP65">
        <f t="shared" si="19"/>
        <v>0</v>
      </c>
      <c r="AQ65">
        <f t="shared" si="19"/>
        <v>0</v>
      </c>
      <c r="AR65">
        <f t="shared" si="19"/>
        <v>0</v>
      </c>
      <c r="AS65">
        <f t="shared" si="19"/>
        <v>0</v>
      </c>
      <c r="AT65">
        <f t="shared" si="19"/>
        <v>0</v>
      </c>
      <c r="AU65">
        <f t="shared" si="19"/>
        <v>0</v>
      </c>
      <c r="AV65">
        <f t="shared" si="19"/>
        <v>0</v>
      </c>
      <c r="AW65">
        <f t="shared" si="19"/>
        <v>0</v>
      </c>
      <c r="AX65">
        <f t="shared" si="19"/>
        <v>0</v>
      </c>
      <c r="AY65">
        <f t="shared" si="19"/>
        <v>0</v>
      </c>
      <c r="AZ65">
        <f t="shared" si="19"/>
        <v>0</v>
      </c>
      <c r="BA65">
        <f t="shared" si="19"/>
        <v>0</v>
      </c>
      <c r="BB65">
        <f t="shared" si="19"/>
        <v>0</v>
      </c>
    </row>
    <row r="66" spans="1:54" x14ac:dyDescent="0.2">
      <c r="A66" s="31" t="s">
        <v>65</v>
      </c>
      <c r="D66">
        <f>IF(AND((D60-$B$63)&gt;=0, ($B$64-D60)&gt;=0, ($B$62&gt;0)),((D60-$B$63)+1)*$C$62,C66)</f>
        <v>0</v>
      </c>
      <c r="E66">
        <f t="shared" ref="E66:BB66" si="20">IF(AND((E60-$B$63)&gt;=0, ($B$64-E60)&gt;=0, ($B$62&gt;0)),((E60-$B$63)+1)*$C$62,D66)</f>
        <v>0</v>
      </c>
      <c r="F66">
        <f t="shared" si="20"/>
        <v>0</v>
      </c>
      <c r="G66">
        <f t="shared" si="20"/>
        <v>0</v>
      </c>
      <c r="H66">
        <f t="shared" si="20"/>
        <v>0</v>
      </c>
      <c r="I66">
        <f t="shared" si="20"/>
        <v>0</v>
      </c>
      <c r="J66">
        <f t="shared" si="20"/>
        <v>0</v>
      </c>
      <c r="K66">
        <f t="shared" si="20"/>
        <v>0</v>
      </c>
      <c r="L66">
        <f t="shared" si="20"/>
        <v>0</v>
      </c>
      <c r="M66">
        <f t="shared" si="20"/>
        <v>0</v>
      </c>
      <c r="N66">
        <f t="shared" si="20"/>
        <v>0</v>
      </c>
      <c r="O66">
        <f t="shared" si="20"/>
        <v>0</v>
      </c>
      <c r="P66">
        <f t="shared" si="20"/>
        <v>0</v>
      </c>
      <c r="Q66">
        <f t="shared" si="20"/>
        <v>0</v>
      </c>
      <c r="R66">
        <f t="shared" si="20"/>
        <v>0</v>
      </c>
      <c r="S66">
        <f t="shared" si="20"/>
        <v>0</v>
      </c>
      <c r="T66">
        <f t="shared" si="20"/>
        <v>0</v>
      </c>
      <c r="U66">
        <f t="shared" si="20"/>
        <v>0</v>
      </c>
      <c r="V66">
        <f t="shared" si="20"/>
        <v>0</v>
      </c>
      <c r="W66">
        <f t="shared" si="20"/>
        <v>0</v>
      </c>
      <c r="X66">
        <f t="shared" si="20"/>
        <v>0</v>
      </c>
      <c r="Y66">
        <f t="shared" si="20"/>
        <v>0</v>
      </c>
      <c r="Z66">
        <f t="shared" si="20"/>
        <v>0</v>
      </c>
      <c r="AA66">
        <f t="shared" si="20"/>
        <v>0</v>
      </c>
      <c r="AB66">
        <f t="shared" si="20"/>
        <v>0</v>
      </c>
      <c r="AC66">
        <f t="shared" si="20"/>
        <v>0</v>
      </c>
      <c r="AD66">
        <f t="shared" si="20"/>
        <v>0</v>
      </c>
      <c r="AE66">
        <f t="shared" si="20"/>
        <v>0</v>
      </c>
      <c r="AF66">
        <f t="shared" si="20"/>
        <v>0</v>
      </c>
      <c r="AG66">
        <f t="shared" si="20"/>
        <v>0</v>
      </c>
      <c r="AH66">
        <f t="shared" si="20"/>
        <v>0</v>
      </c>
      <c r="AI66">
        <f t="shared" si="20"/>
        <v>0</v>
      </c>
      <c r="AJ66">
        <f t="shared" si="20"/>
        <v>0</v>
      </c>
      <c r="AK66">
        <f t="shared" si="20"/>
        <v>0</v>
      </c>
      <c r="AL66">
        <f t="shared" si="20"/>
        <v>0</v>
      </c>
      <c r="AM66">
        <f t="shared" si="20"/>
        <v>0</v>
      </c>
      <c r="AN66">
        <f t="shared" si="20"/>
        <v>0</v>
      </c>
      <c r="AO66">
        <f t="shared" si="20"/>
        <v>0</v>
      </c>
      <c r="AP66">
        <f t="shared" si="20"/>
        <v>0</v>
      </c>
      <c r="AQ66">
        <f t="shared" si="20"/>
        <v>0</v>
      </c>
      <c r="AR66">
        <f t="shared" si="20"/>
        <v>0</v>
      </c>
      <c r="AS66">
        <f t="shared" si="20"/>
        <v>0</v>
      </c>
      <c r="AT66">
        <f t="shared" si="20"/>
        <v>0</v>
      </c>
      <c r="AU66">
        <f t="shared" si="20"/>
        <v>0</v>
      </c>
      <c r="AV66">
        <f t="shared" si="20"/>
        <v>0</v>
      </c>
      <c r="AW66">
        <f t="shared" si="20"/>
        <v>0</v>
      </c>
      <c r="AX66">
        <f t="shared" si="20"/>
        <v>0</v>
      </c>
      <c r="AY66">
        <f t="shared" si="20"/>
        <v>0</v>
      </c>
      <c r="AZ66">
        <f t="shared" si="20"/>
        <v>0</v>
      </c>
      <c r="BA66">
        <f t="shared" si="20"/>
        <v>0</v>
      </c>
      <c r="BB66">
        <f t="shared" si="20"/>
        <v>0</v>
      </c>
    </row>
    <row r="67" spans="1:54" x14ac:dyDescent="0.2">
      <c r="A67" s="31" t="s">
        <v>66</v>
      </c>
      <c r="C67" s="32"/>
      <c r="D67">
        <f ca="1">D61+D66</f>
        <v>3.9968028886505635E-14</v>
      </c>
      <c r="E67">
        <f t="shared" ref="E67:BB67" ca="1" si="21">E61+E66</f>
        <v>4.3964831775156199E-14</v>
      </c>
      <c r="F67">
        <f t="shared" ca="1" si="21"/>
        <v>4.7961634663806763E-14</v>
      </c>
      <c r="G67">
        <f t="shared" ca="1" si="21"/>
        <v>5.1958437552457326E-14</v>
      </c>
      <c r="H67">
        <f t="shared" ca="1" si="21"/>
        <v>5.595524044110789E-14</v>
      </c>
      <c r="I67">
        <f t="shared" ca="1" si="21"/>
        <v>5.9952043329758453E-14</v>
      </c>
      <c r="J67">
        <f t="shared" ca="1" si="21"/>
        <v>6.3948846218409017E-14</v>
      </c>
      <c r="K67">
        <f t="shared" ca="1" si="21"/>
        <v>6.794564910705958E-14</v>
      </c>
      <c r="L67">
        <f t="shared" ca="1" si="21"/>
        <v>7.1942451995710144E-14</v>
      </c>
      <c r="M67">
        <f t="shared" ca="1" si="21"/>
        <v>7.5939254884360707E-14</v>
      </c>
      <c r="N67">
        <f t="shared" ca="1" si="21"/>
        <v>7.9936057773011271E-14</v>
      </c>
      <c r="O67">
        <f t="shared" ca="1" si="21"/>
        <v>8.3932860661661834E-14</v>
      </c>
      <c r="P67">
        <f t="shared" ca="1" si="21"/>
        <v>8.7929663550312398E-14</v>
      </c>
      <c r="Q67">
        <f t="shared" ca="1" si="21"/>
        <v>9.1926466438962962E-14</v>
      </c>
      <c r="R67">
        <f t="shared" ca="1" si="21"/>
        <v>9.5923269327613525E-14</v>
      </c>
      <c r="S67">
        <f t="shared" ca="1" si="21"/>
        <v>9.9920072216264089E-14</v>
      </c>
      <c r="T67">
        <f t="shared" ca="1" si="21"/>
        <v>1.0391687510491465E-13</v>
      </c>
      <c r="U67">
        <f t="shared" ca="1" si="21"/>
        <v>1.0791367799356522E-13</v>
      </c>
      <c r="V67">
        <f t="shared" ca="1" si="21"/>
        <v>1.1191048088221578E-13</v>
      </c>
      <c r="W67">
        <f t="shared" ca="1" si="21"/>
        <v>1.1590728377086634E-13</v>
      </c>
      <c r="X67">
        <f t="shared" ca="1" si="21"/>
        <v>1.1990408665951691E-13</v>
      </c>
      <c r="Y67">
        <f t="shared" ca="1" si="21"/>
        <v>1.2390088954816747E-13</v>
      </c>
      <c r="Z67">
        <f t="shared" ca="1" si="21"/>
        <v>1.2789769243681803E-13</v>
      </c>
      <c r="AA67">
        <f t="shared" ca="1" si="21"/>
        <v>1.318944953254686E-13</v>
      </c>
      <c r="AB67">
        <f t="shared" ca="1" si="21"/>
        <v>1.3589129821411916E-13</v>
      </c>
      <c r="AC67">
        <f t="shared" ca="1" si="21"/>
        <v>1.3988810110276972E-13</v>
      </c>
      <c r="AD67">
        <f t="shared" ca="1" si="21"/>
        <v>1.4388490399142029E-13</v>
      </c>
      <c r="AE67">
        <f t="shared" ca="1" si="21"/>
        <v>1.4788170688007085E-13</v>
      </c>
      <c r="AF67">
        <f t="shared" ca="1" si="21"/>
        <v>1.5187850976872141E-13</v>
      </c>
      <c r="AG67">
        <f t="shared" ca="1" si="21"/>
        <v>1.5587531265737198E-13</v>
      </c>
      <c r="AH67">
        <f t="shared" ca="1" si="21"/>
        <v>1.5987211554602254E-13</v>
      </c>
      <c r="AI67">
        <f t="shared" ca="1" si="21"/>
        <v>1.6386891843467311E-13</v>
      </c>
      <c r="AJ67">
        <f t="shared" ca="1" si="21"/>
        <v>1.6786572132332367E-13</v>
      </c>
      <c r="AK67">
        <f t="shared" ca="1" si="21"/>
        <v>1.7186252421197423E-13</v>
      </c>
      <c r="AL67">
        <f t="shared" ca="1" si="21"/>
        <v>1.758593271006248E-13</v>
      </c>
      <c r="AM67">
        <f t="shared" ca="1" si="21"/>
        <v>1.7985612998927536E-13</v>
      </c>
      <c r="AN67">
        <f t="shared" ca="1" si="21"/>
        <v>1.8385293287792592E-13</v>
      </c>
      <c r="AO67">
        <f t="shared" ca="1" si="21"/>
        <v>1.8784973576657649E-13</v>
      </c>
      <c r="AP67">
        <f t="shared" ca="1" si="21"/>
        <v>1.9184653865522705E-13</v>
      </c>
      <c r="AQ67">
        <f t="shared" ca="1" si="21"/>
        <v>1.9584334154387761E-13</v>
      </c>
      <c r="AR67">
        <f t="shared" ca="1" si="21"/>
        <v>1.9984014443252818E-13</v>
      </c>
      <c r="AS67">
        <f t="shared" ca="1" si="21"/>
        <v>2.0383694732117874E-13</v>
      </c>
      <c r="AT67">
        <f t="shared" ca="1" si="21"/>
        <v>2.078337502098293E-13</v>
      </c>
      <c r="AU67">
        <f t="shared" ca="1" si="21"/>
        <v>2.1183055309847987E-13</v>
      </c>
      <c r="AV67">
        <f t="shared" ca="1" si="21"/>
        <v>2.1582735598713043E-13</v>
      </c>
      <c r="AW67">
        <f t="shared" ca="1" si="21"/>
        <v>2.19824158875781E-13</v>
      </c>
      <c r="AX67">
        <f t="shared" ca="1" si="21"/>
        <v>2.2382096176443156E-13</v>
      </c>
      <c r="AY67">
        <f t="shared" ca="1" si="21"/>
        <v>2.2781776465308212E-13</v>
      </c>
      <c r="AZ67">
        <f t="shared" ca="1" si="21"/>
        <v>2.3181456754173269E-13</v>
      </c>
      <c r="BA67">
        <f t="shared" ca="1" si="21"/>
        <v>2.3581137043038325E-13</v>
      </c>
      <c r="BB67">
        <f t="shared" ca="1" si="21"/>
        <v>2.3980817331903381E-13</v>
      </c>
    </row>
    <row r="68" spans="1:54" x14ac:dyDescent="0.2">
      <c r="A68" s="33" t="s">
        <v>67</v>
      </c>
      <c r="B68" s="16">
        <f>1</f>
        <v>1</v>
      </c>
      <c r="C68" s="32">
        <f ca="1">$W$20</f>
        <v>0</v>
      </c>
      <c r="D68">
        <f ca="1">$B$68*$C$68*(D60-20)</f>
        <v>0</v>
      </c>
      <c r="E68">
        <f ca="1">$B$68*$C$68*(E60-20)</f>
        <v>0</v>
      </c>
      <c r="F68">
        <f t="shared" ref="F68:BB68" ca="1" si="22">$B$68*$C$68*(F60-20)</f>
        <v>0</v>
      </c>
      <c r="G68">
        <f t="shared" ca="1" si="22"/>
        <v>0</v>
      </c>
      <c r="H68">
        <f t="shared" ca="1" si="22"/>
        <v>0</v>
      </c>
      <c r="I68">
        <f t="shared" ca="1" si="22"/>
        <v>0</v>
      </c>
      <c r="J68">
        <f t="shared" ca="1" si="22"/>
        <v>0</v>
      </c>
      <c r="K68">
        <f t="shared" ca="1" si="22"/>
        <v>0</v>
      </c>
      <c r="L68">
        <f t="shared" ca="1" si="22"/>
        <v>0</v>
      </c>
      <c r="M68">
        <f t="shared" ca="1" si="22"/>
        <v>0</v>
      </c>
      <c r="N68">
        <f t="shared" ca="1" si="22"/>
        <v>0</v>
      </c>
      <c r="O68">
        <f t="shared" ca="1" si="22"/>
        <v>0</v>
      </c>
      <c r="P68">
        <f t="shared" ca="1" si="22"/>
        <v>0</v>
      </c>
      <c r="Q68">
        <f t="shared" ca="1" si="22"/>
        <v>0</v>
      </c>
      <c r="R68">
        <f t="shared" ca="1" si="22"/>
        <v>0</v>
      </c>
      <c r="S68">
        <f t="shared" ca="1" si="22"/>
        <v>0</v>
      </c>
      <c r="T68">
        <f t="shared" ca="1" si="22"/>
        <v>0</v>
      </c>
      <c r="U68">
        <f t="shared" ca="1" si="22"/>
        <v>0</v>
      </c>
      <c r="V68">
        <f t="shared" ca="1" si="22"/>
        <v>0</v>
      </c>
      <c r="W68">
        <f t="shared" ca="1" si="22"/>
        <v>0</v>
      </c>
      <c r="X68">
        <f t="shared" ca="1" si="22"/>
        <v>0</v>
      </c>
      <c r="Y68">
        <f t="shared" ca="1" si="22"/>
        <v>0</v>
      </c>
      <c r="Z68">
        <f t="shared" ca="1" si="22"/>
        <v>0</v>
      </c>
      <c r="AA68">
        <f t="shared" ca="1" si="22"/>
        <v>0</v>
      </c>
      <c r="AB68">
        <f t="shared" ca="1" si="22"/>
        <v>0</v>
      </c>
      <c r="AC68">
        <f t="shared" ca="1" si="22"/>
        <v>0</v>
      </c>
      <c r="AD68">
        <f t="shared" ca="1" si="22"/>
        <v>0</v>
      </c>
      <c r="AE68">
        <f t="shared" ca="1" si="22"/>
        <v>0</v>
      </c>
      <c r="AF68">
        <f t="shared" ca="1" si="22"/>
        <v>0</v>
      </c>
      <c r="AG68">
        <f t="shared" ca="1" si="22"/>
        <v>0</v>
      </c>
      <c r="AH68">
        <f t="shared" ca="1" si="22"/>
        <v>0</v>
      </c>
      <c r="AI68">
        <f t="shared" ca="1" si="22"/>
        <v>0</v>
      </c>
      <c r="AJ68">
        <f t="shared" ca="1" si="22"/>
        <v>0</v>
      </c>
      <c r="AK68">
        <f t="shared" ca="1" si="22"/>
        <v>0</v>
      </c>
      <c r="AL68">
        <f t="shared" ca="1" si="22"/>
        <v>0</v>
      </c>
      <c r="AM68">
        <f t="shared" ca="1" si="22"/>
        <v>0</v>
      </c>
      <c r="AN68">
        <f t="shared" ca="1" si="22"/>
        <v>0</v>
      </c>
      <c r="AO68">
        <f t="shared" ca="1" si="22"/>
        <v>0</v>
      </c>
      <c r="AP68">
        <f t="shared" ca="1" si="22"/>
        <v>0</v>
      </c>
      <c r="AQ68">
        <f t="shared" ca="1" si="22"/>
        <v>0</v>
      </c>
      <c r="AR68">
        <f t="shared" ca="1" si="22"/>
        <v>0</v>
      </c>
      <c r="AS68">
        <f t="shared" ca="1" si="22"/>
        <v>0</v>
      </c>
      <c r="AT68">
        <f t="shared" ca="1" si="22"/>
        <v>0</v>
      </c>
      <c r="AU68">
        <f t="shared" ca="1" si="22"/>
        <v>0</v>
      </c>
      <c r="AV68">
        <f t="shared" ca="1" si="22"/>
        <v>0</v>
      </c>
      <c r="AW68">
        <f t="shared" ca="1" si="22"/>
        <v>0</v>
      </c>
      <c r="AX68">
        <f t="shared" ca="1" si="22"/>
        <v>0</v>
      </c>
      <c r="AY68">
        <f t="shared" ca="1" si="22"/>
        <v>0</v>
      </c>
      <c r="AZ68">
        <f t="shared" ca="1" si="22"/>
        <v>0</v>
      </c>
      <c r="BA68">
        <f t="shared" ca="1" si="22"/>
        <v>0</v>
      </c>
      <c r="BB68">
        <f t="shared" ca="1" si="22"/>
        <v>0</v>
      </c>
    </row>
    <row r="69" spans="1:54" x14ac:dyDescent="0.2">
      <c r="A69" s="33" t="s">
        <v>68</v>
      </c>
      <c r="B69">
        <f>$W$29</f>
        <v>0</v>
      </c>
      <c r="C69" s="32">
        <f>$W$30</f>
        <v>0</v>
      </c>
      <c r="F69">
        <f ca="1">F68-E68</f>
        <v>0</v>
      </c>
    </row>
    <row r="70" spans="1:54" x14ac:dyDescent="0.2">
      <c r="A70" s="33" t="s">
        <v>62</v>
      </c>
      <c r="B70">
        <f>B63</f>
        <v>30</v>
      </c>
      <c r="C70" s="32"/>
    </row>
    <row r="71" spans="1:54" x14ac:dyDescent="0.2">
      <c r="A71" s="33" t="s">
        <v>63</v>
      </c>
      <c r="B71">
        <f>B64</f>
        <v>80</v>
      </c>
      <c r="C71" s="32"/>
    </row>
    <row r="72" spans="1:54" x14ac:dyDescent="0.2">
      <c r="A72" s="33" t="s">
        <v>64</v>
      </c>
      <c r="B72">
        <v>-0.1</v>
      </c>
      <c r="C72" s="32"/>
      <c r="D72">
        <f t="shared" ref="D72:BB72" si="23">IF(AND($B$69=1, D60&gt;=$B$63),$B$72,0)</f>
        <v>0</v>
      </c>
      <c r="E72">
        <f t="shared" si="23"/>
        <v>0</v>
      </c>
      <c r="F72">
        <f t="shared" si="23"/>
        <v>0</v>
      </c>
      <c r="G72">
        <f t="shared" si="23"/>
        <v>0</v>
      </c>
      <c r="H72">
        <f t="shared" si="23"/>
        <v>0</v>
      </c>
      <c r="I72">
        <f t="shared" si="23"/>
        <v>0</v>
      </c>
      <c r="J72">
        <f t="shared" si="23"/>
        <v>0</v>
      </c>
      <c r="K72">
        <f t="shared" si="23"/>
        <v>0</v>
      </c>
      <c r="L72">
        <f t="shared" si="23"/>
        <v>0</v>
      </c>
      <c r="M72">
        <f t="shared" si="23"/>
        <v>0</v>
      </c>
      <c r="N72">
        <f t="shared" si="23"/>
        <v>0</v>
      </c>
      <c r="O72">
        <f t="shared" si="23"/>
        <v>0</v>
      </c>
      <c r="P72">
        <f t="shared" si="23"/>
        <v>0</v>
      </c>
      <c r="Q72">
        <f t="shared" si="23"/>
        <v>0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D72">
        <f t="shared" si="23"/>
        <v>0</v>
      </c>
      <c r="AE72">
        <f t="shared" si="23"/>
        <v>0</v>
      </c>
      <c r="AF72">
        <f t="shared" si="23"/>
        <v>0</v>
      </c>
      <c r="AG72">
        <f t="shared" si="23"/>
        <v>0</v>
      </c>
      <c r="AH72">
        <f t="shared" si="23"/>
        <v>0</v>
      </c>
      <c r="AI72">
        <f t="shared" si="23"/>
        <v>0</v>
      </c>
      <c r="AJ72">
        <f t="shared" si="23"/>
        <v>0</v>
      </c>
      <c r="AK72">
        <f t="shared" si="23"/>
        <v>0</v>
      </c>
      <c r="AL72">
        <f t="shared" si="23"/>
        <v>0</v>
      </c>
      <c r="AM72">
        <f t="shared" si="23"/>
        <v>0</v>
      </c>
      <c r="AN72">
        <f t="shared" si="23"/>
        <v>0</v>
      </c>
      <c r="AO72">
        <f t="shared" si="23"/>
        <v>0</v>
      </c>
      <c r="AP72">
        <f t="shared" si="23"/>
        <v>0</v>
      </c>
      <c r="AQ72">
        <f t="shared" si="23"/>
        <v>0</v>
      </c>
      <c r="AR72">
        <f t="shared" si="23"/>
        <v>0</v>
      </c>
      <c r="AS72">
        <f t="shared" si="23"/>
        <v>0</v>
      </c>
      <c r="AT72">
        <f t="shared" si="23"/>
        <v>0</v>
      </c>
      <c r="AU72">
        <f t="shared" si="23"/>
        <v>0</v>
      </c>
      <c r="AV72">
        <f t="shared" si="23"/>
        <v>0</v>
      </c>
      <c r="AW72">
        <f t="shared" si="23"/>
        <v>0</v>
      </c>
      <c r="AX72">
        <f t="shared" si="23"/>
        <v>0</v>
      </c>
      <c r="AY72">
        <f t="shared" si="23"/>
        <v>0</v>
      </c>
      <c r="AZ72">
        <f t="shared" si="23"/>
        <v>0</v>
      </c>
      <c r="BA72">
        <f t="shared" si="23"/>
        <v>0</v>
      </c>
      <c r="BB72">
        <f t="shared" si="23"/>
        <v>0</v>
      </c>
    </row>
    <row r="73" spans="1:54" x14ac:dyDescent="0.2">
      <c r="A73" s="33" t="s">
        <v>69</v>
      </c>
      <c r="D73">
        <f t="shared" ref="D73:BB73" si="24">IF(AND((D60-$B$70)&gt;=0,($B$71-D60)&gt;=0, $B$69&gt;0),((D60-$B$70)+1)*$C$69,C73)</f>
        <v>0</v>
      </c>
      <c r="E73">
        <f t="shared" si="24"/>
        <v>0</v>
      </c>
      <c r="F73">
        <f t="shared" si="24"/>
        <v>0</v>
      </c>
      <c r="G73">
        <f t="shared" si="24"/>
        <v>0</v>
      </c>
      <c r="H73">
        <f t="shared" si="24"/>
        <v>0</v>
      </c>
      <c r="I73">
        <f t="shared" si="24"/>
        <v>0</v>
      </c>
      <c r="J73">
        <f t="shared" si="24"/>
        <v>0</v>
      </c>
      <c r="K73">
        <f t="shared" si="24"/>
        <v>0</v>
      </c>
      <c r="L73">
        <f t="shared" si="24"/>
        <v>0</v>
      </c>
      <c r="M73">
        <f t="shared" si="24"/>
        <v>0</v>
      </c>
      <c r="N73">
        <f t="shared" si="24"/>
        <v>0</v>
      </c>
      <c r="O73">
        <f t="shared" si="24"/>
        <v>0</v>
      </c>
      <c r="P73">
        <f t="shared" si="24"/>
        <v>0</v>
      </c>
      <c r="Q73">
        <f t="shared" si="24"/>
        <v>0</v>
      </c>
      <c r="R73">
        <f t="shared" si="24"/>
        <v>0</v>
      </c>
      <c r="S73">
        <f t="shared" si="24"/>
        <v>0</v>
      </c>
      <c r="T73">
        <f t="shared" si="24"/>
        <v>0</v>
      </c>
      <c r="U73">
        <f t="shared" si="24"/>
        <v>0</v>
      </c>
      <c r="V73">
        <f t="shared" si="24"/>
        <v>0</v>
      </c>
      <c r="W73">
        <f t="shared" si="24"/>
        <v>0</v>
      </c>
      <c r="X73">
        <f t="shared" si="24"/>
        <v>0</v>
      </c>
      <c r="Y73">
        <f t="shared" si="24"/>
        <v>0</v>
      </c>
      <c r="Z73">
        <f t="shared" si="24"/>
        <v>0</v>
      </c>
      <c r="AA73">
        <f t="shared" si="24"/>
        <v>0</v>
      </c>
      <c r="AB73">
        <f t="shared" si="24"/>
        <v>0</v>
      </c>
      <c r="AC73">
        <f t="shared" si="24"/>
        <v>0</v>
      </c>
      <c r="AD73">
        <f t="shared" si="24"/>
        <v>0</v>
      </c>
      <c r="AE73">
        <f t="shared" si="24"/>
        <v>0</v>
      </c>
      <c r="AF73">
        <f t="shared" si="24"/>
        <v>0</v>
      </c>
      <c r="AG73">
        <f t="shared" si="24"/>
        <v>0</v>
      </c>
      <c r="AH73">
        <f t="shared" si="24"/>
        <v>0</v>
      </c>
      <c r="AI73">
        <f t="shared" si="24"/>
        <v>0</v>
      </c>
      <c r="AJ73">
        <f t="shared" si="24"/>
        <v>0</v>
      </c>
      <c r="AK73">
        <f t="shared" si="24"/>
        <v>0</v>
      </c>
      <c r="AL73">
        <f t="shared" si="24"/>
        <v>0</v>
      </c>
      <c r="AM73">
        <f t="shared" si="24"/>
        <v>0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AZ73">
        <f t="shared" si="24"/>
        <v>0</v>
      </c>
      <c r="BA73">
        <f t="shared" si="24"/>
        <v>0</v>
      </c>
      <c r="BB73">
        <f t="shared" si="24"/>
        <v>0</v>
      </c>
    </row>
    <row r="74" spans="1:54" x14ac:dyDescent="0.2">
      <c r="A74" s="33" t="s">
        <v>70</v>
      </c>
      <c r="C74" s="32"/>
      <c r="D74">
        <f ca="1">D68+D73</f>
        <v>0</v>
      </c>
      <c r="E74">
        <f t="shared" ref="E74:BB74" ca="1" si="25">E68+E73</f>
        <v>0</v>
      </c>
      <c r="F74">
        <f t="shared" ca="1" si="25"/>
        <v>0</v>
      </c>
      <c r="G74">
        <f t="shared" ca="1" si="25"/>
        <v>0</v>
      </c>
      <c r="H74">
        <f t="shared" ca="1" si="25"/>
        <v>0</v>
      </c>
      <c r="I74">
        <f t="shared" ca="1" si="25"/>
        <v>0</v>
      </c>
      <c r="J74">
        <f t="shared" ca="1" si="25"/>
        <v>0</v>
      </c>
      <c r="K74">
        <f t="shared" ca="1" si="25"/>
        <v>0</v>
      </c>
      <c r="L74">
        <f t="shared" ca="1" si="25"/>
        <v>0</v>
      </c>
      <c r="M74">
        <f t="shared" ca="1" si="25"/>
        <v>0</v>
      </c>
      <c r="N74">
        <f t="shared" ca="1" si="25"/>
        <v>0</v>
      </c>
      <c r="O74">
        <f t="shared" ca="1" si="25"/>
        <v>0</v>
      </c>
      <c r="P74">
        <f t="shared" ca="1" si="25"/>
        <v>0</v>
      </c>
      <c r="Q74">
        <f t="shared" ca="1" si="25"/>
        <v>0</v>
      </c>
      <c r="R74">
        <f t="shared" ca="1" si="25"/>
        <v>0</v>
      </c>
      <c r="S74">
        <f t="shared" ca="1" si="25"/>
        <v>0</v>
      </c>
      <c r="T74">
        <f t="shared" ca="1" si="25"/>
        <v>0</v>
      </c>
      <c r="U74">
        <f t="shared" ca="1" si="25"/>
        <v>0</v>
      </c>
      <c r="V74">
        <f t="shared" ca="1" si="25"/>
        <v>0</v>
      </c>
      <c r="W74">
        <f t="shared" ca="1" si="25"/>
        <v>0</v>
      </c>
      <c r="X74">
        <f t="shared" ca="1" si="25"/>
        <v>0</v>
      </c>
      <c r="Y74">
        <f t="shared" ca="1" si="25"/>
        <v>0</v>
      </c>
      <c r="Z74">
        <f t="shared" ca="1" si="25"/>
        <v>0</v>
      </c>
      <c r="AA74">
        <f t="shared" ca="1" si="25"/>
        <v>0</v>
      </c>
      <c r="AB74">
        <f t="shared" ca="1" si="25"/>
        <v>0</v>
      </c>
      <c r="AC74">
        <f t="shared" ca="1" si="25"/>
        <v>0</v>
      </c>
      <c r="AD74">
        <f t="shared" ca="1" si="25"/>
        <v>0</v>
      </c>
      <c r="AE74">
        <f t="shared" ca="1" si="25"/>
        <v>0</v>
      </c>
      <c r="AF74">
        <f t="shared" ca="1" si="25"/>
        <v>0</v>
      </c>
      <c r="AG74">
        <f t="shared" ca="1" si="25"/>
        <v>0</v>
      </c>
      <c r="AH74">
        <f t="shared" ca="1" si="25"/>
        <v>0</v>
      </c>
      <c r="AI74">
        <f t="shared" ca="1" si="25"/>
        <v>0</v>
      </c>
      <c r="AJ74">
        <f t="shared" ca="1" si="25"/>
        <v>0</v>
      </c>
      <c r="AK74">
        <f t="shared" ca="1" si="25"/>
        <v>0</v>
      </c>
      <c r="AL74">
        <f t="shared" ca="1" si="25"/>
        <v>0</v>
      </c>
      <c r="AM74">
        <f t="shared" ca="1" si="25"/>
        <v>0</v>
      </c>
      <c r="AN74">
        <f t="shared" ca="1" si="25"/>
        <v>0</v>
      </c>
      <c r="AO74">
        <f t="shared" ca="1" si="25"/>
        <v>0</v>
      </c>
      <c r="AP74">
        <f t="shared" ca="1" si="25"/>
        <v>0</v>
      </c>
      <c r="AQ74">
        <f t="shared" ca="1" si="25"/>
        <v>0</v>
      </c>
      <c r="AR74">
        <f t="shared" ca="1" si="25"/>
        <v>0</v>
      </c>
      <c r="AS74">
        <f t="shared" ca="1" si="25"/>
        <v>0</v>
      </c>
      <c r="AT74">
        <f t="shared" ca="1" si="25"/>
        <v>0</v>
      </c>
      <c r="AU74">
        <f t="shared" ca="1" si="25"/>
        <v>0</v>
      </c>
      <c r="AV74">
        <f t="shared" ca="1" si="25"/>
        <v>0</v>
      </c>
      <c r="AW74">
        <f t="shared" ca="1" si="25"/>
        <v>0</v>
      </c>
      <c r="AX74">
        <f t="shared" ca="1" si="25"/>
        <v>0</v>
      </c>
      <c r="AY74">
        <f t="shared" ca="1" si="25"/>
        <v>0</v>
      </c>
      <c r="AZ74">
        <f t="shared" ca="1" si="25"/>
        <v>0</v>
      </c>
      <c r="BA74">
        <f t="shared" ca="1" si="25"/>
        <v>0</v>
      </c>
      <c r="BB74">
        <f t="shared" ca="1" si="25"/>
        <v>0</v>
      </c>
    </row>
    <row r="75" spans="1:54" x14ac:dyDescent="0.2">
      <c r="A75" t="s">
        <v>71</v>
      </c>
      <c r="B75" s="62">
        <f>0.610294236200972/45</f>
        <v>1.3562094137799378E-2</v>
      </c>
      <c r="D75">
        <f ca="1">$B$75*D67+D65</f>
        <v>5.4205017026107428E-16</v>
      </c>
      <c r="E75">
        <f t="shared" ref="E75:BB75" ca="1" si="26">$B$75*E67+E65</f>
        <v>5.9625518728718172E-16</v>
      </c>
      <c r="F75">
        <f t="shared" ca="1" si="26"/>
        <v>6.5046020431328917E-16</v>
      </c>
      <c r="G75">
        <f t="shared" ca="1" si="26"/>
        <v>7.0466522133939652E-16</v>
      </c>
      <c r="H75">
        <f t="shared" ca="1" si="26"/>
        <v>7.5887023836550397E-16</v>
      </c>
      <c r="I75">
        <f t="shared" ca="1" si="26"/>
        <v>8.1307525539161142E-16</v>
      </c>
      <c r="J75">
        <f t="shared" ca="1" si="26"/>
        <v>8.6728027241771886E-16</v>
      </c>
      <c r="K75">
        <f t="shared" ca="1" si="26"/>
        <v>9.2148528944382621E-16</v>
      </c>
      <c r="L75">
        <f t="shared" ca="1" si="26"/>
        <v>9.7569030646993366E-16</v>
      </c>
      <c r="M75">
        <f t="shared" ca="1" si="26"/>
        <v>1.0298953234960411E-15</v>
      </c>
      <c r="N75">
        <f t="shared" ca="1" si="26"/>
        <v>1.0841003405221486E-15</v>
      </c>
      <c r="O75">
        <f t="shared" ca="1" si="26"/>
        <v>1.138305357548256E-15</v>
      </c>
      <c r="P75">
        <f t="shared" ca="1" si="26"/>
        <v>1.1925103745743634E-15</v>
      </c>
      <c r="Q75">
        <f t="shared" ca="1" si="26"/>
        <v>1.2467153916004709E-15</v>
      </c>
      <c r="R75">
        <f t="shared" ca="1" si="26"/>
        <v>1.3009204086265783E-15</v>
      </c>
      <c r="S75">
        <f t="shared" ca="1" si="26"/>
        <v>1.3551254256526858E-15</v>
      </c>
      <c r="T75">
        <f t="shared" ca="1" si="26"/>
        <v>1.409330442678793E-15</v>
      </c>
      <c r="U75">
        <f t="shared" ca="1" si="26"/>
        <v>1.4635354597049005E-15</v>
      </c>
      <c r="V75">
        <f t="shared" ca="1" si="26"/>
        <v>1.5177404767310079E-15</v>
      </c>
      <c r="W75">
        <f t="shared" ca="1" si="26"/>
        <v>1.5719454937571154E-15</v>
      </c>
      <c r="X75">
        <f t="shared" ca="1" si="26"/>
        <v>1.6261505107832228E-15</v>
      </c>
      <c r="Y75">
        <f t="shared" ca="1" si="26"/>
        <v>1.6803555278093303E-15</v>
      </c>
      <c r="Z75">
        <f t="shared" ca="1" si="26"/>
        <v>1.7345605448354377E-15</v>
      </c>
      <c r="AA75">
        <f t="shared" ca="1" si="26"/>
        <v>1.788765561861545E-15</v>
      </c>
      <c r="AB75">
        <f t="shared" ca="1" si="26"/>
        <v>1.8429705788876524E-15</v>
      </c>
      <c r="AC75">
        <f t="shared" ca="1" si="26"/>
        <v>1.8971755959137599E-15</v>
      </c>
      <c r="AD75">
        <f t="shared" ca="1" si="26"/>
        <v>1.9513806129398673E-15</v>
      </c>
      <c r="AE75">
        <f t="shared" ca="1" si="26"/>
        <v>2.0055856299659748E-15</v>
      </c>
      <c r="AF75">
        <f t="shared" ca="1" si="26"/>
        <v>2.0597906469920822E-15</v>
      </c>
      <c r="AG75">
        <f t="shared" ca="1" si="26"/>
        <v>2.1139956640181897E-15</v>
      </c>
      <c r="AH75">
        <f t="shared" ca="1" si="26"/>
        <v>2.1682006810442971E-15</v>
      </c>
      <c r="AI75">
        <f t="shared" ca="1" si="26"/>
        <v>2.2224056980704046E-15</v>
      </c>
      <c r="AJ75">
        <f t="shared" ca="1" si="26"/>
        <v>2.276610715096512E-15</v>
      </c>
      <c r="AK75">
        <f t="shared" ca="1" si="26"/>
        <v>2.3308157321226195E-15</v>
      </c>
      <c r="AL75">
        <f t="shared" ca="1" si="26"/>
        <v>2.3850207491487269E-15</v>
      </c>
      <c r="AM75">
        <f t="shared" ca="1" si="26"/>
        <v>2.4392257661748343E-15</v>
      </c>
      <c r="AN75">
        <f t="shared" ca="1" si="26"/>
        <v>2.4934307832009418E-15</v>
      </c>
      <c r="AO75">
        <f t="shared" ca="1" si="26"/>
        <v>2.5476358002270492E-15</v>
      </c>
      <c r="AP75">
        <f t="shared" ca="1" si="26"/>
        <v>2.6018408172531567E-15</v>
      </c>
      <c r="AQ75">
        <f t="shared" ca="1" si="26"/>
        <v>2.6560458342792641E-15</v>
      </c>
      <c r="AR75">
        <f t="shared" ca="1" si="26"/>
        <v>2.7102508513053716E-15</v>
      </c>
      <c r="AS75">
        <f t="shared" ca="1" si="26"/>
        <v>2.764455868331479E-15</v>
      </c>
      <c r="AT75">
        <f t="shared" ca="1" si="26"/>
        <v>2.8186608853575861E-15</v>
      </c>
      <c r="AU75">
        <f t="shared" ca="1" si="26"/>
        <v>2.8728659023836935E-15</v>
      </c>
      <c r="AV75">
        <f t="shared" ca="1" si="26"/>
        <v>2.927070919409801E-15</v>
      </c>
      <c r="AW75">
        <f t="shared" ca="1" si="26"/>
        <v>2.9812759364359084E-15</v>
      </c>
      <c r="AX75">
        <f t="shared" ca="1" si="26"/>
        <v>3.0354809534620159E-15</v>
      </c>
      <c r="AY75">
        <f t="shared" ca="1" si="26"/>
        <v>3.0896859704881233E-15</v>
      </c>
      <c r="AZ75">
        <f t="shared" ca="1" si="26"/>
        <v>3.1438909875142308E-15</v>
      </c>
      <c r="BA75">
        <f t="shared" ca="1" si="26"/>
        <v>3.1980960045403382E-15</v>
      </c>
      <c r="BB75">
        <f t="shared" ca="1" si="26"/>
        <v>3.2523010215664457E-15</v>
      </c>
    </row>
    <row r="76" spans="1:54" x14ac:dyDescent="0.2">
      <c r="A76" t="s">
        <v>72</v>
      </c>
      <c r="B76" s="62">
        <f>0.596822386208318/450</f>
        <v>1.3262719693518177E-3</v>
      </c>
      <c r="D76">
        <f t="shared" ref="D76:BB76" ca="1" si="27">$B$76*D74+D72</f>
        <v>0</v>
      </c>
      <c r="E76">
        <f t="shared" ca="1" si="27"/>
        <v>0</v>
      </c>
      <c r="F76">
        <f t="shared" ca="1" si="27"/>
        <v>0</v>
      </c>
      <c r="G76">
        <f t="shared" ca="1" si="27"/>
        <v>0</v>
      </c>
      <c r="H76">
        <f t="shared" ca="1" si="27"/>
        <v>0</v>
      </c>
      <c r="I76">
        <f t="shared" ca="1" si="27"/>
        <v>0</v>
      </c>
      <c r="J76">
        <f t="shared" ca="1" si="27"/>
        <v>0</v>
      </c>
      <c r="K76">
        <f t="shared" ca="1" si="27"/>
        <v>0</v>
      </c>
      <c r="L76">
        <f t="shared" ca="1" si="27"/>
        <v>0</v>
      </c>
      <c r="M76">
        <f t="shared" ca="1" si="27"/>
        <v>0</v>
      </c>
      <c r="N76">
        <f t="shared" ca="1" si="27"/>
        <v>0</v>
      </c>
      <c r="O76">
        <f t="shared" ca="1" si="27"/>
        <v>0</v>
      </c>
      <c r="P76">
        <f t="shared" ca="1" si="27"/>
        <v>0</v>
      </c>
      <c r="Q76">
        <f t="shared" ca="1" si="27"/>
        <v>0</v>
      </c>
      <c r="R76">
        <f t="shared" ca="1" si="27"/>
        <v>0</v>
      </c>
      <c r="S76">
        <f t="shared" ca="1" si="27"/>
        <v>0</v>
      </c>
      <c r="T76">
        <f t="shared" ca="1" si="27"/>
        <v>0</v>
      </c>
      <c r="U76">
        <f t="shared" ca="1" si="27"/>
        <v>0</v>
      </c>
      <c r="V76">
        <f t="shared" ca="1" si="27"/>
        <v>0</v>
      </c>
      <c r="W76">
        <f t="shared" ca="1" si="27"/>
        <v>0</v>
      </c>
      <c r="X76">
        <f t="shared" ca="1" si="27"/>
        <v>0</v>
      </c>
      <c r="Y76">
        <f t="shared" ca="1" si="27"/>
        <v>0</v>
      </c>
      <c r="Z76">
        <f t="shared" ca="1" si="27"/>
        <v>0</v>
      </c>
      <c r="AA76">
        <f t="shared" ca="1" si="27"/>
        <v>0</v>
      </c>
      <c r="AB76">
        <f t="shared" ca="1" si="27"/>
        <v>0</v>
      </c>
      <c r="AC76">
        <f t="shared" ca="1" si="27"/>
        <v>0</v>
      </c>
      <c r="AD76">
        <f t="shared" ca="1" si="27"/>
        <v>0</v>
      </c>
      <c r="AE76">
        <f t="shared" ca="1" si="27"/>
        <v>0</v>
      </c>
      <c r="AF76">
        <f t="shared" ca="1" si="27"/>
        <v>0</v>
      </c>
      <c r="AG76">
        <f t="shared" ca="1" si="27"/>
        <v>0</v>
      </c>
      <c r="AH76">
        <f t="shared" ca="1" si="27"/>
        <v>0</v>
      </c>
      <c r="AI76">
        <f t="shared" ca="1" si="27"/>
        <v>0</v>
      </c>
      <c r="AJ76">
        <f t="shared" ca="1" si="27"/>
        <v>0</v>
      </c>
      <c r="AK76">
        <f t="shared" ca="1" si="27"/>
        <v>0</v>
      </c>
      <c r="AL76">
        <f t="shared" ca="1" si="27"/>
        <v>0</v>
      </c>
      <c r="AM76">
        <f t="shared" ca="1" si="27"/>
        <v>0</v>
      </c>
      <c r="AN76">
        <f t="shared" ca="1" si="27"/>
        <v>0</v>
      </c>
      <c r="AO76">
        <f t="shared" ca="1" si="27"/>
        <v>0</v>
      </c>
      <c r="AP76">
        <f t="shared" ca="1" si="27"/>
        <v>0</v>
      </c>
      <c r="AQ76">
        <f t="shared" ca="1" si="27"/>
        <v>0</v>
      </c>
      <c r="AR76">
        <f t="shared" ca="1" si="27"/>
        <v>0</v>
      </c>
      <c r="AS76">
        <f t="shared" ca="1" si="27"/>
        <v>0</v>
      </c>
      <c r="AT76">
        <f t="shared" ca="1" si="27"/>
        <v>0</v>
      </c>
      <c r="AU76">
        <f t="shared" ca="1" si="27"/>
        <v>0</v>
      </c>
      <c r="AV76">
        <f t="shared" ca="1" si="27"/>
        <v>0</v>
      </c>
      <c r="AW76">
        <f t="shared" ca="1" si="27"/>
        <v>0</v>
      </c>
      <c r="AX76">
        <f t="shared" ca="1" si="27"/>
        <v>0</v>
      </c>
      <c r="AY76">
        <f t="shared" ca="1" si="27"/>
        <v>0</v>
      </c>
      <c r="AZ76">
        <f t="shared" ca="1" si="27"/>
        <v>0</v>
      </c>
      <c r="BA76">
        <f t="shared" ca="1" si="27"/>
        <v>0</v>
      </c>
      <c r="BB76">
        <f t="shared" ca="1" si="27"/>
        <v>0</v>
      </c>
    </row>
    <row r="77" spans="1:54" x14ac:dyDescent="0.2">
      <c r="A77" s="21" t="s">
        <v>44</v>
      </c>
      <c r="B77" s="59">
        <v>0.98367943737458796</v>
      </c>
      <c r="C77">
        <f>$W$21</f>
        <v>0</v>
      </c>
      <c r="D77">
        <f>IF($W$23=0,$B$77*($C$77),$B$78*($C$78))</f>
        <v>0</v>
      </c>
      <c r="E77">
        <f t="shared" ref="E77:BB77" si="28">IF($W$23=0,$B$77*($C$77),$B$78*($C$78))</f>
        <v>0</v>
      </c>
      <c r="F77">
        <f t="shared" si="28"/>
        <v>0</v>
      </c>
      <c r="G77">
        <f t="shared" si="28"/>
        <v>0</v>
      </c>
      <c r="H77">
        <f t="shared" si="28"/>
        <v>0</v>
      </c>
      <c r="I77">
        <f t="shared" si="28"/>
        <v>0</v>
      </c>
      <c r="J77">
        <f t="shared" si="28"/>
        <v>0</v>
      </c>
      <c r="K77">
        <f t="shared" si="28"/>
        <v>0</v>
      </c>
      <c r="L77">
        <f t="shared" si="28"/>
        <v>0</v>
      </c>
      <c r="M77">
        <f t="shared" si="28"/>
        <v>0</v>
      </c>
      <c r="N77">
        <f t="shared" si="28"/>
        <v>0</v>
      </c>
      <c r="O77">
        <f t="shared" si="28"/>
        <v>0</v>
      </c>
      <c r="P77">
        <f t="shared" si="28"/>
        <v>0</v>
      </c>
      <c r="Q77">
        <f t="shared" si="28"/>
        <v>0</v>
      </c>
      <c r="R77">
        <f t="shared" si="28"/>
        <v>0</v>
      </c>
      <c r="S77">
        <f t="shared" si="28"/>
        <v>0</v>
      </c>
      <c r="T77">
        <f t="shared" si="28"/>
        <v>0</v>
      </c>
      <c r="U77">
        <f t="shared" si="28"/>
        <v>0</v>
      </c>
      <c r="V77">
        <f t="shared" si="28"/>
        <v>0</v>
      </c>
      <c r="W77">
        <f t="shared" si="28"/>
        <v>0</v>
      </c>
      <c r="X77">
        <f t="shared" si="28"/>
        <v>0</v>
      </c>
      <c r="Y77">
        <f t="shared" si="28"/>
        <v>0</v>
      </c>
      <c r="Z77">
        <f t="shared" si="28"/>
        <v>0</v>
      </c>
      <c r="AA77">
        <f t="shared" si="28"/>
        <v>0</v>
      </c>
      <c r="AB77">
        <f t="shared" si="28"/>
        <v>0</v>
      </c>
      <c r="AC77">
        <f t="shared" si="28"/>
        <v>0</v>
      </c>
      <c r="AD77">
        <f t="shared" si="28"/>
        <v>0</v>
      </c>
      <c r="AE77">
        <f t="shared" si="28"/>
        <v>0</v>
      </c>
      <c r="AF77">
        <f t="shared" si="28"/>
        <v>0</v>
      </c>
      <c r="AG77">
        <f t="shared" si="28"/>
        <v>0</v>
      </c>
      <c r="AH77">
        <f t="shared" si="28"/>
        <v>0</v>
      </c>
      <c r="AI77">
        <f t="shared" si="28"/>
        <v>0</v>
      </c>
      <c r="AJ77">
        <f t="shared" si="28"/>
        <v>0</v>
      </c>
      <c r="AK77">
        <f t="shared" si="28"/>
        <v>0</v>
      </c>
      <c r="AL77">
        <f t="shared" si="28"/>
        <v>0</v>
      </c>
      <c r="AM77">
        <f t="shared" si="28"/>
        <v>0</v>
      </c>
      <c r="AN77">
        <f t="shared" si="28"/>
        <v>0</v>
      </c>
      <c r="AO77">
        <f t="shared" si="28"/>
        <v>0</v>
      </c>
      <c r="AP77">
        <f t="shared" si="28"/>
        <v>0</v>
      </c>
      <c r="AQ77">
        <f t="shared" si="28"/>
        <v>0</v>
      </c>
      <c r="AR77">
        <f t="shared" si="28"/>
        <v>0</v>
      </c>
      <c r="AS77">
        <f t="shared" si="28"/>
        <v>0</v>
      </c>
      <c r="AT77">
        <f t="shared" si="28"/>
        <v>0</v>
      </c>
      <c r="AU77">
        <f t="shared" si="28"/>
        <v>0</v>
      </c>
      <c r="AV77">
        <f t="shared" si="28"/>
        <v>0</v>
      </c>
      <c r="AW77">
        <f t="shared" si="28"/>
        <v>0</v>
      </c>
      <c r="AX77">
        <f t="shared" si="28"/>
        <v>0</v>
      </c>
      <c r="AY77">
        <f t="shared" si="28"/>
        <v>0</v>
      </c>
      <c r="AZ77">
        <f t="shared" si="28"/>
        <v>0</v>
      </c>
      <c r="BA77">
        <f t="shared" si="28"/>
        <v>0</v>
      </c>
      <c r="BB77">
        <f t="shared" si="28"/>
        <v>0</v>
      </c>
    </row>
    <row r="78" spans="1:54" x14ac:dyDescent="0.2">
      <c r="A78" s="34" t="s">
        <v>73</v>
      </c>
      <c r="B78" s="63">
        <v>0.76881340229764417</v>
      </c>
      <c r="C78">
        <f>$W$21</f>
        <v>0</v>
      </c>
    </row>
    <row r="79" spans="1:54" x14ac:dyDescent="0.2">
      <c r="A79" s="21" t="s">
        <v>45</v>
      </c>
      <c r="B79" s="59">
        <v>0.46703485178364684</v>
      </c>
      <c r="C79">
        <f>$W$22</f>
        <v>0</v>
      </c>
      <c r="D79">
        <f>IF($W$23=0,$B$79*($C$79),$B80*($C$80))</f>
        <v>0</v>
      </c>
      <c r="E79">
        <f t="shared" ref="E79:BB79" si="29">IF($W$23=0,$B$79*($C$79),$B80*($C$80))</f>
        <v>0</v>
      </c>
      <c r="F79">
        <f t="shared" si="29"/>
        <v>0</v>
      </c>
      <c r="G79">
        <f t="shared" si="29"/>
        <v>0</v>
      </c>
      <c r="H79">
        <f t="shared" si="29"/>
        <v>0</v>
      </c>
      <c r="I79">
        <f t="shared" si="29"/>
        <v>0</v>
      </c>
      <c r="J79">
        <f t="shared" si="29"/>
        <v>0</v>
      </c>
      <c r="K79">
        <f t="shared" si="29"/>
        <v>0</v>
      </c>
      <c r="L79">
        <f t="shared" si="29"/>
        <v>0</v>
      </c>
      <c r="M79">
        <f t="shared" si="29"/>
        <v>0</v>
      </c>
      <c r="N79">
        <f t="shared" si="29"/>
        <v>0</v>
      </c>
      <c r="O79">
        <f t="shared" si="29"/>
        <v>0</v>
      </c>
      <c r="P79">
        <f t="shared" si="29"/>
        <v>0</v>
      </c>
      <c r="Q79">
        <f t="shared" si="29"/>
        <v>0</v>
      </c>
      <c r="R79">
        <f t="shared" si="29"/>
        <v>0</v>
      </c>
      <c r="S79">
        <f t="shared" si="29"/>
        <v>0</v>
      </c>
      <c r="T79">
        <f t="shared" si="29"/>
        <v>0</v>
      </c>
      <c r="U79">
        <f t="shared" si="29"/>
        <v>0</v>
      </c>
      <c r="V79">
        <f t="shared" si="29"/>
        <v>0</v>
      </c>
      <c r="W79">
        <f t="shared" si="29"/>
        <v>0</v>
      </c>
      <c r="X79">
        <f t="shared" si="29"/>
        <v>0</v>
      </c>
      <c r="Y79">
        <f t="shared" si="29"/>
        <v>0</v>
      </c>
      <c r="Z79">
        <f t="shared" si="29"/>
        <v>0</v>
      </c>
      <c r="AA79">
        <f t="shared" si="29"/>
        <v>0</v>
      </c>
      <c r="AB79">
        <f t="shared" si="29"/>
        <v>0</v>
      </c>
      <c r="AC79">
        <f t="shared" si="29"/>
        <v>0</v>
      </c>
      <c r="AD79">
        <f t="shared" si="29"/>
        <v>0</v>
      </c>
      <c r="AE79">
        <f t="shared" si="29"/>
        <v>0</v>
      </c>
      <c r="AF79">
        <f t="shared" si="29"/>
        <v>0</v>
      </c>
      <c r="AG79">
        <f t="shared" si="29"/>
        <v>0</v>
      </c>
      <c r="AH79">
        <f t="shared" si="29"/>
        <v>0</v>
      </c>
      <c r="AI79">
        <f t="shared" si="29"/>
        <v>0</v>
      </c>
      <c r="AJ79">
        <f t="shared" si="29"/>
        <v>0</v>
      </c>
      <c r="AK79">
        <f t="shared" si="29"/>
        <v>0</v>
      </c>
      <c r="AL79">
        <f t="shared" si="29"/>
        <v>0</v>
      </c>
      <c r="AM79">
        <f t="shared" si="29"/>
        <v>0</v>
      </c>
      <c r="AN79">
        <f t="shared" si="29"/>
        <v>0</v>
      </c>
      <c r="AO79">
        <f t="shared" si="29"/>
        <v>0</v>
      </c>
      <c r="AP79">
        <f t="shared" si="29"/>
        <v>0</v>
      </c>
      <c r="AQ79">
        <f t="shared" si="29"/>
        <v>0</v>
      </c>
      <c r="AR79">
        <f t="shared" si="29"/>
        <v>0</v>
      </c>
      <c r="AS79">
        <f t="shared" si="29"/>
        <v>0</v>
      </c>
      <c r="AT79">
        <f t="shared" si="29"/>
        <v>0</v>
      </c>
      <c r="AU79">
        <f t="shared" si="29"/>
        <v>0</v>
      </c>
      <c r="AV79">
        <f t="shared" si="29"/>
        <v>0</v>
      </c>
      <c r="AW79">
        <f t="shared" si="29"/>
        <v>0</v>
      </c>
      <c r="AX79">
        <f t="shared" si="29"/>
        <v>0</v>
      </c>
      <c r="AY79">
        <f t="shared" si="29"/>
        <v>0</v>
      </c>
      <c r="AZ79">
        <f t="shared" si="29"/>
        <v>0</v>
      </c>
      <c r="BA79">
        <f t="shared" si="29"/>
        <v>0</v>
      </c>
      <c r="BB79">
        <f t="shared" si="29"/>
        <v>0</v>
      </c>
    </row>
    <row r="80" spans="1:54" x14ac:dyDescent="0.2">
      <c r="A80" s="34" t="s">
        <v>74</v>
      </c>
      <c r="B80" s="59">
        <v>0.41729420103489478</v>
      </c>
      <c r="C80">
        <f>$W$22</f>
        <v>0</v>
      </c>
    </row>
    <row r="81" spans="1:77" x14ac:dyDescent="0.2">
      <c r="A81" t="s">
        <v>46</v>
      </c>
      <c r="B81" s="59">
        <v>0.80064820369621092</v>
      </c>
      <c r="C81">
        <f>$W$23</f>
        <v>0</v>
      </c>
      <c r="D81">
        <f>$B$81*$C$81</f>
        <v>0</v>
      </c>
      <c r="E81">
        <f>$B$81*$C$81</f>
        <v>0</v>
      </c>
      <c r="F81">
        <f t="shared" ref="F81:BB81" si="30">$B$81*$C$81</f>
        <v>0</v>
      </c>
      <c r="G81">
        <f t="shared" si="30"/>
        <v>0</v>
      </c>
      <c r="H81">
        <f t="shared" si="30"/>
        <v>0</v>
      </c>
      <c r="I81">
        <f t="shared" si="30"/>
        <v>0</v>
      </c>
      <c r="J81">
        <f t="shared" si="30"/>
        <v>0</v>
      </c>
      <c r="K81">
        <f t="shared" si="30"/>
        <v>0</v>
      </c>
      <c r="L81">
        <f t="shared" si="30"/>
        <v>0</v>
      </c>
      <c r="M81">
        <f t="shared" si="30"/>
        <v>0</v>
      </c>
      <c r="N81">
        <f t="shared" si="30"/>
        <v>0</v>
      </c>
      <c r="O81">
        <f t="shared" si="30"/>
        <v>0</v>
      </c>
      <c r="P81">
        <f t="shared" si="30"/>
        <v>0</v>
      </c>
      <c r="Q81">
        <f t="shared" si="30"/>
        <v>0</v>
      </c>
      <c r="R81">
        <f t="shared" si="30"/>
        <v>0</v>
      </c>
      <c r="S81">
        <f t="shared" si="30"/>
        <v>0</v>
      </c>
      <c r="T81">
        <f t="shared" si="30"/>
        <v>0</v>
      </c>
      <c r="U81">
        <f t="shared" si="30"/>
        <v>0</v>
      </c>
      <c r="V81">
        <f t="shared" si="30"/>
        <v>0</v>
      </c>
      <c r="W81">
        <f t="shared" si="30"/>
        <v>0</v>
      </c>
      <c r="X81">
        <f t="shared" si="30"/>
        <v>0</v>
      </c>
      <c r="Y81">
        <f t="shared" si="30"/>
        <v>0</v>
      </c>
      <c r="Z81">
        <f t="shared" si="30"/>
        <v>0</v>
      </c>
      <c r="AA81">
        <f t="shared" si="30"/>
        <v>0</v>
      </c>
      <c r="AB81">
        <f t="shared" si="30"/>
        <v>0</v>
      </c>
      <c r="AC81">
        <f t="shared" si="30"/>
        <v>0</v>
      </c>
      <c r="AD81">
        <f t="shared" si="30"/>
        <v>0</v>
      </c>
      <c r="AE81">
        <f t="shared" si="30"/>
        <v>0</v>
      </c>
      <c r="AF81">
        <f t="shared" si="30"/>
        <v>0</v>
      </c>
      <c r="AG81">
        <f t="shared" si="30"/>
        <v>0</v>
      </c>
      <c r="AH81">
        <f t="shared" si="30"/>
        <v>0</v>
      </c>
      <c r="AI81">
        <f t="shared" si="30"/>
        <v>0</v>
      </c>
      <c r="AJ81">
        <f t="shared" si="30"/>
        <v>0</v>
      </c>
      <c r="AK81">
        <f t="shared" si="30"/>
        <v>0</v>
      </c>
      <c r="AL81">
        <f t="shared" si="30"/>
        <v>0</v>
      </c>
      <c r="AM81">
        <f t="shared" si="30"/>
        <v>0</v>
      </c>
      <c r="AN81">
        <f t="shared" si="30"/>
        <v>0</v>
      </c>
      <c r="AO81">
        <f t="shared" si="30"/>
        <v>0</v>
      </c>
      <c r="AP81">
        <f t="shared" si="30"/>
        <v>0</v>
      </c>
      <c r="AQ81">
        <f t="shared" si="30"/>
        <v>0</v>
      </c>
      <c r="AR81">
        <f t="shared" si="30"/>
        <v>0</v>
      </c>
      <c r="AS81">
        <f t="shared" si="30"/>
        <v>0</v>
      </c>
      <c r="AT81">
        <f t="shared" si="30"/>
        <v>0</v>
      </c>
      <c r="AU81">
        <f t="shared" si="30"/>
        <v>0</v>
      </c>
      <c r="AV81">
        <f t="shared" si="30"/>
        <v>0</v>
      </c>
      <c r="AW81">
        <f t="shared" si="30"/>
        <v>0</v>
      </c>
      <c r="AX81">
        <f t="shared" si="30"/>
        <v>0</v>
      </c>
      <c r="AY81">
        <f t="shared" si="30"/>
        <v>0</v>
      </c>
      <c r="AZ81">
        <f t="shared" si="30"/>
        <v>0</v>
      </c>
      <c r="BA81">
        <f t="shared" si="30"/>
        <v>0</v>
      </c>
      <c r="BB81">
        <f t="shared" si="30"/>
        <v>0</v>
      </c>
    </row>
    <row r="82" spans="1:77" x14ac:dyDescent="0.2">
      <c r="A82" t="s">
        <v>48</v>
      </c>
      <c r="B82" s="59">
        <v>0.50200301879089326</v>
      </c>
      <c r="C82">
        <f>$W$25</f>
        <v>0</v>
      </c>
      <c r="D82">
        <f>$B$82*$C$82</f>
        <v>0</v>
      </c>
      <c r="E82">
        <f>$B$82*$C$82</f>
        <v>0</v>
      </c>
      <c r="F82">
        <f t="shared" ref="F82:BB82" si="31">$B$82*$C$82</f>
        <v>0</v>
      </c>
      <c r="G82">
        <f t="shared" si="31"/>
        <v>0</v>
      </c>
      <c r="H82">
        <f t="shared" si="31"/>
        <v>0</v>
      </c>
      <c r="I82">
        <f t="shared" si="31"/>
        <v>0</v>
      </c>
      <c r="J82">
        <f t="shared" si="31"/>
        <v>0</v>
      </c>
      <c r="K82">
        <f t="shared" si="31"/>
        <v>0</v>
      </c>
      <c r="L82">
        <f t="shared" si="31"/>
        <v>0</v>
      </c>
      <c r="M82">
        <f t="shared" si="31"/>
        <v>0</v>
      </c>
      <c r="N82">
        <f t="shared" si="31"/>
        <v>0</v>
      </c>
      <c r="O82">
        <f t="shared" si="31"/>
        <v>0</v>
      </c>
      <c r="P82">
        <f t="shared" si="31"/>
        <v>0</v>
      </c>
      <c r="Q82">
        <f t="shared" si="31"/>
        <v>0</v>
      </c>
      <c r="R82">
        <f t="shared" si="31"/>
        <v>0</v>
      </c>
      <c r="S82">
        <f t="shared" si="31"/>
        <v>0</v>
      </c>
      <c r="T82">
        <f t="shared" si="31"/>
        <v>0</v>
      </c>
      <c r="U82">
        <f t="shared" si="31"/>
        <v>0</v>
      </c>
      <c r="V82">
        <f t="shared" si="31"/>
        <v>0</v>
      </c>
      <c r="W82">
        <f t="shared" si="31"/>
        <v>0</v>
      </c>
      <c r="X82">
        <f t="shared" si="31"/>
        <v>0</v>
      </c>
      <c r="Y82">
        <f t="shared" si="31"/>
        <v>0</v>
      </c>
      <c r="Z82">
        <f t="shared" si="31"/>
        <v>0</v>
      </c>
      <c r="AA82">
        <f t="shared" si="31"/>
        <v>0</v>
      </c>
      <c r="AB82">
        <f t="shared" si="31"/>
        <v>0</v>
      </c>
      <c r="AC82">
        <f t="shared" si="31"/>
        <v>0</v>
      </c>
      <c r="AD82">
        <f t="shared" si="31"/>
        <v>0</v>
      </c>
      <c r="AE82">
        <f t="shared" si="31"/>
        <v>0</v>
      </c>
      <c r="AF82">
        <f t="shared" si="31"/>
        <v>0</v>
      </c>
      <c r="AG82">
        <f t="shared" si="31"/>
        <v>0</v>
      </c>
      <c r="AH82">
        <f t="shared" si="31"/>
        <v>0</v>
      </c>
      <c r="AI82">
        <f t="shared" si="31"/>
        <v>0</v>
      </c>
      <c r="AJ82">
        <f t="shared" si="31"/>
        <v>0</v>
      </c>
      <c r="AK82">
        <f t="shared" si="31"/>
        <v>0</v>
      </c>
      <c r="AL82">
        <f t="shared" si="31"/>
        <v>0</v>
      </c>
      <c r="AM82">
        <f t="shared" si="31"/>
        <v>0</v>
      </c>
      <c r="AN82">
        <f t="shared" si="31"/>
        <v>0</v>
      </c>
      <c r="AO82">
        <f t="shared" si="31"/>
        <v>0</v>
      </c>
      <c r="AP82">
        <f t="shared" si="31"/>
        <v>0</v>
      </c>
      <c r="AQ82">
        <f t="shared" si="31"/>
        <v>0</v>
      </c>
      <c r="AR82">
        <f t="shared" si="31"/>
        <v>0</v>
      </c>
      <c r="AS82">
        <f t="shared" si="31"/>
        <v>0</v>
      </c>
      <c r="AT82">
        <f t="shared" si="31"/>
        <v>0</v>
      </c>
      <c r="AU82">
        <f t="shared" si="31"/>
        <v>0</v>
      </c>
      <c r="AV82">
        <f t="shared" si="31"/>
        <v>0</v>
      </c>
      <c r="AW82">
        <f t="shared" si="31"/>
        <v>0</v>
      </c>
      <c r="AX82">
        <f t="shared" si="31"/>
        <v>0</v>
      </c>
      <c r="AY82">
        <f t="shared" si="31"/>
        <v>0</v>
      </c>
      <c r="AZ82">
        <f t="shared" si="31"/>
        <v>0</v>
      </c>
      <c r="BA82">
        <f t="shared" si="31"/>
        <v>0</v>
      </c>
      <c r="BB82">
        <f t="shared" si="31"/>
        <v>0</v>
      </c>
    </row>
    <row r="83" spans="1:77" x14ac:dyDescent="0.2">
      <c r="A83" t="s">
        <v>75</v>
      </c>
      <c r="B83" s="62">
        <v>8.9577592089524795E-3</v>
      </c>
      <c r="C83" s="16">
        <f>$W$24-B109</f>
        <v>0</v>
      </c>
      <c r="D83">
        <f>$B$83*($C$83)</f>
        <v>0</v>
      </c>
      <c r="E83">
        <f t="shared" ref="E83:BB83" si="32">$B$83*($C$83)</f>
        <v>0</v>
      </c>
      <c r="F83">
        <f t="shared" si="32"/>
        <v>0</v>
      </c>
      <c r="G83">
        <f t="shared" si="32"/>
        <v>0</v>
      </c>
      <c r="H83">
        <f t="shared" si="32"/>
        <v>0</v>
      </c>
      <c r="I83">
        <f t="shared" si="32"/>
        <v>0</v>
      </c>
      <c r="J83">
        <f t="shared" si="32"/>
        <v>0</v>
      </c>
      <c r="K83">
        <f t="shared" si="32"/>
        <v>0</v>
      </c>
      <c r="L83">
        <f t="shared" si="32"/>
        <v>0</v>
      </c>
      <c r="M83">
        <f t="shared" si="32"/>
        <v>0</v>
      </c>
      <c r="N83">
        <f t="shared" si="32"/>
        <v>0</v>
      </c>
      <c r="O83">
        <f t="shared" si="32"/>
        <v>0</v>
      </c>
      <c r="P83">
        <f t="shared" si="32"/>
        <v>0</v>
      </c>
      <c r="Q83">
        <f t="shared" si="32"/>
        <v>0</v>
      </c>
      <c r="R83">
        <f t="shared" si="32"/>
        <v>0</v>
      </c>
      <c r="S83">
        <f t="shared" si="32"/>
        <v>0</v>
      </c>
      <c r="T83">
        <f t="shared" si="32"/>
        <v>0</v>
      </c>
      <c r="U83">
        <f t="shared" si="32"/>
        <v>0</v>
      </c>
      <c r="V83">
        <f t="shared" si="32"/>
        <v>0</v>
      </c>
      <c r="W83">
        <f t="shared" si="32"/>
        <v>0</v>
      </c>
      <c r="X83">
        <f t="shared" si="32"/>
        <v>0</v>
      </c>
      <c r="Y83">
        <f t="shared" si="32"/>
        <v>0</v>
      </c>
      <c r="Z83">
        <f t="shared" si="32"/>
        <v>0</v>
      </c>
      <c r="AA83">
        <f t="shared" si="32"/>
        <v>0</v>
      </c>
      <c r="AB83">
        <f t="shared" si="32"/>
        <v>0</v>
      </c>
      <c r="AC83">
        <f t="shared" si="32"/>
        <v>0</v>
      </c>
      <c r="AD83">
        <f t="shared" si="32"/>
        <v>0</v>
      </c>
      <c r="AE83">
        <f t="shared" si="32"/>
        <v>0</v>
      </c>
      <c r="AF83">
        <f t="shared" si="32"/>
        <v>0</v>
      </c>
      <c r="AG83">
        <f t="shared" si="32"/>
        <v>0</v>
      </c>
      <c r="AH83">
        <f t="shared" si="32"/>
        <v>0</v>
      </c>
      <c r="AI83">
        <f t="shared" si="32"/>
        <v>0</v>
      </c>
      <c r="AJ83">
        <f t="shared" si="32"/>
        <v>0</v>
      </c>
      <c r="AK83">
        <f t="shared" si="32"/>
        <v>0</v>
      </c>
      <c r="AL83">
        <f t="shared" si="32"/>
        <v>0</v>
      </c>
      <c r="AM83">
        <f t="shared" si="32"/>
        <v>0</v>
      </c>
      <c r="AN83">
        <f t="shared" si="32"/>
        <v>0</v>
      </c>
      <c r="AO83">
        <f t="shared" si="32"/>
        <v>0</v>
      </c>
      <c r="AP83">
        <f t="shared" si="32"/>
        <v>0</v>
      </c>
      <c r="AQ83">
        <f t="shared" si="32"/>
        <v>0</v>
      </c>
      <c r="AR83">
        <f t="shared" si="32"/>
        <v>0</v>
      </c>
      <c r="AS83">
        <f t="shared" si="32"/>
        <v>0</v>
      </c>
      <c r="AT83">
        <f t="shared" si="32"/>
        <v>0</v>
      </c>
      <c r="AU83">
        <f t="shared" si="32"/>
        <v>0</v>
      </c>
      <c r="AV83">
        <f t="shared" si="32"/>
        <v>0</v>
      </c>
      <c r="AW83">
        <f t="shared" si="32"/>
        <v>0</v>
      </c>
      <c r="AX83">
        <f t="shared" si="32"/>
        <v>0</v>
      </c>
      <c r="AY83">
        <f t="shared" si="32"/>
        <v>0</v>
      </c>
      <c r="AZ83">
        <f t="shared" si="32"/>
        <v>0</v>
      </c>
      <c r="BA83">
        <f t="shared" si="32"/>
        <v>0</v>
      </c>
      <c r="BB83">
        <f t="shared" si="32"/>
        <v>0</v>
      </c>
    </row>
    <row r="84" spans="1:77" x14ac:dyDescent="0.2">
      <c r="A84" t="s">
        <v>49</v>
      </c>
      <c r="B84" s="62">
        <v>-0.632265086010107</v>
      </c>
      <c r="C84" s="16">
        <f>$W$26-B110</f>
        <v>0</v>
      </c>
      <c r="D84">
        <f>$B$84*($C$84)</f>
        <v>0</v>
      </c>
      <c r="E84">
        <f t="shared" ref="E84:BB84" si="33">$B$84*($C$84)</f>
        <v>0</v>
      </c>
      <c r="F84">
        <f t="shared" si="33"/>
        <v>0</v>
      </c>
      <c r="G84">
        <f t="shared" si="33"/>
        <v>0</v>
      </c>
      <c r="H84">
        <f t="shared" si="33"/>
        <v>0</v>
      </c>
      <c r="I84">
        <f t="shared" si="33"/>
        <v>0</v>
      </c>
      <c r="J84">
        <f t="shared" si="33"/>
        <v>0</v>
      </c>
      <c r="K84">
        <f t="shared" si="33"/>
        <v>0</v>
      </c>
      <c r="L84">
        <f t="shared" si="33"/>
        <v>0</v>
      </c>
      <c r="M84">
        <f t="shared" si="33"/>
        <v>0</v>
      </c>
      <c r="N84">
        <f t="shared" si="33"/>
        <v>0</v>
      </c>
      <c r="O84">
        <f t="shared" si="33"/>
        <v>0</v>
      </c>
      <c r="P84">
        <f t="shared" si="33"/>
        <v>0</v>
      </c>
      <c r="Q84">
        <f t="shared" si="33"/>
        <v>0</v>
      </c>
      <c r="R84">
        <f t="shared" si="33"/>
        <v>0</v>
      </c>
      <c r="S84">
        <f t="shared" si="33"/>
        <v>0</v>
      </c>
      <c r="T84">
        <f t="shared" si="33"/>
        <v>0</v>
      </c>
      <c r="U84">
        <f t="shared" si="33"/>
        <v>0</v>
      </c>
      <c r="V84">
        <f t="shared" si="33"/>
        <v>0</v>
      </c>
      <c r="W84">
        <f t="shared" si="33"/>
        <v>0</v>
      </c>
      <c r="X84">
        <f t="shared" si="33"/>
        <v>0</v>
      </c>
      <c r="Y84">
        <f t="shared" si="33"/>
        <v>0</v>
      </c>
      <c r="Z84">
        <f t="shared" si="33"/>
        <v>0</v>
      </c>
      <c r="AA84">
        <f t="shared" si="33"/>
        <v>0</v>
      </c>
      <c r="AB84">
        <f t="shared" si="33"/>
        <v>0</v>
      </c>
      <c r="AC84">
        <f t="shared" si="33"/>
        <v>0</v>
      </c>
      <c r="AD84">
        <f t="shared" si="33"/>
        <v>0</v>
      </c>
      <c r="AE84">
        <f t="shared" si="33"/>
        <v>0</v>
      </c>
      <c r="AF84">
        <f t="shared" si="33"/>
        <v>0</v>
      </c>
      <c r="AG84">
        <f t="shared" si="33"/>
        <v>0</v>
      </c>
      <c r="AH84">
        <f t="shared" si="33"/>
        <v>0</v>
      </c>
      <c r="AI84">
        <f t="shared" si="33"/>
        <v>0</v>
      </c>
      <c r="AJ84">
        <f t="shared" si="33"/>
        <v>0</v>
      </c>
      <c r="AK84">
        <f t="shared" si="33"/>
        <v>0</v>
      </c>
      <c r="AL84">
        <f t="shared" si="33"/>
        <v>0</v>
      </c>
      <c r="AM84">
        <f t="shared" si="33"/>
        <v>0</v>
      </c>
      <c r="AN84">
        <f t="shared" si="33"/>
        <v>0</v>
      </c>
      <c r="AO84">
        <f t="shared" si="33"/>
        <v>0</v>
      </c>
      <c r="AP84">
        <f t="shared" si="33"/>
        <v>0</v>
      </c>
      <c r="AQ84">
        <f t="shared" si="33"/>
        <v>0</v>
      </c>
      <c r="AR84">
        <f t="shared" si="33"/>
        <v>0</v>
      </c>
      <c r="AS84">
        <f t="shared" si="33"/>
        <v>0</v>
      </c>
      <c r="AT84">
        <f t="shared" si="33"/>
        <v>0</v>
      </c>
      <c r="AU84">
        <f t="shared" si="33"/>
        <v>0</v>
      </c>
      <c r="AV84">
        <f t="shared" si="33"/>
        <v>0</v>
      </c>
      <c r="AW84">
        <f t="shared" si="33"/>
        <v>0</v>
      </c>
      <c r="AX84">
        <f t="shared" si="33"/>
        <v>0</v>
      </c>
      <c r="AY84">
        <f t="shared" si="33"/>
        <v>0</v>
      </c>
      <c r="AZ84">
        <f t="shared" si="33"/>
        <v>0</v>
      </c>
      <c r="BA84">
        <f t="shared" si="33"/>
        <v>0</v>
      </c>
      <c r="BB84">
        <f t="shared" si="33"/>
        <v>0</v>
      </c>
    </row>
    <row r="85" spans="1:77" x14ac:dyDescent="0.2">
      <c r="A85" s="21" t="s">
        <v>76</v>
      </c>
      <c r="B85" s="57">
        <v>0</v>
      </c>
      <c r="D85">
        <f>$B$85</f>
        <v>0</v>
      </c>
      <c r="E85">
        <f t="shared" ref="E85:BB85" si="34">$B$85</f>
        <v>0</v>
      </c>
      <c r="F85">
        <f t="shared" si="34"/>
        <v>0</v>
      </c>
      <c r="G85">
        <f t="shared" si="34"/>
        <v>0</v>
      </c>
      <c r="H85">
        <f t="shared" si="34"/>
        <v>0</v>
      </c>
      <c r="I85">
        <f t="shared" si="34"/>
        <v>0</v>
      </c>
      <c r="J85">
        <f t="shared" si="34"/>
        <v>0</v>
      </c>
      <c r="K85">
        <f t="shared" si="34"/>
        <v>0</v>
      </c>
      <c r="L85">
        <f t="shared" si="34"/>
        <v>0</v>
      </c>
      <c r="M85">
        <f t="shared" si="34"/>
        <v>0</v>
      </c>
      <c r="N85">
        <f t="shared" si="34"/>
        <v>0</v>
      </c>
      <c r="O85">
        <f t="shared" si="34"/>
        <v>0</v>
      </c>
      <c r="P85">
        <f t="shared" si="34"/>
        <v>0</v>
      </c>
      <c r="Q85">
        <f t="shared" si="34"/>
        <v>0</v>
      </c>
      <c r="R85">
        <f t="shared" si="34"/>
        <v>0</v>
      </c>
      <c r="S85">
        <f t="shared" si="34"/>
        <v>0</v>
      </c>
      <c r="T85">
        <f t="shared" si="34"/>
        <v>0</v>
      </c>
      <c r="U85">
        <f t="shared" si="34"/>
        <v>0</v>
      </c>
      <c r="V85">
        <f t="shared" si="34"/>
        <v>0</v>
      </c>
      <c r="W85">
        <f t="shared" si="34"/>
        <v>0</v>
      </c>
      <c r="X85">
        <f t="shared" si="34"/>
        <v>0</v>
      </c>
      <c r="Y85">
        <f t="shared" si="34"/>
        <v>0</v>
      </c>
      <c r="Z85">
        <f t="shared" si="34"/>
        <v>0</v>
      </c>
      <c r="AA85">
        <f t="shared" si="34"/>
        <v>0</v>
      </c>
      <c r="AB85">
        <f t="shared" si="34"/>
        <v>0</v>
      </c>
      <c r="AC85">
        <f t="shared" si="34"/>
        <v>0</v>
      </c>
      <c r="AD85">
        <f t="shared" si="34"/>
        <v>0</v>
      </c>
      <c r="AE85">
        <f t="shared" si="34"/>
        <v>0</v>
      </c>
      <c r="AF85">
        <f t="shared" si="34"/>
        <v>0</v>
      </c>
      <c r="AG85">
        <f t="shared" si="34"/>
        <v>0</v>
      </c>
      <c r="AH85">
        <f t="shared" si="34"/>
        <v>0</v>
      </c>
      <c r="AI85">
        <f t="shared" si="34"/>
        <v>0</v>
      </c>
      <c r="AJ85">
        <f t="shared" si="34"/>
        <v>0</v>
      </c>
      <c r="AK85">
        <f t="shared" si="34"/>
        <v>0</v>
      </c>
      <c r="AL85">
        <f t="shared" si="34"/>
        <v>0</v>
      </c>
      <c r="AM85">
        <f t="shared" si="34"/>
        <v>0</v>
      </c>
      <c r="AN85">
        <f t="shared" si="34"/>
        <v>0</v>
      </c>
      <c r="AO85">
        <f t="shared" si="34"/>
        <v>0</v>
      </c>
      <c r="AP85">
        <f t="shared" si="34"/>
        <v>0</v>
      </c>
      <c r="AQ85">
        <f t="shared" si="34"/>
        <v>0</v>
      </c>
      <c r="AR85">
        <f t="shared" si="34"/>
        <v>0</v>
      </c>
      <c r="AS85">
        <f t="shared" si="34"/>
        <v>0</v>
      </c>
      <c r="AT85">
        <f t="shared" si="34"/>
        <v>0</v>
      </c>
      <c r="AU85">
        <f t="shared" si="34"/>
        <v>0</v>
      </c>
      <c r="AV85">
        <f t="shared" si="34"/>
        <v>0</v>
      </c>
      <c r="AW85">
        <f t="shared" si="34"/>
        <v>0</v>
      </c>
      <c r="AX85">
        <f t="shared" si="34"/>
        <v>0</v>
      </c>
      <c r="AY85">
        <f t="shared" si="34"/>
        <v>0</v>
      </c>
      <c r="AZ85">
        <f t="shared" si="34"/>
        <v>0</v>
      </c>
      <c r="BA85">
        <f t="shared" si="34"/>
        <v>0</v>
      </c>
      <c r="BB85">
        <f t="shared" si="34"/>
        <v>0</v>
      </c>
    </row>
    <row r="86" spans="1:77" x14ac:dyDescent="0.2">
      <c r="A86" s="36" t="s">
        <v>77</v>
      </c>
      <c r="B86" s="7"/>
      <c r="C86" s="7"/>
      <c r="D86" s="7">
        <f ca="1">SUM(D75:D84)-D85</f>
        <v>5.4205017026107428E-16</v>
      </c>
      <c r="E86" s="7">
        <f t="shared" ref="E86:AR86" ca="1" si="35">SUM(E75:E84)-E85</f>
        <v>5.9625518728718172E-16</v>
      </c>
      <c r="F86" s="7">
        <f t="shared" ca="1" si="35"/>
        <v>6.5046020431328917E-16</v>
      </c>
      <c r="G86" s="7">
        <f t="shared" ca="1" si="35"/>
        <v>7.0466522133939652E-16</v>
      </c>
      <c r="H86" s="7">
        <f t="shared" ca="1" si="35"/>
        <v>7.5887023836550397E-16</v>
      </c>
      <c r="I86" s="7">
        <f t="shared" ca="1" si="35"/>
        <v>8.1307525539161142E-16</v>
      </c>
      <c r="J86" s="7">
        <f t="shared" ca="1" si="35"/>
        <v>8.6728027241771886E-16</v>
      </c>
      <c r="K86" s="7">
        <f t="shared" ca="1" si="35"/>
        <v>9.2148528944382621E-16</v>
      </c>
      <c r="L86" s="7">
        <f t="shared" ca="1" si="35"/>
        <v>9.7569030646993366E-16</v>
      </c>
      <c r="M86" s="7">
        <f t="shared" ca="1" si="35"/>
        <v>1.0298953234960411E-15</v>
      </c>
      <c r="N86" s="7">
        <f ca="1">SUM(N75:N84)-N85</f>
        <v>1.0841003405221486E-15</v>
      </c>
      <c r="O86" s="7">
        <f ca="1">SUM(O75:O84)-O85</f>
        <v>1.138305357548256E-15</v>
      </c>
      <c r="P86" s="7">
        <f t="shared" ca="1" si="35"/>
        <v>1.1925103745743634E-15</v>
      </c>
      <c r="Q86" s="7">
        <f t="shared" ca="1" si="35"/>
        <v>1.2467153916004709E-15</v>
      </c>
      <c r="R86" s="7">
        <f t="shared" ca="1" si="35"/>
        <v>1.3009204086265783E-15</v>
      </c>
      <c r="S86" s="7">
        <f t="shared" ca="1" si="35"/>
        <v>1.3551254256526858E-15</v>
      </c>
      <c r="T86" s="7">
        <f t="shared" ca="1" si="35"/>
        <v>1.409330442678793E-15</v>
      </c>
      <c r="U86" s="7">
        <f t="shared" ca="1" si="35"/>
        <v>1.4635354597049005E-15</v>
      </c>
      <c r="V86" s="7">
        <f t="shared" ca="1" si="35"/>
        <v>1.5177404767310079E-15</v>
      </c>
      <c r="W86" s="7">
        <f t="shared" ca="1" si="35"/>
        <v>1.5719454937571154E-15</v>
      </c>
      <c r="X86" s="7">
        <f t="shared" ca="1" si="35"/>
        <v>1.6261505107832228E-15</v>
      </c>
      <c r="Y86" s="7">
        <f t="shared" ca="1" si="35"/>
        <v>1.6803555278093303E-15</v>
      </c>
      <c r="Z86" s="7">
        <f t="shared" ca="1" si="35"/>
        <v>1.7345605448354377E-15</v>
      </c>
      <c r="AA86" s="7">
        <f t="shared" ca="1" si="35"/>
        <v>1.788765561861545E-15</v>
      </c>
      <c r="AB86" s="7">
        <f t="shared" ca="1" si="35"/>
        <v>1.8429705788876524E-15</v>
      </c>
      <c r="AC86" s="7">
        <f t="shared" ca="1" si="35"/>
        <v>1.8971755959137599E-15</v>
      </c>
      <c r="AD86" s="7">
        <f t="shared" ca="1" si="35"/>
        <v>1.9513806129398673E-15</v>
      </c>
      <c r="AE86" s="7">
        <f t="shared" ca="1" si="35"/>
        <v>2.0055856299659748E-15</v>
      </c>
      <c r="AF86" s="7">
        <f t="shared" ca="1" si="35"/>
        <v>2.0597906469920822E-15</v>
      </c>
      <c r="AG86" s="7">
        <f t="shared" ca="1" si="35"/>
        <v>2.1139956640181897E-15</v>
      </c>
      <c r="AH86" s="7">
        <f ca="1">SUM(AH75:AH84)-AH85</f>
        <v>2.1682006810442971E-15</v>
      </c>
      <c r="AI86" s="7">
        <f t="shared" ca="1" si="35"/>
        <v>2.2224056980704046E-15</v>
      </c>
      <c r="AJ86" s="7">
        <f t="shared" ca="1" si="35"/>
        <v>2.276610715096512E-15</v>
      </c>
      <c r="AK86" s="7">
        <f t="shared" ca="1" si="35"/>
        <v>2.3308157321226195E-15</v>
      </c>
      <c r="AL86" s="7">
        <f t="shared" ca="1" si="35"/>
        <v>2.3850207491487269E-15</v>
      </c>
      <c r="AM86" s="7">
        <f t="shared" ca="1" si="35"/>
        <v>2.4392257661748343E-15</v>
      </c>
      <c r="AN86" s="7">
        <f t="shared" ca="1" si="35"/>
        <v>2.4934307832009418E-15</v>
      </c>
      <c r="AO86" s="7">
        <f t="shared" ca="1" si="35"/>
        <v>2.5476358002270492E-15</v>
      </c>
      <c r="AP86" s="7">
        <f t="shared" ca="1" si="35"/>
        <v>2.6018408172531567E-15</v>
      </c>
      <c r="AQ86" s="7">
        <f t="shared" ca="1" si="35"/>
        <v>2.6560458342792641E-15</v>
      </c>
      <c r="AR86" s="7">
        <f t="shared" ca="1" si="35"/>
        <v>2.7102508513053716E-15</v>
      </c>
      <c r="AS86" s="7">
        <f t="shared" ref="AS86:AT86" ca="1" si="36">SUM(AS75:AS84)-AS85</f>
        <v>2.764455868331479E-15</v>
      </c>
      <c r="AT86" s="7">
        <f t="shared" ca="1" si="36"/>
        <v>2.8186608853575861E-15</v>
      </c>
      <c r="AU86" s="7">
        <f t="shared" ref="AU86:BB86" ca="1" si="37">SUM(AU75:AU84)-AU85</f>
        <v>2.8728659023836935E-15</v>
      </c>
      <c r="AV86" s="7">
        <f t="shared" ca="1" si="37"/>
        <v>2.927070919409801E-15</v>
      </c>
      <c r="AW86" s="7">
        <f t="shared" ca="1" si="37"/>
        <v>2.9812759364359084E-15</v>
      </c>
      <c r="AX86" s="7">
        <f t="shared" ca="1" si="37"/>
        <v>3.0354809534620159E-15</v>
      </c>
      <c r="AY86" s="7">
        <f t="shared" ca="1" si="37"/>
        <v>3.0896859704881233E-15</v>
      </c>
      <c r="AZ86" s="7">
        <f t="shared" ca="1" si="37"/>
        <v>3.1438909875142308E-15</v>
      </c>
      <c r="BA86" s="7">
        <f t="shared" ca="1" si="37"/>
        <v>3.1980960045403382E-15</v>
      </c>
      <c r="BB86" s="7">
        <f t="shared" ca="1" si="37"/>
        <v>3.2523010215664457E-15</v>
      </c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</row>
    <row r="87" spans="1:77" x14ac:dyDescent="0.2">
      <c r="A87" s="5"/>
    </row>
    <row r="89" spans="1:77" x14ac:dyDescent="0.2">
      <c r="A89" s="30" t="s">
        <v>25</v>
      </c>
      <c r="D89">
        <f>D60</f>
        <v>30</v>
      </c>
      <c r="E89">
        <f>D89+1</f>
        <v>31</v>
      </c>
      <c r="F89">
        <f t="shared" ref="F89:BB89" si="38">E89+1</f>
        <v>32</v>
      </c>
      <c r="G89">
        <f t="shared" si="38"/>
        <v>33</v>
      </c>
      <c r="H89">
        <f t="shared" si="38"/>
        <v>34</v>
      </c>
      <c r="I89">
        <f t="shared" si="38"/>
        <v>35</v>
      </c>
      <c r="J89">
        <f t="shared" si="38"/>
        <v>36</v>
      </c>
      <c r="K89">
        <f t="shared" si="38"/>
        <v>37</v>
      </c>
      <c r="L89">
        <f t="shared" si="38"/>
        <v>38</v>
      </c>
      <c r="M89">
        <f t="shared" si="38"/>
        <v>39</v>
      </c>
      <c r="N89">
        <f t="shared" si="38"/>
        <v>40</v>
      </c>
      <c r="O89">
        <f t="shared" si="38"/>
        <v>41</v>
      </c>
      <c r="P89">
        <f t="shared" si="38"/>
        <v>42</v>
      </c>
      <c r="Q89">
        <f t="shared" si="38"/>
        <v>43</v>
      </c>
      <c r="R89">
        <f t="shared" si="38"/>
        <v>44</v>
      </c>
      <c r="S89">
        <f t="shared" si="38"/>
        <v>45</v>
      </c>
      <c r="T89">
        <f t="shared" si="38"/>
        <v>46</v>
      </c>
      <c r="U89">
        <f t="shared" si="38"/>
        <v>47</v>
      </c>
      <c r="V89">
        <f t="shared" si="38"/>
        <v>48</v>
      </c>
      <c r="W89">
        <f t="shared" si="38"/>
        <v>49</v>
      </c>
      <c r="X89">
        <f t="shared" si="38"/>
        <v>50</v>
      </c>
      <c r="Y89">
        <f t="shared" si="38"/>
        <v>51</v>
      </c>
      <c r="Z89">
        <f t="shared" si="38"/>
        <v>52</v>
      </c>
      <c r="AA89">
        <f t="shared" si="38"/>
        <v>53</v>
      </c>
      <c r="AB89">
        <f t="shared" si="38"/>
        <v>54</v>
      </c>
      <c r="AC89">
        <f t="shared" si="38"/>
        <v>55</v>
      </c>
      <c r="AD89">
        <f t="shared" si="38"/>
        <v>56</v>
      </c>
      <c r="AE89">
        <f t="shared" si="38"/>
        <v>57</v>
      </c>
      <c r="AF89">
        <f t="shared" si="38"/>
        <v>58</v>
      </c>
      <c r="AG89">
        <f t="shared" si="38"/>
        <v>59</v>
      </c>
      <c r="AH89">
        <f t="shared" si="38"/>
        <v>60</v>
      </c>
      <c r="AI89">
        <f t="shared" si="38"/>
        <v>61</v>
      </c>
      <c r="AJ89">
        <f t="shared" si="38"/>
        <v>62</v>
      </c>
      <c r="AK89">
        <f t="shared" si="38"/>
        <v>63</v>
      </c>
      <c r="AL89">
        <f t="shared" si="38"/>
        <v>64</v>
      </c>
      <c r="AM89">
        <f t="shared" si="38"/>
        <v>65</v>
      </c>
      <c r="AN89">
        <f t="shared" si="38"/>
        <v>66</v>
      </c>
      <c r="AO89">
        <f t="shared" si="38"/>
        <v>67</v>
      </c>
      <c r="AP89">
        <f t="shared" si="38"/>
        <v>68</v>
      </c>
      <c r="AQ89">
        <f t="shared" si="38"/>
        <v>69</v>
      </c>
      <c r="AR89">
        <f t="shared" si="38"/>
        <v>70</v>
      </c>
      <c r="AS89">
        <f t="shared" si="38"/>
        <v>71</v>
      </c>
      <c r="AT89">
        <f t="shared" si="38"/>
        <v>72</v>
      </c>
      <c r="AU89">
        <f t="shared" si="38"/>
        <v>73</v>
      </c>
      <c r="AV89">
        <f t="shared" si="38"/>
        <v>74</v>
      </c>
      <c r="AW89">
        <f t="shared" si="38"/>
        <v>75</v>
      </c>
      <c r="AX89">
        <f t="shared" si="38"/>
        <v>76</v>
      </c>
      <c r="AY89">
        <f t="shared" si="38"/>
        <v>77</v>
      </c>
      <c r="AZ89">
        <f t="shared" si="38"/>
        <v>78</v>
      </c>
      <c r="BA89">
        <f t="shared" si="38"/>
        <v>79</v>
      </c>
      <c r="BB89">
        <f t="shared" si="38"/>
        <v>80</v>
      </c>
    </row>
    <row r="90" spans="1:77" x14ac:dyDescent="0.2">
      <c r="A90" s="31" t="s">
        <v>78</v>
      </c>
      <c r="B90" s="64">
        <v>4.32149552442511E-3</v>
      </c>
      <c r="C90" s="32">
        <f ca="1">$W$18</f>
        <v>3.9968028886505635E-15</v>
      </c>
      <c r="D90">
        <f ca="1">$B$90*$C$90</f>
        <v>1.7272165795312761E-17</v>
      </c>
      <c r="E90">
        <f t="shared" ref="E90:BB90" ca="1" si="39">$B$90*$C$90</f>
        <v>1.7272165795312761E-17</v>
      </c>
      <c r="F90">
        <f t="shared" ca="1" si="39"/>
        <v>1.7272165795312761E-17</v>
      </c>
      <c r="G90">
        <f t="shared" ca="1" si="39"/>
        <v>1.7272165795312761E-17</v>
      </c>
      <c r="H90">
        <f t="shared" ca="1" si="39"/>
        <v>1.7272165795312761E-17</v>
      </c>
      <c r="I90">
        <f t="shared" ca="1" si="39"/>
        <v>1.7272165795312761E-17</v>
      </c>
      <c r="J90">
        <f t="shared" ca="1" si="39"/>
        <v>1.7272165795312761E-17</v>
      </c>
      <c r="K90">
        <f t="shared" ca="1" si="39"/>
        <v>1.7272165795312761E-17</v>
      </c>
      <c r="L90">
        <f t="shared" ca="1" si="39"/>
        <v>1.7272165795312761E-17</v>
      </c>
      <c r="M90">
        <f t="shared" ca="1" si="39"/>
        <v>1.7272165795312761E-17</v>
      </c>
      <c r="N90">
        <f t="shared" ca="1" si="39"/>
        <v>1.7272165795312761E-17</v>
      </c>
      <c r="O90">
        <f t="shared" ca="1" si="39"/>
        <v>1.7272165795312761E-17</v>
      </c>
      <c r="P90">
        <f t="shared" ca="1" si="39"/>
        <v>1.7272165795312761E-17</v>
      </c>
      <c r="Q90">
        <f t="shared" ca="1" si="39"/>
        <v>1.7272165795312761E-17</v>
      </c>
      <c r="R90">
        <f t="shared" ca="1" si="39"/>
        <v>1.7272165795312761E-17</v>
      </c>
      <c r="S90">
        <f t="shared" ca="1" si="39"/>
        <v>1.7272165795312761E-17</v>
      </c>
      <c r="T90">
        <f t="shared" ca="1" si="39"/>
        <v>1.7272165795312761E-17</v>
      </c>
      <c r="U90">
        <f t="shared" ca="1" si="39"/>
        <v>1.7272165795312761E-17</v>
      </c>
      <c r="V90">
        <f t="shared" ca="1" si="39"/>
        <v>1.7272165795312761E-17</v>
      </c>
      <c r="W90">
        <f t="shared" ca="1" si="39"/>
        <v>1.7272165795312761E-17</v>
      </c>
      <c r="X90">
        <f t="shared" ca="1" si="39"/>
        <v>1.7272165795312761E-17</v>
      </c>
      <c r="Y90">
        <f t="shared" ca="1" si="39"/>
        <v>1.7272165795312761E-17</v>
      </c>
      <c r="Z90">
        <f t="shared" ca="1" si="39"/>
        <v>1.7272165795312761E-17</v>
      </c>
      <c r="AA90">
        <f t="shared" ca="1" si="39"/>
        <v>1.7272165795312761E-17</v>
      </c>
      <c r="AB90">
        <f t="shared" ca="1" si="39"/>
        <v>1.7272165795312761E-17</v>
      </c>
      <c r="AC90">
        <f t="shared" ca="1" si="39"/>
        <v>1.7272165795312761E-17</v>
      </c>
      <c r="AD90">
        <f t="shared" ca="1" si="39"/>
        <v>1.7272165795312761E-17</v>
      </c>
      <c r="AE90">
        <f t="shared" ca="1" si="39"/>
        <v>1.7272165795312761E-17</v>
      </c>
      <c r="AF90">
        <f t="shared" ca="1" si="39"/>
        <v>1.7272165795312761E-17</v>
      </c>
      <c r="AG90">
        <f t="shared" ca="1" si="39"/>
        <v>1.7272165795312761E-17</v>
      </c>
      <c r="AH90">
        <f t="shared" ca="1" si="39"/>
        <v>1.7272165795312761E-17</v>
      </c>
      <c r="AI90">
        <f t="shared" ca="1" si="39"/>
        <v>1.7272165795312761E-17</v>
      </c>
      <c r="AJ90">
        <f t="shared" ca="1" si="39"/>
        <v>1.7272165795312761E-17</v>
      </c>
      <c r="AK90">
        <f t="shared" ca="1" si="39"/>
        <v>1.7272165795312761E-17</v>
      </c>
      <c r="AL90">
        <f t="shared" ca="1" si="39"/>
        <v>1.7272165795312761E-17</v>
      </c>
      <c r="AM90">
        <f t="shared" ca="1" si="39"/>
        <v>1.7272165795312761E-17</v>
      </c>
      <c r="AN90">
        <f t="shared" ca="1" si="39"/>
        <v>1.7272165795312761E-17</v>
      </c>
      <c r="AO90">
        <f t="shared" ca="1" si="39"/>
        <v>1.7272165795312761E-17</v>
      </c>
      <c r="AP90">
        <f t="shared" ca="1" si="39"/>
        <v>1.7272165795312761E-17</v>
      </c>
      <c r="AQ90">
        <f t="shared" ca="1" si="39"/>
        <v>1.7272165795312761E-17</v>
      </c>
      <c r="AR90">
        <f t="shared" ca="1" si="39"/>
        <v>1.7272165795312761E-17</v>
      </c>
      <c r="AS90">
        <f t="shared" ca="1" si="39"/>
        <v>1.7272165795312761E-17</v>
      </c>
      <c r="AT90">
        <f t="shared" ca="1" si="39"/>
        <v>1.7272165795312761E-17</v>
      </c>
      <c r="AU90">
        <f t="shared" ca="1" si="39"/>
        <v>1.7272165795312761E-17</v>
      </c>
      <c r="AV90">
        <f t="shared" ca="1" si="39"/>
        <v>1.7272165795312761E-17</v>
      </c>
      <c r="AW90">
        <f t="shared" ca="1" si="39"/>
        <v>1.7272165795312761E-17</v>
      </c>
      <c r="AX90">
        <f t="shared" ca="1" si="39"/>
        <v>1.7272165795312761E-17</v>
      </c>
      <c r="AY90">
        <f t="shared" ca="1" si="39"/>
        <v>1.7272165795312761E-17</v>
      </c>
      <c r="AZ90">
        <f t="shared" ca="1" si="39"/>
        <v>1.7272165795312761E-17</v>
      </c>
      <c r="BA90">
        <f t="shared" ca="1" si="39"/>
        <v>1.7272165795312761E-17</v>
      </c>
      <c r="BB90">
        <f t="shared" ca="1" si="39"/>
        <v>1.7272165795312761E-17</v>
      </c>
    </row>
    <row r="91" spans="1:77" x14ac:dyDescent="0.2">
      <c r="A91" s="31" t="s">
        <v>79</v>
      </c>
      <c r="B91" s="64">
        <v>1.9619016169959099E-5</v>
      </c>
      <c r="C91" s="32">
        <f ca="1">$W$20</f>
        <v>0</v>
      </c>
      <c r="D91">
        <f ca="1">$B$91*($C$91)</f>
        <v>0</v>
      </c>
      <c r="E91">
        <f t="shared" ref="E91:BB91" ca="1" si="40">$B$91*($C$91)</f>
        <v>0</v>
      </c>
      <c r="F91">
        <f t="shared" ca="1" si="40"/>
        <v>0</v>
      </c>
      <c r="G91">
        <f t="shared" ca="1" si="40"/>
        <v>0</v>
      </c>
      <c r="H91">
        <f t="shared" ca="1" si="40"/>
        <v>0</v>
      </c>
      <c r="I91">
        <f t="shared" ca="1" si="40"/>
        <v>0</v>
      </c>
      <c r="J91">
        <f t="shared" ca="1" si="40"/>
        <v>0</v>
      </c>
      <c r="K91">
        <f t="shared" ca="1" si="40"/>
        <v>0</v>
      </c>
      <c r="L91">
        <f t="shared" ca="1" si="40"/>
        <v>0</v>
      </c>
      <c r="M91">
        <f t="shared" ca="1" si="40"/>
        <v>0</v>
      </c>
      <c r="N91">
        <f t="shared" ca="1" si="40"/>
        <v>0</v>
      </c>
      <c r="O91">
        <f t="shared" ca="1" si="40"/>
        <v>0</v>
      </c>
      <c r="P91">
        <f t="shared" ca="1" si="40"/>
        <v>0</v>
      </c>
      <c r="Q91">
        <f t="shared" ca="1" si="40"/>
        <v>0</v>
      </c>
      <c r="R91">
        <f t="shared" ca="1" si="40"/>
        <v>0</v>
      </c>
      <c r="S91">
        <f t="shared" ca="1" si="40"/>
        <v>0</v>
      </c>
      <c r="T91">
        <f t="shared" ca="1" si="40"/>
        <v>0</v>
      </c>
      <c r="U91">
        <f t="shared" ca="1" si="40"/>
        <v>0</v>
      </c>
      <c r="V91">
        <f t="shared" ca="1" si="40"/>
        <v>0</v>
      </c>
      <c r="W91">
        <f t="shared" ca="1" si="40"/>
        <v>0</v>
      </c>
      <c r="X91">
        <f t="shared" ca="1" si="40"/>
        <v>0</v>
      </c>
      <c r="Y91">
        <f t="shared" ca="1" si="40"/>
        <v>0</v>
      </c>
      <c r="Z91">
        <f t="shared" ca="1" si="40"/>
        <v>0</v>
      </c>
      <c r="AA91">
        <f t="shared" ca="1" si="40"/>
        <v>0</v>
      </c>
      <c r="AB91">
        <f t="shared" ca="1" si="40"/>
        <v>0</v>
      </c>
      <c r="AC91">
        <f t="shared" ca="1" si="40"/>
        <v>0</v>
      </c>
      <c r="AD91">
        <f t="shared" ca="1" si="40"/>
        <v>0</v>
      </c>
      <c r="AE91">
        <f t="shared" ca="1" si="40"/>
        <v>0</v>
      </c>
      <c r="AF91">
        <f t="shared" ca="1" si="40"/>
        <v>0</v>
      </c>
      <c r="AG91">
        <f t="shared" ca="1" si="40"/>
        <v>0</v>
      </c>
      <c r="AH91">
        <f t="shared" ca="1" si="40"/>
        <v>0</v>
      </c>
      <c r="AI91">
        <f t="shared" ca="1" si="40"/>
        <v>0</v>
      </c>
      <c r="AJ91">
        <f t="shared" ca="1" si="40"/>
        <v>0</v>
      </c>
      <c r="AK91">
        <f t="shared" ca="1" si="40"/>
        <v>0</v>
      </c>
      <c r="AL91">
        <f t="shared" ca="1" si="40"/>
        <v>0</v>
      </c>
      <c r="AM91">
        <f t="shared" ca="1" si="40"/>
        <v>0</v>
      </c>
      <c r="AN91">
        <f t="shared" ca="1" si="40"/>
        <v>0</v>
      </c>
      <c r="AO91">
        <f t="shared" ca="1" si="40"/>
        <v>0</v>
      </c>
      <c r="AP91">
        <f t="shared" ca="1" si="40"/>
        <v>0</v>
      </c>
      <c r="AQ91">
        <f t="shared" ca="1" si="40"/>
        <v>0</v>
      </c>
      <c r="AR91">
        <f t="shared" ca="1" si="40"/>
        <v>0</v>
      </c>
      <c r="AS91">
        <f t="shared" ca="1" si="40"/>
        <v>0</v>
      </c>
      <c r="AT91">
        <f t="shared" ca="1" si="40"/>
        <v>0</v>
      </c>
      <c r="AU91">
        <f t="shared" ca="1" si="40"/>
        <v>0</v>
      </c>
      <c r="AV91">
        <f t="shared" ca="1" si="40"/>
        <v>0</v>
      </c>
      <c r="AW91">
        <f t="shared" ca="1" si="40"/>
        <v>0</v>
      </c>
      <c r="AX91">
        <f t="shared" ca="1" si="40"/>
        <v>0</v>
      </c>
      <c r="AY91">
        <f t="shared" ca="1" si="40"/>
        <v>0</v>
      </c>
      <c r="AZ91">
        <f t="shared" ca="1" si="40"/>
        <v>0</v>
      </c>
      <c r="BA91">
        <f t="shared" ca="1" si="40"/>
        <v>0</v>
      </c>
      <c r="BB91">
        <f t="shared" ca="1" si="40"/>
        <v>0</v>
      </c>
    </row>
    <row r="92" spans="1:77" x14ac:dyDescent="0.2">
      <c r="A92" s="21" t="s">
        <v>44</v>
      </c>
      <c r="B92" s="65">
        <v>1.1127078117084934</v>
      </c>
      <c r="C92">
        <f>$W$21</f>
        <v>0</v>
      </c>
      <c r="D92">
        <f>IF($W$23=0,$B$92*($C$92),$B$93*($C$93))</f>
        <v>0</v>
      </c>
      <c r="E92">
        <f t="shared" ref="E92:BB92" si="41">IF($W$23=0,$B$92*($C$92),$B$93*($C$93))</f>
        <v>0</v>
      </c>
      <c r="F92">
        <f t="shared" si="41"/>
        <v>0</v>
      </c>
      <c r="G92">
        <f t="shared" si="41"/>
        <v>0</v>
      </c>
      <c r="H92">
        <f t="shared" si="41"/>
        <v>0</v>
      </c>
      <c r="I92">
        <f t="shared" si="41"/>
        <v>0</v>
      </c>
      <c r="J92">
        <f t="shared" si="41"/>
        <v>0</v>
      </c>
      <c r="K92">
        <f t="shared" si="41"/>
        <v>0</v>
      </c>
      <c r="L92">
        <f t="shared" si="41"/>
        <v>0</v>
      </c>
      <c r="M92">
        <f t="shared" si="41"/>
        <v>0</v>
      </c>
      <c r="N92">
        <f t="shared" si="41"/>
        <v>0</v>
      </c>
      <c r="O92">
        <f t="shared" si="41"/>
        <v>0</v>
      </c>
      <c r="P92">
        <f t="shared" si="41"/>
        <v>0</v>
      </c>
      <c r="Q92">
        <f t="shared" si="41"/>
        <v>0</v>
      </c>
      <c r="R92">
        <f t="shared" si="41"/>
        <v>0</v>
      </c>
      <c r="S92">
        <f t="shared" si="41"/>
        <v>0</v>
      </c>
      <c r="T92">
        <f t="shared" si="41"/>
        <v>0</v>
      </c>
      <c r="U92">
        <f t="shared" si="41"/>
        <v>0</v>
      </c>
      <c r="V92">
        <f t="shared" si="41"/>
        <v>0</v>
      </c>
      <c r="W92">
        <f t="shared" si="41"/>
        <v>0</v>
      </c>
      <c r="X92">
        <f t="shared" si="41"/>
        <v>0</v>
      </c>
      <c r="Y92">
        <f t="shared" si="41"/>
        <v>0</v>
      </c>
      <c r="Z92">
        <f t="shared" si="41"/>
        <v>0</v>
      </c>
      <c r="AA92">
        <f t="shared" si="41"/>
        <v>0</v>
      </c>
      <c r="AB92">
        <f t="shared" si="41"/>
        <v>0</v>
      </c>
      <c r="AC92">
        <f t="shared" si="41"/>
        <v>0</v>
      </c>
      <c r="AD92">
        <f t="shared" si="41"/>
        <v>0</v>
      </c>
      <c r="AE92">
        <f t="shared" si="41"/>
        <v>0</v>
      </c>
      <c r="AF92">
        <f t="shared" si="41"/>
        <v>0</v>
      </c>
      <c r="AG92">
        <f t="shared" si="41"/>
        <v>0</v>
      </c>
      <c r="AH92">
        <f t="shared" si="41"/>
        <v>0</v>
      </c>
      <c r="AI92">
        <f t="shared" si="41"/>
        <v>0</v>
      </c>
      <c r="AJ92">
        <f t="shared" si="41"/>
        <v>0</v>
      </c>
      <c r="AK92">
        <f t="shared" si="41"/>
        <v>0</v>
      </c>
      <c r="AL92">
        <f t="shared" si="41"/>
        <v>0</v>
      </c>
      <c r="AM92">
        <f t="shared" si="41"/>
        <v>0</v>
      </c>
      <c r="AN92">
        <f t="shared" si="41"/>
        <v>0</v>
      </c>
      <c r="AO92">
        <f t="shared" si="41"/>
        <v>0</v>
      </c>
      <c r="AP92">
        <f t="shared" si="41"/>
        <v>0</v>
      </c>
      <c r="AQ92">
        <f t="shared" si="41"/>
        <v>0</v>
      </c>
      <c r="AR92">
        <f t="shared" si="41"/>
        <v>0</v>
      </c>
      <c r="AS92">
        <f t="shared" si="41"/>
        <v>0</v>
      </c>
      <c r="AT92">
        <f t="shared" si="41"/>
        <v>0</v>
      </c>
      <c r="AU92">
        <f t="shared" si="41"/>
        <v>0</v>
      </c>
      <c r="AV92">
        <f t="shared" si="41"/>
        <v>0</v>
      </c>
      <c r="AW92">
        <f t="shared" si="41"/>
        <v>0</v>
      </c>
      <c r="AX92">
        <f t="shared" si="41"/>
        <v>0</v>
      </c>
      <c r="AY92">
        <f t="shared" si="41"/>
        <v>0</v>
      </c>
      <c r="AZ92">
        <f t="shared" si="41"/>
        <v>0</v>
      </c>
      <c r="BA92">
        <f t="shared" si="41"/>
        <v>0</v>
      </c>
      <c r="BB92">
        <f t="shared" si="41"/>
        <v>0</v>
      </c>
    </row>
    <row r="93" spans="1:77" x14ac:dyDescent="0.2">
      <c r="A93" s="34" t="s">
        <v>73</v>
      </c>
      <c r="B93" s="66">
        <v>1.238762851172857</v>
      </c>
      <c r="C93">
        <f>$W$21</f>
        <v>0</v>
      </c>
    </row>
    <row r="94" spans="1:77" x14ac:dyDescent="0.2">
      <c r="A94" s="21" t="s">
        <v>45</v>
      </c>
      <c r="B94" s="65">
        <v>0.33604571710326536</v>
      </c>
      <c r="C94">
        <f>$W$22</f>
        <v>0</v>
      </c>
      <c r="D94">
        <f>IF($W$23=0,$B$94*($C$94),$B$95*($C$95))</f>
        <v>0</v>
      </c>
      <c r="E94">
        <f t="shared" ref="E94:BB94" si="42">IF($W$23=0,$B$94*($C$94),$B$95*($C$95))</f>
        <v>0</v>
      </c>
      <c r="F94">
        <f t="shared" si="42"/>
        <v>0</v>
      </c>
      <c r="G94">
        <f t="shared" si="42"/>
        <v>0</v>
      </c>
      <c r="H94">
        <f t="shared" si="42"/>
        <v>0</v>
      </c>
      <c r="I94">
        <f t="shared" si="42"/>
        <v>0</v>
      </c>
      <c r="J94">
        <f t="shared" si="42"/>
        <v>0</v>
      </c>
      <c r="K94">
        <f t="shared" si="42"/>
        <v>0</v>
      </c>
      <c r="L94">
        <f t="shared" si="42"/>
        <v>0</v>
      </c>
      <c r="M94">
        <f t="shared" si="42"/>
        <v>0</v>
      </c>
      <c r="N94">
        <f t="shared" si="42"/>
        <v>0</v>
      </c>
      <c r="O94">
        <f t="shared" si="42"/>
        <v>0</v>
      </c>
      <c r="P94">
        <f t="shared" si="42"/>
        <v>0</v>
      </c>
      <c r="Q94">
        <f t="shared" si="42"/>
        <v>0</v>
      </c>
      <c r="R94">
        <f t="shared" si="42"/>
        <v>0</v>
      </c>
      <c r="S94">
        <f t="shared" si="42"/>
        <v>0</v>
      </c>
      <c r="T94">
        <f t="shared" si="42"/>
        <v>0</v>
      </c>
      <c r="U94">
        <f t="shared" si="42"/>
        <v>0</v>
      </c>
      <c r="V94">
        <f t="shared" si="42"/>
        <v>0</v>
      </c>
      <c r="W94">
        <f t="shared" si="42"/>
        <v>0</v>
      </c>
      <c r="X94">
        <f t="shared" si="42"/>
        <v>0</v>
      </c>
      <c r="Y94">
        <f t="shared" si="42"/>
        <v>0</v>
      </c>
      <c r="Z94">
        <f t="shared" si="42"/>
        <v>0</v>
      </c>
      <c r="AA94">
        <f t="shared" si="42"/>
        <v>0</v>
      </c>
      <c r="AB94">
        <f t="shared" si="42"/>
        <v>0</v>
      </c>
      <c r="AC94">
        <f t="shared" si="42"/>
        <v>0</v>
      </c>
      <c r="AD94">
        <f t="shared" si="42"/>
        <v>0</v>
      </c>
      <c r="AE94">
        <f t="shared" si="42"/>
        <v>0</v>
      </c>
      <c r="AF94">
        <f t="shared" si="42"/>
        <v>0</v>
      </c>
      <c r="AG94">
        <f t="shared" si="42"/>
        <v>0</v>
      </c>
      <c r="AH94">
        <f t="shared" si="42"/>
        <v>0</v>
      </c>
      <c r="AI94">
        <f t="shared" si="42"/>
        <v>0</v>
      </c>
      <c r="AJ94">
        <f t="shared" si="42"/>
        <v>0</v>
      </c>
      <c r="AK94">
        <f t="shared" si="42"/>
        <v>0</v>
      </c>
      <c r="AL94">
        <f t="shared" si="42"/>
        <v>0</v>
      </c>
      <c r="AM94">
        <f t="shared" si="42"/>
        <v>0</v>
      </c>
      <c r="AN94">
        <f t="shared" si="42"/>
        <v>0</v>
      </c>
      <c r="AO94">
        <f t="shared" si="42"/>
        <v>0</v>
      </c>
      <c r="AP94">
        <f t="shared" si="42"/>
        <v>0</v>
      </c>
      <c r="AQ94">
        <f t="shared" si="42"/>
        <v>0</v>
      </c>
      <c r="AR94">
        <f t="shared" si="42"/>
        <v>0</v>
      </c>
      <c r="AS94">
        <f t="shared" si="42"/>
        <v>0</v>
      </c>
      <c r="AT94">
        <f t="shared" si="42"/>
        <v>0</v>
      </c>
      <c r="AU94">
        <f t="shared" si="42"/>
        <v>0</v>
      </c>
      <c r="AV94">
        <f t="shared" si="42"/>
        <v>0</v>
      </c>
      <c r="AW94">
        <f t="shared" si="42"/>
        <v>0</v>
      </c>
      <c r="AX94">
        <f t="shared" si="42"/>
        <v>0</v>
      </c>
      <c r="AY94">
        <f t="shared" si="42"/>
        <v>0</v>
      </c>
      <c r="AZ94">
        <f t="shared" si="42"/>
        <v>0</v>
      </c>
      <c r="BA94">
        <f t="shared" si="42"/>
        <v>0</v>
      </c>
      <c r="BB94">
        <f t="shared" si="42"/>
        <v>0</v>
      </c>
    </row>
    <row r="95" spans="1:77" x14ac:dyDescent="0.2">
      <c r="A95" s="34" t="s">
        <v>74</v>
      </c>
      <c r="B95" s="65">
        <v>0.46241931591429491</v>
      </c>
      <c r="C95">
        <f>$W$22</f>
        <v>0</v>
      </c>
    </row>
    <row r="96" spans="1:77" x14ac:dyDescent="0.2">
      <c r="A96" t="s">
        <v>46</v>
      </c>
      <c r="B96" s="65">
        <v>0.5152571898558117</v>
      </c>
      <c r="C96">
        <f>$W$23</f>
        <v>0</v>
      </c>
      <c r="D96">
        <f>$B$96*($C$96)</f>
        <v>0</v>
      </c>
      <c r="E96">
        <f t="shared" ref="E96:BB96" si="43">$B$96*($C$96)</f>
        <v>0</v>
      </c>
      <c r="F96">
        <f t="shared" si="43"/>
        <v>0</v>
      </c>
      <c r="G96">
        <f t="shared" si="43"/>
        <v>0</v>
      </c>
      <c r="H96">
        <f t="shared" si="43"/>
        <v>0</v>
      </c>
      <c r="I96">
        <f t="shared" si="43"/>
        <v>0</v>
      </c>
      <c r="J96">
        <f t="shared" si="43"/>
        <v>0</v>
      </c>
      <c r="K96">
        <f t="shared" si="43"/>
        <v>0</v>
      </c>
      <c r="L96">
        <f t="shared" si="43"/>
        <v>0</v>
      </c>
      <c r="M96">
        <f t="shared" si="43"/>
        <v>0</v>
      </c>
      <c r="N96">
        <f t="shared" si="43"/>
        <v>0</v>
      </c>
      <c r="O96">
        <f t="shared" si="43"/>
        <v>0</v>
      </c>
      <c r="P96">
        <f t="shared" si="43"/>
        <v>0</v>
      </c>
      <c r="Q96">
        <f t="shared" si="43"/>
        <v>0</v>
      </c>
      <c r="R96">
        <f t="shared" si="43"/>
        <v>0</v>
      </c>
      <c r="S96">
        <f t="shared" si="43"/>
        <v>0</v>
      </c>
      <c r="T96">
        <f t="shared" si="43"/>
        <v>0</v>
      </c>
      <c r="U96">
        <f t="shared" si="43"/>
        <v>0</v>
      </c>
      <c r="V96">
        <f t="shared" si="43"/>
        <v>0</v>
      </c>
      <c r="W96">
        <f t="shared" si="43"/>
        <v>0</v>
      </c>
      <c r="X96">
        <f t="shared" si="43"/>
        <v>0</v>
      </c>
      <c r="Y96">
        <f t="shared" si="43"/>
        <v>0</v>
      </c>
      <c r="Z96">
        <f t="shared" si="43"/>
        <v>0</v>
      </c>
      <c r="AA96">
        <f t="shared" si="43"/>
        <v>0</v>
      </c>
      <c r="AB96">
        <f t="shared" si="43"/>
        <v>0</v>
      </c>
      <c r="AC96">
        <f t="shared" si="43"/>
        <v>0</v>
      </c>
      <c r="AD96">
        <f t="shared" si="43"/>
        <v>0</v>
      </c>
      <c r="AE96">
        <f t="shared" si="43"/>
        <v>0</v>
      </c>
      <c r="AF96">
        <f t="shared" si="43"/>
        <v>0</v>
      </c>
      <c r="AG96">
        <f t="shared" si="43"/>
        <v>0</v>
      </c>
      <c r="AH96">
        <f t="shared" si="43"/>
        <v>0</v>
      </c>
      <c r="AI96">
        <f t="shared" si="43"/>
        <v>0</v>
      </c>
      <c r="AJ96">
        <f t="shared" si="43"/>
        <v>0</v>
      </c>
      <c r="AK96">
        <f t="shared" si="43"/>
        <v>0</v>
      </c>
      <c r="AL96">
        <f t="shared" si="43"/>
        <v>0</v>
      </c>
      <c r="AM96">
        <f t="shared" si="43"/>
        <v>0</v>
      </c>
      <c r="AN96">
        <f t="shared" si="43"/>
        <v>0</v>
      </c>
      <c r="AO96">
        <f t="shared" si="43"/>
        <v>0</v>
      </c>
      <c r="AP96">
        <f t="shared" si="43"/>
        <v>0</v>
      </c>
      <c r="AQ96">
        <f t="shared" si="43"/>
        <v>0</v>
      </c>
      <c r="AR96">
        <f t="shared" si="43"/>
        <v>0</v>
      </c>
      <c r="AS96">
        <f t="shared" si="43"/>
        <v>0</v>
      </c>
      <c r="AT96">
        <f t="shared" si="43"/>
        <v>0</v>
      </c>
      <c r="AU96">
        <f t="shared" si="43"/>
        <v>0</v>
      </c>
      <c r="AV96">
        <f t="shared" si="43"/>
        <v>0</v>
      </c>
      <c r="AW96">
        <f t="shared" si="43"/>
        <v>0</v>
      </c>
      <c r="AX96">
        <f t="shared" si="43"/>
        <v>0</v>
      </c>
      <c r="AY96">
        <f t="shared" si="43"/>
        <v>0</v>
      </c>
      <c r="AZ96">
        <f t="shared" si="43"/>
        <v>0</v>
      </c>
      <c r="BA96">
        <f t="shared" si="43"/>
        <v>0</v>
      </c>
      <c r="BB96">
        <f t="shared" si="43"/>
        <v>0</v>
      </c>
    </row>
    <row r="97" spans="1:77" x14ac:dyDescent="0.2">
      <c r="A97" t="s">
        <v>48</v>
      </c>
      <c r="B97" s="65">
        <v>1.7992656954321742E-2</v>
      </c>
      <c r="C97">
        <f>$W$25</f>
        <v>0</v>
      </c>
      <c r="D97">
        <f>$B$97*($C$97)</f>
        <v>0</v>
      </c>
      <c r="E97">
        <f t="shared" ref="E97:BB97" si="44">$B$97*($C$97)</f>
        <v>0</v>
      </c>
      <c r="F97">
        <f t="shared" si="44"/>
        <v>0</v>
      </c>
      <c r="G97">
        <f t="shared" si="44"/>
        <v>0</v>
      </c>
      <c r="H97">
        <f t="shared" si="44"/>
        <v>0</v>
      </c>
      <c r="I97">
        <f t="shared" si="44"/>
        <v>0</v>
      </c>
      <c r="J97">
        <f t="shared" si="44"/>
        <v>0</v>
      </c>
      <c r="K97">
        <f t="shared" si="44"/>
        <v>0</v>
      </c>
      <c r="L97">
        <f t="shared" si="44"/>
        <v>0</v>
      </c>
      <c r="M97">
        <f t="shared" si="44"/>
        <v>0</v>
      </c>
      <c r="N97">
        <f t="shared" si="44"/>
        <v>0</v>
      </c>
      <c r="O97">
        <f t="shared" si="44"/>
        <v>0</v>
      </c>
      <c r="P97">
        <f t="shared" si="44"/>
        <v>0</v>
      </c>
      <c r="Q97">
        <f t="shared" si="44"/>
        <v>0</v>
      </c>
      <c r="R97">
        <f t="shared" si="44"/>
        <v>0</v>
      </c>
      <c r="S97">
        <f t="shared" si="44"/>
        <v>0</v>
      </c>
      <c r="T97">
        <f t="shared" si="44"/>
        <v>0</v>
      </c>
      <c r="U97">
        <f t="shared" si="44"/>
        <v>0</v>
      </c>
      <c r="V97">
        <f t="shared" si="44"/>
        <v>0</v>
      </c>
      <c r="W97">
        <f t="shared" si="44"/>
        <v>0</v>
      </c>
      <c r="X97">
        <f t="shared" si="44"/>
        <v>0</v>
      </c>
      <c r="Y97">
        <f t="shared" si="44"/>
        <v>0</v>
      </c>
      <c r="Z97">
        <f t="shared" si="44"/>
        <v>0</v>
      </c>
      <c r="AA97">
        <f t="shared" si="44"/>
        <v>0</v>
      </c>
      <c r="AB97">
        <f t="shared" si="44"/>
        <v>0</v>
      </c>
      <c r="AC97">
        <f t="shared" si="44"/>
        <v>0</v>
      </c>
      <c r="AD97">
        <f t="shared" si="44"/>
        <v>0</v>
      </c>
      <c r="AE97">
        <f t="shared" si="44"/>
        <v>0</v>
      </c>
      <c r="AF97">
        <f t="shared" si="44"/>
        <v>0</v>
      </c>
      <c r="AG97">
        <f t="shared" si="44"/>
        <v>0</v>
      </c>
      <c r="AH97">
        <f t="shared" si="44"/>
        <v>0</v>
      </c>
      <c r="AI97">
        <f t="shared" si="44"/>
        <v>0</v>
      </c>
      <c r="AJ97">
        <f t="shared" si="44"/>
        <v>0</v>
      </c>
      <c r="AK97">
        <f t="shared" si="44"/>
        <v>0</v>
      </c>
      <c r="AL97">
        <f t="shared" si="44"/>
        <v>0</v>
      </c>
      <c r="AM97">
        <f t="shared" si="44"/>
        <v>0</v>
      </c>
      <c r="AN97">
        <f t="shared" si="44"/>
        <v>0</v>
      </c>
      <c r="AO97">
        <f t="shared" si="44"/>
        <v>0</v>
      </c>
      <c r="AP97">
        <f t="shared" si="44"/>
        <v>0</v>
      </c>
      <c r="AQ97">
        <f t="shared" si="44"/>
        <v>0</v>
      </c>
      <c r="AR97">
        <f t="shared" si="44"/>
        <v>0</v>
      </c>
      <c r="AS97">
        <f t="shared" si="44"/>
        <v>0</v>
      </c>
      <c r="AT97">
        <f t="shared" si="44"/>
        <v>0</v>
      </c>
      <c r="AU97">
        <f t="shared" si="44"/>
        <v>0</v>
      </c>
      <c r="AV97">
        <f t="shared" si="44"/>
        <v>0</v>
      </c>
      <c r="AW97">
        <f t="shared" si="44"/>
        <v>0</v>
      </c>
      <c r="AX97">
        <f t="shared" si="44"/>
        <v>0</v>
      </c>
      <c r="AY97">
        <f t="shared" si="44"/>
        <v>0</v>
      </c>
      <c r="AZ97">
        <f t="shared" si="44"/>
        <v>0</v>
      </c>
      <c r="BA97">
        <f t="shared" si="44"/>
        <v>0</v>
      </c>
      <c r="BB97">
        <f t="shared" si="44"/>
        <v>0</v>
      </c>
    </row>
    <row r="98" spans="1:77" x14ac:dyDescent="0.2">
      <c r="A98" t="s">
        <v>75</v>
      </c>
      <c r="B98" s="64">
        <v>1.4051809269602301E-2</v>
      </c>
      <c r="C98" s="16">
        <f>$W$24-B109</f>
        <v>0</v>
      </c>
      <c r="D98">
        <f>$B$98*($C$98)</f>
        <v>0</v>
      </c>
      <c r="E98">
        <f t="shared" ref="E98:BB98" si="45">$B$98*($C$98)</f>
        <v>0</v>
      </c>
      <c r="F98">
        <f t="shared" si="45"/>
        <v>0</v>
      </c>
      <c r="G98">
        <f t="shared" si="45"/>
        <v>0</v>
      </c>
      <c r="H98">
        <f t="shared" si="45"/>
        <v>0</v>
      </c>
      <c r="I98">
        <f t="shared" si="45"/>
        <v>0</v>
      </c>
      <c r="J98">
        <f t="shared" si="45"/>
        <v>0</v>
      </c>
      <c r="K98">
        <f t="shared" si="45"/>
        <v>0</v>
      </c>
      <c r="L98">
        <f t="shared" si="45"/>
        <v>0</v>
      </c>
      <c r="M98">
        <f t="shared" si="45"/>
        <v>0</v>
      </c>
      <c r="N98">
        <f t="shared" si="45"/>
        <v>0</v>
      </c>
      <c r="O98">
        <f t="shared" si="45"/>
        <v>0</v>
      </c>
      <c r="P98">
        <f t="shared" si="45"/>
        <v>0</v>
      </c>
      <c r="Q98">
        <f t="shared" si="45"/>
        <v>0</v>
      </c>
      <c r="R98">
        <f t="shared" si="45"/>
        <v>0</v>
      </c>
      <c r="S98">
        <f t="shared" si="45"/>
        <v>0</v>
      </c>
      <c r="T98">
        <f t="shared" si="45"/>
        <v>0</v>
      </c>
      <c r="U98">
        <f t="shared" si="45"/>
        <v>0</v>
      </c>
      <c r="V98">
        <f t="shared" si="45"/>
        <v>0</v>
      </c>
      <c r="W98">
        <f t="shared" si="45"/>
        <v>0</v>
      </c>
      <c r="X98">
        <f t="shared" si="45"/>
        <v>0</v>
      </c>
      <c r="Y98">
        <f t="shared" si="45"/>
        <v>0</v>
      </c>
      <c r="Z98">
        <f t="shared" si="45"/>
        <v>0</v>
      </c>
      <c r="AA98">
        <f t="shared" si="45"/>
        <v>0</v>
      </c>
      <c r="AB98">
        <f t="shared" si="45"/>
        <v>0</v>
      </c>
      <c r="AC98">
        <f t="shared" si="45"/>
        <v>0</v>
      </c>
      <c r="AD98">
        <f t="shared" si="45"/>
        <v>0</v>
      </c>
      <c r="AE98">
        <f t="shared" si="45"/>
        <v>0</v>
      </c>
      <c r="AF98">
        <f t="shared" si="45"/>
        <v>0</v>
      </c>
      <c r="AG98">
        <f t="shared" si="45"/>
        <v>0</v>
      </c>
      <c r="AH98">
        <f t="shared" si="45"/>
        <v>0</v>
      </c>
      <c r="AI98">
        <f t="shared" si="45"/>
        <v>0</v>
      </c>
      <c r="AJ98">
        <f t="shared" si="45"/>
        <v>0</v>
      </c>
      <c r="AK98">
        <f t="shared" si="45"/>
        <v>0</v>
      </c>
      <c r="AL98">
        <f t="shared" si="45"/>
        <v>0</v>
      </c>
      <c r="AM98">
        <f t="shared" si="45"/>
        <v>0</v>
      </c>
      <c r="AN98">
        <f t="shared" si="45"/>
        <v>0</v>
      </c>
      <c r="AO98">
        <f t="shared" si="45"/>
        <v>0</v>
      </c>
      <c r="AP98">
        <f t="shared" si="45"/>
        <v>0</v>
      </c>
      <c r="AQ98">
        <f t="shared" si="45"/>
        <v>0</v>
      </c>
      <c r="AR98">
        <f t="shared" si="45"/>
        <v>0</v>
      </c>
      <c r="AS98">
        <f t="shared" si="45"/>
        <v>0</v>
      </c>
      <c r="AT98">
        <f t="shared" si="45"/>
        <v>0</v>
      </c>
      <c r="AU98">
        <f t="shared" si="45"/>
        <v>0</v>
      </c>
      <c r="AV98">
        <f t="shared" si="45"/>
        <v>0</v>
      </c>
      <c r="AW98">
        <f t="shared" si="45"/>
        <v>0</v>
      </c>
      <c r="AX98">
        <f t="shared" si="45"/>
        <v>0</v>
      </c>
      <c r="AY98">
        <f t="shared" si="45"/>
        <v>0</v>
      </c>
      <c r="AZ98">
        <f t="shared" si="45"/>
        <v>0</v>
      </c>
      <c r="BA98">
        <f t="shared" si="45"/>
        <v>0</v>
      </c>
      <c r="BB98">
        <f t="shared" si="45"/>
        <v>0</v>
      </c>
    </row>
    <row r="99" spans="1:77" x14ac:dyDescent="0.2">
      <c r="A99" t="s">
        <v>49</v>
      </c>
      <c r="B99" s="64">
        <v>-0.20116327231376699</v>
      </c>
      <c r="C99" s="16">
        <f>$W$26-B110</f>
        <v>0</v>
      </c>
      <c r="D99">
        <f>$B$99*($C$99)</f>
        <v>0</v>
      </c>
      <c r="E99">
        <f t="shared" ref="E99:BB99" si="46">$B$99*($C$99)</f>
        <v>0</v>
      </c>
      <c r="F99">
        <f t="shared" si="46"/>
        <v>0</v>
      </c>
      <c r="G99">
        <f t="shared" si="46"/>
        <v>0</v>
      </c>
      <c r="H99">
        <f t="shared" si="46"/>
        <v>0</v>
      </c>
      <c r="I99">
        <f t="shared" si="46"/>
        <v>0</v>
      </c>
      <c r="J99">
        <f t="shared" si="46"/>
        <v>0</v>
      </c>
      <c r="K99">
        <f t="shared" si="46"/>
        <v>0</v>
      </c>
      <c r="L99">
        <f t="shared" si="46"/>
        <v>0</v>
      </c>
      <c r="M99">
        <f t="shared" si="46"/>
        <v>0</v>
      </c>
      <c r="N99">
        <f t="shared" si="46"/>
        <v>0</v>
      </c>
      <c r="O99">
        <f t="shared" si="46"/>
        <v>0</v>
      </c>
      <c r="P99">
        <f t="shared" si="46"/>
        <v>0</v>
      </c>
      <c r="Q99">
        <f t="shared" si="46"/>
        <v>0</v>
      </c>
      <c r="R99">
        <f t="shared" si="46"/>
        <v>0</v>
      </c>
      <c r="S99">
        <f t="shared" si="46"/>
        <v>0</v>
      </c>
      <c r="T99">
        <f t="shared" si="46"/>
        <v>0</v>
      </c>
      <c r="U99">
        <f t="shared" si="46"/>
        <v>0</v>
      </c>
      <c r="V99">
        <f t="shared" si="46"/>
        <v>0</v>
      </c>
      <c r="W99">
        <f t="shared" si="46"/>
        <v>0</v>
      </c>
      <c r="X99">
        <f t="shared" si="46"/>
        <v>0</v>
      </c>
      <c r="Y99">
        <f t="shared" si="46"/>
        <v>0</v>
      </c>
      <c r="Z99">
        <f t="shared" si="46"/>
        <v>0</v>
      </c>
      <c r="AA99">
        <f t="shared" si="46"/>
        <v>0</v>
      </c>
      <c r="AB99">
        <f t="shared" si="46"/>
        <v>0</v>
      </c>
      <c r="AC99">
        <f t="shared" si="46"/>
        <v>0</v>
      </c>
      <c r="AD99">
        <f t="shared" si="46"/>
        <v>0</v>
      </c>
      <c r="AE99">
        <f t="shared" si="46"/>
        <v>0</v>
      </c>
      <c r="AF99">
        <f t="shared" si="46"/>
        <v>0</v>
      </c>
      <c r="AG99">
        <f t="shared" si="46"/>
        <v>0</v>
      </c>
      <c r="AH99">
        <f t="shared" si="46"/>
        <v>0</v>
      </c>
      <c r="AI99">
        <f t="shared" si="46"/>
        <v>0</v>
      </c>
      <c r="AJ99">
        <f t="shared" si="46"/>
        <v>0</v>
      </c>
      <c r="AK99">
        <f t="shared" si="46"/>
        <v>0</v>
      </c>
      <c r="AL99">
        <f t="shared" si="46"/>
        <v>0</v>
      </c>
      <c r="AM99">
        <f t="shared" si="46"/>
        <v>0</v>
      </c>
      <c r="AN99">
        <f t="shared" si="46"/>
        <v>0</v>
      </c>
      <c r="AO99">
        <f t="shared" si="46"/>
        <v>0</v>
      </c>
      <c r="AP99">
        <f t="shared" si="46"/>
        <v>0</v>
      </c>
      <c r="AQ99">
        <f t="shared" si="46"/>
        <v>0</v>
      </c>
      <c r="AR99">
        <f t="shared" si="46"/>
        <v>0</v>
      </c>
      <c r="AS99">
        <f t="shared" si="46"/>
        <v>0</v>
      </c>
      <c r="AT99">
        <f t="shared" si="46"/>
        <v>0</v>
      </c>
      <c r="AU99">
        <f t="shared" si="46"/>
        <v>0</v>
      </c>
      <c r="AV99">
        <f t="shared" si="46"/>
        <v>0</v>
      </c>
      <c r="AW99">
        <f t="shared" si="46"/>
        <v>0</v>
      </c>
      <c r="AX99">
        <f t="shared" si="46"/>
        <v>0</v>
      </c>
      <c r="AY99">
        <f t="shared" si="46"/>
        <v>0</v>
      </c>
      <c r="AZ99">
        <f t="shared" si="46"/>
        <v>0</v>
      </c>
      <c r="BA99">
        <f t="shared" si="46"/>
        <v>0</v>
      </c>
      <c r="BB99">
        <f t="shared" si="46"/>
        <v>0</v>
      </c>
    </row>
    <row r="100" spans="1:77" x14ac:dyDescent="0.2">
      <c r="A100" s="21" t="s">
        <v>76</v>
      </c>
      <c r="B100" s="57">
        <v>0</v>
      </c>
      <c r="D100">
        <f>$B$100</f>
        <v>0</v>
      </c>
      <c r="E100">
        <f t="shared" ref="E100:BB100" si="47">$B$100</f>
        <v>0</v>
      </c>
      <c r="F100">
        <f t="shared" si="47"/>
        <v>0</v>
      </c>
      <c r="G100">
        <f t="shared" si="47"/>
        <v>0</v>
      </c>
      <c r="H100">
        <f t="shared" si="47"/>
        <v>0</v>
      </c>
      <c r="I100">
        <f t="shared" si="47"/>
        <v>0</v>
      </c>
      <c r="J100">
        <f t="shared" si="47"/>
        <v>0</v>
      </c>
      <c r="K100">
        <f t="shared" si="47"/>
        <v>0</v>
      </c>
      <c r="L100">
        <f t="shared" si="47"/>
        <v>0</v>
      </c>
      <c r="M100">
        <f t="shared" si="47"/>
        <v>0</v>
      </c>
      <c r="N100">
        <f t="shared" si="47"/>
        <v>0</v>
      </c>
      <c r="O100">
        <f t="shared" si="47"/>
        <v>0</v>
      </c>
      <c r="P100">
        <f t="shared" si="47"/>
        <v>0</v>
      </c>
      <c r="Q100">
        <f t="shared" si="47"/>
        <v>0</v>
      </c>
      <c r="R100">
        <f t="shared" si="47"/>
        <v>0</v>
      </c>
      <c r="S100">
        <f t="shared" si="47"/>
        <v>0</v>
      </c>
      <c r="T100">
        <f t="shared" si="47"/>
        <v>0</v>
      </c>
      <c r="U100">
        <f t="shared" si="47"/>
        <v>0</v>
      </c>
      <c r="V100">
        <f t="shared" si="47"/>
        <v>0</v>
      </c>
      <c r="W100">
        <f t="shared" si="47"/>
        <v>0</v>
      </c>
      <c r="X100">
        <f t="shared" si="47"/>
        <v>0</v>
      </c>
      <c r="Y100">
        <f t="shared" si="47"/>
        <v>0</v>
      </c>
      <c r="Z100">
        <f t="shared" si="47"/>
        <v>0</v>
      </c>
      <c r="AA100">
        <f t="shared" si="47"/>
        <v>0</v>
      </c>
      <c r="AB100">
        <f t="shared" si="47"/>
        <v>0</v>
      </c>
      <c r="AC100">
        <f t="shared" si="47"/>
        <v>0</v>
      </c>
      <c r="AD100">
        <f t="shared" si="47"/>
        <v>0</v>
      </c>
      <c r="AE100">
        <f t="shared" si="47"/>
        <v>0</v>
      </c>
      <c r="AF100">
        <f t="shared" si="47"/>
        <v>0</v>
      </c>
      <c r="AG100">
        <f t="shared" si="47"/>
        <v>0</v>
      </c>
      <c r="AH100">
        <f t="shared" si="47"/>
        <v>0</v>
      </c>
      <c r="AI100">
        <f t="shared" si="47"/>
        <v>0</v>
      </c>
      <c r="AJ100">
        <f t="shared" si="47"/>
        <v>0</v>
      </c>
      <c r="AK100">
        <f t="shared" si="47"/>
        <v>0</v>
      </c>
      <c r="AL100">
        <f t="shared" si="47"/>
        <v>0</v>
      </c>
      <c r="AM100">
        <f t="shared" si="47"/>
        <v>0</v>
      </c>
      <c r="AN100">
        <f t="shared" si="47"/>
        <v>0</v>
      </c>
      <c r="AO100">
        <f t="shared" si="47"/>
        <v>0</v>
      </c>
      <c r="AP100">
        <f t="shared" si="47"/>
        <v>0</v>
      </c>
      <c r="AQ100">
        <f t="shared" si="47"/>
        <v>0</v>
      </c>
      <c r="AR100">
        <f t="shared" si="47"/>
        <v>0</v>
      </c>
      <c r="AS100">
        <f t="shared" si="47"/>
        <v>0</v>
      </c>
      <c r="AT100">
        <f t="shared" si="47"/>
        <v>0</v>
      </c>
      <c r="AU100">
        <f t="shared" si="47"/>
        <v>0</v>
      </c>
      <c r="AV100">
        <f t="shared" si="47"/>
        <v>0</v>
      </c>
      <c r="AW100">
        <f t="shared" si="47"/>
        <v>0</v>
      </c>
      <c r="AX100">
        <f t="shared" si="47"/>
        <v>0</v>
      </c>
      <c r="AY100">
        <f t="shared" si="47"/>
        <v>0</v>
      </c>
      <c r="AZ100">
        <f t="shared" si="47"/>
        <v>0</v>
      </c>
      <c r="BA100">
        <f t="shared" si="47"/>
        <v>0</v>
      </c>
      <c r="BB100">
        <f t="shared" si="47"/>
        <v>0</v>
      </c>
    </row>
    <row r="101" spans="1:77" x14ac:dyDescent="0.2">
      <c r="A101" s="36" t="s">
        <v>77</v>
      </c>
      <c r="B101" s="7"/>
      <c r="C101" s="7"/>
      <c r="D101" s="7">
        <f ca="1">SUM(D90:D99)-D100</f>
        <v>1.7272165795312761E-17</v>
      </c>
      <c r="E101" s="7">
        <f t="shared" ref="E101:AR101" ca="1" si="48">SUM(E90:E99)-E100</f>
        <v>1.7272165795312761E-17</v>
      </c>
      <c r="F101" s="7">
        <f t="shared" ca="1" si="48"/>
        <v>1.7272165795312761E-17</v>
      </c>
      <c r="G101" s="7">
        <f t="shared" ca="1" si="48"/>
        <v>1.7272165795312761E-17</v>
      </c>
      <c r="H101" s="7">
        <f t="shared" ca="1" si="48"/>
        <v>1.7272165795312761E-17</v>
      </c>
      <c r="I101" s="7">
        <f t="shared" ca="1" si="48"/>
        <v>1.7272165795312761E-17</v>
      </c>
      <c r="J101" s="7">
        <f t="shared" ca="1" si="48"/>
        <v>1.7272165795312761E-17</v>
      </c>
      <c r="K101" s="7">
        <f t="shared" ca="1" si="48"/>
        <v>1.7272165795312761E-17</v>
      </c>
      <c r="L101" s="7">
        <f t="shared" ca="1" si="48"/>
        <v>1.7272165795312761E-17</v>
      </c>
      <c r="M101" s="7">
        <f t="shared" ca="1" si="48"/>
        <v>1.7272165795312761E-17</v>
      </c>
      <c r="N101" s="7">
        <f t="shared" ca="1" si="48"/>
        <v>1.7272165795312761E-17</v>
      </c>
      <c r="O101" s="7">
        <f t="shared" ca="1" si="48"/>
        <v>1.7272165795312761E-17</v>
      </c>
      <c r="P101" s="7">
        <f t="shared" ca="1" si="48"/>
        <v>1.7272165795312761E-17</v>
      </c>
      <c r="Q101" s="7">
        <f t="shared" ca="1" si="48"/>
        <v>1.7272165795312761E-17</v>
      </c>
      <c r="R101" s="7">
        <f t="shared" ca="1" si="48"/>
        <v>1.7272165795312761E-17</v>
      </c>
      <c r="S101" s="7">
        <f t="shared" ca="1" si="48"/>
        <v>1.7272165795312761E-17</v>
      </c>
      <c r="T101" s="7">
        <f t="shared" ca="1" si="48"/>
        <v>1.7272165795312761E-17</v>
      </c>
      <c r="U101" s="7">
        <f t="shared" ca="1" si="48"/>
        <v>1.7272165795312761E-17</v>
      </c>
      <c r="V101" s="7">
        <f t="shared" ca="1" si="48"/>
        <v>1.7272165795312761E-17</v>
      </c>
      <c r="W101" s="7">
        <f t="shared" ca="1" si="48"/>
        <v>1.7272165795312761E-17</v>
      </c>
      <c r="X101" s="7">
        <f t="shared" ca="1" si="48"/>
        <v>1.7272165795312761E-17</v>
      </c>
      <c r="Y101" s="7">
        <f t="shared" ca="1" si="48"/>
        <v>1.7272165795312761E-17</v>
      </c>
      <c r="Z101" s="7">
        <f t="shared" ca="1" si="48"/>
        <v>1.7272165795312761E-17</v>
      </c>
      <c r="AA101" s="7">
        <f t="shared" ca="1" si="48"/>
        <v>1.7272165795312761E-17</v>
      </c>
      <c r="AB101" s="7">
        <f t="shared" ca="1" si="48"/>
        <v>1.7272165795312761E-17</v>
      </c>
      <c r="AC101" s="7">
        <f t="shared" ca="1" si="48"/>
        <v>1.7272165795312761E-17</v>
      </c>
      <c r="AD101" s="7">
        <f t="shared" ca="1" si="48"/>
        <v>1.7272165795312761E-17</v>
      </c>
      <c r="AE101" s="7">
        <f t="shared" ca="1" si="48"/>
        <v>1.7272165795312761E-17</v>
      </c>
      <c r="AF101" s="7">
        <f t="shared" ca="1" si="48"/>
        <v>1.7272165795312761E-17</v>
      </c>
      <c r="AG101" s="7">
        <f t="shared" ca="1" si="48"/>
        <v>1.7272165795312761E-17</v>
      </c>
      <c r="AH101" s="7">
        <f t="shared" ca="1" si="48"/>
        <v>1.7272165795312761E-17</v>
      </c>
      <c r="AI101" s="7">
        <f t="shared" ca="1" si="48"/>
        <v>1.7272165795312761E-17</v>
      </c>
      <c r="AJ101" s="7">
        <f t="shared" ca="1" si="48"/>
        <v>1.7272165795312761E-17</v>
      </c>
      <c r="AK101" s="7">
        <f t="shared" ca="1" si="48"/>
        <v>1.7272165795312761E-17</v>
      </c>
      <c r="AL101" s="7">
        <f t="shared" ca="1" si="48"/>
        <v>1.7272165795312761E-17</v>
      </c>
      <c r="AM101" s="7">
        <f t="shared" ca="1" si="48"/>
        <v>1.7272165795312761E-17</v>
      </c>
      <c r="AN101" s="7">
        <f t="shared" ca="1" si="48"/>
        <v>1.7272165795312761E-17</v>
      </c>
      <c r="AO101" s="7">
        <f t="shared" ca="1" si="48"/>
        <v>1.7272165795312761E-17</v>
      </c>
      <c r="AP101" s="7">
        <f t="shared" ca="1" si="48"/>
        <v>1.7272165795312761E-17</v>
      </c>
      <c r="AQ101" s="7">
        <f t="shared" ca="1" si="48"/>
        <v>1.7272165795312761E-17</v>
      </c>
      <c r="AR101" s="7">
        <f t="shared" ca="1" si="48"/>
        <v>1.7272165795312761E-17</v>
      </c>
      <c r="AS101" s="7">
        <f t="shared" ref="AS101:BB101" ca="1" si="49">SUM(AS90:AS99)-AS100</f>
        <v>1.7272165795312761E-17</v>
      </c>
      <c r="AT101" s="7">
        <f t="shared" ca="1" si="49"/>
        <v>1.7272165795312761E-17</v>
      </c>
      <c r="AU101" s="7">
        <f t="shared" ca="1" si="49"/>
        <v>1.7272165795312761E-17</v>
      </c>
      <c r="AV101" s="7">
        <f t="shared" ca="1" si="49"/>
        <v>1.7272165795312761E-17</v>
      </c>
      <c r="AW101" s="7">
        <f t="shared" ca="1" si="49"/>
        <v>1.7272165795312761E-17</v>
      </c>
      <c r="AX101" s="7">
        <f t="shared" ca="1" si="49"/>
        <v>1.7272165795312761E-17</v>
      </c>
      <c r="AY101" s="7">
        <f t="shared" ca="1" si="49"/>
        <v>1.7272165795312761E-17</v>
      </c>
      <c r="AZ101" s="7">
        <f t="shared" ca="1" si="49"/>
        <v>1.7272165795312761E-17</v>
      </c>
      <c r="BA101" s="7">
        <f t="shared" ca="1" si="49"/>
        <v>1.7272165795312761E-17</v>
      </c>
      <c r="BB101" s="7">
        <f t="shared" ca="1" si="49"/>
        <v>1.7272165795312761E-17</v>
      </c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</row>
    <row r="104" spans="1:77" x14ac:dyDescent="0.2">
      <c r="B104" t="s">
        <v>86</v>
      </c>
      <c r="D104">
        <v>6.8183099999999996E-2</v>
      </c>
      <c r="F104" t="s">
        <v>88</v>
      </c>
    </row>
    <row r="105" spans="1:77" x14ac:dyDescent="0.2">
      <c r="A105" t="s">
        <v>81</v>
      </c>
      <c r="B105">
        <v>6.8183099999999996E-2</v>
      </c>
      <c r="D105">
        <v>0</v>
      </c>
    </row>
    <row r="106" spans="1:77" x14ac:dyDescent="0.2">
      <c r="A106" t="s">
        <v>45</v>
      </c>
      <c r="B106">
        <v>0.20843120000000001</v>
      </c>
      <c r="D106">
        <v>0.20843120000000001</v>
      </c>
      <c r="G106" s="53" t="s">
        <v>87</v>
      </c>
    </row>
    <row r="107" spans="1:77" x14ac:dyDescent="0.2">
      <c r="A107" t="s">
        <v>82</v>
      </c>
      <c r="B107">
        <v>2.6562800000000001E-2</v>
      </c>
      <c r="D107">
        <v>0</v>
      </c>
      <c r="F107" s="53" t="s">
        <v>75</v>
      </c>
      <c r="G107" s="54">
        <v>1.0089980000000001</v>
      </c>
      <c r="H107">
        <f>LN(G107)</f>
        <v>8.9577592089524778E-3</v>
      </c>
    </row>
    <row r="108" spans="1:77" x14ac:dyDescent="0.2">
      <c r="A108" t="s">
        <v>83</v>
      </c>
      <c r="B108">
        <v>0.4282569</v>
      </c>
      <c r="D108">
        <v>2.6562800000000001E-2</v>
      </c>
      <c r="F108" s="53" t="s">
        <v>49</v>
      </c>
      <c r="G108" s="54">
        <v>0.53138680000000005</v>
      </c>
      <c r="H108">
        <f>LN(G108)</f>
        <v>-0.63226508601010656</v>
      </c>
    </row>
    <row r="109" spans="1:77" x14ac:dyDescent="0.2">
      <c r="A109" t="s">
        <v>47</v>
      </c>
      <c r="B109">
        <v>26.98912</v>
      </c>
      <c r="D109">
        <v>0.4282569</v>
      </c>
      <c r="F109" s="53"/>
    </row>
    <row r="110" spans="1:77" x14ac:dyDescent="0.2">
      <c r="A110" t="s">
        <v>84</v>
      </c>
      <c r="B110">
        <v>1.5983860000000001</v>
      </c>
      <c r="D110">
        <v>26.98912</v>
      </c>
      <c r="F110" s="53"/>
      <c r="G110" s="53" t="s">
        <v>89</v>
      </c>
    </row>
    <row r="111" spans="1:77" x14ac:dyDescent="0.2">
      <c r="D111">
        <v>1.5983860000000001</v>
      </c>
      <c r="F111" s="53" t="s">
        <v>75</v>
      </c>
      <c r="G111" s="54">
        <v>1.014151</v>
      </c>
      <c r="H111">
        <f t="shared" ref="H111:H115" si="50">LN(G111)</f>
        <v>1.4051809269602301E-2</v>
      </c>
    </row>
    <row r="112" spans="1:77" x14ac:dyDescent="0.2">
      <c r="F112" s="53" t="s">
        <v>49</v>
      </c>
      <c r="G112" s="54">
        <v>0.81777889999999998</v>
      </c>
      <c r="H112">
        <f t="shared" si="50"/>
        <v>-0.20116327231376743</v>
      </c>
    </row>
    <row r="114" spans="6:9" x14ac:dyDescent="0.2">
      <c r="F114" s="53" t="s">
        <v>90</v>
      </c>
      <c r="G114" s="54">
        <v>0.82327309999999998</v>
      </c>
      <c r="H114">
        <f t="shared" si="50"/>
        <v>-0.19446729859913003</v>
      </c>
      <c r="I114">
        <f>H114/45</f>
        <v>-4.3214955244251117E-3</v>
      </c>
    </row>
    <row r="115" spans="6:9" x14ac:dyDescent="0.2">
      <c r="F115" s="53" t="s">
        <v>91</v>
      </c>
      <c r="G115" s="54">
        <v>0.99121029999999999</v>
      </c>
      <c r="H115">
        <f t="shared" si="50"/>
        <v>-8.8285572764815815E-3</v>
      </c>
      <c r="I115">
        <f>H115/450</f>
        <v>-1.9619016169959069E-5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25AF-AC83-ED49-B927-4883F7086B44}">
  <dimension ref="A1:DX115"/>
  <sheetViews>
    <sheetView topLeftCell="M16" zoomScale="75" workbookViewId="0">
      <selection activeCell="B109" sqref="B109"/>
    </sheetView>
  </sheetViews>
  <sheetFormatPr baseColWidth="10" defaultColWidth="8.83203125" defaultRowHeight="16" x14ac:dyDescent="0.2"/>
  <cols>
    <col min="1" max="4" width="12.83203125" customWidth="1"/>
    <col min="8" max="13" width="12" bestFit="1" customWidth="1"/>
    <col min="14" max="16" width="10.6640625" bestFit="1" customWidth="1"/>
    <col min="23" max="23" width="14.6640625" bestFit="1" customWidth="1"/>
    <col min="59" max="59" width="19.6640625" customWidth="1"/>
  </cols>
  <sheetData>
    <row r="1" spans="1:128" ht="84" x14ac:dyDescent="0.2">
      <c r="A1" s="1" t="s">
        <v>0</v>
      </c>
      <c r="B1" s="1" t="s">
        <v>1</v>
      </c>
      <c r="C1" s="1" t="s">
        <v>2</v>
      </c>
      <c r="D1" s="4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2" t="s">
        <v>17</v>
      </c>
    </row>
    <row r="2" spans="1:128" x14ac:dyDescent="0.2">
      <c r="A2" s="40" t="s">
        <v>18</v>
      </c>
      <c r="B2" s="40" t="s">
        <v>19</v>
      </c>
      <c r="C2" s="40" t="s">
        <v>20</v>
      </c>
      <c r="D2" s="42"/>
      <c r="E2" s="42" t="s">
        <v>21</v>
      </c>
      <c r="F2" s="42" t="s">
        <v>22</v>
      </c>
      <c r="G2" s="42" t="s">
        <v>23</v>
      </c>
      <c r="H2" s="42" t="s">
        <v>24</v>
      </c>
      <c r="I2" s="42" t="s">
        <v>25</v>
      </c>
      <c r="J2" s="42" t="s">
        <v>26</v>
      </c>
      <c r="K2" s="42" t="s">
        <v>27</v>
      </c>
      <c r="L2" s="42" t="s">
        <v>28</v>
      </c>
      <c r="M2" s="42" t="s">
        <v>29</v>
      </c>
      <c r="N2" s="42" t="s">
        <v>30</v>
      </c>
      <c r="O2" s="42" t="s">
        <v>31</v>
      </c>
      <c r="P2" s="42" t="s">
        <v>32</v>
      </c>
      <c r="Q2" s="42" t="s">
        <v>33</v>
      </c>
      <c r="R2" s="42"/>
      <c r="S2" s="42"/>
      <c r="V2" s="4"/>
      <c r="W2" s="5"/>
      <c r="X2" s="5"/>
      <c r="Y2" s="6"/>
      <c r="Z2" s="6"/>
      <c r="AA2" s="6"/>
      <c r="AB2" s="6"/>
      <c r="AD2" s="37"/>
      <c r="AE2" s="37"/>
      <c r="AF2" s="37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</row>
    <row r="3" spans="1:128" x14ac:dyDescent="0.2">
      <c r="A3" s="41">
        <v>30</v>
      </c>
      <c r="B3" s="41">
        <v>3.3174731188868307</v>
      </c>
      <c r="C3" s="41">
        <v>127.09770000000009</v>
      </c>
      <c r="D3" s="42"/>
      <c r="E3" s="42">
        <v>30</v>
      </c>
      <c r="F3" s="42">
        <v>0.99990000000000001</v>
      </c>
      <c r="G3" s="42">
        <v>1</v>
      </c>
      <c r="H3" s="48">
        <f ca="1">$D$86</f>
        <v>7.2583023950123643E-2</v>
      </c>
      <c r="I3" s="48">
        <f ca="1">$D$101</f>
        <v>2.3368853824977873E-3</v>
      </c>
      <c r="J3" s="48">
        <f ca="1">1-((F3)^EXP(H3))</f>
        <v>1.0752780289513542E-4</v>
      </c>
      <c r="K3" s="48">
        <f ca="1">1-(G3)^EXP(I3)</f>
        <v>0</v>
      </c>
      <c r="L3" s="48">
        <f ca="1">K3</f>
        <v>0</v>
      </c>
      <c r="M3" s="48">
        <f ca="1">J3</f>
        <v>1.0752780289513542E-4</v>
      </c>
      <c r="N3" s="49">
        <f ca="1">1-L3-M3</f>
        <v>0.99989247219710486</v>
      </c>
      <c r="O3" s="50">
        <f ca="1">0+M3</f>
        <v>1.0752780289513542E-4</v>
      </c>
      <c r="P3" s="51">
        <f ca="1">0+L3</f>
        <v>0</v>
      </c>
      <c r="Q3" s="46">
        <f ca="1">N3+O3+P3</f>
        <v>1</v>
      </c>
      <c r="R3" s="42">
        <f ca="1">O3+P3</f>
        <v>1.0752780289513542E-4</v>
      </c>
      <c r="S3" s="46">
        <f ca="1">1-N3</f>
        <v>1.0752780289513542E-4</v>
      </c>
      <c r="V3" s="5"/>
      <c r="W3" s="11"/>
      <c r="AE3">
        <f ca="1">O3</f>
        <v>1.0752780289513542E-4</v>
      </c>
      <c r="AG3">
        <f>DX3</f>
        <v>0</v>
      </c>
      <c r="AZ3" s="7"/>
    </row>
    <row r="4" spans="1:128" x14ac:dyDescent="0.2">
      <c r="A4" s="41">
        <v>31</v>
      </c>
      <c r="B4" s="41">
        <v>3.334143838077217</v>
      </c>
      <c r="C4" s="41">
        <v>127.64270000000009</v>
      </c>
      <c r="D4" s="42"/>
      <c r="E4" s="42">
        <f>E3+1</f>
        <v>31</v>
      </c>
      <c r="F4" s="42">
        <v>0.99990000000000001</v>
      </c>
      <c r="G4" s="42">
        <v>1</v>
      </c>
      <c r="H4" s="48">
        <f ca="1">$E$86</f>
        <v>7.9841326345136007E-2</v>
      </c>
      <c r="I4" s="48">
        <f ca="1">$E$101</f>
        <v>2.3368853824977873E-3</v>
      </c>
      <c r="J4" s="48">
        <f t="shared" ref="J4:J35" ca="1" si="0">1-(F4)^EXP(H4)</f>
        <v>1.0831106908892885E-4</v>
      </c>
      <c r="K4" s="48">
        <f ca="1">1-(G4)^EXP(I4)</f>
        <v>0</v>
      </c>
      <c r="L4" s="48">
        <f ca="1">N3*K4</f>
        <v>0</v>
      </c>
      <c r="M4" s="48">
        <f ca="1">N3*J4</f>
        <v>1.0829942263764049E-4</v>
      </c>
      <c r="N4" s="49">
        <f ca="1">N3-L4-M4</f>
        <v>0.99978417277446718</v>
      </c>
      <c r="O4" s="50">
        <f ca="1">O3+M4</f>
        <v>2.1582722553277592E-4</v>
      </c>
      <c r="P4" s="51">
        <f t="shared" ref="P4:P37" ca="1" si="1">P3+L4</f>
        <v>0</v>
      </c>
      <c r="Q4" s="46">
        <f ca="1">N4+O4+P4</f>
        <v>1</v>
      </c>
      <c r="R4" s="42">
        <f t="shared" ref="R4:R37" ca="1" si="2">O4+P4</f>
        <v>2.1582722553277592E-4</v>
      </c>
      <c r="S4" s="46">
        <f t="shared" ref="S4:S21" ca="1" si="3">1-N4</f>
        <v>2.1582722553281641E-4</v>
      </c>
      <c r="V4" s="5"/>
      <c r="W4" s="11"/>
      <c r="Y4" t="s">
        <v>34</v>
      </c>
      <c r="Z4">
        <v>6.3</v>
      </c>
      <c r="AE4">
        <f t="shared" ref="AE4:AE37" ca="1" si="4">O4</f>
        <v>2.1582722553277592E-4</v>
      </c>
      <c r="AG4">
        <f t="shared" ref="AG4:AG37" si="5">BA4</f>
        <v>0</v>
      </c>
      <c r="AZ4" s="7"/>
      <c r="BA4" s="8"/>
      <c r="BB4" s="9"/>
      <c r="BG4" s="38"/>
      <c r="BI4" s="32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DX4">
        <f ca="1">D$86</f>
        <v>7.2583023950123643E-2</v>
      </c>
    </row>
    <row r="5" spans="1:128" x14ac:dyDescent="0.2">
      <c r="A5" s="41">
        <v>32</v>
      </c>
      <c r="B5" s="41">
        <v>3.3508983297258461</v>
      </c>
      <c r="C5" s="41">
        <v>128.18770000000009</v>
      </c>
      <c r="D5" s="42"/>
      <c r="E5" s="42">
        <f t="shared" ref="E5:E53" si="6">E4+1</f>
        <v>32</v>
      </c>
      <c r="F5" s="42">
        <v>0.99980000000000002</v>
      </c>
      <c r="G5" s="42">
        <v>0.99990000000000001</v>
      </c>
      <c r="H5" s="48">
        <f ca="1">$F$86</f>
        <v>8.7099628740148372E-2</v>
      </c>
      <c r="I5" s="48">
        <f ca="1">$F$101</f>
        <v>2.3368853824977873E-3</v>
      </c>
      <c r="J5" s="48">
        <f t="shared" ca="1" si="0"/>
        <v>2.1819908809150856E-4</v>
      </c>
      <c r="K5" s="48">
        <f t="shared" ref="K5:K20" ca="1" si="7">1-(G5)^EXP(I5)</f>
        <v>1.0023395007685565E-4</v>
      </c>
      <c r="L5" s="48">
        <f t="shared" ref="L5:L37" ca="1" si="8">N4*K5</f>
        <v>1.0021231686150636E-4</v>
      </c>
      <c r="M5" s="48">
        <f t="shared" ref="M5:M37" ca="1" si="9">N4*J5</f>
        <v>2.1815199478771198E-4</v>
      </c>
      <c r="N5" s="49">
        <f t="shared" ref="N5:N37" ca="1" si="10">N4-L5-M5</f>
        <v>0.99946580846281796</v>
      </c>
      <c r="O5" s="50">
        <f t="shared" ref="O5:O37" ca="1" si="11">O4+M5</f>
        <v>4.339792203204879E-4</v>
      </c>
      <c r="P5" s="51">
        <f t="shared" ca="1" si="1"/>
        <v>1.0021231686150636E-4</v>
      </c>
      <c r="Q5" s="46">
        <f t="shared" ref="Q5:Q37" ca="1" si="12">N5+O5+P5</f>
        <v>1</v>
      </c>
      <c r="R5" s="42">
        <f t="shared" ca="1" si="2"/>
        <v>5.3419153718199425E-4</v>
      </c>
      <c r="S5" s="46">
        <f t="shared" ca="1" si="3"/>
        <v>5.3419153718203827E-4</v>
      </c>
      <c r="V5" s="5"/>
      <c r="W5" s="11"/>
      <c r="Y5" t="s">
        <v>35</v>
      </c>
      <c r="Z5">
        <v>11.3</v>
      </c>
      <c r="AD5" s="5"/>
      <c r="AE5">
        <f t="shared" ca="1" si="4"/>
        <v>4.339792203204879E-4</v>
      </c>
      <c r="AF5" s="5"/>
      <c r="AG5">
        <f t="shared" si="5"/>
        <v>0</v>
      </c>
      <c r="AZ5" s="7"/>
      <c r="BA5" s="8"/>
      <c r="BG5" s="38"/>
      <c r="BI5" s="32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DX5">
        <f ca="1">E$86</f>
        <v>7.9841326345136007E-2</v>
      </c>
    </row>
    <row r="6" spans="1:128" x14ac:dyDescent="0.2">
      <c r="A6" s="41">
        <v>33</v>
      </c>
      <c r="B6" s="41">
        <v>3.3677370147998453</v>
      </c>
      <c r="C6" s="41">
        <v>128.73270000000008</v>
      </c>
      <c r="D6" s="42"/>
      <c r="E6" s="42">
        <f t="shared" si="6"/>
        <v>33</v>
      </c>
      <c r="F6" s="42">
        <v>0.99990000000000001</v>
      </c>
      <c r="G6" s="42">
        <v>1</v>
      </c>
      <c r="H6" s="48">
        <f ca="1">$G$86</f>
        <v>9.4357931135160736E-2</v>
      </c>
      <c r="I6" s="48">
        <f ca="1">$G$101</f>
        <v>2.3368853824977873E-3</v>
      </c>
      <c r="J6" s="48">
        <f t="shared" ca="1" si="0"/>
        <v>1.0989475876332921E-4</v>
      </c>
      <c r="K6" s="48">
        <f t="shared" ca="1" si="7"/>
        <v>0</v>
      </c>
      <c r="L6" s="48">
        <f t="shared" ca="1" si="8"/>
        <v>0</v>
      </c>
      <c r="M6" s="48">
        <f t="shared" ca="1" si="9"/>
        <v>1.0983605391321718E-4</v>
      </c>
      <c r="N6" s="49">
        <f t="shared" ca="1" si="10"/>
        <v>0.99935597240890472</v>
      </c>
      <c r="O6" s="50">
        <f t="shared" ca="1" si="11"/>
        <v>5.4381527423370509E-4</v>
      </c>
      <c r="P6" s="51">
        <f t="shared" ca="1" si="1"/>
        <v>1.0021231686150636E-4</v>
      </c>
      <c r="Q6" s="46">
        <f t="shared" ca="1" si="12"/>
        <v>1</v>
      </c>
      <c r="R6" s="42">
        <f t="shared" ca="1" si="2"/>
        <v>6.4402759109521144E-4</v>
      </c>
      <c r="S6" s="46">
        <f t="shared" ca="1" si="3"/>
        <v>6.440275910952753E-4</v>
      </c>
      <c r="V6" s="5"/>
      <c r="W6" s="11"/>
      <c r="AE6">
        <f t="shared" ca="1" si="4"/>
        <v>5.4381527423370509E-4</v>
      </c>
      <c r="AG6">
        <f t="shared" si="5"/>
        <v>0</v>
      </c>
      <c r="AZ6" s="7"/>
      <c r="BA6" s="8"/>
      <c r="BG6" s="38"/>
      <c r="BI6" s="32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DX6">
        <f ca="1">F$86</f>
        <v>8.7099628740148372E-2</v>
      </c>
    </row>
    <row r="7" spans="1:128" x14ac:dyDescent="0.2">
      <c r="A7" s="41">
        <v>34</v>
      </c>
      <c r="B7" s="41">
        <v>3.3846603163817544</v>
      </c>
      <c r="C7" s="41">
        <v>129.27770000000007</v>
      </c>
      <c r="D7" s="42" t="s">
        <v>36</v>
      </c>
      <c r="E7" s="42">
        <f t="shared" si="6"/>
        <v>34</v>
      </c>
      <c r="F7" s="42">
        <v>0.99980000000000002</v>
      </c>
      <c r="G7" s="42">
        <v>0.99990000000000001</v>
      </c>
      <c r="H7" s="48">
        <f ca="1">$H$86</f>
        <v>0.1016162335301731</v>
      </c>
      <c r="I7" s="48">
        <f ca="1">$H$101</f>
        <v>2.3368853824977873E-3</v>
      </c>
      <c r="J7" s="48">
        <f t="shared" ca="1" si="0"/>
        <v>2.2138934720827841E-4</v>
      </c>
      <c r="K7" s="48">
        <f t="shared" ca="1" si="7"/>
        <v>1.0023395007685565E-4</v>
      </c>
      <c r="L7" s="48">
        <f t="shared" ca="1" si="8"/>
        <v>1.0016939664744169E-4</v>
      </c>
      <c r="M7" s="48">
        <f t="shared" ca="1" si="9"/>
        <v>2.2124676636030172E-4</v>
      </c>
      <c r="N7" s="49">
        <f t="shared" ca="1" si="10"/>
        <v>0.99903455624589699</v>
      </c>
      <c r="O7" s="50">
        <f t="shared" ca="1" si="11"/>
        <v>7.6506204059400684E-4</v>
      </c>
      <c r="P7" s="51">
        <f t="shared" ca="1" si="1"/>
        <v>2.0038171350894807E-4</v>
      </c>
      <c r="Q7" s="46">
        <f t="shared" ca="1" si="12"/>
        <v>1</v>
      </c>
      <c r="R7" s="42">
        <f t="shared" ca="1" si="2"/>
        <v>9.6544375410295485E-4</v>
      </c>
      <c r="S7" s="46">
        <f t="shared" ca="1" si="3"/>
        <v>9.6544375410301253E-4</v>
      </c>
      <c r="V7" s="5"/>
      <c r="W7" s="11"/>
      <c r="AE7">
        <f t="shared" ca="1" si="4"/>
        <v>7.6506204059400684E-4</v>
      </c>
      <c r="AG7">
        <f t="shared" si="5"/>
        <v>0</v>
      </c>
      <c r="AZ7" s="7"/>
      <c r="BA7" s="8"/>
      <c r="BG7" s="38"/>
      <c r="BI7" s="32"/>
      <c r="DX7">
        <f ca="1">G$86</f>
        <v>9.4357931135160736E-2</v>
      </c>
    </row>
    <row r="8" spans="1:128" x14ac:dyDescent="0.2">
      <c r="A8" s="41">
        <v>35</v>
      </c>
      <c r="B8" s="41">
        <v>3.4016686596801553</v>
      </c>
      <c r="C8" s="41">
        <v>129.82270000000005</v>
      </c>
      <c r="D8" s="42"/>
      <c r="E8" s="42">
        <f t="shared" si="6"/>
        <v>35</v>
      </c>
      <c r="F8" s="42">
        <v>0.99970000000000003</v>
      </c>
      <c r="G8" s="42">
        <v>1</v>
      </c>
      <c r="H8" s="48">
        <f ca="1">$I$86</f>
        <v>0.10887453592518546</v>
      </c>
      <c r="I8" s="48">
        <f ca="1">$I$101</f>
        <v>2.3368853824977873E-3</v>
      </c>
      <c r="J8" s="48">
        <f t="shared" ca="1" si="0"/>
        <v>3.345009620133732E-4</v>
      </c>
      <c r="K8" s="48">
        <f t="shared" ca="1" si="7"/>
        <v>0</v>
      </c>
      <c r="L8" s="48">
        <f t="shared" ca="1" si="8"/>
        <v>0</v>
      </c>
      <c r="M8" s="48">
        <f t="shared" ca="1" si="9"/>
        <v>3.3417802014885597E-4</v>
      </c>
      <c r="N8" s="49">
        <f t="shared" ca="1" si="10"/>
        <v>0.99870037822574809</v>
      </c>
      <c r="O8" s="50">
        <f t="shared" ca="1" si="11"/>
        <v>1.0992400607428628E-3</v>
      </c>
      <c r="P8" s="51">
        <f t="shared" ca="1" si="1"/>
        <v>2.0038171350894807E-4</v>
      </c>
      <c r="Q8" s="46">
        <f t="shared" ca="1" si="12"/>
        <v>1</v>
      </c>
      <c r="R8" s="42">
        <f t="shared" ca="1" si="2"/>
        <v>1.2996217742518108E-3</v>
      </c>
      <c r="S8" s="46">
        <f t="shared" ca="1" si="3"/>
        <v>1.2996217742519134E-3</v>
      </c>
      <c r="V8" s="5"/>
      <c r="W8" s="11"/>
      <c r="AE8">
        <f t="shared" ca="1" si="4"/>
        <v>1.0992400607428628E-3</v>
      </c>
      <c r="AG8">
        <f t="shared" si="5"/>
        <v>0</v>
      </c>
      <c r="AZ8" s="7"/>
      <c r="BA8" s="8"/>
      <c r="BG8" s="38"/>
      <c r="DX8">
        <f ca="1">H$86</f>
        <v>0.1016162335301731</v>
      </c>
    </row>
    <row r="9" spans="1:128" x14ac:dyDescent="0.2">
      <c r="A9" s="41">
        <v>36</v>
      </c>
      <c r="B9" s="41">
        <v>3.4187624720403567</v>
      </c>
      <c r="C9" s="41">
        <v>130.36770000000004</v>
      </c>
      <c r="D9" s="42"/>
      <c r="E9" s="42">
        <f t="shared" si="6"/>
        <v>36</v>
      </c>
      <c r="F9" s="42">
        <v>0.99970000000000003</v>
      </c>
      <c r="G9" s="42">
        <v>0.99990000000000001</v>
      </c>
      <c r="H9" s="48">
        <f ca="1">$J$86</f>
        <v>0.11613283832019783</v>
      </c>
      <c r="I9" s="48">
        <f ca="1">$J$101</f>
        <v>2.3368853824977873E-3</v>
      </c>
      <c r="J9" s="48">
        <f t="shared" ca="1" si="0"/>
        <v>3.3693729319284049E-4</v>
      </c>
      <c r="K9" s="48">
        <f t="shared" ca="1" si="7"/>
        <v>1.0023395007685565E-4</v>
      </c>
      <c r="L9" s="48">
        <f t="shared" ca="1" si="8"/>
        <v>1.0010368385281648E-4</v>
      </c>
      <c r="M9" s="48">
        <f t="shared" ca="1" si="9"/>
        <v>3.3649940215004957E-4</v>
      </c>
      <c r="N9" s="49">
        <f t="shared" ca="1" si="10"/>
        <v>0.99826377513974518</v>
      </c>
      <c r="O9" s="50">
        <f t="shared" ca="1" si="11"/>
        <v>1.4357394628929125E-3</v>
      </c>
      <c r="P9" s="51">
        <f t="shared" ca="1" si="1"/>
        <v>3.0048539736176455E-4</v>
      </c>
      <c r="Q9" s="46">
        <f t="shared" ca="1" si="12"/>
        <v>0.99999999999999978</v>
      </c>
      <c r="R9" s="42">
        <f t="shared" ca="1" si="2"/>
        <v>1.7362248602546771E-3</v>
      </c>
      <c r="S9" s="46">
        <f t="shared" ca="1" si="3"/>
        <v>1.7362248602548203E-3</v>
      </c>
      <c r="V9" s="5"/>
      <c r="W9" s="11"/>
      <c r="AE9">
        <f t="shared" ca="1" si="4"/>
        <v>1.4357394628929125E-3</v>
      </c>
      <c r="AG9">
        <f t="shared" si="5"/>
        <v>0</v>
      </c>
      <c r="AZ9" s="7"/>
      <c r="BA9" s="8"/>
      <c r="BG9" s="38"/>
      <c r="BI9" s="32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DX9">
        <f ca="1">I$86</f>
        <v>0.10887453592518546</v>
      </c>
    </row>
    <row r="10" spans="1:128" x14ac:dyDescent="0.2">
      <c r="A10" s="41">
        <v>37</v>
      </c>
      <c r="B10" s="41">
        <v>3.4359421829551322</v>
      </c>
      <c r="C10" s="41">
        <v>130.91270000000003</v>
      </c>
      <c r="D10" s="42"/>
      <c r="E10" s="42">
        <f t="shared" si="6"/>
        <v>37</v>
      </c>
      <c r="F10" s="42">
        <v>0.99970000000000003</v>
      </c>
      <c r="G10" s="42">
        <v>1</v>
      </c>
      <c r="H10" s="48">
        <f ca="1">$K$86</f>
        <v>0.12339114071521021</v>
      </c>
      <c r="I10" s="48">
        <f ca="1">$K$101</f>
        <v>2.3368853824977873E-3</v>
      </c>
      <c r="J10" s="48">
        <f t="shared" ca="1" si="0"/>
        <v>3.3939136633021061E-4</v>
      </c>
      <c r="K10" s="48">
        <f t="shared" ca="1" si="7"/>
        <v>0</v>
      </c>
      <c r="L10" s="48">
        <f t="shared" ca="1" si="8"/>
        <v>0</v>
      </c>
      <c r="M10" s="48">
        <f t="shared" ca="1" si="9"/>
        <v>3.3880210660263224E-4</v>
      </c>
      <c r="N10" s="49">
        <f t="shared" ca="1" si="10"/>
        <v>0.99792497303314254</v>
      </c>
      <c r="O10" s="50">
        <f t="shared" ca="1" si="11"/>
        <v>1.7745415694955446E-3</v>
      </c>
      <c r="P10" s="51">
        <f t="shared" ca="1" si="1"/>
        <v>3.0048539736176455E-4</v>
      </c>
      <c r="Q10" s="46">
        <f t="shared" ca="1" si="12"/>
        <v>0.99999999999999978</v>
      </c>
      <c r="R10" s="42">
        <f t="shared" ca="1" si="2"/>
        <v>2.0750269668573093E-3</v>
      </c>
      <c r="S10" s="46">
        <f t="shared" ca="1" si="3"/>
        <v>2.0750269668574628E-3</v>
      </c>
      <c r="V10" s="5"/>
      <c r="W10" s="11"/>
      <c r="AE10">
        <f t="shared" ca="1" si="4"/>
        <v>1.7745415694955446E-3</v>
      </c>
      <c r="AG10">
        <f t="shared" si="5"/>
        <v>0</v>
      </c>
      <c r="AZ10" s="7"/>
      <c r="BA10" s="8"/>
      <c r="BG10" s="38"/>
      <c r="BI10" s="32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DX10">
        <f ca="1">J$86</f>
        <v>0.11613283832019783</v>
      </c>
    </row>
    <row r="11" spans="1:128" x14ac:dyDescent="0.2">
      <c r="A11" s="41">
        <v>38</v>
      </c>
      <c r="B11" s="41">
        <v>3.4532082240755102</v>
      </c>
      <c r="C11" s="41">
        <v>131.45770000000002</v>
      </c>
      <c r="D11" s="42"/>
      <c r="E11" s="42">
        <f t="shared" si="6"/>
        <v>38</v>
      </c>
      <c r="F11" s="42">
        <v>0.99950000000000006</v>
      </c>
      <c r="G11" s="42">
        <v>0.99990000000000001</v>
      </c>
      <c r="H11" s="48">
        <f ca="1">$L$86</f>
        <v>0.13064944311022256</v>
      </c>
      <c r="I11" s="48">
        <f ca="1">$L$101</f>
        <v>2.3368853824977873E-3</v>
      </c>
      <c r="J11" s="48">
        <f t="shared" ca="1" si="0"/>
        <v>5.6976423010313137E-4</v>
      </c>
      <c r="K11" s="48">
        <f t="shared" ca="1" si="7"/>
        <v>1.0023395007685565E-4</v>
      </c>
      <c r="L11" s="48">
        <f t="shared" ca="1" si="8"/>
        <v>1.0002596192745153E-4</v>
      </c>
      <c r="M11" s="48">
        <f t="shared" ca="1" si="9"/>
        <v>5.6858195396091663E-4</v>
      </c>
      <c r="N11" s="49">
        <f t="shared" ca="1" si="10"/>
        <v>0.99725636511725413</v>
      </c>
      <c r="O11" s="50">
        <f t="shared" ca="1" si="11"/>
        <v>2.3431235234564612E-3</v>
      </c>
      <c r="P11" s="51">
        <f t="shared" ca="1" si="1"/>
        <v>4.005113592892161E-4</v>
      </c>
      <c r="Q11" s="46">
        <f t="shared" ca="1" si="12"/>
        <v>0.99999999999999978</v>
      </c>
      <c r="R11" s="42">
        <f t="shared" ca="1" si="2"/>
        <v>2.7436348827456773E-3</v>
      </c>
      <c r="S11" s="46">
        <f t="shared" ca="1" si="3"/>
        <v>2.7436348827458712E-3</v>
      </c>
      <c r="V11" s="12" t="s">
        <v>37</v>
      </c>
      <c r="W11" s="11">
        <v>30</v>
      </c>
      <c r="AE11">
        <f t="shared" ca="1" si="4"/>
        <v>2.3431235234564612E-3</v>
      </c>
      <c r="AG11">
        <f t="shared" si="5"/>
        <v>0</v>
      </c>
      <c r="AZ11" s="7"/>
      <c r="BA11" s="8"/>
      <c r="BG11" s="38"/>
      <c r="BI11" s="32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DX11">
        <f ca="1">K$86</f>
        <v>0.12339114071521021</v>
      </c>
    </row>
    <row r="12" spans="1:128" x14ac:dyDescent="0.2">
      <c r="A12" s="41">
        <v>39</v>
      </c>
      <c r="B12" s="41">
        <v>3.4705610292216185</v>
      </c>
      <c r="C12" s="41">
        <v>132.0027</v>
      </c>
      <c r="D12" s="42"/>
      <c r="E12" s="42">
        <f t="shared" si="6"/>
        <v>39</v>
      </c>
      <c r="F12" s="42">
        <v>0.99939999999999996</v>
      </c>
      <c r="G12" s="42">
        <v>0.99980000000000002</v>
      </c>
      <c r="H12" s="48">
        <f ca="1">$M$86</f>
        <v>0.13790774550523494</v>
      </c>
      <c r="I12" s="48">
        <f ca="1">$M$101</f>
        <v>2.3368853824977873E-3</v>
      </c>
      <c r="J12" s="48">
        <f t="shared" ca="1" si="0"/>
        <v>6.886912320297478E-4</v>
      </c>
      <c r="K12" s="48">
        <f t="shared" ca="1" si="7"/>
        <v>2.0046787670047195E-4</v>
      </c>
      <c r="L12" s="48">
        <f t="shared" ca="1" si="8"/>
        <v>1.9991786604108653E-4</v>
      </c>
      <c r="M12" s="48">
        <f t="shared" ca="1" si="9"/>
        <v>6.868017147421098E-4</v>
      </c>
      <c r="N12" s="49">
        <f t="shared" ca="1" si="10"/>
        <v>0.99636964553647089</v>
      </c>
      <c r="O12" s="50">
        <f t="shared" ca="1" si="11"/>
        <v>3.0299252381985713E-3</v>
      </c>
      <c r="P12" s="51">
        <f t="shared" ca="1" si="1"/>
        <v>6.0042922533030257E-4</v>
      </c>
      <c r="Q12" s="46">
        <f t="shared" ca="1" si="12"/>
        <v>0.99999999999999978</v>
      </c>
      <c r="R12" s="42">
        <f t="shared" ca="1" si="2"/>
        <v>3.6303544635288738E-3</v>
      </c>
      <c r="S12" s="46">
        <f t="shared" ca="1" si="3"/>
        <v>3.6303544635291063E-3</v>
      </c>
      <c r="V12" s="13" t="s">
        <v>38</v>
      </c>
      <c r="W12">
        <v>80</v>
      </c>
      <c r="AE12">
        <f t="shared" ca="1" si="4"/>
        <v>3.0299252381985713E-3</v>
      </c>
      <c r="AG12">
        <f t="shared" si="5"/>
        <v>0</v>
      </c>
      <c r="AZ12" s="7"/>
      <c r="BA12" s="8"/>
      <c r="BG12" s="38"/>
      <c r="BI12" s="32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DX12">
        <f ca="1">L$86</f>
        <v>0.13064944311022256</v>
      </c>
    </row>
    <row r="13" spans="1:128" x14ac:dyDescent="0.2">
      <c r="A13" s="41">
        <v>40</v>
      </c>
      <c r="B13" s="41">
        <v>3.4880010343935868</v>
      </c>
      <c r="C13" s="41">
        <v>132.54769999999999</v>
      </c>
      <c r="D13" s="42"/>
      <c r="E13" s="42">
        <f t="shared" si="6"/>
        <v>40</v>
      </c>
      <c r="F13" s="42">
        <v>0.999</v>
      </c>
      <c r="G13" s="42">
        <v>0.99970000000000003</v>
      </c>
      <c r="H13" s="48">
        <f ca="1">$N$86</f>
        <v>0.14516604790024729</v>
      </c>
      <c r="I13" s="48">
        <f ca="1">$N$101</f>
        <v>2.3368853824977873E-3</v>
      </c>
      <c r="J13" s="48">
        <f t="shared" ca="1" si="0"/>
        <v>1.1561411988146864E-3</v>
      </c>
      <c r="K13" s="48">
        <f t="shared" ca="1" si="7"/>
        <v>3.0070177986851743E-4</v>
      </c>
      <c r="L13" s="48">
        <f t="shared" ca="1" si="8"/>
        <v>2.9961012581978061E-4</v>
      </c>
      <c r="M13" s="48">
        <f t="shared" ca="1" si="9"/>
        <v>1.1519439964530996E-3</v>
      </c>
      <c r="N13" s="49">
        <f t="shared" ca="1" si="10"/>
        <v>0.99491809141419796</v>
      </c>
      <c r="O13" s="50">
        <f t="shared" ca="1" si="11"/>
        <v>4.1818692346516709E-3</v>
      </c>
      <c r="P13" s="51">
        <f t="shared" ca="1" si="1"/>
        <v>9.0003935115008323E-4</v>
      </c>
      <c r="Q13" s="46">
        <f t="shared" ca="1" si="12"/>
        <v>0.99999999999999978</v>
      </c>
      <c r="R13" s="42">
        <f t="shared" ca="1" si="2"/>
        <v>5.0819085858017539E-3</v>
      </c>
      <c r="S13" s="46">
        <f t="shared" ca="1" si="3"/>
        <v>5.0819085858020419E-3</v>
      </c>
      <c r="W13" s="11"/>
      <c r="X13" s="5"/>
      <c r="Z13" s="14"/>
      <c r="AA13" s="14"/>
      <c r="AB13" s="14"/>
      <c r="AE13">
        <f t="shared" ca="1" si="4"/>
        <v>4.1818692346516709E-3</v>
      </c>
      <c r="AG13">
        <f t="shared" si="5"/>
        <v>0</v>
      </c>
      <c r="AZ13" s="7"/>
      <c r="BA13" s="8"/>
      <c r="BG13" s="38"/>
      <c r="BI13" s="32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DX13">
        <f ca="1">M$86</f>
        <v>0.13790774550523494</v>
      </c>
    </row>
    <row r="14" spans="1:128" x14ac:dyDescent="0.2">
      <c r="A14" s="41">
        <v>41</v>
      </c>
      <c r="B14" s="41">
        <v>3.4955003878975948</v>
      </c>
      <c r="C14" s="41">
        <v>132.55950000000001</v>
      </c>
      <c r="D14" s="42"/>
      <c r="E14" s="42">
        <f t="shared" si="6"/>
        <v>41</v>
      </c>
      <c r="F14" s="42">
        <v>0.99929999999999997</v>
      </c>
      <c r="G14" s="42">
        <v>0.99990000000000001</v>
      </c>
      <c r="H14" s="48">
        <f ca="1">$O$86</f>
        <v>0.15242435029525966</v>
      </c>
      <c r="I14" s="48">
        <f ca="1">$O$101</f>
        <v>2.3368853824977873E-3</v>
      </c>
      <c r="J14" s="48">
        <f t="shared" ca="1" si="0"/>
        <v>8.1521105541715322E-4</v>
      </c>
      <c r="K14" s="48">
        <f t="shared" ca="1" si="7"/>
        <v>1.0023395007685565E-4</v>
      </c>
      <c r="L14" s="48">
        <f t="shared" ca="1" si="8"/>
        <v>9.9724570305371229E-5</v>
      </c>
      <c r="M14" s="48">
        <f t="shared" ca="1" si="9"/>
        <v>8.1106822735538806E-4</v>
      </c>
      <c r="N14" s="49">
        <f t="shared" ca="1" si="10"/>
        <v>0.99400729861653714</v>
      </c>
      <c r="O14" s="50">
        <f t="shared" ca="1" si="11"/>
        <v>4.9929374620070587E-3</v>
      </c>
      <c r="P14" s="51">
        <f t="shared" ca="1" si="1"/>
        <v>9.9976392145545456E-4</v>
      </c>
      <c r="Q14" s="46">
        <f t="shared" ca="1" si="12"/>
        <v>0.99999999999999967</v>
      </c>
      <c r="R14" s="42">
        <f t="shared" ca="1" si="2"/>
        <v>5.9927013834625131E-3</v>
      </c>
      <c r="S14" s="46">
        <f t="shared" ca="1" si="3"/>
        <v>5.9927013834628617E-3</v>
      </c>
      <c r="V14">
        <v>3.6898939999999998</v>
      </c>
      <c r="W14">
        <v>133.6636</v>
      </c>
      <c r="Z14" s="14"/>
      <c r="AA14" s="14"/>
      <c r="AB14" s="14"/>
      <c r="AE14">
        <f t="shared" ca="1" si="4"/>
        <v>4.9929374620070587E-3</v>
      </c>
      <c r="AG14">
        <f t="shared" si="5"/>
        <v>0</v>
      </c>
      <c r="AZ14" s="7"/>
      <c r="BA14" s="8"/>
      <c r="BG14" s="38"/>
      <c r="BI14" s="32"/>
      <c r="DX14">
        <f ca="1">N$86</f>
        <v>0.14516604790024729</v>
      </c>
    </row>
    <row r="15" spans="1:128" x14ac:dyDescent="0.2">
      <c r="A15" s="41">
        <v>42</v>
      </c>
      <c r="B15" s="41">
        <v>3.5410007757951898</v>
      </c>
      <c r="C15" s="41">
        <v>133.04169999999999</v>
      </c>
      <c r="D15" s="42"/>
      <c r="E15" s="42">
        <f t="shared" si="6"/>
        <v>42</v>
      </c>
      <c r="F15" s="42">
        <v>0.99890000000000001</v>
      </c>
      <c r="G15" s="42">
        <v>0.99970000000000003</v>
      </c>
      <c r="H15" s="48">
        <f ca="1">$P$86</f>
        <v>0.15968265269027201</v>
      </c>
      <c r="I15" s="48">
        <f ca="1">$P$101</f>
        <v>2.3368853824977873E-3</v>
      </c>
      <c r="J15" s="48">
        <f t="shared" ca="1" si="0"/>
        <v>1.2903294493828987E-3</v>
      </c>
      <c r="K15" s="48">
        <f t="shared" ca="1" si="7"/>
        <v>3.0070177986851743E-4</v>
      </c>
      <c r="L15" s="48">
        <f t="shared" ca="1" si="8"/>
        <v>2.9889976389628963E-4</v>
      </c>
      <c r="M15" s="48">
        <f t="shared" ca="1" si="9"/>
        <v>1.282596890306459E-3</v>
      </c>
      <c r="N15" s="49">
        <f t="shared" ca="1" si="10"/>
        <v>0.99242580196233443</v>
      </c>
      <c r="O15" s="50">
        <f t="shared" ca="1" si="11"/>
        <v>6.2755343523135179E-3</v>
      </c>
      <c r="P15" s="51">
        <f t="shared" ca="1" si="1"/>
        <v>1.2986636853517441E-3</v>
      </c>
      <c r="Q15" s="46">
        <f t="shared" ca="1" si="12"/>
        <v>0.99999999999999967</v>
      </c>
      <c r="R15" s="42">
        <f t="shared" ca="1" si="2"/>
        <v>7.5741980376652623E-3</v>
      </c>
      <c r="S15" s="46">
        <f t="shared" ca="1" si="3"/>
        <v>7.5741980376655693E-3</v>
      </c>
      <c r="Z15" s="15"/>
      <c r="AA15" s="15"/>
      <c r="AB15" s="15"/>
      <c r="AD15" s="37"/>
      <c r="AE15">
        <f t="shared" ca="1" si="4"/>
        <v>6.2755343523135179E-3</v>
      </c>
      <c r="AG15">
        <f t="shared" si="5"/>
        <v>0</v>
      </c>
      <c r="AZ15" s="7"/>
      <c r="BA15" s="8"/>
      <c r="BG15" s="38"/>
      <c r="DX15">
        <f ca="1">O$86</f>
        <v>0.15242435029525966</v>
      </c>
    </row>
    <row r="16" spans="1:128" x14ac:dyDescent="0.2">
      <c r="A16" s="41">
        <v>43</v>
      </c>
      <c r="B16" s="41">
        <v>3.5555003878975948</v>
      </c>
      <c r="C16" s="41">
        <v>133.92439999999999</v>
      </c>
      <c r="D16" s="42"/>
      <c r="E16" s="42">
        <f t="shared" si="6"/>
        <v>43</v>
      </c>
      <c r="F16" s="42">
        <v>0.99909999999999999</v>
      </c>
      <c r="G16" s="42">
        <v>0.99980000000000002</v>
      </c>
      <c r="H16" s="48">
        <f ca="1">$Q$86</f>
        <v>0.16694095508528439</v>
      </c>
      <c r="I16" s="48">
        <f ca="1">$Q$101</f>
        <v>2.3368853824977873E-3</v>
      </c>
      <c r="J16" s="48">
        <f t="shared" ca="1" si="0"/>
        <v>1.0634290693881665E-3</v>
      </c>
      <c r="K16" s="48">
        <f t="shared" ca="1" si="7"/>
        <v>2.0046787670047195E-4</v>
      </c>
      <c r="L16" s="48">
        <f t="shared" ca="1" si="8"/>
        <v>1.9894949330215224E-4</v>
      </c>
      <c r="M16" s="48">
        <f t="shared" ca="1" si="9"/>
        <v>1.0553744470176102E-3</v>
      </c>
      <c r="N16" s="49">
        <f t="shared" ca="1" si="10"/>
        <v>0.99117147802201466</v>
      </c>
      <c r="O16" s="50">
        <f t="shared" ca="1" si="11"/>
        <v>7.3309087993311279E-3</v>
      </c>
      <c r="P16" s="51">
        <f t="shared" ca="1" si="1"/>
        <v>1.4976131786538964E-3</v>
      </c>
      <c r="Q16" s="46">
        <f t="shared" ca="1" si="12"/>
        <v>0.99999999999999978</v>
      </c>
      <c r="R16" s="42">
        <f t="shared" ca="1" si="2"/>
        <v>8.8285219779850252E-3</v>
      </c>
      <c r="S16" s="46">
        <f t="shared" ca="1" si="3"/>
        <v>8.8285219779853374E-3</v>
      </c>
      <c r="U16" s="16"/>
      <c r="V16" s="17" t="s">
        <v>39</v>
      </c>
      <c r="W16">
        <v>30</v>
      </c>
      <c r="AD16" s="4"/>
      <c r="AE16">
        <f t="shared" ca="1" si="4"/>
        <v>7.3309087993311279E-3</v>
      </c>
      <c r="AG16">
        <f t="shared" si="5"/>
        <v>0</v>
      </c>
      <c r="AZ16" s="7"/>
      <c r="BA16" s="8"/>
      <c r="BG16" s="38"/>
      <c r="BI16" s="32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DX16">
        <f ca="1">P$86</f>
        <v>0.15968265269027201</v>
      </c>
    </row>
    <row r="17" spans="1:128" x14ac:dyDescent="0.2">
      <c r="A17" s="41">
        <v>44</v>
      </c>
      <c r="B17" s="41">
        <v>3.6119989656064129</v>
      </c>
      <c r="C17" s="41">
        <v>133.86019999999999</v>
      </c>
      <c r="D17" s="42"/>
      <c r="E17" s="42">
        <f t="shared" si="6"/>
        <v>44</v>
      </c>
      <c r="F17" s="42">
        <v>0.99890000000000001</v>
      </c>
      <c r="G17" s="42">
        <v>0.99970000000000003</v>
      </c>
      <c r="H17" s="48">
        <f ca="1">$R$86</f>
        <v>0.17419925748029674</v>
      </c>
      <c r="I17" s="48">
        <f ca="1">$R$101</f>
        <v>2.3368853824977873E-3</v>
      </c>
      <c r="J17" s="48">
        <f t="shared" ca="1" si="0"/>
        <v>1.3091849129659439E-3</v>
      </c>
      <c r="K17" s="48">
        <f t="shared" ca="1" si="7"/>
        <v>3.0070177986851743E-4</v>
      </c>
      <c r="L17" s="48">
        <f t="shared" ca="1" si="8"/>
        <v>2.980470275961289E-4</v>
      </c>
      <c r="M17" s="48">
        <f t="shared" ca="1" si="9"/>
        <v>1.2976267451885772E-3</v>
      </c>
      <c r="N17" s="49">
        <f t="shared" ca="1" si="10"/>
        <v>0.98957580424922986</v>
      </c>
      <c r="O17" s="50">
        <f t="shared" ca="1" si="11"/>
        <v>8.628535544519705E-3</v>
      </c>
      <c r="P17" s="51">
        <f t="shared" ca="1" si="1"/>
        <v>1.7956602062500254E-3</v>
      </c>
      <c r="Q17" s="46">
        <f t="shared" ca="1" si="12"/>
        <v>0.99999999999999956</v>
      </c>
      <c r="R17" s="42">
        <f t="shared" ca="1" si="2"/>
        <v>1.042419575076973E-2</v>
      </c>
      <c r="S17" s="46">
        <f t="shared" ca="1" si="3"/>
        <v>1.0424195750770138E-2</v>
      </c>
      <c r="V17" s="18" t="s">
        <v>40</v>
      </c>
      <c r="W17" s="55">
        <v>3.5</v>
      </c>
      <c r="Y17" s="6"/>
      <c r="AE17">
        <f t="shared" ca="1" si="4"/>
        <v>8.628535544519705E-3</v>
      </c>
      <c r="AG17">
        <f t="shared" si="5"/>
        <v>0</v>
      </c>
      <c r="AZ17" s="7"/>
      <c r="BA17" s="8"/>
      <c r="BG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DX17">
        <f ca="1">Q$86</f>
        <v>0.16694095508528439</v>
      </c>
    </row>
    <row r="18" spans="1:128" x14ac:dyDescent="0.2">
      <c r="A18" s="41">
        <v>45</v>
      </c>
      <c r="B18" s="41">
        <v>3.6550012929919831</v>
      </c>
      <c r="C18" s="41">
        <v>134.17590000000001</v>
      </c>
      <c r="D18" s="42"/>
      <c r="E18" s="42">
        <f t="shared" si="6"/>
        <v>45</v>
      </c>
      <c r="F18" s="42">
        <v>0.99829999999999997</v>
      </c>
      <c r="G18" s="42">
        <v>0.99950000000000006</v>
      </c>
      <c r="H18" s="48">
        <f ca="1">$S$86</f>
        <v>0.18145755987530909</v>
      </c>
      <c r="I18" s="48">
        <f ca="1">$S$101</f>
        <v>2.3368853824977873E-3</v>
      </c>
      <c r="J18" s="48">
        <f t="shared" ca="1" si="0"/>
        <v>2.0378933458797821E-3</v>
      </c>
      <c r="K18" s="48">
        <f t="shared" ca="1" si="7"/>
        <v>5.0116951582834801E-4</v>
      </c>
      <c r="L18" s="48">
        <f t="shared" ca="1" si="8"/>
        <v>4.9594522669103456E-4</v>
      </c>
      <c r="M18" s="48">
        <f t="shared" ca="1" si="9"/>
        <v>2.0166499467231393E-3</v>
      </c>
      <c r="N18" s="49">
        <f t="shared" ca="1" si="10"/>
        <v>0.98706320907581568</v>
      </c>
      <c r="O18" s="50">
        <f t="shared" ca="1" si="11"/>
        <v>1.0645185491242845E-2</v>
      </c>
      <c r="P18" s="51">
        <f t="shared" ca="1" si="1"/>
        <v>2.2916054329410601E-3</v>
      </c>
      <c r="Q18" s="46">
        <f t="shared" ca="1" si="12"/>
        <v>0.99999999999999956</v>
      </c>
      <c r="R18" s="42">
        <f t="shared" ca="1" si="2"/>
        <v>1.2936790924183905E-2</v>
      </c>
      <c r="S18" s="46">
        <f t="shared" ca="1" si="3"/>
        <v>1.2936790924184316E-2</v>
      </c>
      <c r="U18" s="16"/>
      <c r="V18" s="18" t="s">
        <v>41</v>
      </c>
      <c r="W18" s="8">
        <f ca="1">$W$17-Z18</f>
        <v>0.18252688111316928</v>
      </c>
      <c r="X18" s="19"/>
      <c r="Y18">
        <f>W16-27</f>
        <v>3</v>
      </c>
      <c r="Z18" cm="1">
        <f t="array" aca="1" ref="Z18" ca="1">INDIRECT("B"&amp;Y18)</f>
        <v>3.3174731188868307</v>
      </c>
      <c r="AD18" s="5"/>
      <c r="AE18">
        <f t="shared" ca="1" si="4"/>
        <v>1.0645185491242845E-2</v>
      </c>
      <c r="AG18">
        <f t="shared" si="5"/>
        <v>0</v>
      </c>
      <c r="AZ18" s="7"/>
      <c r="BA18" s="8"/>
      <c r="BG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DX18">
        <f ca="1">R$86</f>
        <v>0.17419925748029674</v>
      </c>
    </row>
    <row r="19" spans="1:128" x14ac:dyDescent="0.2">
      <c r="A19" s="41">
        <v>46</v>
      </c>
      <c r="B19" s="41">
        <v>3.6629997414016033</v>
      </c>
      <c r="C19" s="41">
        <v>134.8107</v>
      </c>
      <c r="D19" s="42"/>
      <c r="E19" s="42">
        <f t="shared" si="6"/>
        <v>46</v>
      </c>
      <c r="F19" s="42">
        <v>0.99850000000000005</v>
      </c>
      <c r="G19" s="42">
        <v>0.99960000000000004</v>
      </c>
      <c r="H19" s="48">
        <f ca="1">$T$86</f>
        <v>0.18871586227032147</v>
      </c>
      <c r="I19" s="48">
        <f ca="1">$T$101</f>
        <v>2.3368853824977873E-3</v>
      </c>
      <c r="J19" s="48">
        <f t="shared" ca="1" si="0"/>
        <v>1.8112643243588522E-3</v>
      </c>
      <c r="K19" s="48">
        <f t="shared" ca="1" si="7"/>
        <v>4.009356595785496E-4</v>
      </c>
      <c r="L19" s="48">
        <f t="shared" ca="1" si="8"/>
        <v>3.9574883877653197E-4</v>
      </c>
      <c r="M19" s="48">
        <f t="shared" ca="1" si="9"/>
        <v>1.7878323764861878E-3</v>
      </c>
      <c r="N19" s="49">
        <f t="shared" ca="1" si="10"/>
        <v>0.98487962786055294</v>
      </c>
      <c r="O19" s="50">
        <f t="shared" ca="1" si="11"/>
        <v>1.2433017867729032E-2</v>
      </c>
      <c r="P19" s="51">
        <f t="shared" ca="1" si="1"/>
        <v>2.6873542717175923E-3</v>
      </c>
      <c r="Q19" s="46">
        <f t="shared" ca="1" si="12"/>
        <v>0.99999999999999956</v>
      </c>
      <c r="R19" s="42">
        <f t="shared" ca="1" si="2"/>
        <v>1.5120372139446624E-2</v>
      </c>
      <c r="S19" s="46">
        <f t="shared" ca="1" si="3"/>
        <v>1.5120372139447058E-2</v>
      </c>
      <c r="U19" s="16"/>
      <c r="V19" s="17" t="s">
        <v>42</v>
      </c>
      <c r="W19" s="29">
        <v>130</v>
      </c>
      <c r="X19" s="20"/>
      <c r="AE19">
        <f t="shared" ca="1" si="4"/>
        <v>1.2433017867729032E-2</v>
      </c>
      <c r="AG19">
        <f t="shared" si="5"/>
        <v>0</v>
      </c>
      <c r="AZ19" s="7"/>
      <c r="BA19" s="8"/>
      <c r="BG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DX19">
        <f ca="1">S$86</f>
        <v>0.18145755987530909</v>
      </c>
    </row>
    <row r="20" spans="1:128" x14ac:dyDescent="0.2">
      <c r="A20" s="41">
        <v>47</v>
      </c>
      <c r="B20" s="41">
        <v>3.6299999999999994</v>
      </c>
      <c r="C20" s="41">
        <v>135.01329999999999</v>
      </c>
      <c r="D20" s="42"/>
      <c r="E20" s="42">
        <f t="shared" si="6"/>
        <v>47</v>
      </c>
      <c r="F20" s="42">
        <v>0.99839999999999995</v>
      </c>
      <c r="G20" s="42">
        <v>0.99950000000000006</v>
      </c>
      <c r="H20" s="48">
        <f ca="1">$U$86</f>
        <v>0.19597416466533385</v>
      </c>
      <c r="I20" s="48">
        <f ca="1">$U$101</f>
        <v>2.3368853824977873E-3</v>
      </c>
      <c r="J20" s="48">
        <f t="shared" ca="1" si="0"/>
        <v>1.9460555130267343E-3</v>
      </c>
      <c r="K20" s="48">
        <f t="shared" ca="1" si="7"/>
        <v>5.0116951582834801E-4</v>
      </c>
      <c r="L20" s="48">
        <f t="shared" ca="1" si="8"/>
        <v>4.9359164624407684E-4</v>
      </c>
      <c r="M20" s="48">
        <f t="shared" ca="1" si="9"/>
        <v>1.9166304294657476E-3</v>
      </c>
      <c r="N20" s="49">
        <f t="shared" ca="1" si="10"/>
        <v>0.9824694057848431</v>
      </c>
      <c r="O20" s="50">
        <f t="shared" ca="1" si="11"/>
        <v>1.4349648297194779E-2</v>
      </c>
      <c r="P20" s="51">
        <f t="shared" ca="1" si="1"/>
        <v>3.180945917961669E-3</v>
      </c>
      <c r="Q20" s="46">
        <f t="shared" ca="1" si="12"/>
        <v>0.99999999999999956</v>
      </c>
      <c r="R20" s="42">
        <f t="shared" ca="1" si="2"/>
        <v>1.7530594215156448E-2</v>
      </c>
      <c r="S20" s="46">
        <f t="shared" ca="1" si="3"/>
        <v>1.7530594215156903E-2</v>
      </c>
      <c r="V20" s="18" t="s">
        <v>43</v>
      </c>
      <c r="W20" s="8">
        <f ca="1">$W$19-Z20</f>
        <v>2.9022999999999115</v>
      </c>
      <c r="X20" s="11"/>
      <c r="Y20">
        <f>W16-27</f>
        <v>3</v>
      </c>
      <c r="Z20" cm="1">
        <f t="array" aca="1" ref="Z20" ca="1">INDIRECT("c"&amp;Y20)</f>
        <v>127.09770000000009</v>
      </c>
      <c r="AE20">
        <f t="shared" ca="1" si="4"/>
        <v>1.4349648297194779E-2</v>
      </c>
      <c r="AG20">
        <f t="shared" si="5"/>
        <v>0</v>
      </c>
      <c r="AZ20" s="7"/>
      <c r="BA20" s="8"/>
      <c r="BG20" s="38"/>
      <c r="BH20" s="35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DX20">
        <f ca="1">T$86</f>
        <v>0.18871586227032147</v>
      </c>
    </row>
    <row r="21" spans="1:128" x14ac:dyDescent="0.2">
      <c r="A21" s="41">
        <v>48</v>
      </c>
      <c r="B21" s="41">
        <v>3.6829997414016034</v>
      </c>
      <c r="C21" s="41">
        <v>136.00579999999999</v>
      </c>
      <c r="D21" s="42"/>
      <c r="E21" s="42">
        <f t="shared" si="6"/>
        <v>48</v>
      </c>
      <c r="F21" s="42">
        <v>0.998</v>
      </c>
      <c r="G21" s="42">
        <v>0.99939999999999996</v>
      </c>
      <c r="H21" s="48">
        <f ca="1">$V$86</f>
        <v>0.2032324670603462</v>
      </c>
      <c r="I21" s="48">
        <f ca="1">$V$101</f>
        <v>2.3368853824977873E-3</v>
      </c>
      <c r="J21" s="48">
        <f t="shared" ca="1" si="0"/>
        <v>2.4501620088278608E-3</v>
      </c>
      <c r="K21" s="48">
        <f t="shared" ref="K21:K37" ca="1" si="13">1-(G21)^EXP(I21)</f>
        <v>6.0140334861569222E-4</v>
      </c>
      <c r="L21" s="48">
        <f t="shared" ca="1" si="8"/>
        <v>5.9086039055147399E-4</v>
      </c>
      <c r="M21" s="48">
        <f t="shared" ca="1" si="9"/>
        <v>2.4072092128897059E-3</v>
      </c>
      <c r="N21" s="49">
        <f t="shared" ca="1" si="10"/>
        <v>0.97947133618140192</v>
      </c>
      <c r="O21" s="50">
        <f t="shared" ca="1" si="11"/>
        <v>1.6756857510084485E-2</v>
      </c>
      <c r="P21" s="51">
        <f t="shared" ca="1" si="1"/>
        <v>3.7718063085131429E-3</v>
      </c>
      <c r="Q21" s="46">
        <f t="shared" ca="1" si="12"/>
        <v>0.99999999999999956</v>
      </c>
      <c r="R21" s="42">
        <f t="shared" ca="1" si="2"/>
        <v>2.052866381859763E-2</v>
      </c>
      <c r="S21" s="46">
        <f t="shared" ca="1" si="3"/>
        <v>2.0528663818598081E-2</v>
      </c>
      <c r="V21" s="21" t="s">
        <v>44</v>
      </c>
      <c r="W21" s="8">
        <v>0</v>
      </c>
      <c r="X21" s="3"/>
      <c r="Y21" s="3"/>
      <c r="AE21">
        <f t="shared" ca="1" si="4"/>
        <v>1.6756857510084485E-2</v>
      </c>
      <c r="AG21">
        <f t="shared" si="5"/>
        <v>0</v>
      </c>
      <c r="AZ21" s="7"/>
      <c r="BA21" s="8"/>
      <c r="BG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DX21">
        <f ca="1">U$86</f>
        <v>0.19597416466533385</v>
      </c>
    </row>
    <row r="22" spans="1:128" x14ac:dyDescent="0.2">
      <c r="A22" s="41">
        <v>49</v>
      </c>
      <c r="B22" s="41">
        <v>3.6814998707008013</v>
      </c>
      <c r="C22" s="41">
        <v>136.29480000000001</v>
      </c>
      <c r="D22" s="42"/>
      <c r="E22" s="42">
        <f t="shared" si="6"/>
        <v>49</v>
      </c>
      <c r="F22" s="42">
        <v>0.99750000000000005</v>
      </c>
      <c r="G22" s="42">
        <v>0.99939999999999996</v>
      </c>
      <c r="H22" s="48">
        <f ca="1">$W$86</f>
        <v>0.21049076945535855</v>
      </c>
      <c r="I22" s="48">
        <f ca="1">$W$101</f>
        <v>2.3368853824977873E-3</v>
      </c>
      <c r="J22" s="48">
        <f t="shared" ca="1" si="0"/>
        <v>3.0848049088434415E-3</v>
      </c>
      <c r="K22" s="48">
        <f t="shared" ca="1" si="13"/>
        <v>6.0140334861569222E-4</v>
      </c>
      <c r="L22" s="48">
        <f t="shared" ca="1" si="8"/>
        <v>5.8905734145258152E-4</v>
      </c>
      <c r="M22" s="48">
        <f t="shared" ca="1" si="9"/>
        <v>3.0214779859238333E-3</v>
      </c>
      <c r="N22" s="49">
        <f t="shared" ca="1" si="10"/>
        <v>0.9758608008540256</v>
      </c>
      <c r="O22" s="50">
        <f t="shared" ca="1" si="11"/>
        <v>1.9778335496008319E-2</v>
      </c>
      <c r="P22" s="51">
        <f t="shared" ca="1" si="1"/>
        <v>4.3608636499657249E-3</v>
      </c>
      <c r="Q22" s="46">
        <f t="shared" ca="1" si="12"/>
        <v>0.99999999999999956</v>
      </c>
      <c r="R22" s="42">
        <f t="shared" ca="1" si="2"/>
        <v>2.4139199145974045E-2</v>
      </c>
      <c r="S22" s="46">
        <f ca="1">1-N22</f>
        <v>2.4139199145974399E-2</v>
      </c>
      <c r="V22" s="21" t="s">
        <v>45</v>
      </c>
      <c r="W22" s="8">
        <v>0</v>
      </c>
      <c r="X22" s="3"/>
      <c r="Y22" s="3"/>
      <c r="AE22">
        <f t="shared" ca="1" si="4"/>
        <v>1.9778335496008319E-2</v>
      </c>
      <c r="AG22">
        <f t="shared" si="5"/>
        <v>0</v>
      </c>
      <c r="AZ22" s="7"/>
      <c r="BA22" s="8"/>
      <c r="BG22" s="38"/>
      <c r="BH22" s="35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DX22">
        <f ca="1">V$86</f>
        <v>0.2032324670603462</v>
      </c>
    </row>
    <row r="23" spans="1:128" x14ac:dyDescent="0.2">
      <c r="A23" s="41">
        <v>50</v>
      </c>
      <c r="B23" s="41">
        <v>3.6955003878975949</v>
      </c>
      <c r="C23" s="41">
        <v>136.85210000000001</v>
      </c>
      <c r="D23" s="42"/>
      <c r="E23" s="42">
        <f t="shared" si="6"/>
        <v>50</v>
      </c>
      <c r="F23" s="42">
        <v>0.997</v>
      </c>
      <c r="G23" s="42">
        <v>0.99909999999999999</v>
      </c>
      <c r="H23" s="48">
        <f ca="1">$X$86</f>
        <v>0.21774907185037093</v>
      </c>
      <c r="I23" s="48">
        <f ca="1">$X$101</f>
        <v>2.3368853824977873E-3</v>
      </c>
      <c r="J23" s="48">
        <f t="shared" ca="1" si="0"/>
        <v>3.7284630758498416E-3</v>
      </c>
      <c r="K23" s="48">
        <f t="shared" ca="1" si="13"/>
        <v>9.0210470617801963E-4</v>
      </c>
      <c r="L23" s="48">
        <f t="shared" ca="1" si="8"/>
        <v>8.8032862102506773E-4</v>
      </c>
      <c r="M23" s="48">
        <f t="shared" ca="1" si="9"/>
        <v>3.6384609631534902E-3</v>
      </c>
      <c r="N23" s="49">
        <f t="shared" ca="1" si="10"/>
        <v>0.97134201126984709</v>
      </c>
      <c r="O23" s="50">
        <f t="shared" ca="1" si="11"/>
        <v>2.3416796459161809E-2</v>
      </c>
      <c r="P23" s="51">
        <f t="shared" ca="1" si="1"/>
        <v>5.2411922709907927E-3</v>
      </c>
      <c r="Q23" s="46">
        <f t="shared" ca="1" si="12"/>
        <v>0.99999999999999978</v>
      </c>
      <c r="R23" s="42">
        <f t="shared" ca="1" si="2"/>
        <v>2.86579887301526E-2</v>
      </c>
      <c r="S23" s="46">
        <f t="shared" ref="S23:S37" ca="1" si="14">1-N23</f>
        <v>2.8657988730152906E-2</v>
      </c>
      <c r="V23" t="s">
        <v>46</v>
      </c>
      <c r="W23" s="8">
        <v>0</v>
      </c>
      <c r="X23" s="22"/>
      <c r="Y23" s="22"/>
      <c r="Z23">
        <v>27.85051</v>
      </c>
      <c r="AE23">
        <f t="shared" ca="1" si="4"/>
        <v>2.3416796459161809E-2</v>
      </c>
      <c r="AG23">
        <f t="shared" si="5"/>
        <v>0</v>
      </c>
      <c r="AZ23" s="7"/>
      <c r="BA23" s="8"/>
      <c r="BG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DX23">
        <f ca="1">W$86</f>
        <v>0.21049076945535855</v>
      </c>
    </row>
    <row r="24" spans="1:128" x14ac:dyDescent="0.2">
      <c r="A24" s="41">
        <v>51</v>
      </c>
      <c r="B24" s="41">
        <v>3.6889992242048102</v>
      </c>
      <c r="C24" s="41">
        <v>137.26009999999999</v>
      </c>
      <c r="D24" s="42"/>
      <c r="E24" s="42">
        <f t="shared" si="6"/>
        <v>51</v>
      </c>
      <c r="F24" s="42">
        <v>0.99739999999999995</v>
      </c>
      <c r="G24" s="42">
        <v>0.99929999999999997</v>
      </c>
      <c r="H24" s="48">
        <f ca="1">$Y$86</f>
        <v>0.22500737424538328</v>
      </c>
      <c r="I24" s="48">
        <f ca="1">$Y$101</f>
        <v>2.3368853824977873E-3</v>
      </c>
      <c r="J24" s="48">
        <f t="shared" ca="1" si="0"/>
        <v>3.2549942887575289E-3</v>
      </c>
      <c r="K24" s="48">
        <f t="shared" ca="1" si="13"/>
        <v>7.016371579379177E-4</v>
      </c>
      <c r="L24" s="48">
        <f t="shared" ca="1" si="8"/>
        <v>6.8152964817307636E-4</v>
      </c>
      <c r="M24" s="48">
        <f t="shared" ca="1" si="9"/>
        <v>3.1617126991136035E-3</v>
      </c>
      <c r="N24" s="49">
        <f t="shared" ca="1" si="10"/>
        <v>0.96749876892256048</v>
      </c>
      <c r="O24" s="50">
        <f t="shared" ca="1" si="11"/>
        <v>2.6578509158275414E-2</v>
      </c>
      <c r="P24" s="51">
        <f t="shared" ca="1" si="1"/>
        <v>5.9227219191638689E-3</v>
      </c>
      <c r="Q24" s="46">
        <f t="shared" ca="1" si="12"/>
        <v>0.99999999999999978</v>
      </c>
      <c r="R24" s="42">
        <f t="shared" ca="1" si="2"/>
        <v>3.2501231077439283E-2</v>
      </c>
      <c r="S24" s="46">
        <f t="shared" ca="1" si="14"/>
        <v>3.2501231077439519E-2</v>
      </c>
      <c r="V24" s="21" t="s">
        <v>47</v>
      </c>
      <c r="W24" s="55">
        <v>27.85051</v>
      </c>
      <c r="X24" s="8"/>
      <c r="Z24">
        <v>1.2833410000000001</v>
      </c>
      <c r="AE24">
        <f t="shared" ca="1" si="4"/>
        <v>2.6578509158275414E-2</v>
      </c>
      <c r="AG24">
        <f t="shared" si="5"/>
        <v>0</v>
      </c>
      <c r="AZ24" s="7"/>
      <c r="BA24" s="8"/>
      <c r="BG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DX24">
        <f ca="1">X$86</f>
        <v>0.21774907185037093</v>
      </c>
    </row>
    <row r="25" spans="1:128" x14ac:dyDescent="0.2">
      <c r="A25" s="41">
        <v>52</v>
      </c>
      <c r="B25" s="41">
        <v>3.7004990949056111</v>
      </c>
      <c r="C25" s="41">
        <v>137.70670000000001</v>
      </c>
      <c r="D25" s="42"/>
      <c r="E25" s="42">
        <f t="shared" si="6"/>
        <v>52</v>
      </c>
      <c r="F25" s="42">
        <v>0.99660000000000004</v>
      </c>
      <c r="G25" s="42">
        <v>0.99890000000000001</v>
      </c>
      <c r="H25" s="48">
        <f ca="1">$Z$86</f>
        <v>0.23226567664039566</v>
      </c>
      <c r="I25" s="48">
        <f ca="1">$Z$101</f>
        <v>2.3368853824977873E-3</v>
      </c>
      <c r="J25" s="48">
        <f t="shared" ca="1" si="0"/>
        <v>4.2870384798167072E-3</v>
      </c>
      <c r="K25" s="48">
        <f t="shared" ca="1" si="13"/>
        <v>1.1025721605302241E-3</v>
      </c>
      <c r="L25" s="48">
        <f t="shared" ca="1" si="8"/>
        <v>1.0667372079612796E-3</v>
      </c>
      <c r="M25" s="48">
        <f t="shared" ca="1" si="9"/>
        <v>4.1477044515463093E-3</v>
      </c>
      <c r="N25" s="49">
        <f t="shared" ca="1" si="10"/>
        <v>0.96228432726305291</v>
      </c>
      <c r="O25" s="50">
        <f t="shared" ca="1" si="11"/>
        <v>3.0726213609821723E-2</v>
      </c>
      <c r="P25" s="51">
        <f t="shared" ca="1" si="1"/>
        <v>6.9894591271251489E-3</v>
      </c>
      <c r="Q25" s="46">
        <f t="shared" ca="1" si="12"/>
        <v>0.99999999999999978</v>
      </c>
      <c r="R25" s="42">
        <f t="shared" ca="1" si="2"/>
        <v>3.771567273694687E-2</v>
      </c>
      <c r="S25" s="46">
        <f t="shared" ca="1" si="14"/>
        <v>3.7715672736947092E-2</v>
      </c>
      <c r="V25" t="s">
        <v>48</v>
      </c>
      <c r="W25" s="8">
        <v>0</v>
      </c>
      <c r="X25" s="8"/>
      <c r="Y25" s="8"/>
      <c r="AE25">
        <f t="shared" ca="1" si="4"/>
        <v>3.0726213609821723E-2</v>
      </c>
      <c r="AG25">
        <f t="shared" si="5"/>
        <v>0</v>
      </c>
      <c r="AZ25" s="7"/>
      <c r="BA25" s="8"/>
      <c r="BG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DX25">
        <f ca="1">Y$86</f>
        <v>0.22500737424538328</v>
      </c>
    </row>
    <row r="26" spans="1:128" x14ac:dyDescent="0.2">
      <c r="A26" s="41">
        <v>53</v>
      </c>
      <c r="B26" s="41">
        <v>3.7249987070080168</v>
      </c>
      <c r="C26" s="41">
        <v>138.7961</v>
      </c>
      <c r="D26" s="42"/>
      <c r="E26" s="42">
        <f t="shared" si="6"/>
        <v>53</v>
      </c>
      <c r="F26" s="42">
        <v>0.99660000000000004</v>
      </c>
      <c r="G26" s="42">
        <v>0.99880000000000002</v>
      </c>
      <c r="H26" s="48">
        <f ca="1">$AA$86</f>
        <v>0.23952397903540801</v>
      </c>
      <c r="I26" s="48">
        <f ca="1">$AA$101</f>
        <v>2.3368853824977873E-3</v>
      </c>
      <c r="J26" s="48">
        <f t="shared" ca="1" si="0"/>
        <v>4.3182007768866049E-3</v>
      </c>
      <c r="K26" s="48">
        <f t="shared" ca="1" si="13"/>
        <v>1.202805852492439E-3</v>
      </c>
      <c r="L26" s="48">
        <f t="shared" ca="1" si="8"/>
        <v>1.1574412205937496E-3</v>
      </c>
      <c r="M26" s="48">
        <f t="shared" ca="1" si="9"/>
        <v>4.1553369295731189E-3</v>
      </c>
      <c r="N26" s="49">
        <f t="shared" ca="1" si="10"/>
        <v>0.95697154911288596</v>
      </c>
      <c r="O26" s="50">
        <f t="shared" ca="1" si="11"/>
        <v>3.4881550539394846E-2</v>
      </c>
      <c r="P26" s="51">
        <f t="shared" ca="1" si="1"/>
        <v>8.1469003477188991E-3</v>
      </c>
      <c r="Q26" s="46">
        <f t="shared" ca="1" si="12"/>
        <v>0.99999999999999967</v>
      </c>
      <c r="R26" s="42">
        <f t="shared" ca="1" si="2"/>
        <v>4.3028450887113746E-2</v>
      </c>
      <c r="S26" s="46">
        <f t="shared" ca="1" si="14"/>
        <v>4.3028450887114045E-2</v>
      </c>
      <c r="V26" t="s">
        <v>49</v>
      </c>
      <c r="W26" s="56">
        <v>1.2833410000000001</v>
      </c>
      <c r="X26" s="8" t="s">
        <v>50</v>
      </c>
      <c r="AE26">
        <f t="shared" ca="1" si="4"/>
        <v>3.4881550539394846E-2</v>
      </c>
      <c r="AG26">
        <f t="shared" si="5"/>
        <v>0</v>
      </c>
      <c r="AZ26" s="7"/>
      <c r="BA26" s="8"/>
      <c r="BG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DX26">
        <f ca="1">Z$86</f>
        <v>0.23226567664039566</v>
      </c>
    </row>
    <row r="27" spans="1:128" x14ac:dyDescent="0.2">
      <c r="A27" s="41">
        <v>54</v>
      </c>
      <c r="B27" s="41">
        <v>3.7459994828032066</v>
      </c>
      <c r="C27" s="41">
        <v>139.16460000000001</v>
      </c>
      <c r="D27" s="42"/>
      <c r="E27" s="42">
        <f t="shared" si="6"/>
        <v>54</v>
      </c>
      <c r="F27" s="42">
        <v>0.996</v>
      </c>
      <c r="G27" s="42">
        <v>0.99870000000000003</v>
      </c>
      <c r="H27" s="48">
        <f ca="1">$AB$86</f>
        <v>0.24678228143042041</v>
      </c>
      <c r="I27" s="48">
        <f ca="1">$AB$101</f>
        <v>2.3368853824977873E-3</v>
      </c>
      <c r="J27" s="48">
        <f t="shared" ca="1" si="0"/>
        <v>5.1167329835895003E-3</v>
      </c>
      <c r="K27" s="48">
        <f t="shared" ca="1" si="13"/>
        <v>1.3030395209756573E-3</v>
      </c>
      <c r="L27" s="48">
        <f t="shared" ca="1" si="8"/>
        <v>1.2469717489433877E-3</v>
      </c>
      <c r="M27" s="48">
        <f t="shared" ca="1" si="9"/>
        <v>4.8965678897026433E-3</v>
      </c>
      <c r="N27" s="49">
        <f t="shared" ca="1" si="10"/>
        <v>0.95082800947423995</v>
      </c>
      <c r="O27" s="50">
        <f t="shared" ca="1" si="11"/>
        <v>3.9778118429097488E-2</v>
      </c>
      <c r="P27" s="51">
        <f t="shared" ca="1" si="1"/>
        <v>9.3938720966622868E-3</v>
      </c>
      <c r="Q27" s="46">
        <f t="shared" ca="1" si="12"/>
        <v>0.99999999999999978</v>
      </c>
      <c r="R27" s="42">
        <f t="shared" ca="1" si="2"/>
        <v>4.9171990525759775E-2</v>
      </c>
      <c r="S27" s="46">
        <f t="shared" ca="1" si="14"/>
        <v>4.9171990525760045E-2</v>
      </c>
      <c r="V27" t="s">
        <v>51</v>
      </c>
      <c r="W27" s="8">
        <v>0</v>
      </c>
      <c r="X27" s="8"/>
      <c r="Y27" s="8"/>
      <c r="AE27">
        <f t="shared" ca="1" si="4"/>
        <v>3.9778118429097488E-2</v>
      </c>
      <c r="AG27">
        <f t="shared" si="5"/>
        <v>0</v>
      </c>
      <c r="AZ27" s="7"/>
      <c r="BA27" s="8"/>
      <c r="BG27" s="38"/>
      <c r="BH27" s="26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DX27">
        <f ca="1">AA$86</f>
        <v>0.23952397903540801</v>
      </c>
    </row>
    <row r="28" spans="1:128" x14ac:dyDescent="0.2">
      <c r="A28" s="41">
        <v>55</v>
      </c>
      <c r="B28" s="41">
        <v>3.7070002585983968</v>
      </c>
      <c r="C28" s="41">
        <v>139.51419999999999</v>
      </c>
      <c r="D28" s="42"/>
      <c r="E28" s="42">
        <f>E27+1</f>
        <v>55</v>
      </c>
      <c r="F28" s="42">
        <v>0.99529999999999996</v>
      </c>
      <c r="G28" s="42">
        <v>0.99860000000000004</v>
      </c>
      <c r="H28" s="48">
        <f ca="1">$AC$86</f>
        <v>0.25404058382543276</v>
      </c>
      <c r="I28" s="48">
        <f ca="1">$AC$101</f>
        <v>2.3368853824977873E-3</v>
      </c>
      <c r="J28" s="48">
        <f t="shared" ca="1" si="0"/>
        <v>6.0552303902514648E-3</v>
      </c>
      <c r="K28" s="48">
        <f t="shared" ca="1" si="13"/>
        <v>1.4032731659775477E-3</v>
      </c>
      <c r="L28" s="48">
        <f t="shared" ca="1" si="8"/>
        <v>1.3342714311550465E-3</v>
      </c>
      <c r="M28" s="48">
        <f t="shared" ca="1" si="9"/>
        <v>5.7574826588707257E-3</v>
      </c>
      <c r="N28" s="49">
        <f t="shared" ca="1" si="10"/>
        <v>0.94373625538421413</v>
      </c>
      <c r="O28" s="50">
        <f t="shared" ca="1" si="11"/>
        <v>4.5535601087968211E-2</v>
      </c>
      <c r="P28" s="51">
        <f t="shared" ca="1" si="1"/>
        <v>1.0728143527817334E-2</v>
      </c>
      <c r="Q28" s="46">
        <f ca="1">N28+O28+P28</f>
        <v>0.99999999999999967</v>
      </c>
      <c r="R28" s="42">
        <f ca="1">O28+P28</f>
        <v>5.6263744615785545E-2</v>
      </c>
      <c r="S28" s="46">
        <f ca="1">1-N28</f>
        <v>5.6263744615785871E-2</v>
      </c>
      <c r="V28" t="s">
        <v>52</v>
      </c>
      <c r="W28" s="8">
        <v>0</v>
      </c>
      <c r="X28" s="8"/>
      <c r="Y28" s="8"/>
      <c r="AE28">
        <f t="shared" ca="1" si="4"/>
        <v>4.5535601087968211E-2</v>
      </c>
      <c r="AG28">
        <f t="shared" si="5"/>
        <v>0</v>
      </c>
      <c r="AZ28" s="7"/>
      <c r="BA28" s="8"/>
      <c r="BG28" s="38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DX28">
        <f ca="1">AB$86</f>
        <v>0.24678228143042041</v>
      </c>
    </row>
    <row r="29" spans="1:128" x14ac:dyDescent="0.2">
      <c r="A29" s="41">
        <v>56</v>
      </c>
      <c r="B29" s="41">
        <v>3.7089992242048098</v>
      </c>
      <c r="C29" s="41">
        <v>140.0917</v>
      </c>
      <c r="D29" s="42"/>
      <c r="E29" s="42">
        <f t="shared" si="6"/>
        <v>56</v>
      </c>
      <c r="F29" s="42">
        <v>0.99529999999999996</v>
      </c>
      <c r="G29" s="42">
        <v>0.99839999999999995</v>
      </c>
      <c r="H29" s="48">
        <f ca="1">$AD$86</f>
        <v>0.26129888622044511</v>
      </c>
      <c r="I29" s="48">
        <f ca="1">$AD$101</f>
        <v>2.3368853824977873E-3</v>
      </c>
      <c r="J29" s="48">
        <f t="shared" ca="1" si="0"/>
        <v>6.0992061807113584E-3</v>
      </c>
      <c r="K29" s="48">
        <f t="shared" ca="1" si="13"/>
        <v>1.6037403855277965E-3</v>
      </c>
      <c r="L29" s="48">
        <f t="shared" ca="1" si="8"/>
        <v>1.5135079460464385E-3</v>
      </c>
      <c r="M29" s="48">
        <f t="shared" ca="1" si="9"/>
        <v>5.7560420018007916E-3</v>
      </c>
      <c r="N29" s="49">
        <f t="shared" ca="1" si="10"/>
        <v>0.9364667054363669</v>
      </c>
      <c r="O29" s="50">
        <f t="shared" ca="1" si="11"/>
        <v>5.1291643089769003E-2</v>
      </c>
      <c r="P29" s="51">
        <f t="shared" ca="1" si="1"/>
        <v>1.2241651473863772E-2</v>
      </c>
      <c r="Q29" s="46">
        <f t="shared" ca="1" si="12"/>
        <v>0.99999999999999967</v>
      </c>
      <c r="R29" s="42">
        <f t="shared" ca="1" si="2"/>
        <v>6.353329456363277E-2</v>
      </c>
      <c r="S29" s="46">
        <f t="shared" ca="1" si="14"/>
        <v>6.3533294563633103E-2</v>
      </c>
      <c r="V29" t="s">
        <v>53</v>
      </c>
      <c r="W29" s="8">
        <v>0</v>
      </c>
      <c r="X29" s="8"/>
      <c r="Y29" s="8"/>
      <c r="AE29">
        <f t="shared" ca="1" si="4"/>
        <v>5.1291643089769003E-2</v>
      </c>
      <c r="AG29">
        <f t="shared" si="5"/>
        <v>0</v>
      </c>
      <c r="AZ29" s="7"/>
      <c r="BA29" s="8"/>
      <c r="BG29" s="5"/>
      <c r="DX29">
        <f ca="1">AC$86</f>
        <v>0.25404058382543276</v>
      </c>
    </row>
    <row r="30" spans="1:128" x14ac:dyDescent="0.2">
      <c r="A30" s="41">
        <v>57</v>
      </c>
      <c r="B30" s="41">
        <v>3.7140005171967929</v>
      </c>
      <c r="C30" s="41">
        <v>140.7533</v>
      </c>
      <c r="D30" s="42"/>
      <c r="E30" s="42">
        <f t="shared" si="6"/>
        <v>57</v>
      </c>
      <c r="F30" s="42">
        <v>0.99509999999999998</v>
      </c>
      <c r="G30" s="42">
        <v>0.99819999999999998</v>
      </c>
      <c r="H30" s="48">
        <f ca="1">$AE$86</f>
        <v>0.26855718861545752</v>
      </c>
      <c r="I30" s="48">
        <f ca="1">$AE$101</f>
        <v>2.3368853824977873E-3</v>
      </c>
      <c r="J30" s="48">
        <f t="shared" ca="1" si="0"/>
        <v>6.4047280000877338E-3</v>
      </c>
      <c r="K30" s="48">
        <f t="shared" ca="1" si="13"/>
        <v>1.8042075111243117E-3</v>
      </c>
      <c r="L30" s="48">
        <f t="shared" ca="1" si="8"/>
        <v>1.6895802638661314E-3</v>
      </c>
      <c r="M30" s="48">
        <f t="shared" ca="1" si="9"/>
        <v>5.9978145294582114E-3</v>
      </c>
      <c r="N30" s="49">
        <f t="shared" ca="1" si="10"/>
        <v>0.92877931064304253</v>
      </c>
      <c r="O30" s="50">
        <f t="shared" ca="1" si="11"/>
        <v>5.7289457619227213E-2</v>
      </c>
      <c r="P30" s="51">
        <f t="shared" ca="1" si="1"/>
        <v>1.3931231737729904E-2</v>
      </c>
      <c r="Q30" s="46">
        <f t="shared" ca="1" si="12"/>
        <v>0.99999999999999967</v>
      </c>
      <c r="R30" s="42">
        <f t="shared" ca="1" si="2"/>
        <v>7.122068935695712E-2</v>
      </c>
      <c r="S30" s="46">
        <f t="shared" ca="1" si="14"/>
        <v>7.1220689356957467E-2</v>
      </c>
      <c r="V30" t="s">
        <v>54</v>
      </c>
      <c r="W30" s="8">
        <v>0</v>
      </c>
      <c r="X30" s="8"/>
      <c r="Y30" s="8"/>
      <c r="AE30">
        <f t="shared" ca="1" si="4"/>
        <v>5.7289457619227213E-2</v>
      </c>
      <c r="AG30">
        <f t="shared" si="5"/>
        <v>0</v>
      </c>
      <c r="AZ30" s="7"/>
      <c r="BA30" s="8"/>
      <c r="DX30">
        <f ca="1">AD$86</f>
        <v>0.26129888622044511</v>
      </c>
    </row>
    <row r="31" spans="1:128" x14ac:dyDescent="0.2">
      <c r="A31" s="41">
        <v>58</v>
      </c>
      <c r="B31" s="41">
        <v>3.7214998707008018</v>
      </c>
      <c r="C31" s="41">
        <v>141.39359999999999</v>
      </c>
      <c r="D31" s="42"/>
      <c r="E31" s="42">
        <f t="shared" si="6"/>
        <v>58</v>
      </c>
      <c r="F31" s="42">
        <v>0.99439999999999995</v>
      </c>
      <c r="G31" s="42">
        <v>0.99790000000000001</v>
      </c>
      <c r="H31" s="48">
        <f ca="1">$AF$86</f>
        <v>0.27581549101046987</v>
      </c>
      <c r="I31" s="48">
        <f ca="1">$AF$101</f>
        <v>2.3368853824977873E-3</v>
      </c>
      <c r="J31" s="48">
        <f t="shared" ca="1" si="0"/>
        <v>7.3720163921487947E-3</v>
      </c>
      <c r="K31" s="48">
        <f t="shared" ca="1" si="13"/>
        <v>2.1049080233149775E-3</v>
      </c>
      <c r="L31" s="48">
        <f t="shared" ca="1" si="8"/>
        <v>1.9549950228614941E-3</v>
      </c>
      <c r="M31" s="48">
        <f t="shared" ca="1" si="9"/>
        <v>6.8469763027491672E-3</v>
      </c>
      <c r="N31" s="49">
        <f t="shared" ca="1" si="10"/>
        <v>0.91997733931743186</v>
      </c>
      <c r="O31" s="50">
        <f t="shared" ca="1" si="11"/>
        <v>6.4136433921976377E-2</v>
      </c>
      <c r="P31" s="51">
        <f t="shared" ca="1" si="1"/>
        <v>1.5886226760591399E-2</v>
      </c>
      <c r="Q31" s="46">
        <f t="shared" ca="1" si="12"/>
        <v>0.99999999999999967</v>
      </c>
      <c r="R31" s="42">
        <f t="shared" ca="1" si="2"/>
        <v>8.0022660682567776E-2</v>
      </c>
      <c r="S31" s="46">
        <f t="shared" ca="1" si="14"/>
        <v>8.0022660682568136E-2</v>
      </c>
      <c r="V31" s="23" t="s">
        <v>55</v>
      </c>
      <c r="W31" s="24">
        <f ca="1">O53</f>
        <v>0.28647961581148401</v>
      </c>
      <c r="X31" s="8"/>
      <c r="AE31">
        <f t="shared" ca="1" si="4"/>
        <v>6.4136433921976377E-2</v>
      </c>
      <c r="AG31">
        <f t="shared" si="5"/>
        <v>0</v>
      </c>
      <c r="AZ31" s="7"/>
      <c r="BA31" s="8"/>
      <c r="BG31" s="38"/>
      <c r="DX31">
        <f ca="1">AE$86</f>
        <v>0.26855718861545752</v>
      </c>
    </row>
    <row r="32" spans="1:128" x14ac:dyDescent="0.2">
      <c r="A32" s="41">
        <v>59</v>
      </c>
      <c r="B32" s="41">
        <v>3.7140005171967929</v>
      </c>
      <c r="C32" s="41">
        <v>142.006</v>
      </c>
      <c r="D32" s="42"/>
      <c r="E32" s="42">
        <f t="shared" si="6"/>
        <v>59</v>
      </c>
      <c r="F32" s="42">
        <v>0.99450000000000005</v>
      </c>
      <c r="G32" s="42">
        <v>0.99770000000000003</v>
      </c>
      <c r="H32" s="48">
        <f ca="1">$AG$86</f>
        <v>0.28307379340548222</v>
      </c>
      <c r="I32" s="48">
        <f ca="1">$AG$101</f>
        <v>2.3368853824977873E-3</v>
      </c>
      <c r="J32" s="48">
        <f t="shared" ca="1" si="0"/>
        <v>7.2930406557636385E-3</v>
      </c>
      <c r="K32" s="48">
        <f t="shared" ca="1" si="13"/>
        <v>2.305374913945224E-3</v>
      </c>
      <c r="L32" s="48">
        <f t="shared" ca="1" si="8"/>
        <v>2.1208926794604806E-3</v>
      </c>
      <c r="M32" s="48">
        <f t="shared" ca="1" si="9"/>
        <v>6.7094321380232903E-3</v>
      </c>
      <c r="N32" s="49">
        <f t="shared" ca="1" si="10"/>
        <v>0.91114701449994806</v>
      </c>
      <c r="O32" s="50">
        <f t="shared" ca="1" si="11"/>
        <v>7.0845866059999665E-2</v>
      </c>
      <c r="P32" s="51">
        <f t="shared" ca="1" si="1"/>
        <v>1.8007119440051879E-2</v>
      </c>
      <c r="Q32" s="46">
        <f t="shared" ca="1" si="12"/>
        <v>0.99999999999999956</v>
      </c>
      <c r="R32" s="42">
        <f t="shared" ca="1" si="2"/>
        <v>8.8852985500051551E-2</v>
      </c>
      <c r="S32" s="46">
        <f t="shared" ca="1" si="14"/>
        <v>8.885298550005194E-2</v>
      </c>
      <c r="W32" s="25">
        <f ca="1">W31*100</f>
        <v>28.647961581148401</v>
      </c>
      <c r="X32" s="8"/>
      <c r="Y32" s="8"/>
      <c r="AE32">
        <f t="shared" ca="1" si="4"/>
        <v>7.0845866059999665E-2</v>
      </c>
      <c r="AG32">
        <f t="shared" si="5"/>
        <v>0</v>
      </c>
      <c r="AZ32" s="7"/>
      <c r="BA32" s="8"/>
      <c r="BG32" s="38"/>
      <c r="BI32" s="32"/>
      <c r="DX32">
        <f ca="1">AF$86</f>
        <v>0.27581549101046987</v>
      </c>
    </row>
    <row r="33" spans="1:128" x14ac:dyDescent="0.2">
      <c r="A33" s="41">
        <v>60</v>
      </c>
      <c r="B33" s="41">
        <v>3.7185001292991982</v>
      </c>
      <c r="C33" s="41">
        <v>142.60650000000001</v>
      </c>
      <c r="D33" s="42"/>
      <c r="E33" s="42">
        <f t="shared" si="6"/>
        <v>60</v>
      </c>
      <c r="F33" s="42">
        <v>0.99339999999999995</v>
      </c>
      <c r="G33" s="42">
        <v>0.99709999999999999</v>
      </c>
      <c r="H33" s="48">
        <f ca="1">$AH$86</f>
        <v>0.29033209580049457</v>
      </c>
      <c r="I33" s="48">
        <f ca="1">$AH$101</f>
        <v>2.3368853824977873E-3</v>
      </c>
      <c r="J33" s="48">
        <f t="shared" ca="1" si="0"/>
        <v>8.8135280793029125E-3</v>
      </c>
      <c r="K33" s="48">
        <f t="shared" ca="1" si="13"/>
        <v>2.90677502164427E-3</v>
      </c>
      <c r="L33" s="48">
        <f t="shared" ca="1" si="8"/>
        <v>2.6484993827941986E-3</v>
      </c>
      <c r="M33" s="48">
        <f t="shared" ca="1" si="9"/>
        <v>8.0304197966683099E-3</v>
      </c>
      <c r="N33" s="49">
        <f t="shared" ca="1" si="10"/>
        <v>0.90046809532048555</v>
      </c>
      <c r="O33" s="50">
        <f t="shared" ca="1" si="11"/>
        <v>7.8876285856667977E-2</v>
      </c>
      <c r="P33" s="51">
        <f t="shared" ca="1" si="1"/>
        <v>2.0655618822846077E-2</v>
      </c>
      <c r="Q33" s="46">
        <f t="shared" ca="1" si="12"/>
        <v>0.99999999999999956</v>
      </c>
      <c r="R33" s="42">
        <f t="shared" ca="1" si="2"/>
        <v>9.9531904679514061E-2</v>
      </c>
      <c r="S33" s="46">
        <f t="shared" ca="1" si="14"/>
        <v>9.9531904679514449E-2</v>
      </c>
      <c r="X33" s="8"/>
      <c r="AE33">
        <f t="shared" ca="1" si="4"/>
        <v>7.8876285856667977E-2</v>
      </c>
      <c r="AG33">
        <f t="shared" si="5"/>
        <v>0</v>
      </c>
      <c r="AZ33" s="7"/>
      <c r="BA33" s="8"/>
      <c r="BG33" s="38"/>
      <c r="BI33" s="32"/>
      <c r="DX33">
        <f ca="1">AG$86</f>
        <v>0.28307379340548222</v>
      </c>
    </row>
    <row r="34" spans="1:128" x14ac:dyDescent="0.2">
      <c r="A34" s="41">
        <v>61</v>
      </c>
      <c r="B34" s="41">
        <v>3.69899922420481</v>
      </c>
      <c r="C34" s="41">
        <v>143.12110000000001</v>
      </c>
      <c r="D34" s="42"/>
      <c r="E34" s="42">
        <f t="shared" si="6"/>
        <v>61</v>
      </c>
      <c r="F34" s="42">
        <v>0.99360000000000004</v>
      </c>
      <c r="G34" s="42">
        <v>0.99719999999999998</v>
      </c>
      <c r="H34" s="48">
        <f ca="1">$AI$86</f>
        <v>0.29759039819550692</v>
      </c>
      <c r="I34" s="48">
        <f ca="1">$AI$101</f>
        <v>2.3368853824977873E-3</v>
      </c>
      <c r="J34" s="48">
        <f t="shared" ca="1" si="0"/>
        <v>8.6087322739523131E-3</v>
      </c>
      <c r="K34" s="48">
        <f t="shared" ca="1" si="13"/>
        <v>2.8065417291447403E-3</v>
      </c>
      <c r="L34" s="48">
        <f t="shared" ca="1" si="8"/>
        <v>2.5272012852804262E-3</v>
      </c>
      <c r="M34" s="48">
        <f t="shared" ca="1" si="9"/>
        <v>7.7518887538498317E-3</v>
      </c>
      <c r="N34" s="49">
        <f t="shared" ca="1" si="10"/>
        <v>0.89018900528135536</v>
      </c>
      <c r="O34" s="50">
        <f t="shared" ca="1" si="11"/>
        <v>8.6628174610517805E-2</v>
      </c>
      <c r="P34" s="51">
        <f t="shared" ca="1" si="1"/>
        <v>2.3182820108126504E-2</v>
      </c>
      <c r="Q34" s="46">
        <f t="shared" ca="1" si="12"/>
        <v>0.99999999999999978</v>
      </c>
      <c r="R34" s="42">
        <f t="shared" ca="1" si="2"/>
        <v>0.10981099471864431</v>
      </c>
      <c r="S34" s="46">
        <f t="shared" ca="1" si="14"/>
        <v>0.10981099471864464</v>
      </c>
      <c r="U34">
        <f ca="1">0.45*W20</f>
        <v>1.3060349999999603</v>
      </c>
      <c r="W34" s="8">
        <f ca="1">W31/0.099684821552116</f>
        <v>2.8738539263142506</v>
      </c>
      <c r="X34" s="8"/>
      <c r="Y34" s="8"/>
      <c r="AE34">
        <f t="shared" ca="1" si="4"/>
        <v>8.6628174610517805E-2</v>
      </c>
      <c r="AG34">
        <f t="shared" si="5"/>
        <v>0</v>
      </c>
      <c r="AZ34" s="7"/>
      <c r="BA34" s="8"/>
      <c r="BG34" s="38"/>
      <c r="DX34">
        <f ca="1">AH$86</f>
        <v>0.29033209580049457</v>
      </c>
    </row>
    <row r="35" spans="1:128" x14ac:dyDescent="0.2">
      <c r="A35" s="41">
        <v>62</v>
      </c>
      <c r="B35" s="41">
        <v>3.6940005171967933</v>
      </c>
      <c r="C35" s="41">
        <v>143.62719999999999</v>
      </c>
      <c r="D35" s="42"/>
      <c r="E35" s="42">
        <f t="shared" si="6"/>
        <v>62</v>
      </c>
      <c r="F35" s="42">
        <v>0.9929</v>
      </c>
      <c r="G35" s="42">
        <v>0.99650000000000005</v>
      </c>
      <c r="H35" s="48">
        <f ca="1">$AJ$86</f>
        <v>0.30484870059051933</v>
      </c>
      <c r="I35" s="48">
        <f ca="1">$AJ$101</f>
        <v>2.3368853824977873E-3</v>
      </c>
      <c r="J35" s="48">
        <f t="shared" ca="1" si="0"/>
        <v>9.6183762170031217E-3</v>
      </c>
      <c r="K35" s="48">
        <f t="shared" ca="1" si="13"/>
        <v>3.5081742826604811E-3</v>
      </c>
      <c r="L35" s="48">
        <f t="shared" ca="1" si="8"/>
        <v>3.1229381750351661E-3</v>
      </c>
      <c r="M35" s="48">
        <f t="shared" ca="1" si="9"/>
        <v>8.562172757035854E-3</v>
      </c>
      <c r="N35" s="49">
        <f t="shared" ca="1" si="10"/>
        <v>0.87850389434928433</v>
      </c>
      <c r="O35" s="50">
        <f t="shared" ca="1" si="11"/>
        <v>9.5190347367553663E-2</v>
      </c>
      <c r="P35" s="51">
        <f t="shared" ca="1" si="1"/>
        <v>2.630575828316167E-2</v>
      </c>
      <c r="Q35" s="46">
        <f t="shared" ca="1" si="12"/>
        <v>0.99999999999999956</v>
      </c>
      <c r="R35" s="42">
        <f t="shared" ca="1" si="2"/>
        <v>0.12149610565071534</v>
      </c>
      <c r="S35" s="46">
        <f t="shared" ca="1" si="14"/>
        <v>0.12149610565071567</v>
      </c>
      <c r="U35">
        <f ca="1">W18*0.56</f>
        <v>0.10221505342337481</v>
      </c>
      <c r="W35" s="8"/>
      <c r="X35" s="8"/>
      <c r="Y35" s="8"/>
      <c r="AE35">
        <f t="shared" ca="1" si="4"/>
        <v>9.5190347367553663E-2</v>
      </c>
      <c r="AG35">
        <f t="shared" si="5"/>
        <v>0</v>
      </c>
      <c r="AZ35" s="7"/>
      <c r="BA35" s="8"/>
      <c r="BG35" s="38"/>
      <c r="BH35" s="35"/>
      <c r="DX35">
        <f ca="1">AI$86</f>
        <v>0.29759039819550692</v>
      </c>
    </row>
    <row r="36" spans="1:128" x14ac:dyDescent="0.2">
      <c r="A36" s="41">
        <v>63</v>
      </c>
      <c r="B36" s="41">
        <v>3.6870002585983968</v>
      </c>
      <c r="C36" s="41">
        <v>144.08279999999999</v>
      </c>
      <c r="D36" s="42"/>
      <c r="E36" s="42">
        <f t="shared" si="6"/>
        <v>63</v>
      </c>
      <c r="F36" s="42">
        <v>0.99309999999999998</v>
      </c>
      <c r="G36" s="42">
        <v>0.99619999999999997</v>
      </c>
      <c r="H36" s="48">
        <f ca="1">$AK$86</f>
        <v>0.31210700298553168</v>
      </c>
      <c r="I36" s="48">
        <f ca="1">$AK$101</f>
        <v>2.3368853824977873E-3</v>
      </c>
      <c r="J36" s="48">
        <f t="shared" ref="J36:J53" ca="1" si="15">1-(F36)^EXP(H36)</f>
        <v>9.4155448221233673E-3</v>
      </c>
      <c r="K36" s="48">
        <f t="shared" ca="1" si="13"/>
        <v>3.8088735955037478E-3</v>
      </c>
      <c r="L36" s="48">
        <f t="shared" ca="1" si="8"/>
        <v>3.346110286734203E-3</v>
      </c>
      <c r="M36" s="48">
        <f t="shared" ca="1" si="9"/>
        <v>8.2715927936556181E-3</v>
      </c>
      <c r="N36" s="49">
        <f t="shared" ca="1" si="10"/>
        <v>0.86688619126889455</v>
      </c>
      <c r="O36" s="50">
        <f t="shared" ca="1" si="11"/>
        <v>0.10346194016120928</v>
      </c>
      <c r="P36" s="51">
        <f t="shared" ca="1" si="1"/>
        <v>2.9651868569895871E-2</v>
      </c>
      <c r="Q36" s="46">
        <f t="shared" ca="1" si="12"/>
        <v>0.99999999999999967</v>
      </c>
      <c r="R36" s="42">
        <f t="shared" ca="1" si="2"/>
        <v>0.13311380873110515</v>
      </c>
      <c r="S36" s="46">
        <f t="shared" ca="1" si="14"/>
        <v>0.13311380873110545</v>
      </c>
      <c r="W36" s="8"/>
      <c r="X36" s="8"/>
      <c r="Y36" s="8"/>
      <c r="AE36">
        <f t="shared" ca="1" si="4"/>
        <v>0.10346194016120928</v>
      </c>
      <c r="AG36">
        <f t="shared" si="5"/>
        <v>0</v>
      </c>
      <c r="AZ36" s="7"/>
      <c r="BA36" s="8"/>
      <c r="BG36" s="38"/>
      <c r="DX36">
        <f ca="1">AJ$86</f>
        <v>0.30484870059051933</v>
      </c>
    </row>
    <row r="37" spans="1:128" x14ac:dyDescent="0.2">
      <c r="A37" s="41">
        <v>64</v>
      </c>
      <c r="B37" s="41">
        <v>3.6940005171967933</v>
      </c>
      <c r="C37" s="41">
        <v>145.43639999999999</v>
      </c>
      <c r="D37" s="42"/>
      <c r="E37" s="42">
        <f t="shared" si="6"/>
        <v>64</v>
      </c>
      <c r="F37" s="42">
        <v>0.99229999999999996</v>
      </c>
      <c r="G37" s="42">
        <v>0.99529999999999996</v>
      </c>
      <c r="H37" s="48">
        <f ca="1">$AL$86</f>
        <v>0.31936530538054403</v>
      </c>
      <c r="I37" s="48">
        <f ca="1">$AL$101</f>
        <v>2.3368853824977873E-3</v>
      </c>
      <c r="J37" s="48">
        <f t="shared" ca="1" si="15"/>
        <v>1.0581780234828808E-2</v>
      </c>
      <c r="K37" s="48">
        <f t="shared" ca="1" si="13"/>
        <v>4.7109702626098038E-3</v>
      </c>
      <c r="L37" s="48">
        <f t="shared" ca="1" si="8"/>
        <v>4.083875068134837E-3</v>
      </c>
      <c r="M37" s="48">
        <f t="shared" ca="1" si="9"/>
        <v>9.1731991646152138E-3</v>
      </c>
      <c r="N37" s="49">
        <f t="shared" ca="1" si="10"/>
        <v>0.85362911703614452</v>
      </c>
      <c r="O37" s="52">
        <f t="shared" ca="1" si="11"/>
        <v>0.1126351393258245</v>
      </c>
      <c r="P37" s="51">
        <f t="shared" ca="1" si="1"/>
        <v>3.373574363803071E-2</v>
      </c>
      <c r="Q37" s="46">
        <f t="shared" ca="1" si="12"/>
        <v>0.99999999999999967</v>
      </c>
      <c r="R37" s="42">
        <f t="shared" ca="1" si="2"/>
        <v>0.1463708829638552</v>
      </c>
      <c r="S37" s="46">
        <f t="shared" ca="1" si="14"/>
        <v>0.14637088296385548</v>
      </c>
      <c r="U37">
        <v>9.9684821552115985E-2</v>
      </c>
      <c r="V37">
        <f ca="1">O37/U37</f>
        <v>1.1299126343616714</v>
      </c>
      <c r="W37" s="8"/>
      <c r="X37" s="8">
        <f>0.5^(20/40)</f>
        <v>0.70710678118654757</v>
      </c>
      <c r="Y37" s="8"/>
      <c r="AE37">
        <f t="shared" ca="1" si="4"/>
        <v>0.1126351393258245</v>
      </c>
      <c r="AG37">
        <f t="shared" si="5"/>
        <v>0</v>
      </c>
      <c r="AZ37" s="7"/>
      <c r="BA37" s="8"/>
      <c r="BG37" s="38"/>
      <c r="BH37" s="35"/>
      <c r="DX37">
        <f ca="1">AK$86</f>
        <v>0.31210700298553168</v>
      </c>
    </row>
    <row r="38" spans="1:128" x14ac:dyDescent="0.2">
      <c r="A38" s="41">
        <v>65</v>
      </c>
      <c r="B38" s="41">
        <v>3.6570002585983965</v>
      </c>
      <c r="C38" s="41">
        <v>145.53919999999999</v>
      </c>
      <c r="D38" s="42"/>
      <c r="E38" s="42">
        <f t="shared" si="6"/>
        <v>65</v>
      </c>
      <c r="F38" s="42">
        <v>0.99250000000000005</v>
      </c>
      <c r="G38" s="42">
        <v>0.99480000000000002</v>
      </c>
      <c r="H38" s="48">
        <f ca="1">$AM$86</f>
        <v>0.32662360777555643</v>
      </c>
      <c r="I38" s="48">
        <f ca="1">$AM$101</f>
        <v>2.3368853824977873E-3</v>
      </c>
      <c r="J38" s="48">
        <f t="shared" ca="1" si="15"/>
        <v>1.0382013079016206E-2</v>
      </c>
      <c r="K38" s="48">
        <f t="shared" ref="K38:K53" ca="1" si="16">1-(G38)^EXP(I38)</f>
        <v>5.2121342531298298E-3</v>
      </c>
      <c r="L38" s="48">
        <f t="shared" ref="L38:L53" ca="1" si="17">N37*K38</f>
        <v>4.4492295603730612E-3</v>
      </c>
      <c r="M38" s="48">
        <f t="shared" ref="M38:M53" ca="1" si="18">N37*J38</f>
        <v>8.8623886576983078E-3</v>
      </c>
      <c r="N38" s="49">
        <f t="shared" ref="N38:N53" ca="1" si="19">N37-L38-M38</f>
        <v>0.84031749881807316</v>
      </c>
      <c r="O38" s="52">
        <f t="shared" ref="O38:O53" ca="1" si="20">O37+M38</f>
        <v>0.12149752798352281</v>
      </c>
      <c r="P38" s="51">
        <f t="shared" ref="P38:P53" ca="1" si="21">P37+L38</f>
        <v>3.818497319840377E-2</v>
      </c>
      <c r="Q38" s="46">
        <f t="shared" ref="Q38:Q53" ca="1" si="22">N38+O38+P38</f>
        <v>0.99999999999999967</v>
      </c>
      <c r="R38" s="42">
        <f t="shared" ref="R38:R53" ca="1" si="23">O38+P38</f>
        <v>0.15968250118192659</v>
      </c>
      <c r="S38" s="46">
        <f t="shared" ref="S38:S53" ca="1" si="24">1-N38</f>
        <v>0.15968250118192684</v>
      </c>
      <c r="T38">
        <v>56</v>
      </c>
      <c r="U38">
        <v>1.9304217349253423E-2</v>
      </c>
      <c r="V38">
        <f ca="1">O14/U38</f>
        <v>0.25864490497980003</v>
      </c>
      <c r="W38" s="8"/>
      <c r="X38" s="8"/>
      <c r="Y38" s="8"/>
      <c r="BG38" s="38"/>
      <c r="DX38">
        <f ca="1">AL$86</f>
        <v>0.31936530538054403</v>
      </c>
    </row>
    <row r="39" spans="1:128" x14ac:dyDescent="0.2">
      <c r="A39" s="41">
        <v>66</v>
      </c>
      <c r="B39" s="41">
        <v>3.6470002585983967</v>
      </c>
      <c r="C39" s="41">
        <v>146.494</v>
      </c>
      <c r="D39" s="42"/>
      <c r="E39" s="42">
        <f t="shared" si="6"/>
        <v>66</v>
      </c>
      <c r="F39" s="42">
        <v>0.99219999999999997</v>
      </c>
      <c r="G39" s="42">
        <v>0.99439999999999995</v>
      </c>
      <c r="H39" s="48">
        <f ca="1">$AN$86</f>
        <v>0.33388191017056879</v>
      </c>
      <c r="I39" s="48">
        <f ca="1">$AN$101</f>
        <v>2.3368853824977873E-3</v>
      </c>
      <c r="J39" s="48">
        <f t="shared" ca="1" si="15"/>
        <v>1.0874886445619736E-2</v>
      </c>
      <c r="K39" s="48">
        <f t="shared" ca="1" si="16"/>
        <v>5.6130650212423694E-3</v>
      </c>
      <c r="L39" s="48">
        <f t="shared" ca="1" si="17"/>
        <v>4.7167567593536025E-3</v>
      </c>
      <c r="M39" s="48">
        <f t="shared" ca="1" si="18"/>
        <v>9.1383573779137417E-3</v>
      </c>
      <c r="N39" s="49">
        <f t="shared" ca="1" si="19"/>
        <v>0.82646238468080591</v>
      </c>
      <c r="O39" s="52">
        <f t="shared" ca="1" si="20"/>
        <v>0.13063588536143655</v>
      </c>
      <c r="P39" s="51">
        <f t="shared" ca="1" si="21"/>
        <v>4.2901729957757373E-2</v>
      </c>
      <c r="Q39" s="46">
        <f t="shared" ca="1" si="22"/>
        <v>0.99999999999999978</v>
      </c>
      <c r="R39" s="42">
        <f t="shared" ca="1" si="23"/>
        <v>0.17353761531919393</v>
      </c>
      <c r="S39" s="46">
        <f t="shared" ca="1" si="24"/>
        <v>0.17353761531919409</v>
      </c>
      <c r="W39" s="8"/>
      <c r="X39" s="8"/>
      <c r="Y39" s="8"/>
      <c r="BG39" s="38"/>
      <c r="DX39">
        <f ca="1">AM$86</f>
        <v>0.32662360777555643</v>
      </c>
    </row>
    <row r="40" spans="1:128" x14ac:dyDescent="0.2">
      <c r="A40" s="41">
        <v>67</v>
      </c>
      <c r="B40" s="41">
        <v>3.6449987070080163</v>
      </c>
      <c r="C40" s="41">
        <v>146.66929999999999</v>
      </c>
      <c r="D40" s="42"/>
      <c r="E40" s="42">
        <f t="shared" si="6"/>
        <v>67</v>
      </c>
      <c r="F40" s="42">
        <v>0.99129999999999996</v>
      </c>
      <c r="G40" s="42">
        <v>0.9929</v>
      </c>
      <c r="H40" s="48">
        <f ca="1">$AO$86</f>
        <v>0.34114021256558114</v>
      </c>
      <c r="I40" s="48">
        <f ca="1">$AO$101</f>
        <v>2.3368853824977873E-3</v>
      </c>
      <c r="J40" s="48">
        <f t="shared" ca="1" si="15"/>
        <v>1.2215310434237181E-2</v>
      </c>
      <c r="K40" s="48">
        <f t="shared" ca="1" si="16"/>
        <v>7.1165520398956961E-3</v>
      </c>
      <c r="L40" s="48">
        <f t="shared" ca="1" si="17"/>
        <v>5.8815625695972503E-3</v>
      </c>
      <c r="M40" s="48">
        <f t="shared" ca="1" si="18"/>
        <v>1.0095494591095992E-2</v>
      </c>
      <c r="N40" s="49">
        <f t="shared" ca="1" si="19"/>
        <v>0.8104853275201126</v>
      </c>
      <c r="O40" s="52">
        <f t="shared" ca="1" si="20"/>
        <v>0.14073137995253254</v>
      </c>
      <c r="P40" s="51">
        <f t="shared" ca="1" si="21"/>
        <v>4.8783292527354624E-2</v>
      </c>
      <c r="Q40" s="46">
        <f t="shared" ca="1" si="22"/>
        <v>0.99999999999999978</v>
      </c>
      <c r="R40" s="42">
        <f t="shared" ca="1" si="23"/>
        <v>0.18951467247988718</v>
      </c>
      <c r="S40" s="46">
        <f t="shared" ca="1" si="24"/>
        <v>0.1895146724798874</v>
      </c>
      <c r="W40" s="8"/>
      <c r="X40" s="8"/>
      <c r="Y40" s="8"/>
      <c r="BG40" s="38"/>
      <c r="DX40">
        <f ca="1">AN$86</f>
        <v>0.33388191017056879</v>
      </c>
    </row>
    <row r="41" spans="1:128" x14ac:dyDescent="0.2">
      <c r="A41" s="41">
        <v>68</v>
      </c>
      <c r="B41" s="41">
        <v>3.6319989656064129</v>
      </c>
      <c r="C41" s="41">
        <v>146.93469999999999</v>
      </c>
      <c r="D41" s="42"/>
      <c r="E41" s="42">
        <f t="shared" si="6"/>
        <v>68</v>
      </c>
      <c r="F41" s="42">
        <v>0.99150000000000005</v>
      </c>
      <c r="G41" s="42">
        <v>0.99239999999999995</v>
      </c>
      <c r="H41" s="48">
        <f ca="1">$AP$86</f>
        <v>0.34839851496059349</v>
      </c>
      <c r="I41" s="48">
        <f ca="1">$AP$101</f>
        <v>2.3368853824977873E-3</v>
      </c>
      <c r="J41" s="48">
        <f t="shared" ca="1" si="15"/>
        <v>1.2021404621856968E-2</v>
      </c>
      <c r="K41" s="48">
        <f t="shared" ca="1" si="16"/>
        <v>7.6177131989312308E-3</v>
      </c>
      <c r="L41" s="48">
        <f t="shared" ca="1" si="17"/>
        <v>6.1740447769900635E-3</v>
      </c>
      <c r="M41" s="48">
        <f t="shared" ca="1" si="18"/>
        <v>9.7431720621975401E-3</v>
      </c>
      <c r="N41" s="49">
        <f t="shared" ca="1" si="19"/>
        <v>0.79456811068092503</v>
      </c>
      <c r="O41" s="52">
        <f t="shared" ca="1" si="20"/>
        <v>0.15047455201473009</v>
      </c>
      <c r="P41" s="51">
        <f t="shared" ca="1" si="21"/>
        <v>5.495733730434469E-2</v>
      </c>
      <c r="Q41" s="46">
        <f t="shared" ca="1" si="22"/>
        <v>0.99999999999999989</v>
      </c>
      <c r="R41" s="42">
        <f t="shared" ca="1" si="23"/>
        <v>0.20543188931907477</v>
      </c>
      <c r="S41" s="46">
        <f t="shared" ca="1" si="24"/>
        <v>0.20543188931907497</v>
      </c>
      <c r="W41" s="8"/>
      <c r="X41" s="8"/>
      <c r="Y41" s="8"/>
      <c r="BG41" s="38"/>
      <c r="DX41">
        <f ca="1">AO$86</f>
        <v>0.34114021256558114</v>
      </c>
    </row>
    <row r="42" spans="1:128" x14ac:dyDescent="0.2">
      <c r="A42" s="41">
        <v>69</v>
      </c>
      <c r="B42" s="41">
        <v>3.6138389707783811</v>
      </c>
      <c r="C42" s="41">
        <v>147.3451</v>
      </c>
      <c r="D42" s="42"/>
      <c r="E42" s="42">
        <f t="shared" si="6"/>
        <v>69</v>
      </c>
      <c r="F42" s="42">
        <v>0.99109999999999998</v>
      </c>
      <c r="G42" s="42">
        <v>0.99099999999999999</v>
      </c>
      <c r="H42" s="48">
        <f ca="1">$AQ$86</f>
        <v>0.35565681735560584</v>
      </c>
      <c r="I42" s="48">
        <f ca="1">$AQ$101</f>
        <v>2.3368853824977873E-3</v>
      </c>
      <c r="J42" s="48">
        <f t="shared" ca="1" si="15"/>
        <v>1.2677165257979683E-2</v>
      </c>
      <c r="K42" s="48">
        <f t="shared" ca="1" si="16"/>
        <v>9.0209613004800238E-3</v>
      </c>
      <c r="L42" s="48">
        <f t="shared" ca="1" si="17"/>
        <v>7.1677681770481528E-3</v>
      </c>
      <c r="M42" s="48">
        <f t="shared" ca="1" si="18"/>
        <v>1.0072871247822779E-2</v>
      </c>
      <c r="N42" s="49">
        <f t="shared" ca="1" si="19"/>
        <v>0.77732747125605417</v>
      </c>
      <c r="O42" s="52">
        <f t="shared" ca="1" si="20"/>
        <v>0.16054742326255286</v>
      </c>
      <c r="P42" s="51">
        <f t="shared" ca="1" si="21"/>
        <v>6.2125105481392842E-2</v>
      </c>
      <c r="Q42" s="46">
        <f t="shared" ca="1" si="22"/>
        <v>0.99999999999999989</v>
      </c>
      <c r="R42" s="42">
        <f t="shared" ca="1" si="23"/>
        <v>0.22267252874394572</v>
      </c>
      <c r="S42" s="46">
        <f t="shared" ca="1" si="24"/>
        <v>0.22267252874394583</v>
      </c>
      <c r="W42" s="8"/>
      <c r="X42" s="8"/>
      <c r="Y42" s="8"/>
      <c r="BG42" s="38"/>
      <c r="DX42">
        <f ca="1">AP$86</f>
        <v>0.34839851496059349</v>
      </c>
    </row>
    <row r="43" spans="1:128" x14ac:dyDescent="0.2">
      <c r="A43" s="41">
        <v>70</v>
      </c>
      <c r="B43" s="41">
        <v>3.5957697759244889</v>
      </c>
      <c r="C43" s="41">
        <v>147.89009999999999</v>
      </c>
      <c r="D43" s="42"/>
      <c r="E43" s="42">
        <f t="shared" si="6"/>
        <v>70</v>
      </c>
      <c r="F43" s="42">
        <v>0.9909</v>
      </c>
      <c r="G43" s="42">
        <v>0.99009999999999998</v>
      </c>
      <c r="H43" s="48">
        <f t="shared" ref="H43" ca="1" si="25">$AR$86</f>
        <v>0.36291511975061819</v>
      </c>
      <c r="I43" s="48">
        <f ca="1">$AR$101</f>
        <v>2.3368853824977873E-3</v>
      </c>
      <c r="J43" s="48">
        <f t="shared" ca="1" si="15"/>
        <v>1.305529039402753E-2</v>
      </c>
      <c r="K43" s="48">
        <f t="shared" ca="1" si="16"/>
        <v>9.923046917010625E-3</v>
      </c>
      <c r="L43" s="48">
        <f t="shared" ca="1" si="17"/>
        <v>7.7134569671550536E-3</v>
      </c>
      <c r="M43" s="48">
        <f t="shared" ca="1" si="18"/>
        <v>1.0148235868502876E-2</v>
      </c>
      <c r="N43" s="49">
        <f t="shared" ca="1" si="19"/>
        <v>0.7594657784203962</v>
      </c>
      <c r="O43" s="52">
        <f t="shared" ca="1" si="20"/>
        <v>0.17069565913105575</v>
      </c>
      <c r="P43" s="51">
        <f t="shared" ca="1" si="21"/>
        <v>6.98385624485479E-2</v>
      </c>
      <c r="Q43" s="46">
        <f t="shared" ca="1" si="22"/>
        <v>0.99999999999999989</v>
      </c>
      <c r="R43" s="42">
        <f t="shared" ca="1" si="23"/>
        <v>0.24053422157960364</v>
      </c>
      <c r="S43" s="46">
        <f t="shared" ca="1" si="24"/>
        <v>0.2405342215796038</v>
      </c>
      <c r="W43" s="8"/>
      <c r="X43" s="8"/>
      <c r="Y43" s="8"/>
      <c r="BG43" s="38"/>
      <c r="DX43">
        <f ca="1">AQ$86</f>
        <v>0.35565681735560584</v>
      </c>
    </row>
    <row r="44" spans="1:128" x14ac:dyDescent="0.2">
      <c r="A44" s="41">
        <v>71</v>
      </c>
      <c r="B44" s="41">
        <v>3.5777909270448665</v>
      </c>
      <c r="C44" s="41">
        <v>148.43509999999998</v>
      </c>
      <c r="D44" s="42"/>
      <c r="E44" s="42">
        <f t="shared" si="6"/>
        <v>71</v>
      </c>
      <c r="F44" s="42">
        <v>0.99</v>
      </c>
      <c r="G44" s="42">
        <v>0.98850000000000005</v>
      </c>
      <c r="H44" s="48">
        <f ca="1">$AS$86</f>
        <v>0.37017342214563059</v>
      </c>
      <c r="I44" s="48">
        <f ca="1">$AS$101</f>
        <v>2.3368853824977873E-3</v>
      </c>
      <c r="J44" s="48">
        <f t="shared" ca="1" si="15"/>
        <v>1.4447363299305183E-2</v>
      </c>
      <c r="K44" s="48">
        <f t="shared" ca="1" si="16"/>
        <v>1.152674994164582E-2</v>
      </c>
      <c r="L44" s="48">
        <f t="shared" ca="1" si="17"/>
        <v>8.7541721170892994E-3</v>
      </c>
      <c r="M44" s="48">
        <f t="shared" ca="1" si="18"/>
        <v>1.0972278014229075E-2</v>
      </c>
      <c r="N44" s="49">
        <f t="shared" ca="1" si="19"/>
        <v>0.73973932828907785</v>
      </c>
      <c r="O44" s="52">
        <f t="shared" ca="1" si="20"/>
        <v>0.18166793714528481</v>
      </c>
      <c r="P44" s="51">
        <f t="shared" ca="1" si="21"/>
        <v>7.8592734565637201E-2</v>
      </c>
      <c r="Q44" s="46">
        <f t="shared" ca="1" si="22"/>
        <v>0.99999999999999989</v>
      </c>
      <c r="R44" s="42">
        <f t="shared" ca="1" si="23"/>
        <v>0.26026067171092204</v>
      </c>
      <c r="S44" s="46">
        <f t="shared" ca="1" si="24"/>
        <v>0.26026067171092215</v>
      </c>
      <c r="W44" s="8"/>
      <c r="X44" s="8"/>
      <c r="Y44" s="8"/>
      <c r="BG44" s="38"/>
      <c r="DX44">
        <f ca="1">AR$86</f>
        <v>0.36291511975061819</v>
      </c>
    </row>
    <row r="45" spans="1:128" x14ac:dyDescent="0.2">
      <c r="A45" s="41">
        <v>72</v>
      </c>
      <c r="B45" s="41">
        <v>3.5599019724096421</v>
      </c>
      <c r="C45" s="41">
        <v>148.98009999999996</v>
      </c>
      <c r="D45" s="42"/>
      <c r="E45" s="42">
        <f t="shared" si="6"/>
        <v>72</v>
      </c>
      <c r="F45" s="42">
        <v>0.9899</v>
      </c>
      <c r="G45" s="42">
        <v>0.98599999999999999</v>
      </c>
      <c r="H45" s="48">
        <f ca="1">$AT$86</f>
        <v>0.37743172454064294</v>
      </c>
      <c r="I45" s="48">
        <f ca="1">$AT$101</f>
        <v>2.3368853824977873E-3</v>
      </c>
      <c r="J45" s="48">
        <f t="shared" ca="1" si="15"/>
        <v>1.4697018053776545E-2</v>
      </c>
      <c r="K45" s="48">
        <f t="shared" ca="1" si="16"/>
        <v>1.4032523755858728E-2</v>
      </c>
      <c r="L45" s="48">
        <f t="shared" ca="1" si="17"/>
        <v>1.0380409697359464E-2</v>
      </c>
      <c r="M45" s="48">
        <f t="shared" ca="1" si="18"/>
        <v>1.0871962262953111E-2</v>
      </c>
      <c r="N45" s="49">
        <f t="shared" ca="1" si="19"/>
        <v>0.71848695632876536</v>
      </c>
      <c r="O45" s="52">
        <f t="shared" ca="1" si="20"/>
        <v>0.19253989940823793</v>
      </c>
      <c r="P45" s="51">
        <f t="shared" ca="1" si="21"/>
        <v>8.897314426299667E-2</v>
      </c>
      <c r="Q45" s="46">
        <f t="shared" ca="1" si="22"/>
        <v>0.99999999999999989</v>
      </c>
      <c r="R45" s="42">
        <f t="shared" ca="1" si="23"/>
        <v>0.28151304367123459</v>
      </c>
      <c r="S45" s="46">
        <f t="shared" ca="1" si="24"/>
        <v>0.28151304367123464</v>
      </c>
      <c r="W45" s="8"/>
      <c r="X45" s="8"/>
      <c r="Y45" s="8"/>
      <c r="BG45" s="38"/>
      <c r="DX45">
        <f ca="1">AS$86</f>
        <v>0.37017342214563059</v>
      </c>
    </row>
    <row r="46" spans="1:128" x14ac:dyDescent="0.2">
      <c r="A46" s="41">
        <v>73</v>
      </c>
      <c r="B46" s="41">
        <v>3.5421024625475939</v>
      </c>
      <c r="C46" s="41">
        <v>149.52509999999995</v>
      </c>
      <c r="D46" s="42"/>
      <c r="E46" s="42">
        <f t="shared" si="6"/>
        <v>73</v>
      </c>
      <c r="F46" s="42">
        <v>0.98980000000000001</v>
      </c>
      <c r="G46" s="42">
        <v>0.98480000000000001</v>
      </c>
      <c r="H46" s="48">
        <f ca="1">$AU$86</f>
        <v>0.38469002693565535</v>
      </c>
      <c r="I46" s="48">
        <f ca="1">$AU$101</f>
        <v>2.3368853824977873E-3</v>
      </c>
      <c r="J46" s="48">
        <f t="shared" ca="1" si="15"/>
        <v>1.4949499546407674E-2</v>
      </c>
      <c r="K46" s="48">
        <f t="shared" ca="1" si="16"/>
        <v>1.5235289909141581E-2</v>
      </c>
      <c r="L46" s="48">
        <f t="shared" ca="1" si="17"/>
        <v>1.0946357075605486E-2</v>
      </c>
      <c r="M46" s="48">
        <f t="shared" ca="1" si="18"/>
        <v>1.0741020427736708E-2</v>
      </c>
      <c r="N46" s="49">
        <f t="shared" ca="1" si="19"/>
        <v>0.69679957882542309</v>
      </c>
      <c r="O46" s="52">
        <f t="shared" ca="1" si="20"/>
        <v>0.20328091983597463</v>
      </c>
      <c r="P46" s="51">
        <f t="shared" ca="1" si="21"/>
        <v>9.9919501338602154E-2</v>
      </c>
      <c r="Q46" s="46">
        <f t="shared" ca="1" si="22"/>
        <v>0.99999999999999989</v>
      </c>
      <c r="R46" s="42">
        <f t="shared" ca="1" si="23"/>
        <v>0.3032004211745768</v>
      </c>
      <c r="S46" s="46">
        <f t="shared" ca="1" si="24"/>
        <v>0.30320042117457691</v>
      </c>
      <c r="W46" s="8"/>
      <c r="X46" s="8"/>
      <c r="Y46" s="8"/>
      <c r="BG46" s="38"/>
      <c r="DX46">
        <f ca="1">AT$86</f>
        <v>0.37743172454064294</v>
      </c>
    </row>
    <row r="47" spans="1:128" x14ac:dyDescent="0.2">
      <c r="A47" s="41">
        <v>74</v>
      </c>
      <c r="B47" s="41">
        <v>3.5243919502348562</v>
      </c>
      <c r="C47" s="41">
        <v>150.07009999999994</v>
      </c>
      <c r="D47" s="42"/>
      <c r="E47" s="42">
        <f t="shared" si="6"/>
        <v>74</v>
      </c>
      <c r="F47" s="42">
        <v>0.98909999999999998</v>
      </c>
      <c r="G47" s="42">
        <v>0.98350000000000004</v>
      </c>
      <c r="H47" s="48">
        <f ca="1">$AV$86</f>
        <v>0.3919483293306677</v>
      </c>
      <c r="I47" s="48">
        <f ca="1">$AV$101</f>
        <v>2.3368853824977873E-3</v>
      </c>
      <c r="J47" s="48">
        <f t="shared" ca="1" si="15"/>
        <v>1.6088222347246162E-2</v>
      </c>
      <c r="K47" s="48">
        <f t="shared" ca="1" si="16"/>
        <v>1.6538282705612972E-2</v>
      </c>
      <c r="L47" s="48">
        <f t="shared" ca="1" si="17"/>
        <v>1.1523868423766898E-2</v>
      </c>
      <c r="M47" s="48">
        <f t="shared" ca="1" si="18"/>
        <v>1.1210266555610885E-2</v>
      </c>
      <c r="N47" s="49">
        <f t="shared" ca="1" si="19"/>
        <v>0.67406544384604539</v>
      </c>
      <c r="O47" s="52">
        <f t="shared" ca="1" si="20"/>
        <v>0.21449118639158551</v>
      </c>
      <c r="P47" s="51">
        <f t="shared" ca="1" si="21"/>
        <v>0.11144336976236906</v>
      </c>
      <c r="Q47" s="46">
        <f t="shared" ca="1" si="22"/>
        <v>0.99999999999999989</v>
      </c>
      <c r="R47" s="42">
        <f t="shared" ca="1" si="23"/>
        <v>0.32593455615395456</v>
      </c>
      <c r="S47" s="46">
        <f t="shared" ca="1" si="24"/>
        <v>0.32593455615395461</v>
      </c>
      <c r="V47">
        <f>2^1.7</f>
        <v>3.2490095854249419</v>
      </c>
      <c r="W47" s="8"/>
      <c r="X47" s="8"/>
      <c r="Y47" s="8"/>
      <c r="BG47" s="38"/>
      <c r="DX47">
        <f ca="1">AU$86</f>
        <v>0.38469002693565535</v>
      </c>
    </row>
    <row r="48" spans="1:128" x14ac:dyDescent="0.2">
      <c r="A48" s="41">
        <v>75</v>
      </c>
      <c r="B48" s="41">
        <v>3.506769990483682</v>
      </c>
      <c r="C48" s="41">
        <v>150.61509999999993</v>
      </c>
      <c r="D48" s="42"/>
      <c r="E48" s="42">
        <f t="shared" si="6"/>
        <v>75</v>
      </c>
      <c r="F48" s="42">
        <v>0.98809999999999998</v>
      </c>
      <c r="G48" s="42">
        <v>0.98170000000000002</v>
      </c>
      <c r="H48" s="48">
        <f ca="1">$AW$86</f>
        <v>0.39920663172568005</v>
      </c>
      <c r="I48" s="48">
        <f ca="1">$AW$101</f>
        <v>2.3368853824977873E-3</v>
      </c>
      <c r="J48" s="48">
        <f t="shared" ca="1" si="15"/>
        <v>1.7686745238077339E-2</v>
      </c>
      <c r="K48" s="48">
        <f t="shared" ca="1" si="16"/>
        <v>1.8342419924207931E-2</v>
      </c>
      <c r="L48" s="48">
        <f t="shared" ca="1" si="17"/>
        <v>1.2363991427421766E-2</v>
      </c>
      <c r="M48" s="48">
        <f t="shared" ca="1" si="18"/>
        <v>1.1922023779096531E-2</v>
      </c>
      <c r="N48" s="49">
        <f t="shared" ca="1" si="19"/>
        <v>0.64977942863952709</v>
      </c>
      <c r="O48" s="52">
        <f t="shared" ca="1" si="20"/>
        <v>0.22641321017068206</v>
      </c>
      <c r="P48" s="51">
        <f t="shared" ca="1" si="21"/>
        <v>0.12380736118979083</v>
      </c>
      <c r="Q48" s="46">
        <f t="shared" ca="1" si="22"/>
        <v>1</v>
      </c>
      <c r="R48" s="42">
        <f t="shared" ca="1" si="23"/>
        <v>0.35022057136047291</v>
      </c>
      <c r="S48" s="46">
        <f t="shared" ca="1" si="24"/>
        <v>0.35022057136047291</v>
      </c>
      <c r="W48" s="8"/>
      <c r="X48" s="8"/>
      <c r="Y48" s="8"/>
      <c r="BG48" s="38"/>
      <c r="DX48">
        <f ca="1">AV$86</f>
        <v>0.3919483293306677</v>
      </c>
    </row>
    <row r="49" spans="1:128" x14ac:dyDescent="0.2">
      <c r="A49" s="41">
        <v>76</v>
      </c>
      <c r="B49" s="41">
        <v>3.4892361405312635</v>
      </c>
      <c r="C49" s="41">
        <v>151.16009999999991</v>
      </c>
      <c r="D49" s="42"/>
      <c r="E49" s="42">
        <f t="shared" si="6"/>
        <v>76</v>
      </c>
      <c r="F49" s="42">
        <v>0.9879</v>
      </c>
      <c r="G49" s="42">
        <v>0.9798</v>
      </c>
      <c r="H49" s="48">
        <f ca="1">$AX$86</f>
        <v>0.4064649341206924</v>
      </c>
      <c r="I49" s="48">
        <f ca="1">$AX$101</f>
        <v>2.3368853824977873E-3</v>
      </c>
      <c r="J49" s="48">
        <f t="shared" ca="1" si="15"/>
        <v>1.8112920977798819E-2</v>
      </c>
      <c r="K49" s="48">
        <f t="shared" ca="1" si="16"/>
        <v>2.0246778591697212E-2</v>
      </c>
      <c r="L49" s="48">
        <f t="shared" ca="1" si="17"/>
        <v>1.3155940225104024E-2</v>
      </c>
      <c r="M49" s="48">
        <f t="shared" ca="1" si="18"/>
        <v>1.1769403443947021E-2</v>
      </c>
      <c r="N49" s="49">
        <f t="shared" ca="1" si="19"/>
        <v>0.62485408497047601</v>
      </c>
      <c r="O49" s="52">
        <f t="shared" ca="1" si="20"/>
        <v>0.23818261361462909</v>
      </c>
      <c r="P49" s="51">
        <f t="shared" ca="1" si="21"/>
        <v>0.13696330141489485</v>
      </c>
      <c r="Q49" s="46">
        <f t="shared" ca="1" si="22"/>
        <v>1</v>
      </c>
      <c r="R49" s="42">
        <f t="shared" ca="1" si="23"/>
        <v>0.37514591502952394</v>
      </c>
      <c r="S49" s="46">
        <f t="shared" ca="1" si="24"/>
        <v>0.37514591502952399</v>
      </c>
      <c r="W49" s="8"/>
      <c r="X49" s="8"/>
      <c r="Y49" s="8"/>
      <c r="BG49" s="38"/>
      <c r="DX49">
        <f ca="1">AW$86</f>
        <v>0.39920663172568005</v>
      </c>
    </row>
    <row r="50" spans="1:128" x14ac:dyDescent="0.2">
      <c r="A50" s="41">
        <v>77</v>
      </c>
      <c r="B50" s="41">
        <v>3.4717899598286071</v>
      </c>
      <c r="C50" s="41">
        <v>151.7050999999999</v>
      </c>
      <c r="D50" s="42"/>
      <c r="E50" s="42">
        <f t="shared" si="6"/>
        <v>77</v>
      </c>
      <c r="F50" s="42">
        <v>0.98729999999999996</v>
      </c>
      <c r="G50" s="42">
        <v>0.97629999999999995</v>
      </c>
      <c r="H50" s="48">
        <f ca="1">$AY$86</f>
        <v>0.41372323651570475</v>
      </c>
      <c r="I50" s="48">
        <f ca="1">$AY$101</f>
        <v>2.3368853824977873E-3</v>
      </c>
      <c r="J50" s="48">
        <f t="shared" ca="1" si="15"/>
        <v>1.9145336662839685E-2</v>
      </c>
      <c r="K50" s="48">
        <f t="shared" ca="1" si="16"/>
        <v>2.3754785086779528E-2</v>
      </c>
      <c r="L50" s="48">
        <f t="shared" ca="1" si="17"/>
        <v>1.4843274499069931E-2</v>
      </c>
      <c r="M50" s="48">
        <f t="shared" ca="1" si="18"/>
        <v>1.1963041821910398E-2</v>
      </c>
      <c r="N50" s="49">
        <f t="shared" ca="1" si="19"/>
        <v>0.5980477686494956</v>
      </c>
      <c r="O50" s="52">
        <f t="shared" ca="1" si="20"/>
        <v>0.25014565543653949</v>
      </c>
      <c r="P50" s="51">
        <f t="shared" ca="1" si="21"/>
        <v>0.15180657591396479</v>
      </c>
      <c r="Q50" s="46">
        <f t="shared" ca="1" si="22"/>
        <v>1</v>
      </c>
      <c r="R50" s="42">
        <f t="shared" ca="1" si="23"/>
        <v>0.40195223135050429</v>
      </c>
      <c r="S50" s="46">
        <f t="shared" ca="1" si="24"/>
        <v>0.4019522313505044</v>
      </c>
      <c r="W50" s="8"/>
      <c r="X50" s="8"/>
      <c r="Y50" s="8"/>
      <c r="BG50" s="38"/>
      <c r="DX50">
        <f ca="1">AX$86</f>
        <v>0.4064649341206924</v>
      </c>
    </row>
    <row r="51" spans="1:128" x14ac:dyDescent="0.2">
      <c r="A51" s="41">
        <v>78</v>
      </c>
      <c r="B51" s="41">
        <v>3.454431010029464</v>
      </c>
      <c r="C51" s="41">
        <v>152.25009999999989</v>
      </c>
      <c r="D51" s="42"/>
      <c r="E51" s="42">
        <f t="shared" si="6"/>
        <v>78</v>
      </c>
      <c r="F51" s="42">
        <v>0.98580000000000001</v>
      </c>
      <c r="G51" s="42">
        <v>0.9748</v>
      </c>
      <c r="H51" s="48">
        <f ca="1">$AZ$86</f>
        <v>0.4209815389107171</v>
      </c>
      <c r="I51" s="48">
        <f ca="1">$AZ$101</f>
        <v>2.3368853824977873E-3</v>
      </c>
      <c r="J51" s="48">
        <f t="shared" ca="1" si="15"/>
        <v>2.1552494899227614E-2</v>
      </c>
      <c r="K51" s="48">
        <f t="shared" ca="1" si="16"/>
        <v>2.5258207440867819E-2</v>
      </c>
      <c r="L51" s="48">
        <f t="shared" ca="1" si="17"/>
        <v>1.5105614600097086E-2</v>
      </c>
      <c r="M51" s="48">
        <f t="shared" ca="1" si="18"/>
        <v>1.2889421483312711E-2</v>
      </c>
      <c r="N51" s="49">
        <f t="shared" ca="1" si="19"/>
        <v>0.5700527325660858</v>
      </c>
      <c r="O51" s="52">
        <f t="shared" ca="1" si="20"/>
        <v>0.26303507691985223</v>
      </c>
      <c r="P51" s="51">
        <f t="shared" ca="1" si="21"/>
        <v>0.16691219051406186</v>
      </c>
      <c r="Q51" s="46">
        <f t="shared" ca="1" si="22"/>
        <v>0.99999999999999978</v>
      </c>
      <c r="R51" s="42">
        <f t="shared" ca="1" si="23"/>
        <v>0.42994726743391409</v>
      </c>
      <c r="S51" s="46">
        <f t="shared" ca="1" si="24"/>
        <v>0.4299472674339142</v>
      </c>
      <c r="W51" s="8"/>
      <c r="X51" s="8"/>
      <c r="Y51" s="8"/>
      <c r="BG51" s="38"/>
      <c r="DX51">
        <f ca="1">AY$86</f>
        <v>0.41372323651570475</v>
      </c>
    </row>
    <row r="52" spans="1:128" x14ac:dyDescent="0.2">
      <c r="A52" s="41">
        <v>79</v>
      </c>
      <c r="B52" s="41">
        <v>3.4371588549793168</v>
      </c>
      <c r="C52" s="41">
        <v>152.79509999999988</v>
      </c>
      <c r="D52" s="42"/>
      <c r="E52" s="42">
        <f t="shared" si="6"/>
        <v>79</v>
      </c>
      <c r="F52" s="42">
        <v>0.98699999999999999</v>
      </c>
      <c r="G52" s="42">
        <v>0.97170000000000001</v>
      </c>
      <c r="H52" s="48">
        <f ca="1">$BA$86</f>
        <v>0.42823984130572951</v>
      </c>
      <c r="I52" s="48">
        <f ca="1">$BA$101</f>
        <v>2.3368853824977873E-3</v>
      </c>
      <c r="J52" s="48">
        <f t="shared" ca="1" si="15"/>
        <v>1.9879747114582624E-2</v>
      </c>
      <c r="K52" s="48">
        <f t="shared" ca="1" si="16"/>
        <v>2.836526314487009E-2</v>
      </c>
      <c r="L52" s="48">
        <f t="shared" ca="1" si="17"/>
        <v>1.6169695765689281E-2</v>
      </c>
      <c r="M52" s="48">
        <f t="shared" ca="1" si="18"/>
        <v>1.1332504165390585E-2</v>
      </c>
      <c r="N52" s="49">
        <f t="shared" ca="1" si="19"/>
        <v>0.54255053263500597</v>
      </c>
      <c r="O52" s="52">
        <f t="shared" ca="1" si="20"/>
        <v>0.27436758108524284</v>
      </c>
      <c r="P52" s="51">
        <f t="shared" ca="1" si="21"/>
        <v>0.18308188627975114</v>
      </c>
      <c r="Q52" s="46">
        <f t="shared" ca="1" si="22"/>
        <v>1</v>
      </c>
      <c r="R52" s="42">
        <f t="shared" ca="1" si="23"/>
        <v>0.45744946736499398</v>
      </c>
      <c r="S52" s="46">
        <f t="shared" ca="1" si="24"/>
        <v>0.45744946736499403</v>
      </c>
      <c r="W52" s="8"/>
      <c r="X52" s="8"/>
      <c r="Y52" s="8"/>
      <c r="BG52" s="38"/>
      <c r="DX52">
        <f ca="1">AZ$86</f>
        <v>0.4209815389107171</v>
      </c>
    </row>
    <row r="53" spans="1:128" x14ac:dyDescent="0.2">
      <c r="A53" s="41">
        <v>80</v>
      </c>
      <c r="B53" s="41">
        <v>3.4199730607044199</v>
      </c>
      <c r="C53" s="41">
        <v>153.34009999999986</v>
      </c>
      <c r="D53" s="42"/>
      <c r="E53" s="42">
        <f t="shared" si="6"/>
        <v>80</v>
      </c>
      <c r="F53" s="42">
        <v>0.98550000000000004</v>
      </c>
      <c r="G53" s="42">
        <v>0.96619999999999995</v>
      </c>
      <c r="H53" s="48">
        <f ca="1">$BB$86</f>
        <v>0.43549814370074186</v>
      </c>
      <c r="I53" s="48">
        <f ca="1">$BB$101</f>
        <v>2.3368853824977873E-3</v>
      </c>
      <c r="J53" s="48">
        <f t="shared" ca="1" si="15"/>
        <v>2.2324251839578202E-2</v>
      </c>
      <c r="K53" s="48">
        <f t="shared" ca="1" si="16"/>
        <v>3.387772420942381E-2</v>
      </c>
      <c r="L53" s="48">
        <f t="shared" ca="1" si="17"/>
        <v>1.8380377314284723E-2</v>
      </c>
      <c r="M53" s="48">
        <f t="shared" ca="1" si="18"/>
        <v>1.2112034726241165E-2</v>
      </c>
      <c r="N53" s="49">
        <f t="shared" ca="1" si="19"/>
        <v>0.51205812059448008</v>
      </c>
      <c r="O53" s="52">
        <f t="shared" ca="1" si="20"/>
        <v>0.28647961581148401</v>
      </c>
      <c r="P53" s="51">
        <f t="shared" ca="1" si="21"/>
        <v>0.20146226359403585</v>
      </c>
      <c r="Q53" s="46">
        <f t="shared" ca="1" si="22"/>
        <v>0.99999999999999989</v>
      </c>
      <c r="R53" s="42">
        <f t="shared" ca="1" si="23"/>
        <v>0.48794187940551986</v>
      </c>
      <c r="S53" s="46">
        <f t="shared" ca="1" si="24"/>
        <v>0.48794187940551992</v>
      </c>
      <c r="W53" s="8"/>
      <c r="X53" s="8"/>
      <c r="Y53" s="8"/>
      <c r="BG53" s="38"/>
      <c r="DX53">
        <f ca="1">BA$86</f>
        <v>0.42823984130572951</v>
      </c>
    </row>
    <row r="54" spans="1:128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3">
        <f ca="1">E3+SUM(N3:N53)</f>
        <v>74.831659114463008</v>
      </c>
      <c r="O54" s="44"/>
      <c r="P54" s="45"/>
      <c r="Q54" s="46"/>
      <c r="R54" s="42"/>
      <c r="S54" s="47"/>
      <c r="W54" s="8"/>
      <c r="X54" s="8"/>
      <c r="Y54" s="8"/>
      <c r="BG54" s="38"/>
      <c r="DX54">
        <f ca="1">BB$86</f>
        <v>0.43549814370074186</v>
      </c>
    </row>
    <row r="55" spans="1:128" x14ac:dyDescent="0.2">
      <c r="N55" s="7"/>
      <c r="O55" s="8"/>
      <c r="P55" s="9"/>
      <c r="Q55" s="10"/>
      <c r="S55" s="39"/>
      <c r="W55" s="8"/>
      <c r="X55" s="8"/>
      <c r="Y55" s="8"/>
      <c r="BG55" s="38"/>
    </row>
    <row r="56" spans="1:128" x14ac:dyDescent="0.2">
      <c r="N56" s="7"/>
      <c r="O56" s="8">
        <v>0.20556313871215548</v>
      </c>
      <c r="P56" s="9">
        <f ca="1">O56/O52</f>
        <v>0.74922531991230179</v>
      </c>
      <c r="Q56" s="10"/>
      <c r="S56" s="39"/>
      <c r="W56" s="8"/>
      <c r="X56" s="8"/>
      <c r="Y56" s="8"/>
      <c r="BG56" s="38"/>
    </row>
    <row r="57" spans="1:128" x14ac:dyDescent="0.2">
      <c r="N57" s="7"/>
      <c r="O57" s="8">
        <v>0.21428309472862891</v>
      </c>
      <c r="P57" s="9">
        <f ca="1">O57/O53</f>
        <v>0.74798723155799141</v>
      </c>
      <c r="Q57" s="10"/>
      <c r="S57" s="39"/>
      <c r="W57" s="8"/>
      <c r="X57" s="8"/>
      <c r="Y57" s="8"/>
      <c r="BG57" s="38"/>
    </row>
    <row r="58" spans="1:128" x14ac:dyDescent="0.2">
      <c r="N58" s="7"/>
      <c r="O58" s="8"/>
      <c r="P58" s="9"/>
      <c r="Q58" s="10"/>
      <c r="S58" s="39"/>
      <c r="W58" s="8"/>
      <c r="X58" s="8"/>
      <c r="Y58" s="8"/>
      <c r="BG58" s="38"/>
    </row>
    <row r="59" spans="1:128" x14ac:dyDescent="0.2">
      <c r="W59" s="8"/>
      <c r="X59" s="8"/>
      <c r="Y59" s="8"/>
      <c r="BG59" s="38"/>
    </row>
    <row r="60" spans="1:128" x14ac:dyDescent="0.2">
      <c r="A60" s="30" t="s">
        <v>24</v>
      </c>
      <c r="D60">
        <v>30</v>
      </c>
      <c r="E60">
        <f t="shared" ref="E60:AS60" si="26">D60+1</f>
        <v>31</v>
      </c>
      <c r="F60">
        <f t="shared" si="26"/>
        <v>32</v>
      </c>
      <c r="G60">
        <f t="shared" si="26"/>
        <v>33</v>
      </c>
      <c r="H60">
        <f t="shared" si="26"/>
        <v>34</v>
      </c>
      <c r="I60">
        <f t="shared" si="26"/>
        <v>35</v>
      </c>
      <c r="J60">
        <f t="shared" si="26"/>
        <v>36</v>
      </c>
      <c r="K60">
        <f t="shared" si="26"/>
        <v>37</v>
      </c>
      <c r="L60">
        <f t="shared" si="26"/>
        <v>38</v>
      </c>
      <c r="M60">
        <f t="shared" si="26"/>
        <v>39</v>
      </c>
      <c r="N60">
        <f t="shared" si="26"/>
        <v>40</v>
      </c>
      <c r="O60">
        <f t="shared" si="26"/>
        <v>41</v>
      </c>
      <c r="P60">
        <f t="shared" si="26"/>
        <v>42</v>
      </c>
      <c r="Q60">
        <f t="shared" si="26"/>
        <v>43</v>
      </c>
      <c r="R60">
        <f t="shared" si="26"/>
        <v>44</v>
      </c>
      <c r="S60">
        <f t="shared" si="26"/>
        <v>45</v>
      </c>
      <c r="T60">
        <f t="shared" si="26"/>
        <v>46</v>
      </c>
      <c r="U60">
        <f t="shared" si="26"/>
        <v>47</v>
      </c>
      <c r="V60">
        <f t="shared" si="26"/>
        <v>48</v>
      </c>
      <c r="W60">
        <f t="shared" si="26"/>
        <v>49</v>
      </c>
      <c r="X60">
        <f t="shared" si="26"/>
        <v>50</v>
      </c>
      <c r="Y60">
        <f t="shared" si="26"/>
        <v>51</v>
      </c>
      <c r="Z60">
        <f t="shared" si="26"/>
        <v>52</v>
      </c>
      <c r="AA60">
        <f t="shared" si="26"/>
        <v>53</v>
      </c>
      <c r="AB60">
        <f t="shared" si="26"/>
        <v>54</v>
      </c>
      <c r="AC60">
        <f t="shared" si="26"/>
        <v>55</v>
      </c>
      <c r="AD60">
        <f t="shared" si="26"/>
        <v>56</v>
      </c>
      <c r="AE60">
        <f t="shared" si="26"/>
        <v>57</v>
      </c>
      <c r="AF60">
        <f t="shared" si="26"/>
        <v>58</v>
      </c>
      <c r="AG60">
        <f t="shared" si="26"/>
        <v>59</v>
      </c>
      <c r="AH60">
        <f t="shared" si="26"/>
        <v>60</v>
      </c>
      <c r="AI60">
        <f t="shared" si="26"/>
        <v>61</v>
      </c>
      <c r="AJ60">
        <f t="shared" si="26"/>
        <v>62</v>
      </c>
      <c r="AK60">
        <f t="shared" si="26"/>
        <v>63</v>
      </c>
      <c r="AL60">
        <f t="shared" si="26"/>
        <v>64</v>
      </c>
      <c r="AM60">
        <f t="shared" si="26"/>
        <v>65</v>
      </c>
      <c r="AN60">
        <f t="shared" si="26"/>
        <v>66</v>
      </c>
      <c r="AO60">
        <f t="shared" si="26"/>
        <v>67</v>
      </c>
      <c r="AP60">
        <f t="shared" si="26"/>
        <v>68</v>
      </c>
      <c r="AQ60">
        <f t="shared" si="26"/>
        <v>69</v>
      </c>
      <c r="AR60">
        <f t="shared" si="26"/>
        <v>70</v>
      </c>
      <c r="AS60">
        <f t="shared" si="26"/>
        <v>71</v>
      </c>
      <c r="AT60">
        <f t="shared" ref="AT60" si="27">AS60+1</f>
        <v>72</v>
      </c>
      <c r="AU60">
        <f t="shared" ref="AU60" si="28">AT60+1</f>
        <v>73</v>
      </c>
      <c r="AV60">
        <f t="shared" ref="AV60" si="29">AU60+1</f>
        <v>74</v>
      </c>
      <c r="AW60">
        <f t="shared" ref="AW60" si="30">AV60+1</f>
        <v>75</v>
      </c>
      <c r="AX60">
        <f t="shared" ref="AX60" si="31">AW60+1</f>
        <v>76</v>
      </c>
      <c r="AY60">
        <f t="shared" ref="AY60" si="32">AX60+1</f>
        <v>77</v>
      </c>
      <c r="AZ60">
        <f t="shared" ref="AZ60" si="33">AY60+1</f>
        <v>78</v>
      </c>
      <c r="BA60">
        <f t="shared" ref="BA60" si="34">AZ60+1</f>
        <v>79</v>
      </c>
      <c r="BB60">
        <f t="shared" ref="BB60" si="35">BA60+1</f>
        <v>80</v>
      </c>
      <c r="BG60" s="38"/>
    </row>
    <row r="61" spans="1:128" x14ac:dyDescent="0.2">
      <c r="A61" s="31" t="s">
        <v>60</v>
      </c>
      <c r="B61" s="16">
        <f>1</f>
        <v>1</v>
      </c>
      <c r="C61" s="32">
        <f ca="1">$W$18</f>
        <v>0.18252688111316928</v>
      </c>
      <c r="D61">
        <f ca="1" xml:space="preserve"> $B$61*$C$61*(D60-20)</f>
        <v>1.8252688111316928</v>
      </c>
      <c r="E61">
        <f t="shared" ref="E61:BB61" ca="1" si="36" xml:space="preserve"> $B$61*$C$61*(E60-20)</f>
        <v>2.0077956922448621</v>
      </c>
      <c r="F61">
        <f t="shared" ca="1" si="36"/>
        <v>2.1903225733580314</v>
      </c>
      <c r="G61">
        <f t="shared" ca="1" si="36"/>
        <v>2.3728494544712007</v>
      </c>
      <c r="H61">
        <f t="shared" ca="1" si="36"/>
        <v>2.5553763355843699</v>
      </c>
      <c r="I61">
        <f t="shared" ca="1" si="36"/>
        <v>2.7379032166975392</v>
      </c>
      <c r="J61">
        <f t="shared" ca="1" si="36"/>
        <v>2.9204300978107085</v>
      </c>
      <c r="K61">
        <f t="shared" ca="1" si="36"/>
        <v>3.1029569789238778</v>
      </c>
      <c r="L61">
        <f t="shared" ca="1" si="36"/>
        <v>3.2854838600370471</v>
      </c>
      <c r="M61">
        <f t="shared" ca="1" si="36"/>
        <v>3.4680107411502163</v>
      </c>
      <c r="N61">
        <f t="shared" ca="1" si="36"/>
        <v>3.6505376222633856</v>
      </c>
      <c r="O61">
        <f t="shared" ca="1" si="36"/>
        <v>3.8330645033765549</v>
      </c>
      <c r="P61">
        <f t="shared" ca="1" si="36"/>
        <v>4.0155913844897242</v>
      </c>
      <c r="Q61">
        <f t="shared" ca="1" si="36"/>
        <v>4.1981182656028935</v>
      </c>
      <c r="R61">
        <f t="shared" ca="1" si="36"/>
        <v>4.3806451467160628</v>
      </c>
      <c r="S61">
        <f t="shared" ca="1" si="36"/>
        <v>4.563172027829232</v>
      </c>
      <c r="T61">
        <f t="shared" ca="1" si="36"/>
        <v>4.7456989089424013</v>
      </c>
      <c r="U61">
        <f t="shared" ca="1" si="36"/>
        <v>4.9282257900555706</v>
      </c>
      <c r="V61">
        <f t="shared" ca="1" si="36"/>
        <v>5.1107526711687399</v>
      </c>
      <c r="W61">
        <f t="shared" ca="1" si="36"/>
        <v>5.2932795522819092</v>
      </c>
      <c r="X61">
        <f t="shared" ca="1" si="36"/>
        <v>5.4758064333950784</v>
      </c>
      <c r="Y61">
        <f t="shared" ca="1" si="36"/>
        <v>5.6583333145082477</v>
      </c>
      <c r="Z61">
        <f t="shared" ca="1" si="36"/>
        <v>5.840860195621417</v>
      </c>
      <c r="AA61">
        <f t="shared" ca="1" si="36"/>
        <v>6.0233870767345863</v>
      </c>
      <c r="AB61">
        <f t="shared" ca="1" si="36"/>
        <v>6.2059139578477556</v>
      </c>
      <c r="AC61">
        <f t="shared" ca="1" si="36"/>
        <v>6.3884408389609249</v>
      </c>
      <c r="AD61">
        <f t="shared" ca="1" si="36"/>
        <v>6.5709677200740941</v>
      </c>
      <c r="AE61">
        <f t="shared" ca="1" si="36"/>
        <v>6.7534946011872634</v>
      </c>
      <c r="AF61">
        <f t="shared" ca="1" si="36"/>
        <v>6.9360214823004327</v>
      </c>
      <c r="AG61">
        <f t="shared" ca="1" si="36"/>
        <v>7.118548363413602</v>
      </c>
      <c r="AH61">
        <f t="shared" ca="1" si="36"/>
        <v>7.3010752445267713</v>
      </c>
      <c r="AI61">
        <f t="shared" ca="1" si="36"/>
        <v>7.4836021256399405</v>
      </c>
      <c r="AJ61">
        <f t="shared" ca="1" si="36"/>
        <v>7.6661290067531098</v>
      </c>
      <c r="AK61">
        <f t="shared" ca="1" si="36"/>
        <v>7.8486558878662791</v>
      </c>
      <c r="AL61">
        <f t="shared" ca="1" si="36"/>
        <v>8.0311827689794484</v>
      </c>
      <c r="AM61">
        <f t="shared" ca="1" si="36"/>
        <v>8.2137096500926177</v>
      </c>
      <c r="AN61">
        <f t="shared" ca="1" si="36"/>
        <v>8.3962365312057869</v>
      </c>
      <c r="AO61">
        <f t="shared" ca="1" si="36"/>
        <v>8.5787634123189562</v>
      </c>
      <c r="AP61">
        <f t="shared" ca="1" si="36"/>
        <v>8.7612902934321255</v>
      </c>
      <c r="AQ61">
        <f t="shared" ca="1" si="36"/>
        <v>8.9438171745452948</v>
      </c>
      <c r="AR61">
        <f t="shared" ca="1" si="36"/>
        <v>9.1263440556584641</v>
      </c>
      <c r="AS61">
        <f t="shared" ca="1" si="36"/>
        <v>9.3088709367716334</v>
      </c>
      <c r="AT61">
        <f t="shared" ca="1" si="36"/>
        <v>9.4913978178848026</v>
      </c>
      <c r="AU61">
        <f t="shared" ca="1" si="36"/>
        <v>9.6739246989979719</v>
      </c>
      <c r="AV61">
        <f t="shared" ca="1" si="36"/>
        <v>9.8564515801111412</v>
      </c>
      <c r="AW61">
        <f t="shared" ca="1" si="36"/>
        <v>10.03897846122431</v>
      </c>
      <c r="AX61">
        <f t="shared" ca="1" si="36"/>
        <v>10.22150534233748</v>
      </c>
      <c r="AY61">
        <f t="shared" ca="1" si="36"/>
        <v>10.404032223450649</v>
      </c>
      <c r="AZ61">
        <f t="shared" ca="1" si="36"/>
        <v>10.586559104563818</v>
      </c>
      <c r="BA61">
        <f t="shared" ca="1" si="36"/>
        <v>10.769085985676988</v>
      </c>
      <c r="BB61">
        <f t="shared" ca="1" si="36"/>
        <v>10.951612866790157</v>
      </c>
      <c r="BG61" s="38"/>
    </row>
    <row r="62" spans="1:128" x14ac:dyDescent="0.2">
      <c r="A62" s="31" t="s">
        <v>61</v>
      </c>
      <c r="B62">
        <f>$W$27</f>
        <v>0</v>
      </c>
      <c r="C62" s="32">
        <f>$W$28</f>
        <v>0</v>
      </c>
      <c r="BG62" s="38"/>
      <c r="BH62" s="26"/>
    </row>
    <row r="63" spans="1:128" x14ac:dyDescent="0.2">
      <c r="A63" s="31" t="s">
        <v>62</v>
      </c>
      <c r="B63">
        <f>W11</f>
        <v>30</v>
      </c>
      <c r="C63" s="32"/>
      <c r="BG63" s="38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</row>
    <row r="64" spans="1:128" x14ac:dyDescent="0.2">
      <c r="A64" s="31" t="s">
        <v>63</v>
      </c>
      <c r="B64">
        <f>W12</f>
        <v>80</v>
      </c>
      <c r="C64" s="32"/>
    </row>
    <row r="65" spans="1:54" x14ac:dyDescent="0.2">
      <c r="A65" s="31" t="s">
        <v>64</v>
      </c>
      <c r="B65">
        <v>-0.12</v>
      </c>
      <c r="C65" s="32"/>
      <c r="D65">
        <f>IF(AND($B$62=1, D60&gt;=$B$63),$B$65,0)</f>
        <v>0</v>
      </c>
      <c r="E65">
        <f>IF(AND($B$62=1, E60&gt;=$B$63),$B$65,0)</f>
        <v>0</v>
      </c>
      <c r="F65">
        <f t="shared" ref="F65:AR65" si="37">IF(AND($B$62=1, F60&gt;=$B$63),$B$65,0)</f>
        <v>0</v>
      </c>
      <c r="G65">
        <f t="shared" si="37"/>
        <v>0</v>
      </c>
      <c r="H65">
        <f t="shared" si="37"/>
        <v>0</v>
      </c>
      <c r="I65">
        <f t="shared" si="37"/>
        <v>0</v>
      </c>
      <c r="J65">
        <f t="shared" si="37"/>
        <v>0</v>
      </c>
      <c r="K65">
        <f t="shared" si="37"/>
        <v>0</v>
      </c>
      <c r="L65">
        <f t="shared" si="37"/>
        <v>0</v>
      </c>
      <c r="M65">
        <f t="shared" si="37"/>
        <v>0</v>
      </c>
      <c r="N65">
        <f t="shared" si="37"/>
        <v>0</v>
      </c>
      <c r="O65">
        <f t="shared" si="37"/>
        <v>0</v>
      </c>
      <c r="P65">
        <f t="shared" si="37"/>
        <v>0</v>
      </c>
      <c r="Q65">
        <f t="shared" si="37"/>
        <v>0</v>
      </c>
      <c r="R65">
        <f t="shared" si="37"/>
        <v>0</v>
      </c>
      <c r="S65">
        <f t="shared" si="37"/>
        <v>0</v>
      </c>
      <c r="T65">
        <f t="shared" si="37"/>
        <v>0</v>
      </c>
      <c r="U65">
        <f t="shared" si="37"/>
        <v>0</v>
      </c>
      <c r="V65">
        <f t="shared" si="37"/>
        <v>0</v>
      </c>
      <c r="W65">
        <f t="shared" si="37"/>
        <v>0</v>
      </c>
      <c r="X65">
        <f t="shared" si="37"/>
        <v>0</v>
      </c>
      <c r="Y65">
        <f t="shared" si="37"/>
        <v>0</v>
      </c>
      <c r="Z65">
        <f t="shared" si="37"/>
        <v>0</v>
      </c>
      <c r="AA65">
        <f t="shared" si="37"/>
        <v>0</v>
      </c>
      <c r="AB65">
        <f t="shared" si="37"/>
        <v>0</v>
      </c>
      <c r="AC65">
        <f t="shared" si="37"/>
        <v>0</v>
      </c>
      <c r="AD65">
        <f t="shared" si="37"/>
        <v>0</v>
      </c>
      <c r="AE65">
        <f t="shared" si="37"/>
        <v>0</v>
      </c>
      <c r="AF65">
        <f t="shared" si="37"/>
        <v>0</v>
      </c>
      <c r="AG65">
        <f t="shared" si="37"/>
        <v>0</v>
      </c>
      <c r="AH65">
        <f t="shared" si="37"/>
        <v>0</v>
      </c>
      <c r="AI65">
        <f t="shared" si="37"/>
        <v>0</v>
      </c>
      <c r="AJ65">
        <f t="shared" si="37"/>
        <v>0</v>
      </c>
      <c r="AK65">
        <f t="shared" si="37"/>
        <v>0</v>
      </c>
      <c r="AL65">
        <f t="shared" si="37"/>
        <v>0</v>
      </c>
      <c r="AM65">
        <f t="shared" si="37"/>
        <v>0</v>
      </c>
      <c r="AN65">
        <f t="shared" si="37"/>
        <v>0</v>
      </c>
      <c r="AO65">
        <f t="shared" si="37"/>
        <v>0</v>
      </c>
      <c r="AP65">
        <f t="shared" si="37"/>
        <v>0</v>
      </c>
      <c r="AQ65">
        <f t="shared" si="37"/>
        <v>0</v>
      </c>
      <c r="AR65">
        <f t="shared" si="37"/>
        <v>0</v>
      </c>
      <c r="AS65">
        <f t="shared" ref="AS65:AT65" si="38">IF(AND($B$62=1, AS60&gt;=$B$63),$B$65,0)</f>
        <v>0</v>
      </c>
      <c r="AT65">
        <f t="shared" si="38"/>
        <v>0</v>
      </c>
      <c r="AU65">
        <f t="shared" ref="AU65:BB65" si="39">IF(AND($B$62=1, AU60&gt;=$B$63),$B$65,0)</f>
        <v>0</v>
      </c>
      <c r="AV65">
        <f t="shared" si="39"/>
        <v>0</v>
      </c>
      <c r="AW65">
        <f t="shared" si="39"/>
        <v>0</v>
      </c>
      <c r="AX65">
        <f t="shared" si="39"/>
        <v>0</v>
      </c>
      <c r="AY65">
        <f t="shared" si="39"/>
        <v>0</v>
      </c>
      <c r="AZ65">
        <f t="shared" si="39"/>
        <v>0</v>
      </c>
      <c r="BA65">
        <f t="shared" si="39"/>
        <v>0</v>
      </c>
      <c r="BB65">
        <f t="shared" si="39"/>
        <v>0</v>
      </c>
    </row>
    <row r="66" spans="1:54" x14ac:dyDescent="0.2">
      <c r="A66" s="31" t="s">
        <v>65</v>
      </c>
      <c r="D66">
        <f>IF(AND((D60-$B$63)&gt;=0, ($B$64-D60)&gt;=0, ($B$62&gt;0)),((D60-$B$63)+1)*$C$62,C66)</f>
        <v>0</v>
      </c>
      <c r="E66">
        <f t="shared" ref="E66:AS66" si="40">IF(AND((E60-$B$63)&gt;=0, ($B$64-E60)&gt;=0, ($B$62&gt;0)),((E60-$B$63)+1)*$C$62,D66)</f>
        <v>0</v>
      </c>
      <c r="F66">
        <f t="shared" si="40"/>
        <v>0</v>
      </c>
      <c r="G66">
        <f t="shared" si="40"/>
        <v>0</v>
      </c>
      <c r="H66">
        <f t="shared" si="40"/>
        <v>0</v>
      </c>
      <c r="I66">
        <f t="shared" si="40"/>
        <v>0</v>
      </c>
      <c r="J66">
        <f t="shared" si="40"/>
        <v>0</v>
      </c>
      <c r="K66">
        <f t="shared" si="40"/>
        <v>0</v>
      </c>
      <c r="L66">
        <f t="shared" si="40"/>
        <v>0</v>
      </c>
      <c r="M66">
        <f t="shared" si="40"/>
        <v>0</v>
      </c>
      <c r="N66">
        <f t="shared" si="40"/>
        <v>0</v>
      </c>
      <c r="O66">
        <f t="shared" si="40"/>
        <v>0</v>
      </c>
      <c r="P66">
        <f t="shared" si="40"/>
        <v>0</v>
      </c>
      <c r="Q66">
        <f t="shared" si="40"/>
        <v>0</v>
      </c>
      <c r="R66">
        <f t="shared" si="40"/>
        <v>0</v>
      </c>
      <c r="S66">
        <f t="shared" si="40"/>
        <v>0</v>
      </c>
      <c r="T66">
        <f t="shared" si="40"/>
        <v>0</v>
      </c>
      <c r="U66">
        <f t="shared" si="40"/>
        <v>0</v>
      </c>
      <c r="V66">
        <f t="shared" si="40"/>
        <v>0</v>
      </c>
      <c r="W66">
        <f t="shared" si="40"/>
        <v>0</v>
      </c>
      <c r="X66">
        <f t="shared" si="40"/>
        <v>0</v>
      </c>
      <c r="Y66">
        <f t="shared" si="40"/>
        <v>0</v>
      </c>
      <c r="Z66">
        <f t="shared" si="40"/>
        <v>0</v>
      </c>
      <c r="AA66">
        <f t="shared" si="40"/>
        <v>0</v>
      </c>
      <c r="AB66">
        <f t="shared" si="40"/>
        <v>0</v>
      </c>
      <c r="AC66">
        <f t="shared" si="40"/>
        <v>0</v>
      </c>
      <c r="AD66">
        <f t="shared" si="40"/>
        <v>0</v>
      </c>
      <c r="AE66">
        <f t="shared" si="40"/>
        <v>0</v>
      </c>
      <c r="AF66">
        <f t="shared" si="40"/>
        <v>0</v>
      </c>
      <c r="AG66">
        <f t="shared" si="40"/>
        <v>0</v>
      </c>
      <c r="AH66">
        <f t="shared" si="40"/>
        <v>0</v>
      </c>
      <c r="AI66">
        <f t="shared" si="40"/>
        <v>0</v>
      </c>
      <c r="AJ66">
        <f t="shared" si="40"/>
        <v>0</v>
      </c>
      <c r="AK66">
        <f t="shared" si="40"/>
        <v>0</v>
      </c>
      <c r="AL66">
        <f t="shared" si="40"/>
        <v>0</v>
      </c>
      <c r="AM66">
        <f t="shared" si="40"/>
        <v>0</v>
      </c>
      <c r="AN66">
        <f t="shared" si="40"/>
        <v>0</v>
      </c>
      <c r="AO66">
        <f t="shared" si="40"/>
        <v>0</v>
      </c>
      <c r="AP66">
        <f t="shared" si="40"/>
        <v>0</v>
      </c>
      <c r="AQ66">
        <f t="shared" si="40"/>
        <v>0</v>
      </c>
      <c r="AR66">
        <f t="shared" si="40"/>
        <v>0</v>
      </c>
      <c r="AS66">
        <f t="shared" si="40"/>
        <v>0</v>
      </c>
      <c r="AT66">
        <f t="shared" ref="AT66" si="41">IF(AND((AT60-$B$63)&gt;=0, ($B$64-AT60)&gt;=0, ($B$62&gt;0)),((AT60-$B$63)+1)*$C$62,AS66)</f>
        <v>0</v>
      </c>
      <c r="AU66">
        <f t="shared" ref="AU66" si="42">IF(AND((AU60-$B$63)&gt;=0, ($B$64-AU60)&gt;=0, ($B$62&gt;0)),((AU60-$B$63)+1)*$C$62,AT66)</f>
        <v>0</v>
      </c>
      <c r="AV66">
        <f t="shared" ref="AV66" si="43">IF(AND((AV60-$B$63)&gt;=0, ($B$64-AV60)&gt;=0, ($B$62&gt;0)),((AV60-$B$63)+1)*$C$62,AU66)</f>
        <v>0</v>
      </c>
      <c r="AW66">
        <f t="shared" ref="AW66" si="44">IF(AND((AW60-$B$63)&gt;=0, ($B$64-AW60)&gt;=0, ($B$62&gt;0)),((AW60-$B$63)+1)*$C$62,AV66)</f>
        <v>0</v>
      </c>
      <c r="AX66">
        <f t="shared" ref="AX66" si="45">IF(AND((AX60-$B$63)&gt;=0, ($B$64-AX60)&gt;=0, ($B$62&gt;0)),((AX60-$B$63)+1)*$C$62,AW66)</f>
        <v>0</v>
      </c>
      <c r="AY66">
        <f t="shared" ref="AY66" si="46">IF(AND((AY60-$B$63)&gt;=0, ($B$64-AY60)&gt;=0, ($B$62&gt;0)),((AY60-$B$63)+1)*$C$62,AX66)</f>
        <v>0</v>
      </c>
      <c r="AZ66">
        <f t="shared" ref="AZ66" si="47">IF(AND((AZ60-$B$63)&gt;=0, ($B$64-AZ60)&gt;=0, ($B$62&gt;0)),((AZ60-$B$63)+1)*$C$62,AY66)</f>
        <v>0</v>
      </c>
      <c r="BA66">
        <f t="shared" ref="BA66" si="48">IF(AND((BA60-$B$63)&gt;=0, ($B$64-BA60)&gt;=0, ($B$62&gt;0)),((BA60-$B$63)+1)*$C$62,AZ66)</f>
        <v>0</v>
      </c>
      <c r="BB66">
        <f t="shared" ref="BB66" si="49">IF(AND((BB60-$B$63)&gt;=0, ($B$64-BB60)&gt;=0, ($B$62&gt;0)),((BB60-$B$63)+1)*$C$62,BA66)</f>
        <v>0</v>
      </c>
    </row>
    <row r="67" spans="1:54" x14ac:dyDescent="0.2">
      <c r="A67" s="31" t="s">
        <v>66</v>
      </c>
      <c r="C67" s="32"/>
      <c r="D67">
        <f ca="1">D61+D66</f>
        <v>1.8252688111316928</v>
      </c>
      <c r="E67">
        <f t="shared" ref="E67:AR67" ca="1" si="50">E61+E66</f>
        <v>2.0077956922448621</v>
      </c>
      <c r="F67">
        <f t="shared" ca="1" si="50"/>
        <v>2.1903225733580314</v>
      </c>
      <c r="G67">
        <f t="shared" ca="1" si="50"/>
        <v>2.3728494544712007</v>
      </c>
      <c r="H67">
        <f t="shared" ca="1" si="50"/>
        <v>2.5553763355843699</v>
      </c>
      <c r="I67">
        <f t="shared" ca="1" si="50"/>
        <v>2.7379032166975392</v>
      </c>
      <c r="J67">
        <f t="shared" ca="1" si="50"/>
        <v>2.9204300978107085</v>
      </c>
      <c r="K67">
        <f t="shared" ca="1" si="50"/>
        <v>3.1029569789238778</v>
      </c>
      <c r="L67">
        <f t="shared" ca="1" si="50"/>
        <v>3.2854838600370471</v>
      </c>
      <c r="M67">
        <f t="shared" ca="1" si="50"/>
        <v>3.4680107411502163</v>
      </c>
      <c r="N67">
        <f t="shared" ca="1" si="50"/>
        <v>3.6505376222633856</v>
      </c>
      <c r="O67">
        <f t="shared" ca="1" si="50"/>
        <v>3.8330645033765549</v>
      </c>
      <c r="P67">
        <f t="shared" ca="1" si="50"/>
        <v>4.0155913844897242</v>
      </c>
      <c r="Q67">
        <f t="shared" ca="1" si="50"/>
        <v>4.1981182656028935</v>
      </c>
      <c r="R67">
        <f t="shared" ca="1" si="50"/>
        <v>4.3806451467160628</v>
      </c>
      <c r="S67">
        <f t="shared" ca="1" si="50"/>
        <v>4.563172027829232</v>
      </c>
      <c r="T67">
        <f t="shared" ca="1" si="50"/>
        <v>4.7456989089424013</v>
      </c>
      <c r="U67">
        <f t="shared" ca="1" si="50"/>
        <v>4.9282257900555706</v>
      </c>
      <c r="V67">
        <f t="shared" ca="1" si="50"/>
        <v>5.1107526711687399</v>
      </c>
      <c r="W67">
        <f t="shared" ca="1" si="50"/>
        <v>5.2932795522819092</v>
      </c>
      <c r="X67">
        <f t="shared" ca="1" si="50"/>
        <v>5.4758064333950784</v>
      </c>
      <c r="Y67">
        <f t="shared" ca="1" si="50"/>
        <v>5.6583333145082477</v>
      </c>
      <c r="Z67">
        <f t="shared" ca="1" si="50"/>
        <v>5.840860195621417</v>
      </c>
      <c r="AA67">
        <f t="shared" ca="1" si="50"/>
        <v>6.0233870767345863</v>
      </c>
      <c r="AB67">
        <f t="shared" ca="1" si="50"/>
        <v>6.2059139578477556</v>
      </c>
      <c r="AC67">
        <f t="shared" ca="1" si="50"/>
        <v>6.3884408389609249</v>
      </c>
      <c r="AD67">
        <f t="shared" ca="1" si="50"/>
        <v>6.5709677200740941</v>
      </c>
      <c r="AE67">
        <f t="shared" ca="1" si="50"/>
        <v>6.7534946011872634</v>
      </c>
      <c r="AF67">
        <f t="shared" ca="1" si="50"/>
        <v>6.9360214823004327</v>
      </c>
      <c r="AG67">
        <f t="shared" ca="1" si="50"/>
        <v>7.118548363413602</v>
      </c>
      <c r="AH67">
        <f t="shared" ca="1" si="50"/>
        <v>7.3010752445267713</v>
      </c>
      <c r="AI67">
        <f t="shared" ca="1" si="50"/>
        <v>7.4836021256399405</v>
      </c>
      <c r="AJ67">
        <f t="shared" ca="1" si="50"/>
        <v>7.6661290067531098</v>
      </c>
      <c r="AK67">
        <f t="shared" ca="1" si="50"/>
        <v>7.8486558878662791</v>
      </c>
      <c r="AL67">
        <f t="shared" ca="1" si="50"/>
        <v>8.0311827689794484</v>
      </c>
      <c r="AM67">
        <f t="shared" ca="1" si="50"/>
        <v>8.2137096500926177</v>
      </c>
      <c r="AN67">
        <f t="shared" ca="1" si="50"/>
        <v>8.3962365312057869</v>
      </c>
      <c r="AO67">
        <f t="shared" ca="1" si="50"/>
        <v>8.5787634123189562</v>
      </c>
      <c r="AP67">
        <f t="shared" ca="1" si="50"/>
        <v>8.7612902934321255</v>
      </c>
      <c r="AQ67">
        <f t="shared" ca="1" si="50"/>
        <v>8.9438171745452948</v>
      </c>
      <c r="AR67">
        <f t="shared" ca="1" si="50"/>
        <v>9.1263440556584641</v>
      </c>
      <c r="AS67">
        <f t="shared" ref="AS67:AT67" ca="1" si="51">AS61+AS66</f>
        <v>9.3088709367716334</v>
      </c>
      <c r="AT67">
        <f t="shared" ca="1" si="51"/>
        <v>9.4913978178848026</v>
      </c>
      <c r="AU67">
        <f t="shared" ref="AU67:BB67" ca="1" si="52">AU61+AU66</f>
        <v>9.6739246989979719</v>
      </c>
      <c r="AV67">
        <f t="shared" ca="1" si="52"/>
        <v>9.8564515801111412</v>
      </c>
      <c r="AW67">
        <f t="shared" ca="1" si="52"/>
        <v>10.03897846122431</v>
      </c>
      <c r="AX67">
        <f t="shared" ca="1" si="52"/>
        <v>10.22150534233748</v>
      </c>
      <c r="AY67">
        <f t="shared" ca="1" si="52"/>
        <v>10.404032223450649</v>
      </c>
      <c r="AZ67">
        <f t="shared" ca="1" si="52"/>
        <v>10.586559104563818</v>
      </c>
      <c r="BA67">
        <f t="shared" ca="1" si="52"/>
        <v>10.769085985676988</v>
      </c>
      <c r="BB67">
        <f t="shared" ca="1" si="52"/>
        <v>10.951612866790157</v>
      </c>
    </row>
    <row r="68" spans="1:54" x14ac:dyDescent="0.2">
      <c r="A68" s="33" t="s">
        <v>67</v>
      </c>
      <c r="B68" s="16">
        <f>1</f>
        <v>1</v>
      </c>
      <c r="C68" s="32">
        <f ca="1">$W$20</f>
        <v>2.9022999999999115</v>
      </c>
      <c r="D68">
        <f ca="1">$B$68*$C$68*(D60-20)</f>
        <v>29.022999999999115</v>
      </c>
      <c r="E68">
        <f ca="1">$B$68*$C$68*(E60-20)</f>
        <v>31.925299999999027</v>
      </c>
      <c r="F68">
        <f t="shared" ref="F68:AR68" ca="1" si="53">$B$68*$C$68*(F60-20)</f>
        <v>34.827599999998938</v>
      </c>
      <c r="G68">
        <f t="shared" ca="1" si="53"/>
        <v>37.72989999999885</v>
      </c>
      <c r="H68">
        <f t="shared" ca="1" si="53"/>
        <v>40.632199999998761</v>
      </c>
      <c r="I68">
        <f t="shared" ca="1" si="53"/>
        <v>43.534499999998673</v>
      </c>
      <c r="J68">
        <f t="shared" ca="1" si="53"/>
        <v>46.436799999998584</v>
      </c>
      <c r="K68">
        <f t="shared" ca="1" si="53"/>
        <v>49.339099999998496</v>
      </c>
      <c r="L68">
        <f t="shared" ca="1" si="53"/>
        <v>52.241399999998407</v>
      </c>
      <c r="M68">
        <f t="shared" ca="1" si="53"/>
        <v>55.143699999998319</v>
      </c>
      <c r="N68">
        <f t="shared" ca="1" si="53"/>
        <v>58.04599999999823</v>
      </c>
      <c r="O68">
        <f t="shared" ca="1" si="53"/>
        <v>60.948299999998142</v>
      </c>
      <c r="P68">
        <f t="shared" ca="1" si="53"/>
        <v>63.850599999998053</v>
      </c>
      <c r="Q68">
        <f t="shared" ca="1" si="53"/>
        <v>66.752899999997965</v>
      </c>
      <c r="R68">
        <f t="shared" ca="1" si="53"/>
        <v>69.655199999997876</v>
      </c>
      <c r="S68">
        <f t="shared" ca="1" si="53"/>
        <v>72.557499999997788</v>
      </c>
      <c r="T68">
        <f t="shared" ca="1" si="53"/>
        <v>75.459799999997699</v>
      </c>
      <c r="U68">
        <f t="shared" ca="1" si="53"/>
        <v>78.362099999997611</v>
      </c>
      <c r="V68">
        <f t="shared" ca="1" si="53"/>
        <v>81.264399999997522</v>
      </c>
      <c r="W68">
        <f t="shared" ca="1" si="53"/>
        <v>84.166699999997434</v>
      </c>
      <c r="X68">
        <f t="shared" ca="1" si="53"/>
        <v>87.068999999997345</v>
      </c>
      <c r="Y68">
        <f t="shared" ca="1" si="53"/>
        <v>89.971299999997257</v>
      </c>
      <c r="Z68">
        <f t="shared" ca="1" si="53"/>
        <v>92.873599999997168</v>
      </c>
      <c r="AA68">
        <f t="shared" ca="1" si="53"/>
        <v>95.77589999999708</v>
      </c>
      <c r="AB68">
        <f t="shared" ca="1" si="53"/>
        <v>98.678199999996991</v>
      </c>
      <c r="AC68">
        <f t="shared" ca="1" si="53"/>
        <v>101.5804999999969</v>
      </c>
      <c r="AD68">
        <f t="shared" ca="1" si="53"/>
        <v>104.48279999999681</v>
      </c>
      <c r="AE68">
        <f t="shared" ca="1" si="53"/>
        <v>107.38509999999673</v>
      </c>
      <c r="AF68">
        <f t="shared" ca="1" si="53"/>
        <v>110.28739999999664</v>
      </c>
      <c r="AG68">
        <f t="shared" ca="1" si="53"/>
        <v>113.18969999999655</v>
      </c>
      <c r="AH68">
        <f t="shared" ca="1" si="53"/>
        <v>116.09199999999646</v>
      </c>
      <c r="AI68">
        <f t="shared" ca="1" si="53"/>
        <v>118.99429999999637</v>
      </c>
      <c r="AJ68">
        <f t="shared" ca="1" si="53"/>
        <v>121.89659999999628</v>
      </c>
      <c r="AK68">
        <f t="shared" ca="1" si="53"/>
        <v>124.79889999999619</v>
      </c>
      <c r="AL68">
        <f t="shared" ca="1" si="53"/>
        <v>127.70119999999611</v>
      </c>
      <c r="AM68">
        <f t="shared" ca="1" si="53"/>
        <v>130.60349999999602</v>
      </c>
      <c r="AN68">
        <f t="shared" ca="1" si="53"/>
        <v>133.50579999999593</v>
      </c>
      <c r="AO68">
        <f t="shared" ca="1" si="53"/>
        <v>136.40809999999584</v>
      </c>
      <c r="AP68">
        <f t="shared" ca="1" si="53"/>
        <v>139.31039999999575</v>
      </c>
      <c r="AQ68">
        <f t="shared" ca="1" si="53"/>
        <v>142.21269999999566</v>
      </c>
      <c r="AR68">
        <f t="shared" ca="1" si="53"/>
        <v>145.11499999999558</v>
      </c>
      <c r="AS68">
        <f t="shared" ref="AS68:AT68" ca="1" si="54">$B$68*$C$68*(AS60-20)</f>
        <v>148.01729999999549</v>
      </c>
      <c r="AT68">
        <f t="shared" ca="1" si="54"/>
        <v>150.9195999999954</v>
      </c>
      <c r="AU68">
        <f t="shared" ref="AU68:BB68" ca="1" si="55">$B$68*$C$68*(AU60-20)</f>
        <v>153.82189999999531</v>
      </c>
      <c r="AV68">
        <f t="shared" ca="1" si="55"/>
        <v>156.72419999999522</v>
      </c>
      <c r="AW68">
        <f t="shared" ca="1" si="55"/>
        <v>159.62649999999513</v>
      </c>
      <c r="AX68">
        <f t="shared" ca="1" si="55"/>
        <v>162.52879999999504</v>
      </c>
      <c r="AY68">
        <f t="shared" ca="1" si="55"/>
        <v>165.43109999999496</v>
      </c>
      <c r="AZ68">
        <f t="shared" ca="1" si="55"/>
        <v>168.33339999999487</v>
      </c>
      <c r="BA68">
        <f t="shared" ca="1" si="55"/>
        <v>171.23569999999478</v>
      </c>
      <c r="BB68">
        <f t="shared" ca="1" si="55"/>
        <v>174.13799999999469</v>
      </c>
    </row>
    <row r="69" spans="1:54" x14ac:dyDescent="0.2">
      <c r="A69" s="33" t="s">
        <v>68</v>
      </c>
      <c r="B69">
        <f>$W$29</f>
        <v>0</v>
      </c>
      <c r="C69" s="32">
        <f>$W$30</f>
        <v>0</v>
      </c>
      <c r="F69">
        <f ca="1">F68-E68</f>
        <v>2.9022999999999115</v>
      </c>
    </row>
    <row r="70" spans="1:54" x14ac:dyDescent="0.2">
      <c r="A70" s="33" t="s">
        <v>62</v>
      </c>
      <c r="B70">
        <f>B63</f>
        <v>30</v>
      </c>
      <c r="C70" s="32"/>
    </row>
    <row r="71" spans="1:54" x14ac:dyDescent="0.2">
      <c r="A71" s="33" t="s">
        <v>63</v>
      </c>
      <c r="B71">
        <f>B64</f>
        <v>80</v>
      </c>
      <c r="C71" s="32"/>
    </row>
    <row r="72" spans="1:54" x14ac:dyDescent="0.2">
      <c r="A72" s="33" t="s">
        <v>64</v>
      </c>
      <c r="B72">
        <v>-0.1</v>
      </c>
      <c r="C72" s="32"/>
      <c r="D72">
        <f t="shared" ref="D72:AR72" si="56">IF(AND($B$69=1, D60&gt;=$B$63),$B$72,0)</f>
        <v>0</v>
      </c>
      <c r="E72">
        <f t="shared" si="56"/>
        <v>0</v>
      </c>
      <c r="F72">
        <f t="shared" si="56"/>
        <v>0</v>
      </c>
      <c r="G72">
        <f t="shared" si="56"/>
        <v>0</v>
      </c>
      <c r="H72">
        <f t="shared" si="56"/>
        <v>0</v>
      </c>
      <c r="I72">
        <f t="shared" si="56"/>
        <v>0</v>
      </c>
      <c r="J72">
        <f t="shared" si="56"/>
        <v>0</v>
      </c>
      <c r="K72">
        <f t="shared" si="56"/>
        <v>0</v>
      </c>
      <c r="L72">
        <f t="shared" si="56"/>
        <v>0</v>
      </c>
      <c r="M72">
        <f t="shared" si="56"/>
        <v>0</v>
      </c>
      <c r="N72">
        <f t="shared" si="56"/>
        <v>0</v>
      </c>
      <c r="O72">
        <f t="shared" si="56"/>
        <v>0</v>
      </c>
      <c r="P72">
        <f t="shared" si="56"/>
        <v>0</v>
      </c>
      <c r="Q72">
        <f t="shared" si="56"/>
        <v>0</v>
      </c>
      <c r="R72">
        <f t="shared" si="56"/>
        <v>0</v>
      </c>
      <c r="S72">
        <f t="shared" si="56"/>
        <v>0</v>
      </c>
      <c r="T72">
        <f t="shared" si="56"/>
        <v>0</v>
      </c>
      <c r="U72">
        <f t="shared" si="56"/>
        <v>0</v>
      </c>
      <c r="V72">
        <f t="shared" si="56"/>
        <v>0</v>
      </c>
      <c r="W72">
        <f t="shared" si="56"/>
        <v>0</v>
      </c>
      <c r="X72">
        <f t="shared" si="56"/>
        <v>0</v>
      </c>
      <c r="Y72">
        <f t="shared" si="56"/>
        <v>0</v>
      </c>
      <c r="Z72">
        <f t="shared" si="56"/>
        <v>0</v>
      </c>
      <c r="AA72">
        <f t="shared" si="56"/>
        <v>0</v>
      </c>
      <c r="AB72">
        <f t="shared" si="56"/>
        <v>0</v>
      </c>
      <c r="AC72">
        <f t="shared" si="56"/>
        <v>0</v>
      </c>
      <c r="AD72">
        <f t="shared" si="56"/>
        <v>0</v>
      </c>
      <c r="AE72">
        <f t="shared" si="56"/>
        <v>0</v>
      </c>
      <c r="AF72">
        <f t="shared" si="56"/>
        <v>0</v>
      </c>
      <c r="AG72">
        <f t="shared" si="56"/>
        <v>0</v>
      </c>
      <c r="AH72">
        <f t="shared" si="56"/>
        <v>0</v>
      </c>
      <c r="AI72">
        <f t="shared" si="56"/>
        <v>0</v>
      </c>
      <c r="AJ72">
        <f t="shared" si="56"/>
        <v>0</v>
      </c>
      <c r="AK72">
        <f t="shared" si="56"/>
        <v>0</v>
      </c>
      <c r="AL72">
        <f t="shared" si="56"/>
        <v>0</v>
      </c>
      <c r="AM72">
        <f t="shared" si="56"/>
        <v>0</v>
      </c>
      <c r="AN72">
        <f t="shared" si="56"/>
        <v>0</v>
      </c>
      <c r="AO72">
        <f t="shared" si="56"/>
        <v>0</v>
      </c>
      <c r="AP72">
        <f t="shared" si="56"/>
        <v>0</v>
      </c>
      <c r="AQ72">
        <f t="shared" si="56"/>
        <v>0</v>
      </c>
      <c r="AR72">
        <f t="shared" si="56"/>
        <v>0</v>
      </c>
      <c r="AS72">
        <f t="shared" ref="AS72:AT72" si="57">IF(AND($B$69=1, AS60&gt;=$B$63),$B$72,0)</f>
        <v>0</v>
      </c>
      <c r="AT72">
        <f t="shared" si="57"/>
        <v>0</v>
      </c>
      <c r="AU72">
        <f t="shared" ref="AU72:BB72" si="58">IF(AND($B$69=1, AU60&gt;=$B$63),$B$72,0)</f>
        <v>0</v>
      </c>
      <c r="AV72">
        <f t="shared" si="58"/>
        <v>0</v>
      </c>
      <c r="AW72">
        <f t="shared" si="58"/>
        <v>0</v>
      </c>
      <c r="AX72">
        <f t="shared" si="58"/>
        <v>0</v>
      </c>
      <c r="AY72">
        <f t="shared" si="58"/>
        <v>0</v>
      </c>
      <c r="AZ72">
        <f t="shared" si="58"/>
        <v>0</v>
      </c>
      <c r="BA72">
        <f t="shared" si="58"/>
        <v>0</v>
      </c>
      <c r="BB72">
        <f t="shared" si="58"/>
        <v>0</v>
      </c>
    </row>
    <row r="73" spans="1:54" x14ac:dyDescent="0.2">
      <c r="A73" s="33" t="s">
        <v>69</v>
      </c>
      <c r="D73">
        <f t="shared" ref="D73:AS73" si="59">IF(AND((D60-$B$70)&gt;=0,($B$71-D60)&gt;=0, $B$69&gt;0),((D60-$B$70)+1)*$C$69,C73)</f>
        <v>0</v>
      </c>
      <c r="E73">
        <f t="shared" si="59"/>
        <v>0</v>
      </c>
      <c r="F73">
        <f t="shared" si="59"/>
        <v>0</v>
      </c>
      <c r="G73">
        <f t="shared" si="59"/>
        <v>0</v>
      </c>
      <c r="H73">
        <f t="shared" si="59"/>
        <v>0</v>
      </c>
      <c r="I73">
        <f t="shared" si="59"/>
        <v>0</v>
      </c>
      <c r="J73">
        <f t="shared" si="59"/>
        <v>0</v>
      </c>
      <c r="K73">
        <f t="shared" si="59"/>
        <v>0</v>
      </c>
      <c r="L73">
        <f t="shared" si="59"/>
        <v>0</v>
      </c>
      <c r="M73">
        <f t="shared" si="59"/>
        <v>0</v>
      </c>
      <c r="N73">
        <f t="shared" si="59"/>
        <v>0</v>
      </c>
      <c r="O73">
        <f t="shared" si="59"/>
        <v>0</v>
      </c>
      <c r="P73">
        <f t="shared" si="59"/>
        <v>0</v>
      </c>
      <c r="Q73">
        <f t="shared" si="59"/>
        <v>0</v>
      </c>
      <c r="R73">
        <f t="shared" si="59"/>
        <v>0</v>
      </c>
      <c r="S73">
        <f t="shared" si="59"/>
        <v>0</v>
      </c>
      <c r="T73">
        <f t="shared" si="59"/>
        <v>0</v>
      </c>
      <c r="U73">
        <f t="shared" si="59"/>
        <v>0</v>
      </c>
      <c r="V73">
        <f t="shared" si="59"/>
        <v>0</v>
      </c>
      <c r="W73">
        <f t="shared" si="59"/>
        <v>0</v>
      </c>
      <c r="X73">
        <f t="shared" si="59"/>
        <v>0</v>
      </c>
      <c r="Y73">
        <f t="shared" si="59"/>
        <v>0</v>
      </c>
      <c r="Z73">
        <f t="shared" si="59"/>
        <v>0</v>
      </c>
      <c r="AA73">
        <f t="shared" si="59"/>
        <v>0</v>
      </c>
      <c r="AB73">
        <f t="shared" si="59"/>
        <v>0</v>
      </c>
      <c r="AC73">
        <f t="shared" si="59"/>
        <v>0</v>
      </c>
      <c r="AD73">
        <f t="shared" si="59"/>
        <v>0</v>
      </c>
      <c r="AE73">
        <f t="shared" si="59"/>
        <v>0</v>
      </c>
      <c r="AF73">
        <f t="shared" si="59"/>
        <v>0</v>
      </c>
      <c r="AG73">
        <f t="shared" si="59"/>
        <v>0</v>
      </c>
      <c r="AH73">
        <f t="shared" si="59"/>
        <v>0</v>
      </c>
      <c r="AI73">
        <f t="shared" si="59"/>
        <v>0</v>
      </c>
      <c r="AJ73">
        <f t="shared" si="59"/>
        <v>0</v>
      </c>
      <c r="AK73">
        <f t="shared" si="59"/>
        <v>0</v>
      </c>
      <c r="AL73">
        <f t="shared" si="59"/>
        <v>0</v>
      </c>
      <c r="AM73">
        <f t="shared" si="59"/>
        <v>0</v>
      </c>
      <c r="AN73">
        <f t="shared" si="59"/>
        <v>0</v>
      </c>
      <c r="AO73">
        <f t="shared" si="59"/>
        <v>0</v>
      </c>
      <c r="AP73">
        <f t="shared" si="59"/>
        <v>0</v>
      </c>
      <c r="AQ73">
        <f t="shared" si="59"/>
        <v>0</v>
      </c>
      <c r="AR73">
        <f t="shared" si="59"/>
        <v>0</v>
      </c>
      <c r="AS73">
        <f t="shared" si="59"/>
        <v>0</v>
      </c>
      <c r="AT73">
        <f t="shared" ref="AT73" si="60">IF(AND((AT60-$B$70)&gt;=0,($B$71-AT60)&gt;=0, $B$69&gt;0),((AT60-$B$70)+1)*$C$69,AS73)</f>
        <v>0</v>
      </c>
      <c r="AU73">
        <f t="shared" ref="AU73" si="61">IF(AND((AU60-$B$70)&gt;=0,($B$71-AU60)&gt;=0, $B$69&gt;0),((AU60-$B$70)+1)*$C$69,AT73)</f>
        <v>0</v>
      </c>
      <c r="AV73">
        <f t="shared" ref="AV73" si="62">IF(AND((AV60-$B$70)&gt;=0,($B$71-AV60)&gt;=0, $B$69&gt;0),((AV60-$B$70)+1)*$C$69,AU73)</f>
        <v>0</v>
      </c>
      <c r="AW73">
        <f t="shared" ref="AW73" si="63">IF(AND((AW60-$B$70)&gt;=0,($B$71-AW60)&gt;=0, $B$69&gt;0),((AW60-$B$70)+1)*$C$69,AV73)</f>
        <v>0</v>
      </c>
      <c r="AX73">
        <f t="shared" ref="AX73" si="64">IF(AND((AX60-$B$70)&gt;=0,($B$71-AX60)&gt;=0, $B$69&gt;0),((AX60-$B$70)+1)*$C$69,AW73)</f>
        <v>0</v>
      </c>
      <c r="AY73">
        <f t="shared" ref="AY73" si="65">IF(AND((AY60-$B$70)&gt;=0,($B$71-AY60)&gt;=0, $B$69&gt;0),((AY60-$B$70)+1)*$C$69,AX73)</f>
        <v>0</v>
      </c>
      <c r="AZ73">
        <f t="shared" ref="AZ73" si="66">IF(AND((AZ60-$B$70)&gt;=0,($B$71-AZ60)&gt;=0, $B$69&gt;0),((AZ60-$B$70)+1)*$C$69,AY73)</f>
        <v>0</v>
      </c>
      <c r="BA73">
        <f t="shared" ref="BA73" si="67">IF(AND((BA60-$B$70)&gt;=0,($B$71-BA60)&gt;=0, $B$69&gt;0),((BA60-$B$70)+1)*$C$69,AZ73)</f>
        <v>0</v>
      </c>
      <c r="BB73">
        <f t="shared" ref="BB73" si="68">IF(AND((BB60-$B$70)&gt;=0,($B$71-BB60)&gt;=0, $B$69&gt;0),((BB60-$B$70)+1)*$C$69,BA73)</f>
        <v>0</v>
      </c>
    </row>
    <row r="74" spans="1:54" x14ac:dyDescent="0.2">
      <c r="A74" s="33" t="s">
        <v>70</v>
      </c>
      <c r="C74" s="32"/>
      <c r="D74">
        <f ca="1">D68+D73</f>
        <v>29.022999999999115</v>
      </c>
      <c r="E74">
        <f t="shared" ref="E74:AR74" ca="1" si="69">E68+E73</f>
        <v>31.925299999999027</v>
      </c>
      <c r="F74">
        <f t="shared" ca="1" si="69"/>
        <v>34.827599999998938</v>
      </c>
      <c r="G74">
        <f t="shared" ca="1" si="69"/>
        <v>37.72989999999885</v>
      </c>
      <c r="H74">
        <f t="shared" ca="1" si="69"/>
        <v>40.632199999998761</v>
      </c>
      <c r="I74">
        <f t="shared" ca="1" si="69"/>
        <v>43.534499999998673</v>
      </c>
      <c r="J74">
        <f t="shared" ca="1" si="69"/>
        <v>46.436799999998584</v>
      </c>
      <c r="K74">
        <f t="shared" ca="1" si="69"/>
        <v>49.339099999998496</v>
      </c>
      <c r="L74">
        <f t="shared" ca="1" si="69"/>
        <v>52.241399999998407</v>
      </c>
      <c r="M74">
        <f t="shared" ca="1" si="69"/>
        <v>55.143699999998319</v>
      </c>
      <c r="N74">
        <f t="shared" ca="1" si="69"/>
        <v>58.04599999999823</v>
      </c>
      <c r="O74">
        <f t="shared" ca="1" si="69"/>
        <v>60.948299999998142</v>
      </c>
      <c r="P74">
        <f t="shared" ca="1" si="69"/>
        <v>63.850599999998053</v>
      </c>
      <c r="Q74">
        <f t="shared" ca="1" si="69"/>
        <v>66.752899999997965</v>
      </c>
      <c r="R74">
        <f t="shared" ca="1" si="69"/>
        <v>69.655199999997876</v>
      </c>
      <c r="S74">
        <f t="shared" ca="1" si="69"/>
        <v>72.557499999997788</v>
      </c>
      <c r="T74">
        <f t="shared" ca="1" si="69"/>
        <v>75.459799999997699</v>
      </c>
      <c r="U74">
        <f t="shared" ca="1" si="69"/>
        <v>78.362099999997611</v>
      </c>
      <c r="V74">
        <f t="shared" ca="1" si="69"/>
        <v>81.264399999997522</v>
      </c>
      <c r="W74">
        <f t="shared" ca="1" si="69"/>
        <v>84.166699999997434</v>
      </c>
      <c r="X74">
        <f t="shared" ca="1" si="69"/>
        <v>87.068999999997345</v>
      </c>
      <c r="Y74">
        <f t="shared" ca="1" si="69"/>
        <v>89.971299999997257</v>
      </c>
      <c r="Z74">
        <f t="shared" ca="1" si="69"/>
        <v>92.873599999997168</v>
      </c>
      <c r="AA74">
        <f t="shared" ca="1" si="69"/>
        <v>95.77589999999708</v>
      </c>
      <c r="AB74">
        <f t="shared" ca="1" si="69"/>
        <v>98.678199999996991</v>
      </c>
      <c r="AC74">
        <f t="shared" ca="1" si="69"/>
        <v>101.5804999999969</v>
      </c>
      <c r="AD74">
        <f t="shared" ca="1" si="69"/>
        <v>104.48279999999681</v>
      </c>
      <c r="AE74">
        <f t="shared" ca="1" si="69"/>
        <v>107.38509999999673</v>
      </c>
      <c r="AF74">
        <f t="shared" ca="1" si="69"/>
        <v>110.28739999999664</v>
      </c>
      <c r="AG74">
        <f t="shared" ca="1" si="69"/>
        <v>113.18969999999655</v>
      </c>
      <c r="AH74">
        <f t="shared" ca="1" si="69"/>
        <v>116.09199999999646</v>
      </c>
      <c r="AI74">
        <f t="shared" ca="1" si="69"/>
        <v>118.99429999999637</v>
      </c>
      <c r="AJ74">
        <f t="shared" ca="1" si="69"/>
        <v>121.89659999999628</v>
      </c>
      <c r="AK74">
        <f t="shared" ca="1" si="69"/>
        <v>124.79889999999619</v>
      </c>
      <c r="AL74">
        <f t="shared" ca="1" si="69"/>
        <v>127.70119999999611</v>
      </c>
      <c r="AM74">
        <f t="shared" ca="1" si="69"/>
        <v>130.60349999999602</v>
      </c>
      <c r="AN74">
        <f t="shared" ca="1" si="69"/>
        <v>133.50579999999593</v>
      </c>
      <c r="AO74">
        <f t="shared" ca="1" si="69"/>
        <v>136.40809999999584</v>
      </c>
      <c r="AP74">
        <f t="shared" ca="1" si="69"/>
        <v>139.31039999999575</v>
      </c>
      <c r="AQ74">
        <f t="shared" ca="1" si="69"/>
        <v>142.21269999999566</v>
      </c>
      <c r="AR74">
        <f t="shared" ca="1" si="69"/>
        <v>145.11499999999558</v>
      </c>
      <c r="AS74">
        <f t="shared" ref="AS74:AT74" ca="1" si="70">AS68+AS73</f>
        <v>148.01729999999549</v>
      </c>
      <c r="AT74">
        <f t="shared" ca="1" si="70"/>
        <v>150.9195999999954</v>
      </c>
      <c r="AU74">
        <f t="shared" ref="AU74:BB74" ca="1" si="71">AU68+AU73</f>
        <v>153.82189999999531</v>
      </c>
      <c r="AV74">
        <f t="shared" ca="1" si="71"/>
        <v>156.72419999999522</v>
      </c>
      <c r="AW74">
        <f t="shared" ca="1" si="71"/>
        <v>159.62649999999513</v>
      </c>
      <c r="AX74">
        <f t="shared" ca="1" si="71"/>
        <v>162.52879999999504</v>
      </c>
      <c r="AY74">
        <f t="shared" ca="1" si="71"/>
        <v>165.43109999999496</v>
      </c>
      <c r="AZ74">
        <f t="shared" ca="1" si="71"/>
        <v>168.33339999999487</v>
      </c>
      <c r="BA74">
        <f t="shared" ca="1" si="71"/>
        <v>171.23569999999478</v>
      </c>
      <c r="BB74">
        <f t="shared" ca="1" si="71"/>
        <v>174.13799999999469</v>
      </c>
    </row>
    <row r="75" spans="1:54" x14ac:dyDescent="0.2">
      <c r="A75" t="s">
        <v>71</v>
      </c>
      <c r="B75" s="16">
        <f>0.696666480552631/40</f>
        <v>1.7416662013815774E-2</v>
      </c>
      <c r="D75">
        <f ca="1">$B$75*D67+D65</f>
        <v>3.1790089967840031E-2</v>
      </c>
      <c r="E75">
        <f t="shared" ref="E75:AR75" ca="1" si="72">$B$75*E67+E65</f>
        <v>3.4969098964624037E-2</v>
      </c>
      <c r="F75">
        <f t="shared" ca="1" si="72"/>
        <v>3.8148107961408037E-2</v>
      </c>
      <c r="G75">
        <f t="shared" ca="1" si="72"/>
        <v>4.1327116958192044E-2</v>
      </c>
      <c r="H75">
        <f t="shared" ca="1" si="72"/>
        <v>4.4506125954976043E-2</v>
      </c>
      <c r="I75">
        <f t="shared" ca="1" si="72"/>
        <v>4.768513495176005E-2</v>
      </c>
      <c r="J75">
        <f t="shared" ca="1" si="72"/>
        <v>5.0864143948544056E-2</v>
      </c>
      <c r="K75">
        <f t="shared" ca="1" si="72"/>
        <v>5.4043152945328056E-2</v>
      </c>
      <c r="L75">
        <f t="shared" ca="1" si="72"/>
        <v>5.7222161942112063E-2</v>
      </c>
      <c r="M75">
        <f t="shared" ca="1" si="72"/>
        <v>6.0401170938896062E-2</v>
      </c>
      <c r="N75">
        <f t="shared" ca="1" si="72"/>
        <v>6.3580179935680062E-2</v>
      </c>
      <c r="O75">
        <f t="shared" ca="1" si="72"/>
        <v>6.6759188932464075E-2</v>
      </c>
      <c r="P75">
        <f t="shared" ca="1" si="72"/>
        <v>6.9938197929248075E-2</v>
      </c>
      <c r="Q75">
        <f t="shared" ca="1" si="72"/>
        <v>7.3117206926032074E-2</v>
      </c>
      <c r="R75">
        <f t="shared" ca="1" si="72"/>
        <v>7.6296215922816074E-2</v>
      </c>
      <c r="S75">
        <f t="shared" ca="1" si="72"/>
        <v>7.9475224919600088E-2</v>
      </c>
      <c r="T75">
        <f t="shared" ca="1" si="72"/>
        <v>8.2654233916384087E-2</v>
      </c>
      <c r="U75">
        <f t="shared" ca="1" si="72"/>
        <v>8.5833242913168087E-2</v>
      </c>
      <c r="V75">
        <f t="shared" ca="1" si="72"/>
        <v>8.9012251909952086E-2</v>
      </c>
      <c r="W75">
        <f t="shared" ca="1" si="72"/>
        <v>9.21912609067361E-2</v>
      </c>
      <c r="X75">
        <f t="shared" ca="1" si="72"/>
        <v>9.53702699035201E-2</v>
      </c>
      <c r="Y75">
        <f t="shared" ca="1" si="72"/>
        <v>9.8549278900304099E-2</v>
      </c>
      <c r="Z75">
        <f t="shared" ca="1" si="72"/>
        <v>0.10172828789708811</v>
      </c>
      <c r="AA75">
        <f t="shared" ca="1" si="72"/>
        <v>0.10490729689387211</v>
      </c>
      <c r="AB75">
        <f t="shared" ca="1" si="72"/>
        <v>0.10808630589065611</v>
      </c>
      <c r="AC75">
        <f t="shared" ca="1" si="72"/>
        <v>0.11126531488744011</v>
      </c>
      <c r="AD75">
        <f t="shared" ca="1" si="72"/>
        <v>0.11444432388422413</v>
      </c>
      <c r="AE75">
        <f t="shared" ca="1" si="72"/>
        <v>0.11762333288100812</v>
      </c>
      <c r="AF75">
        <f t="shared" ca="1" si="72"/>
        <v>0.12080234187779212</v>
      </c>
      <c r="AG75">
        <f t="shared" ca="1" si="72"/>
        <v>0.12398135087457612</v>
      </c>
      <c r="AH75">
        <f t="shared" ca="1" si="72"/>
        <v>0.12716035987136012</v>
      </c>
      <c r="AI75">
        <f t="shared" ca="1" si="72"/>
        <v>0.13033936886814412</v>
      </c>
      <c r="AJ75">
        <f t="shared" ca="1" si="72"/>
        <v>0.13351837786492815</v>
      </c>
      <c r="AK75">
        <f t="shared" ca="1" si="72"/>
        <v>0.13669738686171215</v>
      </c>
      <c r="AL75">
        <f t="shared" ca="1" si="72"/>
        <v>0.13987639585849615</v>
      </c>
      <c r="AM75">
        <f t="shared" ca="1" si="72"/>
        <v>0.14305540485528015</v>
      </c>
      <c r="AN75">
        <f t="shared" ca="1" si="72"/>
        <v>0.14623441385206415</v>
      </c>
      <c r="AO75">
        <f t="shared" ca="1" si="72"/>
        <v>0.14941342284884815</v>
      </c>
      <c r="AP75">
        <f t="shared" ca="1" si="72"/>
        <v>0.15259243184563215</v>
      </c>
      <c r="AQ75">
        <f t="shared" ca="1" si="72"/>
        <v>0.15577144084241618</v>
      </c>
      <c r="AR75">
        <f t="shared" ca="1" si="72"/>
        <v>0.15895044983920018</v>
      </c>
      <c r="AS75">
        <f t="shared" ref="AS75:AT75" ca="1" si="73">$B$75*AS67+AS65</f>
        <v>0.16212945883598417</v>
      </c>
      <c r="AT75">
        <f t="shared" ca="1" si="73"/>
        <v>0.16530846783276817</v>
      </c>
      <c r="AU75">
        <f t="shared" ref="AU75:BB75" ca="1" si="74">$B$75*AU67+AU65</f>
        <v>0.16848747682955217</v>
      </c>
      <c r="AV75">
        <f t="shared" ca="1" si="74"/>
        <v>0.17166648582633617</v>
      </c>
      <c r="AW75">
        <f t="shared" ca="1" si="74"/>
        <v>0.17484549482312017</v>
      </c>
      <c r="AX75">
        <f t="shared" ca="1" si="74"/>
        <v>0.17802450381990417</v>
      </c>
      <c r="AY75">
        <f t="shared" ca="1" si="74"/>
        <v>0.1812035128166882</v>
      </c>
      <c r="AZ75">
        <f t="shared" ca="1" si="74"/>
        <v>0.1843825218134722</v>
      </c>
      <c r="BA75">
        <f t="shared" ca="1" si="74"/>
        <v>0.1875615308102562</v>
      </c>
      <c r="BB75">
        <f t="shared" ca="1" si="74"/>
        <v>0.1907405398070402</v>
      </c>
    </row>
    <row r="76" spans="1:54" x14ac:dyDescent="0.2">
      <c r="A76" t="s">
        <v>72</v>
      </c>
      <c r="B76" s="16">
        <f>0.562215263512178/400</f>
        <v>1.405538158780445E-3</v>
      </c>
      <c r="D76">
        <f t="shared" ref="D76:AR76" ca="1" si="75">$B$76*D74+D72</f>
        <v>4.0792933982283612E-2</v>
      </c>
      <c r="E76">
        <f t="shared" ca="1" si="75"/>
        <v>4.487222738051197E-2</v>
      </c>
      <c r="F76">
        <f t="shared" ca="1" si="75"/>
        <v>4.8951520778740334E-2</v>
      </c>
      <c r="G76">
        <f t="shared" ca="1" si="75"/>
        <v>5.3030814176968692E-2</v>
      </c>
      <c r="H76">
        <f t="shared" ca="1" si="75"/>
        <v>5.7110107575197057E-2</v>
      </c>
      <c r="I76">
        <f t="shared" ca="1" si="75"/>
        <v>6.1189400973425415E-2</v>
      </c>
      <c r="J76">
        <f t="shared" ca="1" si="75"/>
        <v>6.5268694371653779E-2</v>
      </c>
      <c r="K76">
        <f t="shared" ca="1" si="75"/>
        <v>6.9347987769882144E-2</v>
      </c>
      <c r="L76">
        <f t="shared" ca="1" si="75"/>
        <v>7.3427281168110495E-2</v>
      </c>
      <c r="M76">
        <f t="shared" ca="1" si="75"/>
        <v>7.7506574566338859E-2</v>
      </c>
      <c r="N76">
        <f t="shared" ca="1" si="75"/>
        <v>8.1585867964567224E-2</v>
      </c>
      <c r="O76">
        <f t="shared" ca="1" si="75"/>
        <v>8.5665161362795589E-2</v>
      </c>
      <c r="P76">
        <f t="shared" ca="1" si="75"/>
        <v>8.974445476102394E-2</v>
      </c>
      <c r="Q76">
        <f t="shared" ca="1" si="75"/>
        <v>9.3823748159252304E-2</v>
      </c>
      <c r="R76">
        <f t="shared" ca="1" si="75"/>
        <v>9.7903041557480669E-2</v>
      </c>
      <c r="S76">
        <f t="shared" ca="1" si="75"/>
        <v>0.10198233495570902</v>
      </c>
      <c r="T76">
        <f t="shared" ca="1" si="75"/>
        <v>0.10606162835393738</v>
      </c>
      <c r="U76">
        <f t="shared" ca="1" si="75"/>
        <v>0.11014092175216575</v>
      </c>
      <c r="V76">
        <f t="shared" ca="1" si="75"/>
        <v>0.11422021515039411</v>
      </c>
      <c r="W76">
        <f t="shared" ca="1" si="75"/>
        <v>0.11829950854862246</v>
      </c>
      <c r="X76">
        <f t="shared" ca="1" si="75"/>
        <v>0.12237880194685083</v>
      </c>
      <c r="Y76">
        <f t="shared" ca="1" si="75"/>
        <v>0.12645809534507918</v>
      </c>
      <c r="Z76">
        <f t="shared" ca="1" si="75"/>
        <v>0.13053738874330756</v>
      </c>
      <c r="AA76">
        <f t="shared" ca="1" si="75"/>
        <v>0.13461668214153591</v>
      </c>
      <c r="AB76">
        <f t="shared" ca="1" si="75"/>
        <v>0.13869597553976429</v>
      </c>
      <c r="AC76">
        <f t="shared" ca="1" si="75"/>
        <v>0.14277526893799264</v>
      </c>
      <c r="AD76">
        <f t="shared" ca="1" si="75"/>
        <v>0.14685456233622099</v>
      </c>
      <c r="AE76">
        <f t="shared" ca="1" si="75"/>
        <v>0.15093385573444937</v>
      </c>
      <c r="AF76">
        <f t="shared" ca="1" si="75"/>
        <v>0.15501314913267772</v>
      </c>
      <c r="AG76">
        <f t="shared" ca="1" si="75"/>
        <v>0.15909244253090607</v>
      </c>
      <c r="AH76">
        <f t="shared" ca="1" si="75"/>
        <v>0.16317173592913445</v>
      </c>
      <c r="AI76">
        <f t="shared" ca="1" si="75"/>
        <v>0.1672510293273628</v>
      </c>
      <c r="AJ76">
        <f t="shared" ca="1" si="75"/>
        <v>0.17133032272559118</v>
      </c>
      <c r="AK76">
        <f t="shared" ca="1" si="75"/>
        <v>0.17540961612381953</v>
      </c>
      <c r="AL76">
        <f t="shared" ca="1" si="75"/>
        <v>0.17948890952204788</v>
      </c>
      <c r="AM76">
        <f t="shared" ca="1" si="75"/>
        <v>0.18356820292027626</v>
      </c>
      <c r="AN76">
        <f t="shared" ca="1" si="75"/>
        <v>0.18764749631850461</v>
      </c>
      <c r="AO76">
        <f t="shared" ca="1" si="75"/>
        <v>0.19172678971673296</v>
      </c>
      <c r="AP76">
        <f t="shared" ca="1" si="75"/>
        <v>0.19580608311496134</v>
      </c>
      <c r="AQ76">
        <f t="shared" ca="1" si="75"/>
        <v>0.19988537651318969</v>
      </c>
      <c r="AR76">
        <f t="shared" ca="1" si="75"/>
        <v>0.20396466991141804</v>
      </c>
      <c r="AS76">
        <f t="shared" ref="AS76:AT76" ca="1" si="76">$B$76*AS74+AS72</f>
        <v>0.20804396330964642</v>
      </c>
      <c r="AT76">
        <f t="shared" ca="1" si="76"/>
        <v>0.21212325670787477</v>
      </c>
      <c r="AU76">
        <f t="shared" ref="AU76:BB76" ca="1" si="77">$B$76*AU74+AU72</f>
        <v>0.21620255010610315</v>
      </c>
      <c r="AV76">
        <f t="shared" ca="1" si="77"/>
        <v>0.2202818435043315</v>
      </c>
      <c r="AW76">
        <f t="shared" ca="1" si="77"/>
        <v>0.22436113690255985</v>
      </c>
      <c r="AX76">
        <f t="shared" ca="1" si="77"/>
        <v>0.22844043030078823</v>
      </c>
      <c r="AY76">
        <f t="shared" ca="1" si="77"/>
        <v>0.23251972369901658</v>
      </c>
      <c r="AZ76">
        <f t="shared" ca="1" si="77"/>
        <v>0.23659901709724493</v>
      </c>
      <c r="BA76">
        <f t="shared" ca="1" si="77"/>
        <v>0.24067831049547331</v>
      </c>
      <c r="BB76">
        <f t="shared" ca="1" si="77"/>
        <v>0.24475760389370166</v>
      </c>
    </row>
    <row r="77" spans="1:54" x14ac:dyDescent="0.2">
      <c r="A77" s="21" t="s">
        <v>44</v>
      </c>
      <c r="B77">
        <v>0.641703348526382</v>
      </c>
      <c r="C77">
        <f>$W$21</f>
        <v>0</v>
      </c>
      <c r="D77">
        <f>IF($W$23=0,$B$77*($C$77),$B$78*($C$78))</f>
        <v>0</v>
      </c>
      <c r="E77">
        <f t="shared" ref="E77:BB77" si="78">IF($W$23=0,$B$77*($C$77),$B$78*($C$78))</f>
        <v>0</v>
      </c>
      <c r="F77">
        <f t="shared" si="78"/>
        <v>0</v>
      </c>
      <c r="G77">
        <f t="shared" si="78"/>
        <v>0</v>
      </c>
      <c r="H77">
        <f t="shared" si="78"/>
        <v>0</v>
      </c>
      <c r="I77">
        <f t="shared" si="78"/>
        <v>0</v>
      </c>
      <c r="J77">
        <f t="shared" si="78"/>
        <v>0</v>
      </c>
      <c r="K77">
        <f t="shared" si="78"/>
        <v>0</v>
      </c>
      <c r="L77">
        <f t="shared" si="78"/>
        <v>0</v>
      </c>
      <c r="M77">
        <f t="shared" si="78"/>
        <v>0</v>
      </c>
      <c r="N77">
        <f t="shared" si="78"/>
        <v>0</v>
      </c>
      <c r="O77">
        <f t="shared" si="78"/>
        <v>0</v>
      </c>
      <c r="P77">
        <f t="shared" si="78"/>
        <v>0</v>
      </c>
      <c r="Q77">
        <f t="shared" si="78"/>
        <v>0</v>
      </c>
      <c r="R77">
        <f t="shared" si="78"/>
        <v>0</v>
      </c>
      <c r="S77">
        <f t="shared" si="78"/>
        <v>0</v>
      </c>
      <c r="T77">
        <f t="shared" si="78"/>
        <v>0</v>
      </c>
      <c r="U77">
        <f t="shared" si="78"/>
        <v>0</v>
      </c>
      <c r="V77">
        <f t="shared" si="78"/>
        <v>0</v>
      </c>
      <c r="W77">
        <f t="shared" si="78"/>
        <v>0</v>
      </c>
      <c r="X77">
        <f t="shared" si="78"/>
        <v>0</v>
      </c>
      <c r="Y77">
        <f t="shared" si="78"/>
        <v>0</v>
      </c>
      <c r="Z77">
        <f t="shared" si="78"/>
        <v>0</v>
      </c>
      <c r="AA77">
        <f t="shared" si="78"/>
        <v>0</v>
      </c>
      <c r="AB77">
        <f t="shared" si="78"/>
        <v>0</v>
      </c>
      <c r="AC77">
        <f t="shared" si="78"/>
        <v>0</v>
      </c>
      <c r="AD77">
        <f t="shared" si="78"/>
        <v>0</v>
      </c>
      <c r="AE77">
        <f t="shared" si="78"/>
        <v>0</v>
      </c>
      <c r="AF77">
        <f t="shared" si="78"/>
        <v>0</v>
      </c>
      <c r="AG77">
        <f t="shared" si="78"/>
        <v>0</v>
      </c>
      <c r="AH77">
        <f t="shared" si="78"/>
        <v>0</v>
      </c>
      <c r="AI77">
        <f t="shared" si="78"/>
        <v>0</v>
      </c>
      <c r="AJ77">
        <f t="shared" si="78"/>
        <v>0</v>
      </c>
      <c r="AK77">
        <f t="shared" si="78"/>
        <v>0</v>
      </c>
      <c r="AL77">
        <f t="shared" si="78"/>
        <v>0</v>
      </c>
      <c r="AM77">
        <f t="shared" si="78"/>
        <v>0</v>
      </c>
      <c r="AN77">
        <f t="shared" si="78"/>
        <v>0</v>
      </c>
      <c r="AO77">
        <f t="shared" si="78"/>
        <v>0</v>
      </c>
      <c r="AP77">
        <f t="shared" si="78"/>
        <v>0</v>
      </c>
      <c r="AQ77">
        <f t="shared" si="78"/>
        <v>0</v>
      </c>
      <c r="AR77">
        <f t="shared" si="78"/>
        <v>0</v>
      </c>
      <c r="AS77">
        <f t="shared" si="78"/>
        <v>0</v>
      </c>
      <c r="AT77">
        <f t="shared" si="78"/>
        <v>0</v>
      </c>
      <c r="AU77">
        <f t="shared" si="78"/>
        <v>0</v>
      </c>
      <c r="AV77">
        <f t="shared" si="78"/>
        <v>0</v>
      </c>
      <c r="AW77">
        <f t="shared" si="78"/>
        <v>0</v>
      </c>
      <c r="AX77">
        <f t="shared" si="78"/>
        <v>0</v>
      </c>
      <c r="AY77">
        <f t="shared" si="78"/>
        <v>0</v>
      </c>
      <c r="AZ77">
        <f t="shared" si="78"/>
        <v>0</v>
      </c>
      <c r="BA77">
        <f t="shared" si="78"/>
        <v>0</v>
      </c>
      <c r="BB77">
        <f t="shared" si="78"/>
        <v>0</v>
      </c>
    </row>
    <row r="78" spans="1:54" x14ac:dyDescent="0.2">
      <c r="A78" s="34" t="s">
        <v>73</v>
      </c>
      <c r="B78" s="35">
        <v>0.40427773679510015</v>
      </c>
      <c r="C78">
        <f>$W$21</f>
        <v>0</v>
      </c>
    </row>
    <row r="79" spans="1:54" x14ac:dyDescent="0.2">
      <c r="A79" s="21" t="s">
        <v>45</v>
      </c>
      <c r="B79">
        <v>0.39645463544988302</v>
      </c>
      <c r="C79">
        <f>$W$22</f>
        <v>0</v>
      </c>
      <c r="D79">
        <f>IF($W$23=0,$B$79*($C$79),$B80*($C$80))</f>
        <v>0</v>
      </c>
      <c r="E79">
        <f t="shared" ref="E79:BB79" si="79">IF($W$23=0,$B$79*($C$79),$B80*($C$80))</f>
        <v>0</v>
      </c>
      <c r="F79">
        <f t="shared" si="79"/>
        <v>0</v>
      </c>
      <c r="G79">
        <f t="shared" si="79"/>
        <v>0</v>
      </c>
      <c r="H79">
        <f t="shared" si="79"/>
        <v>0</v>
      </c>
      <c r="I79">
        <f t="shared" si="79"/>
        <v>0</v>
      </c>
      <c r="J79">
        <f t="shared" si="79"/>
        <v>0</v>
      </c>
      <c r="K79">
        <f t="shared" si="79"/>
        <v>0</v>
      </c>
      <c r="L79">
        <f t="shared" si="79"/>
        <v>0</v>
      </c>
      <c r="M79">
        <f t="shared" si="79"/>
        <v>0</v>
      </c>
      <c r="N79">
        <f t="shared" si="79"/>
        <v>0</v>
      </c>
      <c r="O79">
        <f t="shared" si="79"/>
        <v>0</v>
      </c>
      <c r="P79">
        <f t="shared" si="79"/>
        <v>0</v>
      </c>
      <c r="Q79">
        <f t="shared" si="79"/>
        <v>0</v>
      </c>
      <c r="R79">
        <f t="shared" si="79"/>
        <v>0</v>
      </c>
      <c r="S79">
        <f t="shared" si="79"/>
        <v>0</v>
      </c>
      <c r="T79">
        <f t="shared" si="79"/>
        <v>0</v>
      </c>
      <c r="U79">
        <f t="shared" si="79"/>
        <v>0</v>
      </c>
      <c r="V79">
        <f t="shared" si="79"/>
        <v>0</v>
      </c>
      <c r="W79">
        <f t="shared" si="79"/>
        <v>0</v>
      </c>
      <c r="X79">
        <f t="shared" si="79"/>
        <v>0</v>
      </c>
      <c r="Y79">
        <f t="shared" si="79"/>
        <v>0</v>
      </c>
      <c r="Z79">
        <f t="shared" si="79"/>
        <v>0</v>
      </c>
      <c r="AA79">
        <f t="shared" si="79"/>
        <v>0</v>
      </c>
      <c r="AB79">
        <f t="shared" si="79"/>
        <v>0</v>
      </c>
      <c r="AC79">
        <f t="shared" si="79"/>
        <v>0</v>
      </c>
      <c r="AD79">
        <f t="shared" si="79"/>
        <v>0</v>
      </c>
      <c r="AE79">
        <f t="shared" si="79"/>
        <v>0</v>
      </c>
      <c r="AF79">
        <f t="shared" si="79"/>
        <v>0</v>
      </c>
      <c r="AG79">
        <f t="shared" si="79"/>
        <v>0</v>
      </c>
      <c r="AH79">
        <f t="shared" si="79"/>
        <v>0</v>
      </c>
      <c r="AI79">
        <f t="shared" si="79"/>
        <v>0</v>
      </c>
      <c r="AJ79">
        <f t="shared" si="79"/>
        <v>0</v>
      </c>
      <c r="AK79">
        <f t="shared" si="79"/>
        <v>0</v>
      </c>
      <c r="AL79">
        <f t="shared" si="79"/>
        <v>0</v>
      </c>
      <c r="AM79">
        <f t="shared" si="79"/>
        <v>0</v>
      </c>
      <c r="AN79">
        <f t="shared" si="79"/>
        <v>0</v>
      </c>
      <c r="AO79">
        <f t="shared" si="79"/>
        <v>0</v>
      </c>
      <c r="AP79">
        <f t="shared" si="79"/>
        <v>0</v>
      </c>
      <c r="AQ79">
        <f t="shared" si="79"/>
        <v>0</v>
      </c>
      <c r="AR79">
        <f t="shared" si="79"/>
        <v>0</v>
      </c>
      <c r="AS79">
        <f t="shared" si="79"/>
        <v>0</v>
      </c>
      <c r="AT79">
        <f t="shared" si="79"/>
        <v>0</v>
      </c>
      <c r="AU79">
        <f t="shared" si="79"/>
        <v>0</v>
      </c>
      <c r="AV79">
        <f t="shared" si="79"/>
        <v>0</v>
      </c>
      <c r="AW79">
        <f t="shared" si="79"/>
        <v>0</v>
      </c>
      <c r="AX79">
        <f t="shared" si="79"/>
        <v>0</v>
      </c>
      <c r="AY79">
        <f t="shared" si="79"/>
        <v>0</v>
      </c>
      <c r="AZ79">
        <f t="shared" si="79"/>
        <v>0</v>
      </c>
      <c r="BA79">
        <f t="shared" si="79"/>
        <v>0</v>
      </c>
      <c r="BB79">
        <f t="shared" si="79"/>
        <v>0</v>
      </c>
    </row>
    <row r="80" spans="1:54" x14ac:dyDescent="0.2">
      <c r="A80" s="34" t="s">
        <v>74</v>
      </c>
      <c r="B80" s="35">
        <v>0.35101103424229368</v>
      </c>
      <c r="C80">
        <f>$W$22</f>
        <v>0</v>
      </c>
    </row>
    <row r="81" spans="1:89" x14ac:dyDescent="0.2">
      <c r="A81" t="s">
        <v>46</v>
      </c>
      <c r="B81">
        <v>0.69075231515767188</v>
      </c>
      <c r="C81">
        <f>$W$23</f>
        <v>0</v>
      </c>
      <c r="D81">
        <f>$B$81*$C$81</f>
        <v>0</v>
      </c>
      <c r="E81">
        <f>$B$81*$C$81</f>
        <v>0</v>
      </c>
      <c r="F81">
        <f t="shared" ref="F81:BB81" si="80">$B$81*$C$81</f>
        <v>0</v>
      </c>
      <c r="G81">
        <f t="shared" si="80"/>
        <v>0</v>
      </c>
      <c r="H81">
        <f t="shared" si="80"/>
        <v>0</v>
      </c>
      <c r="I81">
        <f t="shared" si="80"/>
        <v>0</v>
      </c>
      <c r="J81">
        <f t="shared" si="80"/>
        <v>0</v>
      </c>
      <c r="K81">
        <f t="shared" si="80"/>
        <v>0</v>
      </c>
      <c r="L81">
        <f t="shared" si="80"/>
        <v>0</v>
      </c>
      <c r="M81">
        <f t="shared" si="80"/>
        <v>0</v>
      </c>
      <c r="N81">
        <f t="shared" si="80"/>
        <v>0</v>
      </c>
      <c r="O81">
        <f t="shared" si="80"/>
        <v>0</v>
      </c>
      <c r="P81">
        <f t="shared" si="80"/>
        <v>0</v>
      </c>
      <c r="Q81">
        <f t="shared" si="80"/>
        <v>0</v>
      </c>
      <c r="R81">
        <f t="shared" si="80"/>
        <v>0</v>
      </c>
      <c r="S81">
        <f t="shared" si="80"/>
        <v>0</v>
      </c>
      <c r="T81">
        <f t="shared" si="80"/>
        <v>0</v>
      </c>
      <c r="U81">
        <f t="shared" si="80"/>
        <v>0</v>
      </c>
      <c r="V81">
        <f t="shared" si="80"/>
        <v>0</v>
      </c>
      <c r="W81">
        <f t="shared" si="80"/>
        <v>0</v>
      </c>
      <c r="X81">
        <f t="shared" si="80"/>
        <v>0</v>
      </c>
      <c r="Y81">
        <f t="shared" si="80"/>
        <v>0</v>
      </c>
      <c r="Z81">
        <f t="shared" si="80"/>
        <v>0</v>
      </c>
      <c r="AA81">
        <f t="shared" si="80"/>
        <v>0</v>
      </c>
      <c r="AB81">
        <f t="shared" si="80"/>
        <v>0</v>
      </c>
      <c r="AC81">
        <f t="shared" si="80"/>
        <v>0</v>
      </c>
      <c r="AD81">
        <f t="shared" si="80"/>
        <v>0</v>
      </c>
      <c r="AE81">
        <f t="shared" si="80"/>
        <v>0</v>
      </c>
      <c r="AF81">
        <f t="shared" si="80"/>
        <v>0</v>
      </c>
      <c r="AG81">
        <f t="shared" si="80"/>
        <v>0</v>
      </c>
      <c r="AH81">
        <f t="shared" si="80"/>
        <v>0</v>
      </c>
      <c r="AI81">
        <f t="shared" si="80"/>
        <v>0</v>
      </c>
      <c r="AJ81">
        <f t="shared" si="80"/>
        <v>0</v>
      </c>
      <c r="AK81">
        <f t="shared" si="80"/>
        <v>0</v>
      </c>
      <c r="AL81">
        <f t="shared" si="80"/>
        <v>0</v>
      </c>
      <c r="AM81">
        <f t="shared" si="80"/>
        <v>0</v>
      </c>
      <c r="AN81">
        <f t="shared" si="80"/>
        <v>0</v>
      </c>
      <c r="AO81">
        <f t="shared" si="80"/>
        <v>0</v>
      </c>
      <c r="AP81">
        <f t="shared" si="80"/>
        <v>0</v>
      </c>
      <c r="AQ81">
        <f t="shared" si="80"/>
        <v>0</v>
      </c>
      <c r="AR81">
        <f t="shared" si="80"/>
        <v>0</v>
      </c>
      <c r="AS81">
        <f t="shared" si="80"/>
        <v>0</v>
      </c>
      <c r="AT81">
        <f t="shared" si="80"/>
        <v>0</v>
      </c>
      <c r="AU81">
        <f t="shared" si="80"/>
        <v>0</v>
      </c>
      <c r="AV81">
        <f t="shared" si="80"/>
        <v>0</v>
      </c>
      <c r="AW81">
        <f t="shared" si="80"/>
        <v>0</v>
      </c>
      <c r="AX81">
        <f t="shared" si="80"/>
        <v>0</v>
      </c>
      <c r="AY81">
        <f t="shared" si="80"/>
        <v>0</v>
      </c>
      <c r="AZ81">
        <f t="shared" si="80"/>
        <v>0</v>
      </c>
      <c r="BA81">
        <f t="shared" si="80"/>
        <v>0</v>
      </c>
      <c r="BB81">
        <f t="shared" si="80"/>
        <v>0</v>
      </c>
    </row>
    <row r="82" spans="1:89" x14ac:dyDescent="0.2">
      <c r="A82" t="s">
        <v>48</v>
      </c>
      <c r="B82">
        <v>0.55586189373995443</v>
      </c>
      <c r="C82">
        <f>$W$25</f>
        <v>0</v>
      </c>
      <c r="D82">
        <f>$B$82*$C$82</f>
        <v>0</v>
      </c>
      <c r="E82">
        <f>$B$82*$C$82</f>
        <v>0</v>
      </c>
      <c r="F82">
        <f t="shared" ref="F82:BB82" si="81">$B$82*$C$82</f>
        <v>0</v>
      </c>
      <c r="G82">
        <f t="shared" si="81"/>
        <v>0</v>
      </c>
      <c r="H82">
        <f t="shared" si="81"/>
        <v>0</v>
      </c>
      <c r="I82">
        <f t="shared" si="81"/>
        <v>0</v>
      </c>
      <c r="J82">
        <f t="shared" si="81"/>
        <v>0</v>
      </c>
      <c r="K82">
        <f t="shared" si="81"/>
        <v>0</v>
      </c>
      <c r="L82">
        <f t="shared" si="81"/>
        <v>0</v>
      </c>
      <c r="M82">
        <f t="shared" si="81"/>
        <v>0</v>
      </c>
      <c r="N82">
        <f t="shared" si="81"/>
        <v>0</v>
      </c>
      <c r="O82">
        <f t="shared" si="81"/>
        <v>0</v>
      </c>
      <c r="P82">
        <f t="shared" si="81"/>
        <v>0</v>
      </c>
      <c r="Q82">
        <f t="shared" si="81"/>
        <v>0</v>
      </c>
      <c r="R82">
        <f t="shared" si="81"/>
        <v>0</v>
      </c>
      <c r="S82">
        <f t="shared" si="81"/>
        <v>0</v>
      </c>
      <c r="T82">
        <f t="shared" si="81"/>
        <v>0</v>
      </c>
      <c r="U82">
        <f t="shared" si="81"/>
        <v>0</v>
      </c>
      <c r="V82">
        <f t="shared" si="81"/>
        <v>0</v>
      </c>
      <c r="W82">
        <f t="shared" si="81"/>
        <v>0</v>
      </c>
      <c r="X82">
        <f t="shared" si="81"/>
        <v>0</v>
      </c>
      <c r="Y82">
        <f t="shared" si="81"/>
        <v>0</v>
      </c>
      <c r="Z82">
        <f t="shared" si="81"/>
        <v>0</v>
      </c>
      <c r="AA82">
        <f t="shared" si="81"/>
        <v>0</v>
      </c>
      <c r="AB82">
        <f t="shared" si="81"/>
        <v>0</v>
      </c>
      <c r="AC82">
        <f t="shared" si="81"/>
        <v>0</v>
      </c>
      <c r="AD82">
        <f t="shared" si="81"/>
        <v>0</v>
      </c>
      <c r="AE82">
        <f t="shared" si="81"/>
        <v>0</v>
      </c>
      <c r="AF82">
        <f t="shared" si="81"/>
        <v>0</v>
      </c>
      <c r="AG82">
        <f t="shared" si="81"/>
        <v>0</v>
      </c>
      <c r="AH82">
        <f t="shared" si="81"/>
        <v>0</v>
      </c>
      <c r="AI82">
        <f t="shared" si="81"/>
        <v>0</v>
      </c>
      <c r="AJ82">
        <f t="shared" si="81"/>
        <v>0</v>
      </c>
      <c r="AK82">
        <f t="shared" si="81"/>
        <v>0</v>
      </c>
      <c r="AL82">
        <f t="shared" si="81"/>
        <v>0</v>
      </c>
      <c r="AM82">
        <f t="shared" si="81"/>
        <v>0</v>
      </c>
      <c r="AN82">
        <f t="shared" si="81"/>
        <v>0</v>
      </c>
      <c r="AO82">
        <f t="shared" si="81"/>
        <v>0</v>
      </c>
      <c r="AP82">
        <f t="shared" si="81"/>
        <v>0</v>
      </c>
      <c r="AQ82">
        <f t="shared" si="81"/>
        <v>0</v>
      </c>
      <c r="AR82">
        <f t="shared" si="81"/>
        <v>0</v>
      </c>
      <c r="AS82">
        <f t="shared" si="81"/>
        <v>0</v>
      </c>
      <c r="AT82">
        <f t="shared" si="81"/>
        <v>0</v>
      </c>
      <c r="AU82">
        <f t="shared" si="81"/>
        <v>0</v>
      </c>
      <c r="AV82">
        <f t="shared" si="81"/>
        <v>0</v>
      </c>
      <c r="AW82">
        <f t="shared" si="81"/>
        <v>0</v>
      </c>
      <c r="AX82">
        <f t="shared" si="81"/>
        <v>0</v>
      </c>
      <c r="AY82">
        <f t="shared" si="81"/>
        <v>0</v>
      </c>
      <c r="AZ82">
        <f t="shared" si="81"/>
        <v>0</v>
      </c>
      <c r="BA82">
        <f t="shared" si="81"/>
        <v>0</v>
      </c>
      <c r="BB82">
        <f t="shared" si="81"/>
        <v>0</v>
      </c>
    </row>
    <row r="83" spans="1:89" x14ac:dyDescent="0.2">
      <c r="A83" t="s">
        <v>75</v>
      </c>
      <c r="B83" s="16">
        <v>1.0983460357384799E-2</v>
      </c>
      <c r="C83" s="67">
        <f>$W$24-B109</f>
        <v>0</v>
      </c>
      <c r="D83">
        <f>$B$83*($C$83)</f>
        <v>0</v>
      </c>
      <c r="E83">
        <f>$B$83*($C$83)</f>
        <v>0</v>
      </c>
      <c r="F83">
        <f t="shared" ref="F83:BB83" si="82">$B$83*($C$83)</f>
        <v>0</v>
      </c>
      <c r="G83">
        <f t="shared" si="82"/>
        <v>0</v>
      </c>
      <c r="H83">
        <f t="shared" si="82"/>
        <v>0</v>
      </c>
      <c r="I83">
        <f t="shared" si="82"/>
        <v>0</v>
      </c>
      <c r="J83">
        <f t="shared" si="82"/>
        <v>0</v>
      </c>
      <c r="K83">
        <f t="shared" si="82"/>
        <v>0</v>
      </c>
      <c r="L83">
        <f t="shared" si="82"/>
        <v>0</v>
      </c>
      <c r="M83">
        <f t="shared" si="82"/>
        <v>0</v>
      </c>
      <c r="N83">
        <f t="shared" si="82"/>
        <v>0</v>
      </c>
      <c r="O83">
        <f t="shared" si="82"/>
        <v>0</v>
      </c>
      <c r="P83">
        <f t="shared" si="82"/>
        <v>0</v>
      </c>
      <c r="Q83">
        <f t="shared" si="82"/>
        <v>0</v>
      </c>
      <c r="R83">
        <f t="shared" si="82"/>
        <v>0</v>
      </c>
      <c r="S83">
        <f t="shared" si="82"/>
        <v>0</v>
      </c>
      <c r="T83">
        <f t="shared" si="82"/>
        <v>0</v>
      </c>
      <c r="U83">
        <f t="shared" si="82"/>
        <v>0</v>
      </c>
      <c r="V83">
        <f t="shared" si="82"/>
        <v>0</v>
      </c>
      <c r="W83">
        <f t="shared" si="82"/>
        <v>0</v>
      </c>
      <c r="X83">
        <f t="shared" si="82"/>
        <v>0</v>
      </c>
      <c r="Y83">
        <f t="shared" si="82"/>
        <v>0</v>
      </c>
      <c r="Z83">
        <f t="shared" si="82"/>
        <v>0</v>
      </c>
      <c r="AA83">
        <f t="shared" si="82"/>
        <v>0</v>
      </c>
      <c r="AB83">
        <f t="shared" si="82"/>
        <v>0</v>
      </c>
      <c r="AC83">
        <f t="shared" si="82"/>
        <v>0</v>
      </c>
      <c r="AD83">
        <f t="shared" si="82"/>
        <v>0</v>
      </c>
      <c r="AE83">
        <f t="shared" si="82"/>
        <v>0</v>
      </c>
      <c r="AF83">
        <f t="shared" si="82"/>
        <v>0</v>
      </c>
      <c r="AG83">
        <f t="shared" si="82"/>
        <v>0</v>
      </c>
      <c r="AH83">
        <f t="shared" si="82"/>
        <v>0</v>
      </c>
      <c r="AI83">
        <f t="shared" si="82"/>
        <v>0</v>
      </c>
      <c r="AJ83">
        <f t="shared" si="82"/>
        <v>0</v>
      </c>
      <c r="AK83">
        <f t="shared" si="82"/>
        <v>0</v>
      </c>
      <c r="AL83">
        <f t="shared" si="82"/>
        <v>0</v>
      </c>
      <c r="AM83">
        <f t="shared" si="82"/>
        <v>0</v>
      </c>
      <c r="AN83">
        <f t="shared" si="82"/>
        <v>0</v>
      </c>
      <c r="AO83">
        <f t="shared" si="82"/>
        <v>0</v>
      </c>
      <c r="AP83">
        <f t="shared" si="82"/>
        <v>0</v>
      </c>
      <c r="AQ83">
        <f t="shared" si="82"/>
        <v>0</v>
      </c>
      <c r="AR83">
        <f t="shared" si="82"/>
        <v>0</v>
      </c>
      <c r="AS83">
        <f t="shared" si="82"/>
        <v>0</v>
      </c>
      <c r="AT83">
        <f t="shared" si="82"/>
        <v>0</v>
      </c>
      <c r="AU83">
        <f t="shared" si="82"/>
        <v>0</v>
      </c>
      <c r="AV83">
        <f t="shared" si="82"/>
        <v>0</v>
      </c>
      <c r="AW83">
        <f t="shared" si="82"/>
        <v>0</v>
      </c>
      <c r="AX83">
        <f t="shared" si="82"/>
        <v>0</v>
      </c>
      <c r="AY83">
        <f t="shared" si="82"/>
        <v>0</v>
      </c>
      <c r="AZ83">
        <f t="shared" si="82"/>
        <v>0</v>
      </c>
      <c r="BA83">
        <f t="shared" si="82"/>
        <v>0</v>
      </c>
      <c r="BB83">
        <f t="shared" si="82"/>
        <v>0</v>
      </c>
    </row>
    <row r="84" spans="1:89" x14ac:dyDescent="0.2">
      <c r="A84" t="s">
        <v>49</v>
      </c>
      <c r="B84" s="61">
        <v>-0.61266309338559699</v>
      </c>
      <c r="C84" s="67">
        <f>$W$26-B110</f>
        <v>0</v>
      </c>
      <c r="D84">
        <f>$B$84*($C$84)</f>
        <v>0</v>
      </c>
      <c r="E84">
        <f t="shared" ref="E84:BB84" si="83">$B$84*($C$84)</f>
        <v>0</v>
      </c>
      <c r="F84">
        <f t="shared" si="83"/>
        <v>0</v>
      </c>
      <c r="G84">
        <f t="shared" si="83"/>
        <v>0</v>
      </c>
      <c r="H84">
        <f t="shared" si="83"/>
        <v>0</v>
      </c>
      <c r="I84">
        <f t="shared" si="83"/>
        <v>0</v>
      </c>
      <c r="J84">
        <f t="shared" si="83"/>
        <v>0</v>
      </c>
      <c r="K84">
        <f t="shared" si="83"/>
        <v>0</v>
      </c>
      <c r="L84">
        <f t="shared" si="83"/>
        <v>0</v>
      </c>
      <c r="M84">
        <f t="shared" si="83"/>
        <v>0</v>
      </c>
      <c r="N84">
        <f t="shared" si="83"/>
        <v>0</v>
      </c>
      <c r="O84">
        <f t="shared" si="83"/>
        <v>0</v>
      </c>
      <c r="P84">
        <f t="shared" si="83"/>
        <v>0</v>
      </c>
      <c r="Q84">
        <f t="shared" si="83"/>
        <v>0</v>
      </c>
      <c r="R84">
        <f t="shared" si="83"/>
        <v>0</v>
      </c>
      <c r="S84">
        <f t="shared" si="83"/>
        <v>0</v>
      </c>
      <c r="T84">
        <f t="shared" si="83"/>
        <v>0</v>
      </c>
      <c r="U84">
        <f t="shared" si="83"/>
        <v>0</v>
      </c>
      <c r="V84">
        <f t="shared" si="83"/>
        <v>0</v>
      </c>
      <c r="W84">
        <f t="shared" si="83"/>
        <v>0</v>
      </c>
      <c r="X84">
        <f t="shared" si="83"/>
        <v>0</v>
      </c>
      <c r="Y84">
        <f t="shared" si="83"/>
        <v>0</v>
      </c>
      <c r="Z84">
        <f t="shared" si="83"/>
        <v>0</v>
      </c>
      <c r="AA84">
        <f t="shared" si="83"/>
        <v>0</v>
      </c>
      <c r="AB84">
        <f t="shared" si="83"/>
        <v>0</v>
      </c>
      <c r="AC84">
        <f t="shared" si="83"/>
        <v>0</v>
      </c>
      <c r="AD84">
        <f t="shared" si="83"/>
        <v>0</v>
      </c>
      <c r="AE84">
        <f t="shared" si="83"/>
        <v>0</v>
      </c>
      <c r="AF84">
        <f t="shared" si="83"/>
        <v>0</v>
      </c>
      <c r="AG84">
        <f t="shared" si="83"/>
        <v>0</v>
      </c>
      <c r="AH84">
        <f t="shared" si="83"/>
        <v>0</v>
      </c>
      <c r="AI84">
        <f t="shared" si="83"/>
        <v>0</v>
      </c>
      <c r="AJ84">
        <f t="shared" si="83"/>
        <v>0</v>
      </c>
      <c r="AK84">
        <f t="shared" si="83"/>
        <v>0</v>
      </c>
      <c r="AL84">
        <f t="shared" si="83"/>
        <v>0</v>
      </c>
      <c r="AM84">
        <f t="shared" si="83"/>
        <v>0</v>
      </c>
      <c r="AN84">
        <f t="shared" si="83"/>
        <v>0</v>
      </c>
      <c r="AO84">
        <f t="shared" si="83"/>
        <v>0</v>
      </c>
      <c r="AP84">
        <f t="shared" si="83"/>
        <v>0</v>
      </c>
      <c r="AQ84">
        <f t="shared" si="83"/>
        <v>0</v>
      </c>
      <c r="AR84">
        <f t="shared" si="83"/>
        <v>0</v>
      </c>
      <c r="AS84">
        <f t="shared" si="83"/>
        <v>0</v>
      </c>
      <c r="AT84">
        <f t="shared" si="83"/>
        <v>0</v>
      </c>
      <c r="AU84">
        <f t="shared" si="83"/>
        <v>0</v>
      </c>
      <c r="AV84">
        <f t="shared" si="83"/>
        <v>0</v>
      </c>
      <c r="AW84">
        <f t="shared" si="83"/>
        <v>0</v>
      </c>
      <c r="AX84">
        <f t="shared" si="83"/>
        <v>0</v>
      </c>
      <c r="AY84">
        <f t="shared" si="83"/>
        <v>0</v>
      </c>
      <c r="AZ84">
        <f t="shared" si="83"/>
        <v>0</v>
      </c>
      <c r="BA84">
        <f t="shared" si="83"/>
        <v>0</v>
      </c>
      <c r="BB84">
        <f t="shared" si="83"/>
        <v>0</v>
      </c>
    </row>
    <row r="85" spans="1:89" x14ac:dyDescent="0.2">
      <c r="A85" s="21" t="s">
        <v>76</v>
      </c>
      <c r="B85" s="57">
        <v>0</v>
      </c>
      <c r="D85">
        <f>$B$85</f>
        <v>0</v>
      </c>
      <c r="E85">
        <f t="shared" ref="E85:BB85" si="84">$B$85</f>
        <v>0</v>
      </c>
      <c r="F85">
        <f t="shared" si="84"/>
        <v>0</v>
      </c>
      <c r="G85">
        <f t="shared" si="84"/>
        <v>0</v>
      </c>
      <c r="H85">
        <f t="shared" si="84"/>
        <v>0</v>
      </c>
      <c r="I85">
        <f t="shared" si="84"/>
        <v>0</v>
      </c>
      <c r="J85">
        <f t="shared" si="84"/>
        <v>0</v>
      </c>
      <c r="K85">
        <f t="shared" si="84"/>
        <v>0</v>
      </c>
      <c r="L85">
        <f t="shared" si="84"/>
        <v>0</v>
      </c>
      <c r="M85">
        <f t="shared" si="84"/>
        <v>0</v>
      </c>
      <c r="N85">
        <f t="shared" si="84"/>
        <v>0</v>
      </c>
      <c r="O85">
        <f t="shared" si="84"/>
        <v>0</v>
      </c>
      <c r="P85">
        <f t="shared" si="84"/>
        <v>0</v>
      </c>
      <c r="Q85">
        <f t="shared" si="84"/>
        <v>0</v>
      </c>
      <c r="R85">
        <f t="shared" si="84"/>
        <v>0</v>
      </c>
      <c r="S85">
        <f t="shared" si="84"/>
        <v>0</v>
      </c>
      <c r="T85">
        <f t="shared" si="84"/>
        <v>0</v>
      </c>
      <c r="U85">
        <f t="shared" si="84"/>
        <v>0</v>
      </c>
      <c r="V85">
        <f t="shared" si="84"/>
        <v>0</v>
      </c>
      <c r="W85">
        <f t="shared" si="84"/>
        <v>0</v>
      </c>
      <c r="X85">
        <f t="shared" si="84"/>
        <v>0</v>
      </c>
      <c r="Y85">
        <f t="shared" si="84"/>
        <v>0</v>
      </c>
      <c r="Z85">
        <f t="shared" si="84"/>
        <v>0</v>
      </c>
      <c r="AA85">
        <f t="shared" si="84"/>
        <v>0</v>
      </c>
      <c r="AB85">
        <f t="shared" si="84"/>
        <v>0</v>
      </c>
      <c r="AC85">
        <f t="shared" si="84"/>
        <v>0</v>
      </c>
      <c r="AD85">
        <f t="shared" si="84"/>
        <v>0</v>
      </c>
      <c r="AE85">
        <f t="shared" si="84"/>
        <v>0</v>
      </c>
      <c r="AF85">
        <f t="shared" si="84"/>
        <v>0</v>
      </c>
      <c r="AG85">
        <f t="shared" si="84"/>
        <v>0</v>
      </c>
      <c r="AH85">
        <f t="shared" si="84"/>
        <v>0</v>
      </c>
      <c r="AI85">
        <f t="shared" si="84"/>
        <v>0</v>
      </c>
      <c r="AJ85">
        <f t="shared" si="84"/>
        <v>0</v>
      </c>
      <c r="AK85">
        <f t="shared" si="84"/>
        <v>0</v>
      </c>
      <c r="AL85">
        <f t="shared" si="84"/>
        <v>0</v>
      </c>
      <c r="AM85">
        <f t="shared" si="84"/>
        <v>0</v>
      </c>
      <c r="AN85">
        <f t="shared" si="84"/>
        <v>0</v>
      </c>
      <c r="AO85">
        <f t="shared" si="84"/>
        <v>0</v>
      </c>
      <c r="AP85">
        <f t="shared" si="84"/>
        <v>0</v>
      </c>
      <c r="AQ85">
        <f t="shared" si="84"/>
        <v>0</v>
      </c>
      <c r="AR85">
        <f t="shared" si="84"/>
        <v>0</v>
      </c>
      <c r="AS85">
        <f t="shared" si="84"/>
        <v>0</v>
      </c>
      <c r="AT85">
        <f t="shared" si="84"/>
        <v>0</v>
      </c>
      <c r="AU85">
        <f t="shared" si="84"/>
        <v>0</v>
      </c>
      <c r="AV85">
        <f t="shared" si="84"/>
        <v>0</v>
      </c>
      <c r="AW85">
        <f t="shared" si="84"/>
        <v>0</v>
      </c>
      <c r="AX85">
        <f t="shared" si="84"/>
        <v>0</v>
      </c>
      <c r="AY85">
        <f t="shared" si="84"/>
        <v>0</v>
      </c>
      <c r="AZ85">
        <f t="shared" si="84"/>
        <v>0</v>
      </c>
      <c r="BA85">
        <f t="shared" si="84"/>
        <v>0</v>
      </c>
      <c r="BB85">
        <f t="shared" si="84"/>
        <v>0</v>
      </c>
    </row>
    <row r="86" spans="1:89" x14ac:dyDescent="0.2">
      <c r="A86" s="36" t="s">
        <v>77</v>
      </c>
      <c r="B86" s="7"/>
      <c r="C86" s="7"/>
      <c r="D86" s="7">
        <f ca="1">SUM(D75:D84)-D85</f>
        <v>7.2583023950123643E-2</v>
      </c>
      <c r="E86" s="7">
        <f t="shared" ref="E86:AR86" ca="1" si="85">SUM(E75:E84)-E85</f>
        <v>7.9841326345136007E-2</v>
      </c>
      <c r="F86" s="7">
        <f t="shared" ca="1" si="85"/>
        <v>8.7099628740148372E-2</v>
      </c>
      <c r="G86" s="7">
        <f t="shared" ca="1" si="85"/>
        <v>9.4357931135160736E-2</v>
      </c>
      <c r="H86" s="7">
        <f t="shared" ca="1" si="85"/>
        <v>0.1016162335301731</v>
      </c>
      <c r="I86" s="7">
        <f t="shared" ca="1" si="85"/>
        <v>0.10887453592518546</v>
      </c>
      <c r="J86" s="7">
        <f t="shared" ca="1" si="85"/>
        <v>0.11613283832019783</v>
      </c>
      <c r="K86" s="7">
        <f t="shared" ca="1" si="85"/>
        <v>0.12339114071521021</v>
      </c>
      <c r="L86" s="7">
        <f t="shared" ca="1" si="85"/>
        <v>0.13064944311022256</v>
      </c>
      <c r="M86" s="7">
        <f t="shared" ca="1" si="85"/>
        <v>0.13790774550523494</v>
      </c>
      <c r="N86" s="7">
        <f ca="1">SUM(N75:N84)-N85</f>
        <v>0.14516604790024729</v>
      </c>
      <c r="O86" s="7">
        <f ca="1">SUM(O75:O84)-O85</f>
        <v>0.15242435029525966</v>
      </c>
      <c r="P86" s="7">
        <f t="shared" ca="1" si="85"/>
        <v>0.15968265269027201</v>
      </c>
      <c r="Q86" s="7">
        <f t="shared" ca="1" si="85"/>
        <v>0.16694095508528439</v>
      </c>
      <c r="R86" s="7">
        <f t="shared" ca="1" si="85"/>
        <v>0.17419925748029674</v>
      </c>
      <c r="S86" s="7">
        <f t="shared" ca="1" si="85"/>
        <v>0.18145755987530909</v>
      </c>
      <c r="T86" s="7">
        <f t="shared" ca="1" si="85"/>
        <v>0.18871586227032147</v>
      </c>
      <c r="U86" s="7">
        <f t="shared" ca="1" si="85"/>
        <v>0.19597416466533385</v>
      </c>
      <c r="V86" s="7">
        <f t="shared" ca="1" si="85"/>
        <v>0.2032324670603462</v>
      </c>
      <c r="W86" s="7">
        <f t="shared" ca="1" si="85"/>
        <v>0.21049076945535855</v>
      </c>
      <c r="X86" s="7">
        <f t="shared" ca="1" si="85"/>
        <v>0.21774907185037093</v>
      </c>
      <c r="Y86" s="7">
        <f t="shared" ca="1" si="85"/>
        <v>0.22500737424538328</v>
      </c>
      <c r="Z86" s="7">
        <f t="shared" ca="1" si="85"/>
        <v>0.23226567664039566</v>
      </c>
      <c r="AA86" s="7">
        <f t="shared" ca="1" si="85"/>
        <v>0.23952397903540801</v>
      </c>
      <c r="AB86" s="7">
        <f t="shared" ca="1" si="85"/>
        <v>0.24678228143042041</v>
      </c>
      <c r="AC86" s="7">
        <f t="shared" ca="1" si="85"/>
        <v>0.25404058382543276</v>
      </c>
      <c r="AD86" s="7">
        <f t="shared" ca="1" si="85"/>
        <v>0.26129888622044511</v>
      </c>
      <c r="AE86" s="7">
        <f t="shared" ca="1" si="85"/>
        <v>0.26855718861545752</v>
      </c>
      <c r="AF86" s="7">
        <f t="shared" ca="1" si="85"/>
        <v>0.27581549101046987</v>
      </c>
      <c r="AG86" s="7">
        <f t="shared" ca="1" si="85"/>
        <v>0.28307379340548222</v>
      </c>
      <c r="AH86" s="7">
        <f ca="1">SUM(AH75:AH84)-AH85</f>
        <v>0.29033209580049457</v>
      </c>
      <c r="AI86" s="7">
        <f t="shared" ca="1" si="85"/>
        <v>0.29759039819550692</v>
      </c>
      <c r="AJ86" s="7">
        <f t="shared" ca="1" si="85"/>
        <v>0.30484870059051933</v>
      </c>
      <c r="AK86" s="7">
        <f t="shared" ca="1" si="85"/>
        <v>0.31210700298553168</v>
      </c>
      <c r="AL86" s="7">
        <f t="shared" ca="1" si="85"/>
        <v>0.31936530538054403</v>
      </c>
      <c r="AM86" s="7">
        <f t="shared" ca="1" si="85"/>
        <v>0.32662360777555643</v>
      </c>
      <c r="AN86" s="7">
        <f t="shared" ca="1" si="85"/>
        <v>0.33388191017056879</v>
      </c>
      <c r="AO86" s="7">
        <f t="shared" ca="1" si="85"/>
        <v>0.34114021256558114</v>
      </c>
      <c r="AP86" s="7">
        <f t="shared" ca="1" si="85"/>
        <v>0.34839851496059349</v>
      </c>
      <c r="AQ86" s="7">
        <f t="shared" ca="1" si="85"/>
        <v>0.35565681735560584</v>
      </c>
      <c r="AR86" s="7">
        <f t="shared" ca="1" si="85"/>
        <v>0.36291511975061819</v>
      </c>
      <c r="AS86" s="7">
        <f t="shared" ref="AS86:AT86" ca="1" si="86">SUM(AS75:AS84)-AS85</f>
        <v>0.37017342214563059</v>
      </c>
      <c r="AT86" s="7">
        <f t="shared" ca="1" si="86"/>
        <v>0.37743172454064294</v>
      </c>
      <c r="AU86" s="7">
        <f t="shared" ref="AU86:BB86" ca="1" si="87">SUM(AU75:AU84)-AU85</f>
        <v>0.38469002693565535</v>
      </c>
      <c r="AV86" s="7">
        <f t="shared" ca="1" si="87"/>
        <v>0.3919483293306677</v>
      </c>
      <c r="AW86" s="7">
        <f t="shared" ca="1" si="87"/>
        <v>0.39920663172568005</v>
      </c>
      <c r="AX86" s="7">
        <f t="shared" ca="1" si="87"/>
        <v>0.4064649341206924</v>
      </c>
      <c r="AY86" s="7">
        <f t="shared" ca="1" si="87"/>
        <v>0.41372323651570475</v>
      </c>
      <c r="AZ86" s="7">
        <f t="shared" ca="1" si="87"/>
        <v>0.4209815389107171</v>
      </c>
      <c r="BA86" s="7">
        <f t="shared" ca="1" si="87"/>
        <v>0.42823984130572951</v>
      </c>
      <c r="BB86" s="7">
        <f t="shared" ca="1" si="87"/>
        <v>0.43549814370074186</v>
      </c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</row>
    <row r="87" spans="1:89" x14ac:dyDescent="0.2">
      <c r="A87" s="5"/>
    </row>
    <row r="89" spans="1:89" x14ac:dyDescent="0.2">
      <c r="A89" s="30" t="s">
        <v>25</v>
      </c>
      <c r="D89">
        <f>D60</f>
        <v>30</v>
      </c>
      <c r="E89">
        <f>D89+1</f>
        <v>31</v>
      </c>
      <c r="F89">
        <f t="shared" ref="F89:AR89" si="88">E89+1</f>
        <v>32</v>
      </c>
      <c r="G89">
        <f t="shared" si="88"/>
        <v>33</v>
      </c>
      <c r="H89">
        <f t="shared" si="88"/>
        <v>34</v>
      </c>
      <c r="I89">
        <f t="shared" si="88"/>
        <v>35</v>
      </c>
      <c r="J89">
        <f t="shared" si="88"/>
        <v>36</v>
      </c>
      <c r="K89">
        <f t="shared" si="88"/>
        <v>37</v>
      </c>
      <c r="L89">
        <f t="shared" si="88"/>
        <v>38</v>
      </c>
      <c r="M89">
        <f t="shared" si="88"/>
        <v>39</v>
      </c>
      <c r="N89">
        <f t="shared" si="88"/>
        <v>40</v>
      </c>
      <c r="O89">
        <f t="shared" si="88"/>
        <v>41</v>
      </c>
      <c r="P89">
        <f t="shared" si="88"/>
        <v>42</v>
      </c>
      <c r="Q89">
        <f t="shared" si="88"/>
        <v>43</v>
      </c>
      <c r="R89">
        <f t="shared" si="88"/>
        <v>44</v>
      </c>
      <c r="S89">
        <f t="shared" si="88"/>
        <v>45</v>
      </c>
      <c r="T89">
        <f t="shared" si="88"/>
        <v>46</v>
      </c>
      <c r="U89">
        <f t="shared" si="88"/>
        <v>47</v>
      </c>
      <c r="V89">
        <f t="shared" si="88"/>
        <v>48</v>
      </c>
      <c r="W89">
        <f t="shared" si="88"/>
        <v>49</v>
      </c>
      <c r="X89">
        <f t="shared" si="88"/>
        <v>50</v>
      </c>
      <c r="Y89">
        <f t="shared" si="88"/>
        <v>51</v>
      </c>
      <c r="Z89">
        <f t="shared" si="88"/>
        <v>52</v>
      </c>
      <c r="AA89">
        <f t="shared" si="88"/>
        <v>53</v>
      </c>
      <c r="AB89">
        <f t="shared" si="88"/>
        <v>54</v>
      </c>
      <c r="AC89">
        <f t="shared" si="88"/>
        <v>55</v>
      </c>
      <c r="AD89">
        <f t="shared" si="88"/>
        <v>56</v>
      </c>
      <c r="AE89">
        <f t="shared" si="88"/>
        <v>57</v>
      </c>
      <c r="AF89">
        <f t="shared" si="88"/>
        <v>58</v>
      </c>
      <c r="AG89">
        <f t="shared" si="88"/>
        <v>59</v>
      </c>
      <c r="AH89">
        <f t="shared" si="88"/>
        <v>60</v>
      </c>
      <c r="AI89">
        <f t="shared" si="88"/>
        <v>61</v>
      </c>
      <c r="AJ89">
        <f t="shared" si="88"/>
        <v>62</v>
      </c>
      <c r="AK89">
        <f t="shared" si="88"/>
        <v>63</v>
      </c>
      <c r="AL89">
        <f t="shared" si="88"/>
        <v>64</v>
      </c>
      <c r="AM89">
        <f t="shared" si="88"/>
        <v>65</v>
      </c>
      <c r="AN89">
        <f t="shared" si="88"/>
        <v>66</v>
      </c>
      <c r="AO89">
        <f t="shared" si="88"/>
        <v>67</v>
      </c>
      <c r="AP89">
        <f t="shared" si="88"/>
        <v>68</v>
      </c>
      <c r="AQ89">
        <f t="shared" si="88"/>
        <v>69</v>
      </c>
      <c r="AR89">
        <f t="shared" si="88"/>
        <v>70</v>
      </c>
      <c r="AS89">
        <f t="shared" ref="AS89" si="89">AR89+1</f>
        <v>71</v>
      </c>
      <c r="AT89">
        <f t="shared" ref="AT89" si="90">AS89+1</f>
        <v>72</v>
      </c>
      <c r="AU89">
        <f t="shared" ref="AU89" si="91">AT89+1</f>
        <v>73</v>
      </c>
      <c r="AV89">
        <f t="shared" ref="AV89" si="92">AU89+1</f>
        <v>74</v>
      </c>
      <c r="AW89">
        <f t="shared" ref="AW89" si="93">AV89+1</f>
        <v>75</v>
      </c>
      <c r="AX89">
        <f t="shared" ref="AX89" si="94">AW89+1</f>
        <v>76</v>
      </c>
      <c r="AY89">
        <f t="shared" ref="AY89" si="95">AX89+1</f>
        <v>77</v>
      </c>
      <c r="AZ89">
        <f t="shared" ref="AZ89" si="96">AY89+1</f>
        <v>78</v>
      </c>
      <c r="BA89">
        <f t="shared" ref="BA89" si="97">AZ89+1</f>
        <v>79</v>
      </c>
      <c r="BB89">
        <f t="shared" ref="BB89" si="98">BA89+1</f>
        <v>80</v>
      </c>
    </row>
    <row r="90" spans="1:89" x14ac:dyDescent="0.2">
      <c r="A90" s="31" t="s">
        <v>78</v>
      </c>
      <c r="B90" s="62">
        <v>8.66812947141468E-3</v>
      </c>
      <c r="C90" s="32">
        <f ca="1">$W$18</f>
        <v>0.18252688111316928</v>
      </c>
      <c r="D90">
        <f ca="1">$B$90*$C$90</f>
        <v>1.5821666375024663E-3</v>
      </c>
      <c r="E90">
        <f t="shared" ref="E90:BB90" ca="1" si="99">$B$90*$C$90</f>
        <v>1.5821666375024663E-3</v>
      </c>
      <c r="F90">
        <f t="shared" ca="1" si="99"/>
        <v>1.5821666375024663E-3</v>
      </c>
      <c r="G90">
        <f t="shared" ca="1" si="99"/>
        <v>1.5821666375024663E-3</v>
      </c>
      <c r="H90">
        <f t="shared" ca="1" si="99"/>
        <v>1.5821666375024663E-3</v>
      </c>
      <c r="I90">
        <f t="shared" ca="1" si="99"/>
        <v>1.5821666375024663E-3</v>
      </c>
      <c r="J90">
        <f t="shared" ca="1" si="99"/>
        <v>1.5821666375024663E-3</v>
      </c>
      <c r="K90">
        <f t="shared" ca="1" si="99"/>
        <v>1.5821666375024663E-3</v>
      </c>
      <c r="L90">
        <f t="shared" ca="1" si="99"/>
        <v>1.5821666375024663E-3</v>
      </c>
      <c r="M90">
        <f t="shared" ca="1" si="99"/>
        <v>1.5821666375024663E-3</v>
      </c>
      <c r="N90">
        <f t="shared" ca="1" si="99"/>
        <v>1.5821666375024663E-3</v>
      </c>
      <c r="O90">
        <f t="shared" ca="1" si="99"/>
        <v>1.5821666375024663E-3</v>
      </c>
      <c r="P90">
        <f t="shared" ca="1" si="99"/>
        <v>1.5821666375024663E-3</v>
      </c>
      <c r="Q90">
        <f t="shared" ca="1" si="99"/>
        <v>1.5821666375024663E-3</v>
      </c>
      <c r="R90">
        <f t="shared" ca="1" si="99"/>
        <v>1.5821666375024663E-3</v>
      </c>
      <c r="S90">
        <f t="shared" ca="1" si="99"/>
        <v>1.5821666375024663E-3</v>
      </c>
      <c r="T90">
        <f t="shared" ca="1" si="99"/>
        <v>1.5821666375024663E-3</v>
      </c>
      <c r="U90">
        <f t="shared" ca="1" si="99"/>
        <v>1.5821666375024663E-3</v>
      </c>
      <c r="V90">
        <f t="shared" ca="1" si="99"/>
        <v>1.5821666375024663E-3</v>
      </c>
      <c r="W90">
        <f t="shared" ca="1" si="99"/>
        <v>1.5821666375024663E-3</v>
      </c>
      <c r="X90">
        <f t="shared" ca="1" si="99"/>
        <v>1.5821666375024663E-3</v>
      </c>
      <c r="Y90">
        <f t="shared" ca="1" si="99"/>
        <v>1.5821666375024663E-3</v>
      </c>
      <c r="Z90">
        <f t="shared" ca="1" si="99"/>
        <v>1.5821666375024663E-3</v>
      </c>
      <c r="AA90">
        <f t="shared" ca="1" si="99"/>
        <v>1.5821666375024663E-3</v>
      </c>
      <c r="AB90">
        <f t="shared" ca="1" si="99"/>
        <v>1.5821666375024663E-3</v>
      </c>
      <c r="AC90">
        <f t="shared" ca="1" si="99"/>
        <v>1.5821666375024663E-3</v>
      </c>
      <c r="AD90">
        <f t="shared" ca="1" si="99"/>
        <v>1.5821666375024663E-3</v>
      </c>
      <c r="AE90">
        <f t="shared" ca="1" si="99"/>
        <v>1.5821666375024663E-3</v>
      </c>
      <c r="AF90">
        <f t="shared" ca="1" si="99"/>
        <v>1.5821666375024663E-3</v>
      </c>
      <c r="AG90">
        <f t="shared" ca="1" si="99"/>
        <v>1.5821666375024663E-3</v>
      </c>
      <c r="AH90">
        <f t="shared" ca="1" si="99"/>
        <v>1.5821666375024663E-3</v>
      </c>
      <c r="AI90">
        <f t="shared" ca="1" si="99"/>
        <v>1.5821666375024663E-3</v>
      </c>
      <c r="AJ90">
        <f t="shared" ca="1" si="99"/>
        <v>1.5821666375024663E-3</v>
      </c>
      <c r="AK90">
        <f t="shared" ca="1" si="99"/>
        <v>1.5821666375024663E-3</v>
      </c>
      <c r="AL90">
        <f t="shared" ca="1" si="99"/>
        <v>1.5821666375024663E-3</v>
      </c>
      <c r="AM90">
        <f t="shared" ca="1" si="99"/>
        <v>1.5821666375024663E-3</v>
      </c>
      <c r="AN90">
        <f t="shared" ca="1" si="99"/>
        <v>1.5821666375024663E-3</v>
      </c>
      <c r="AO90">
        <f t="shared" ca="1" si="99"/>
        <v>1.5821666375024663E-3</v>
      </c>
      <c r="AP90">
        <f t="shared" ca="1" si="99"/>
        <v>1.5821666375024663E-3</v>
      </c>
      <c r="AQ90">
        <f t="shared" ca="1" si="99"/>
        <v>1.5821666375024663E-3</v>
      </c>
      <c r="AR90">
        <f t="shared" ca="1" si="99"/>
        <v>1.5821666375024663E-3</v>
      </c>
      <c r="AS90">
        <f t="shared" ca="1" si="99"/>
        <v>1.5821666375024663E-3</v>
      </c>
      <c r="AT90">
        <f t="shared" ca="1" si="99"/>
        <v>1.5821666375024663E-3</v>
      </c>
      <c r="AU90">
        <f t="shared" ca="1" si="99"/>
        <v>1.5821666375024663E-3</v>
      </c>
      <c r="AV90">
        <f t="shared" ca="1" si="99"/>
        <v>1.5821666375024663E-3</v>
      </c>
      <c r="AW90">
        <f t="shared" ca="1" si="99"/>
        <v>1.5821666375024663E-3</v>
      </c>
      <c r="AX90">
        <f t="shared" ca="1" si="99"/>
        <v>1.5821666375024663E-3</v>
      </c>
      <c r="AY90">
        <f t="shared" ca="1" si="99"/>
        <v>1.5821666375024663E-3</v>
      </c>
      <c r="AZ90">
        <f t="shared" ca="1" si="99"/>
        <v>1.5821666375024663E-3</v>
      </c>
      <c r="BA90">
        <f t="shared" ca="1" si="99"/>
        <v>1.5821666375024663E-3</v>
      </c>
      <c r="BB90">
        <f t="shared" ca="1" si="99"/>
        <v>1.5821666375024663E-3</v>
      </c>
    </row>
    <row r="91" spans="1:89" x14ac:dyDescent="0.2">
      <c r="A91" s="31" t="s">
        <v>79</v>
      </c>
      <c r="B91" s="62">
        <v>2.6004160320964198E-4</v>
      </c>
      <c r="C91" s="32">
        <f ca="1">$W$20</f>
        <v>2.9022999999999115</v>
      </c>
      <c r="D91">
        <f ca="1">$B$91*($C$91)</f>
        <v>7.5471874499532089E-4</v>
      </c>
      <c r="E91">
        <f t="shared" ref="E91:BB91" ca="1" si="100">$B$91*($C$91)</f>
        <v>7.5471874499532089E-4</v>
      </c>
      <c r="F91">
        <f t="shared" ca="1" si="100"/>
        <v>7.5471874499532089E-4</v>
      </c>
      <c r="G91">
        <f t="shared" ca="1" si="100"/>
        <v>7.5471874499532089E-4</v>
      </c>
      <c r="H91">
        <f t="shared" ca="1" si="100"/>
        <v>7.5471874499532089E-4</v>
      </c>
      <c r="I91">
        <f t="shared" ca="1" si="100"/>
        <v>7.5471874499532089E-4</v>
      </c>
      <c r="J91">
        <f t="shared" ca="1" si="100"/>
        <v>7.5471874499532089E-4</v>
      </c>
      <c r="K91">
        <f t="shared" ca="1" si="100"/>
        <v>7.5471874499532089E-4</v>
      </c>
      <c r="L91">
        <f t="shared" ca="1" si="100"/>
        <v>7.5471874499532089E-4</v>
      </c>
      <c r="M91">
        <f t="shared" ca="1" si="100"/>
        <v>7.5471874499532089E-4</v>
      </c>
      <c r="N91">
        <f t="shared" ca="1" si="100"/>
        <v>7.5471874499532089E-4</v>
      </c>
      <c r="O91">
        <f t="shared" ca="1" si="100"/>
        <v>7.5471874499532089E-4</v>
      </c>
      <c r="P91">
        <f t="shared" ca="1" si="100"/>
        <v>7.5471874499532089E-4</v>
      </c>
      <c r="Q91">
        <f t="shared" ca="1" si="100"/>
        <v>7.5471874499532089E-4</v>
      </c>
      <c r="R91">
        <f t="shared" ca="1" si="100"/>
        <v>7.5471874499532089E-4</v>
      </c>
      <c r="S91">
        <f t="shared" ca="1" si="100"/>
        <v>7.5471874499532089E-4</v>
      </c>
      <c r="T91">
        <f t="shared" ca="1" si="100"/>
        <v>7.5471874499532089E-4</v>
      </c>
      <c r="U91">
        <f t="shared" ca="1" si="100"/>
        <v>7.5471874499532089E-4</v>
      </c>
      <c r="V91">
        <f t="shared" ca="1" si="100"/>
        <v>7.5471874499532089E-4</v>
      </c>
      <c r="W91">
        <f t="shared" ca="1" si="100"/>
        <v>7.5471874499532089E-4</v>
      </c>
      <c r="X91">
        <f t="shared" ca="1" si="100"/>
        <v>7.5471874499532089E-4</v>
      </c>
      <c r="Y91">
        <f t="shared" ca="1" si="100"/>
        <v>7.5471874499532089E-4</v>
      </c>
      <c r="Z91">
        <f t="shared" ca="1" si="100"/>
        <v>7.5471874499532089E-4</v>
      </c>
      <c r="AA91">
        <f t="shared" ca="1" si="100"/>
        <v>7.5471874499532089E-4</v>
      </c>
      <c r="AB91">
        <f t="shared" ca="1" si="100"/>
        <v>7.5471874499532089E-4</v>
      </c>
      <c r="AC91">
        <f t="shared" ca="1" si="100"/>
        <v>7.5471874499532089E-4</v>
      </c>
      <c r="AD91">
        <f t="shared" ca="1" si="100"/>
        <v>7.5471874499532089E-4</v>
      </c>
      <c r="AE91">
        <f t="shared" ca="1" si="100"/>
        <v>7.5471874499532089E-4</v>
      </c>
      <c r="AF91">
        <f t="shared" ca="1" si="100"/>
        <v>7.5471874499532089E-4</v>
      </c>
      <c r="AG91">
        <f t="shared" ca="1" si="100"/>
        <v>7.5471874499532089E-4</v>
      </c>
      <c r="AH91">
        <f t="shared" ca="1" si="100"/>
        <v>7.5471874499532089E-4</v>
      </c>
      <c r="AI91">
        <f t="shared" ca="1" si="100"/>
        <v>7.5471874499532089E-4</v>
      </c>
      <c r="AJ91">
        <f t="shared" ca="1" si="100"/>
        <v>7.5471874499532089E-4</v>
      </c>
      <c r="AK91">
        <f t="shared" ca="1" si="100"/>
        <v>7.5471874499532089E-4</v>
      </c>
      <c r="AL91">
        <f t="shared" ca="1" si="100"/>
        <v>7.5471874499532089E-4</v>
      </c>
      <c r="AM91">
        <f t="shared" ca="1" si="100"/>
        <v>7.5471874499532089E-4</v>
      </c>
      <c r="AN91">
        <f t="shared" ca="1" si="100"/>
        <v>7.5471874499532089E-4</v>
      </c>
      <c r="AO91">
        <f t="shared" ca="1" si="100"/>
        <v>7.5471874499532089E-4</v>
      </c>
      <c r="AP91">
        <f t="shared" ca="1" si="100"/>
        <v>7.5471874499532089E-4</v>
      </c>
      <c r="AQ91">
        <f t="shared" ca="1" si="100"/>
        <v>7.5471874499532089E-4</v>
      </c>
      <c r="AR91">
        <f t="shared" ca="1" si="100"/>
        <v>7.5471874499532089E-4</v>
      </c>
      <c r="AS91">
        <f t="shared" ca="1" si="100"/>
        <v>7.5471874499532089E-4</v>
      </c>
      <c r="AT91">
        <f t="shared" ca="1" si="100"/>
        <v>7.5471874499532089E-4</v>
      </c>
      <c r="AU91">
        <f t="shared" ca="1" si="100"/>
        <v>7.5471874499532089E-4</v>
      </c>
      <c r="AV91">
        <f t="shared" ca="1" si="100"/>
        <v>7.5471874499532089E-4</v>
      </c>
      <c r="AW91">
        <f t="shared" ca="1" si="100"/>
        <v>7.5471874499532089E-4</v>
      </c>
      <c r="AX91">
        <f t="shared" ca="1" si="100"/>
        <v>7.5471874499532089E-4</v>
      </c>
      <c r="AY91">
        <f t="shared" ca="1" si="100"/>
        <v>7.5471874499532089E-4</v>
      </c>
      <c r="AZ91">
        <f t="shared" ca="1" si="100"/>
        <v>7.5471874499532089E-4</v>
      </c>
      <c r="BA91">
        <f t="shared" ca="1" si="100"/>
        <v>7.5471874499532089E-4</v>
      </c>
      <c r="BB91">
        <f t="shared" ca="1" si="100"/>
        <v>7.5471874499532089E-4</v>
      </c>
    </row>
    <row r="92" spans="1:89" x14ac:dyDescent="0.2">
      <c r="A92" s="21" t="s">
        <v>44</v>
      </c>
      <c r="B92">
        <v>1.2916212533420817</v>
      </c>
      <c r="C92">
        <f>$W$21</f>
        <v>0</v>
      </c>
      <c r="D92">
        <f>IF($W$23=0,$B$92*($C$92),$B$93*($C$93))</f>
        <v>0</v>
      </c>
      <c r="E92">
        <f t="shared" ref="E92:BB92" si="101">IF($W$23=0,$B$92*($C$92),$B$93*($C$93))</f>
        <v>0</v>
      </c>
      <c r="F92">
        <f t="shared" si="101"/>
        <v>0</v>
      </c>
      <c r="G92">
        <f t="shared" si="101"/>
        <v>0</v>
      </c>
      <c r="H92">
        <f t="shared" si="101"/>
        <v>0</v>
      </c>
      <c r="I92">
        <f t="shared" si="101"/>
        <v>0</v>
      </c>
      <c r="J92">
        <f t="shared" si="101"/>
        <v>0</v>
      </c>
      <c r="K92">
        <f t="shared" si="101"/>
        <v>0</v>
      </c>
      <c r="L92">
        <f t="shared" si="101"/>
        <v>0</v>
      </c>
      <c r="M92">
        <f t="shared" si="101"/>
        <v>0</v>
      </c>
      <c r="N92">
        <f t="shared" si="101"/>
        <v>0</v>
      </c>
      <c r="O92">
        <f t="shared" si="101"/>
        <v>0</v>
      </c>
      <c r="P92">
        <f t="shared" si="101"/>
        <v>0</v>
      </c>
      <c r="Q92">
        <f t="shared" si="101"/>
        <v>0</v>
      </c>
      <c r="R92">
        <f t="shared" si="101"/>
        <v>0</v>
      </c>
      <c r="S92">
        <f t="shared" si="101"/>
        <v>0</v>
      </c>
      <c r="T92">
        <f t="shared" si="101"/>
        <v>0</v>
      </c>
      <c r="U92">
        <f t="shared" si="101"/>
        <v>0</v>
      </c>
      <c r="V92">
        <f t="shared" si="101"/>
        <v>0</v>
      </c>
      <c r="W92">
        <f t="shared" si="101"/>
        <v>0</v>
      </c>
      <c r="X92">
        <f t="shared" si="101"/>
        <v>0</v>
      </c>
      <c r="Y92">
        <f t="shared" si="101"/>
        <v>0</v>
      </c>
      <c r="Z92">
        <f t="shared" si="101"/>
        <v>0</v>
      </c>
      <c r="AA92">
        <f t="shared" si="101"/>
        <v>0</v>
      </c>
      <c r="AB92">
        <f t="shared" si="101"/>
        <v>0</v>
      </c>
      <c r="AC92">
        <f t="shared" si="101"/>
        <v>0</v>
      </c>
      <c r="AD92">
        <f t="shared" si="101"/>
        <v>0</v>
      </c>
      <c r="AE92">
        <f t="shared" si="101"/>
        <v>0</v>
      </c>
      <c r="AF92">
        <f t="shared" si="101"/>
        <v>0</v>
      </c>
      <c r="AG92">
        <f t="shared" si="101"/>
        <v>0</v>
      </c>
      <c r="AH92">
        <f t="shared" si="101"/>
        <v>0</v>
      </c>
      <c r="AI92">
        <f t="shared" si="101"/>
        <v>0</v>
      </c>
      <c r="AJ92">
        <f t="shared" si="101"/>
        <v>0</v>
      </c>
      <c r="AK92">
        <f t="shared" si="101"/>
        <v>0</v>
      </c>
      <c r="AL92">
        <f t="shared" si="101"/>
        <v>0</v>
      </c>
      <c r="AM92">
        <f t="shared" si="101"/>
        <v>0</v>
      </c>
      <c r="AN92">
        <f t="shared" si="101"/>
        <v>0</v>
      </c>
      <c r="AO92">
        <f t="shared" si="101"/>
        <v>0</v>
      </c>
      <c r="AP92">
        <f t="shared" si="101"/>
        <v>0</v>
      </c>
      <c r="AQ92">
        <f t="shared" si="101"/>
        <v>0</v>
      </c>
      <c r="AR92">
        <f t="shared" si="101"/>
        <v>0</v>
      </c>
      <c r="AS92">
        <f t="shared" si="101"/>
        <v>0</v>
      </c>
      <c r="AT92">
        <f t="shared" si="101"/>
        <v>0</v>
      </c>
      <c r="AU92">
        <f t="shared" si="101"/>
        <v>0</v>
      </c>
      <c r="AV92">
        <f t="shared" si="101"/>
        <v>0</v>
      </c>
      <c r="AW92">
        <f t="shared" si="101"/>
        <v>0</v>
      </c>
      <c r="AX92">
        <f t="shared" si="101"/>
        <v>0</v>
      </c>
      <c r="AY92">
        <f t="shared" si="101"/>
        <v>0</v>
      </c>
      <c r="AZ92">
        <f t="shared" si="101"/>
        <v>0</v>
      </c>
      <c r="BA92">
        <f t="shared" si="101"/>
        <v>0</v>
      </c>
      <c r="BB92">
        <f t="shared" si="101"/>
        <v>0</v>
      </c>
    </row>
    <row r="93" spans="1:89" x14ac:dyDescent="0.2">
      <c r="A93" s="34" t="s">
        <v>73</v>
      </c>
      <c r="B93" s="35">
        <v>0.85705821562896256</v>
      </c>
      <c r="C93">
        <f>$W$21</f>
        <v>0</v>
      </c>
    </row>
    <row r="94" spans="1:89" x14ac:dyDescent="0.2">
      <c r="A94" s="21" t="s">
        <v>45</v>
      </c>
      <c r="B94">
        <v>0.45303484531980087</v>
      </c>
      <c r="C94">
        <f>$W$22</f>
        <v>0</v>
      </c>
      <c r="D94">
        <f>IF($W$23=0,$B$94*($C$94),$B$95*($C$95))</f>
        <v>0</v>
      </c>
      <c r="E94">
        <f t="shared" ref="E94:BB94" si="102">IF($W$23=0,$B$94*($C$94),$B$95*($C$95))</f>
        <v>0</v>
      </c>
      <c r="F94">
        <f t="shared" si="102"/>
        <v>0</v>
      </c>
      <c r="G94">
        <f t="shared" si="102"/>
        <v>0</v>
      </c>
      <c r="H94">
        <f t="shared" si="102"/>
        <v>0</v>
      </c>
      <c r="I94">
        <f t="shared" si="102"/>
        <v>0</v>
      </c>
      <c r="J94">
        <f t="shared" si="102"/>
        <v>0</v>
      </c>
      <c r="K94">
        <f t="shared" si="102"/>
        <v>0</v>
      </c>
      <c r="L94">
        <f t="shared" si="102"/>
        <v>0</v>
      </c>
      <c r="M94">
        <f t="shared" si="102"/>
        <v>0</v>
      </c>
      <c r="N94">
        <f t="shared" si="102"/>
        <v>0</v>
      </c>
      <c r="O94">
        <f t="shared" si="102"/>
        <v>0</v>
      </c>
      <c r="P94">
        <f t="shared" si="102"/>
        <v>0</v>
      </c>
      <c r="Q94">
        <f t="shared" si="102"/>
        <v>0</v>
      </c>
      <c r="R94">
        <f t="shared" si="102"/>
        <v>0</v>
      </c>
      <c r="S94">
        <f t="shared" si="102"/>
        <v>0</v>
      </c>
      <c r="T94">
        <f t="shared" si="102"/>
        <v>0</v>
      </c>
      <c r="U94">
        <f t="shared" si="102"/>
        <v>0</v>
      </c>
      <c r="V94">
        <f t="shared" si="102"/>
        <v>0</v>
      </c>
      <c r="W94">
        <f t="shared" si="102"/>
        <v>0</v>
      </c>
      <c r="X94">
        <f t="shared" si="102"/>
        <v>0</v>
      </c>
      <c r="Y94">
        <f t="shared" si="102"/>
        <v>0</v>
      </c>
      <c r="Z94">
        <f t="shared" si="102"/>
        <v>0</v>
      </c>
      <c r="AA94">
        <f t="shared" si="102"/>
        <v>0</v>
      </c>
      <c r="AB94">
        <f t="shared" si="102"/>
        <v>0</v>
      </c>
      <c r="AC94">
        <f t="shared" si="102"/>
        <v>0</v>
      </c>
      <c r="AD94">
        <f t="shared" si="102"/>
        <v>0</v>
      </c>
      <c r="AE94">
        <f t="shared" si="102"/>
        <v>0</v>
      </c>
      <c r="AF94">
        <f t="shared" si="102"/>
        <v>0</v>
      </c>
      <c r="AG94">
        <f t="shared" si="102"/>
        <v>0</v>
      </c>
      <c r="AH94">
        <f t="shared" si="102"/>
        <v>0</v>
      </c>
      <c r="AI94">
        <f t="shared" si="102"/>
        <v>0</v>
      </c>
      <c r="AJ94">
        <f t="shared" si="102"/>
        <v>0</v>
      </c>
      <c r="AK94">
        <f t="shared" si="102"/>
        <v>0</v>
      </c>
      <c r="AL94">
        <f t="shared" si="102"/>
        <v>0</v>
      </c>
      <c r="AM94">
        <f t="shared" si="102"/>
        <v>0</v>
      </c>
      <c r="AN94">
        <f t="shared" si="102"/>
        <v>0</v>
      </c>
      <c r="AO94">
        <f t="shared" si="102"/>
        <v>0</v>
      </c>
      <c r="AP94">
        <f t="shared" si="102"/>
        <v>0</v>
      </c>
      <c r="AQ94">
        <f t="shared" si="102"/>
        <v>0</v>
      </c>
      <c r="AR94">
        <f t="shared" si="102"/>
        <v>0</v>
      </c>
      <c r="AS94">
        <f t="shared" si="102"/>
        <v>0</v>
      </c>
      <c r="AT94">
        <f t="shared" si="102"/>
        <v>0</v>
      </c>
      <c r="AU94">
        <f t="shared" si="102"/>
        <v>0</v>
      </c>
      <c r="AV94">
        <f t="shared" si="102"/>
        <v>0</v>
      </c>
      <c r="AW94">
        <f t="shared" si="102"/>
        <v>0</v>
      </c>
      <c r="AX94">
        <f t="shared" si="102"/>
        <v>0</v>
      </c>
      <c r="AY94">
        <f t="shared" si="102"/>
        <v>0</v>
      </c>
      <c r="AZ94">
        <f t="shared" si="102"/>
        <v>0</v>
      </c>
      <c r="BA94">
        <f t="shared" si="102"/>
        <v>0</v>
      </c>
      <c r="BB94">
        <f t="shared" si="102"/>
        <v>0</v>
      </c>
    </row>
    <row r="95" spans="1:89" x14ac:dyDescent="0.2">
      <c r="A95" s="34" t="s">
        <v>74</v>
      </c>
      <c r="B95" s="35">
        <v>0.38273471909728835</v>
      </c>
      <c r="C95">
        <f>$W$22</f>
        <v>0</v>
      </c>
    </row>
    <row r="96" spans="1:89" x14ac:dyDescent="0.2">
      <c r="A96" t="s">
        <v>46</v>
      </c>
      <c r="B96">
        <v>0.59236063278839446</v>
      </c>
      <c r="C96">
        <f>$W$23</f>
        <v>0</v>
      </c>
      <c r="D96">
        <f>$B$96*($C$96)</f>
        <v>0</v>
      </c>
      <c r="E96">
        <f t="shared" ref="E96:BB96" si="103">$B$96*($C$96)</f>
        <v>0</v>
      </c>
      <c r="F96">
        <f t="shared" si="103"/>
        <v>0</v>
      </c>
      <c r="G96">
        <f t="shared" si="103"/>
        <v>0</v>
      </c>
      <c r="H96">
        <f t="shared" si="103"/>
        <v>0</v>
      </c>
      <c r="I96">
        <f t="shared" si="103"/>
        <v>0</v>
      </c>
      <c r="J96">
        <f t="shared" si="103"/>
        <v>0</v>
      </c>
      <c r="K96">
        <f t="shared" si="103"/>
        <v>0</v>
      </c>
      <c r="L96">
        <f t="shared" si="103"/>
        <v>0</v>
      </c>
      <c r="M96">
        <f t="shared" si="103"/>
        <v>0</v>
      </c>
      <c r="N96">
        <f t="shared" si="103"/>
        <v>0</v>
      </c>
      <c r="O96">
        <f t="shared" si="103"/>
        <v>0</v>
      </c>
      <c r="P96">
        <f t="shared" si="103"/>
        <v>0</v>
      </c>
      <c r="Q96">
        <f t="shared" si="103"/>
        <v>0</v>
      </c>
      <c r="R96">
        <f t="shared" si="103"/>
        <v>0</v>
      </c>
      <c r="S96">
        <f t="shared" si="103"/>
        <v>0</v>
      </c>
      <c r="T96">
        <f t="shared" si="103"/>
        <v>0</v>
      </c>
      <c r="U96">
        <f t="shared" si="103"/>
        <v>0</v>
      </c>
      <c r="V96">
        <f t="shared" si="103"/>
        <v>0</v>
      </c>
      <c r="W96">
        <f t="shared" si="103"/>
        <v>0</v>
      </c>
      <c r="X96">
        <f t="shared" si="103"/>
        <v>0</v>
      </c>
      <c r="Y96">
        <f t="shared" si="103"/>
        <v>0</v>
      </c>
      <c r="Z96">
        <f t="shared" si="103"/>
        <v>0</v>
      </c>
      <c r="AA96">
        <f t="shared" si="103"/>
        <v>0</v>
      </c>
      <c r="AB96">
        <f t="shared" si="103"/>
        <v>0</v>
      </c>
      <c r="AC96">
        <f t="shared" si="103"/>
        <v>0</v>
      </c>
      <c r="AD96">
        <f t="shared" si="103"/>
        <v>0</v>
      </c>
      <c r="AE96">
        <f t="shared" si="103"/>
        <v>0</v>
      </c>
      <c r="AF96">
        <f t="shared" si="103"/>
        <v>0</v>
      </c>
      <c r="AG96">
        <f t="shared" si="103"/>
        <v>0</v>
      </c>
      <c r="AH96">
        <f t="shared" si="103"/>
        <v>0</v>
      </c>
      <c r="AI96">
        <f t="shared" si="103"/>
        <v>0</v>
      </c>
      <c r="AJ96">
        <f t="shared" si="103"/>
        <v>0</v>
      </c>
      <c r="AK96">
        <f t="shared" si="103"/>
        <v>0</v>
      </c>
      <c r="AL96">
        <f t="shared" si="103"/>
        <v>0</v>
      </c>
      <c r="AM96">
        <f t="shared" si="103"/>
        <v>0</v>
      </c>
      <c r="AN96">
        <f t="shared" si="103"/>
        <v>0</v>
      </c>
      <c r="AO96">
        <f t="shared" si="103"/>
        <v>0</v>
      </c>
      <c r="AP96">
        <f t="shared" si="103"/>
        <v>0</v>
      </c>
      <c r="AQ96">
        <f t="shared" si="103"/>
        <v>0</v>
      </c>
      <c r="AR96">
        <f t="shared" si="103"/>
        <v>0</v>
      </c>
      <c r="AS96">
        <f t="shared" si="103"/>
        <v>0</v>
      </c>
      <c r="AT96">
        <f t="shared" si="103"/>
        <v>0</v>
      </c>
      <c r="AU96">
        <f t="shared" si="103"/>
        <v>0</v>
      </c>
      <c r="AV96">
        <f t="shared" si="103"/>
        <v>0</v>
      </c>
      <c r="AW96">
        <f t="shared" si="103"/>
        <v>0</v>
      </c>
      <c r="AX96">
        <f t="shared" si="103"/>
        <v>0</v>
      </c>
      <c r="AY96">
        <f t="shared" si="103"/>
        <v>0</v>
      </c>
      <c r="AZ96">
        <f t="shared" si="103"/>
        <v>0</v>
      </c>
      <c r="BA96">
        <f t="shared" si="103"/>
        <v>0</v>
      </c>
      <c r="BB96">
        <f t="shared" si="103"/>
        <v>0</v>
      </c>
    </row>
    <row r="97" spans="1:89" x14ac:dyDescent="0.2">
      <c r="A97" t="s">
        <v>48</v>
      </c>
      <c r="B97">
        <v>3.7476885877615343E-2</v>
      </c>
      <c r="C97">
        <f>$W$25</f>
        <v>0</v>
      </c>
      <c r="D97">
        <f>$B$97*($C$97)</f>
        <v>0</v>
      </c>
      <c r="E97">
        <f t="shared" ref="E97:BB97" si="104">$B$97*($C$97)</f>
        <v>0</v>
      </c>
      <c r="F97">
        <f t="shared" si="104"/>
        <v>0</v>
      </c>
      <c r="G97">
        <f t="shared" si="104"/>
        <v>0</v>
      </c>
      <c r="H97">
        <f t="shared" si="104"/>
        <v>0</v>
      </c>
      <c r="I97">
        <f t="shared" si="104"/>
        <v>0</v>
      </c>
      <c r="J97">
        <f t="shared" si="104"/>
        <v>0</v>
      </c>
      <c r="K97">
        <f t="shared" si="104"/>
        <v>0</v>
      </c>
      <c r="L97">
        <f t="shared" si="104"/>
        <v>0</v>
      </c>
      <c r="M97">
        <f t="shared" si="104"/>
        <v>0</v>
      </c>
      <c r="N97">
        <f t="shared" si="104"/>
        <v>0</v>
      </c>
      <c r="O97">
        <f t="shared" si="104"/>
        <v>0</v>
      </c>
      <c r="P97">
        <f t="shared" si="104"/>
        <v>0</v>
      </c>
      <c r="Q97">
        <f t="shared" si="104"/>
        <v>0</v>
      </c>
      <c r="R97">
        <f t="shared" si="104"/>
        <v>0</v>
      </c>
      <c r="S97">
        <f t="shared" si="104"/>
        <v>0</v>
      </c>
      <c r="T97">
        <f t="shared" si="104"/>
        <v>0</v>
      </c>
      <c r="U97">
        <f t="shared" si="104"/>
        <v>0</v>
      </c>
      <c r="V97">
        <f t="shared" si="104"/>
        <v>0</v>
      </c>
      <c r="W97">
        <f t="shared" si="104"/>
        <v>0</v>
      </c>
      <c r="X97">
        <f t="shared" si="104"/>
        <v>0</v>
      </c>
      <c r="Y97">
        <f t="shared" si="104"/>
        <v>0</v>
      </c>
      <c r="Z97">
        <f t="shared" si="104"/>
        <v>0</v>
      </c>
      <c r="AA97">
        <f t="shared" si="104"/>
        <v>0</v>
      </c>
      <c r="AB97">
        <f t="shared" si="104"/>
        <v>0</v>
      </c>
      <c r="AC97">
        <f t="shared" si="104"/>
        <v>0</v>
      </c>
      <c r="AD97">
        <f t="shared" si="104"/>
        <v>0</v>
      </c>
      <c r="AE97">
        <f t="shared" si="104"/>
        <v>0</v>
      </c>
      <c r="AF97">
        <f t="shared" si="104"/>
        <v>0</v>
      </c>
      <c r="AG97">
        <f t="shared" si="104"/>
        <v>0</v>
      </c>
      <c r="AH97">
        <f t="shared" si="104"/>
        <v>0</v>
      </c>
      <c r="AI97">
        <f t="shared" si="104"/>
        <v>0</v>
      </c>
      <c r="AJ97">
        <f t="shared" si="104"/>
        <v>0</v>
      </c>
      <c r="AK97">
        <f t="shared" si="104"/>
        <v>0</v>
      </c>
      <c r="AL97">
        <f t="shared" si="104"/>
        <v>0</v>
      </c>
      <c r="AM97">
        <f t="shared" si="104"/>
        <v>0</v>
      </c>
      <c r="AN97">
        <f t="shared" si="104"/>
        <v>0</v>
      </c>
      <c r="AO97">
        <f t="shared" si="104"/>
        <v>0</v>
      </c>
      <c r="AP97">
        <f t="shared" si="104"/>
        <v>0</v>
      </c>
      <c r="AQ97">
        <f t="shared" si="104"/>
        <v>0</v>
      </c>
      <c r="AR97">
        <f t="shared" si="104"/>
        <v>0</v>
      </c>
      <c r="AS97">
        <f t="shared" si="104"/>
        <v>0</v>
      </c>
      <c r="AT97">
        <f t="shared" si="104"/>
        <v>0</v>
      </c>
      <c r="AU97">
        <f t="shared" si="104"/>
        <v>0</v>
      </c>
      <c r="AV97">
        <f t="shared" si="104"/>
        <v>0</v>
      </c>
      <c r="AW97">
        <f t="shared" si="104"/>
        <v>0</v>
      </c>
      <c r="AX97">
        <f t="shared" si="104"/>
        <v>0</v>
      </c>
      <c r="AY97">
        <f t="shared" si="104"/>
        <v>0</v>
      </c>
      <c r="AZ97">
        <f t="shared" si="104"/>
        <v>0</v>
      </c>
      <c r="BA97">
        <f t="shared" si="104"/>
        <v>0</v>
      </c>
      <c r="BB97">
        <f t="shared" si="104"/>
        <v>0</v>
      </c>
    </row>
    <row r="98" spans="1:89" x14ac:dyDescent="0.2">
      <c r="A98" t="s">
        <v>75</v>
      </c>
      <c r="B98" s="16">
        <v>1.48344238334535E-2</v>
      </c>
      <c r="C98" s="16">
        <f>$W$24-B109</f>
        <v>0</v>
      </c>
      <c r="D98">
        <f>$B$98*($C$98)</f>
        <v>0</v>
      </c>
      <c r="E98">
        <f t="shared" ref="E98:BB98" si="105">$B$98*($C$98)</f>
        <v>0</v>
      </c>
      <c r="F98">
        <f t="shared" si="105"/>
        <v>0</v>
      </c>
      <c r="G98">
        <f t="shared" si="105"/>
        <v>0</v>
      </c>
      <c r="H98">
        <f t="shared" si="105"/>
        <v>0</v>
      </c>
      <c r="I98">
        <f t="shared" si="105"/>
        <v>0</v>
      </c>
      <c r="J98">
        <f t="shared" si="105"/>
        <v>0</v>
      </c>
      <c r="K98">
        <f t="shared" si="105"/>
        <v>0</v>
      </c>
      <c r="L98">
        <f t="shared" si="105"/>
        <v>0</v>
      </c>
      <c r="M98">
        <f t="shared" si="105"/>
        <v>0</v>
      </c>
      <c r="N98">
        <f t="shared" si="105"/>
        <v>0</v>
      </c>
      <c r="O98">
        <f t="shared" si="105"/>
        <v>0</v>
      </c>
      <c r="P98">
        <f t="shared" si="105"/>
        <v>0</v>
      </c>
      <c r="Q98">
        <f t="shared" si="105"/>
        <v>0</v>
      </c>
      <c r="R98">
        <f t="shared" si="105"/>
        <v>0</v>
      </c>
      <c r="S98">
        <f t="shared" si="105"/>
        <v>0</v>
      </c>
      <c r="T98">
        <f t="shared" si="105"/>
        <v>0</v>
      </c>
      <c r="U98">
        <f t="shared" si="105"/>
        <v>0</v>
      </c>
      <c r="V98">
        <f t="shared" si="105"/>
        <v>0</v>
      </c>
      <c r="W98">
        <f t="shared" si="105"/>
        <v>0</v>
      </c>
      <c r="X98">
        <f t="shared" si="105"/>
        <v>0</v>
      </c>
      <c r="Y98">
        <f t="shared" si="105"/>
        <v>0</v>
      </c>
      <c r="Z98">
        <f t="shared" si="105"/>
        <v>0</v>
      </c>
      <c r="AA98">
        <f t="shared" si="105"/>
        <v>0</v>
      </c>
      <c r="AB98">
        <f t="shared" si="105"/>
        <v>0</v>
      </c>
      <c r="AC98">
        <f t="shared" si="105"/>
        <v>0</v>
      </c>
      <c r="AD98">
        <f t="shared" si="105"/>
        <v>0</v>
      </c>
      <c r="AE98">
        <f t="shared" si="105"/>
        <v>0</v>
      </c>
      <c r="AF98">
        <f t="shared" si="105"/>
        <v>0</v>
      </c>
      <c r="AG98">
        <f t="shared" si="105"/>
        <v>0</v>
      </c>
      <c r="AH98">
        <f t="shared" si="105"/>
        <v>0</v>
      </c>
      <c r="AI98">
        <f t="shared" si="105"/>
        <v>0</v>
      </c>
      <c r="AJ98">
        <f t="shared" si="105"/>
        <v>0</v>
      </c>
      <c r="AK98">
        <f t="shared" si="105"/>
        <v>0</v>
      </c>
      <c r="AL98">
        <f t="shared" si="105"/>
        <v>0</v>
      </c>
      <c r="AM98">
        <f t="shared" si="105"/>
        <v>0</v>
      </c>
      <c r="AN98">
        <f t="shared" si="105"/>
        <v>0</v>
      </c>
      <c r="AO98">
        <f t="shared" si="105"/>
        <v>0</v>
      </c>
      <c r="AP98">
        <f t="shared" si="105"/>
        <v>0</v>
      </c>
      <c r="AQ98">
        <f t="shared" si="105"/>
        <v>0</v>
      </c>
      <c r="AR98">
        <f t="shared" si="105"/>
        <v>0</v>
      </c>
      <c r="AS98">
        <f t="shared" si="105"/>
        <v>0</v>
      </c>
      <c r="AT98">
        <f t="shared" si="105"/>
        <v>0</v>
      </c>
      <c r="AU98">
        <f t="shared" si="105"/>
        <v>0</v>
      </c>
      <c r="AV98">
        <f t="shared" si="105"/>
        <v>0</v>
      </c>
      <c r="AW98">
        <f t="shared" si="105"/>
        <v>0</v>
      </c>
      <c r="AX98">
        <f t="shared" si="105"/>
        <v>0</v>
      </c>
      <c r="AY98">
        <f t="shared" si="105"/>
        <v>0</v>
      </c>
      <c r="AZ98">
        <f t="shared" si="105"/>
        <v>0</v>
      </c>
      <c r="BA98">
        <f t="shared" si="105"/>
        <v>0</v>
      </c>
      <c r="BB98">
        <f t="shared" si="105"/>
        <v>0</v>
      </c>
    </row>
    <row r="99" spans="1:89" x14ac:dyDescent="0.2">
      <c r="A99" t="s">
        <v>49</v>
      </c>
      <c r="B99" s="16">
        <v>4.2539391572876204E-3</v>
      </c>
      <c r="C99" s="16">
        <f>$W$26-B110</f>
        <v>0</v>
      </c>
      <c r="D99">
        <f>$B$99*($C$99)</f>
        <v>0</v>
      </c>
      <c r="E99">
        <f t="shared" ref="E99:BB99" si="106">$B$99*($C$99)</f>
        <v>0</v>
      </c>
      <c r="F99">
        <f t="shared" si="106"/>
        <v>0</v>
      </c>
      <c r="G99">
        <f t="shared" si="106"/>
        <v>0</v>
      </c>
      <c r="H99">
        <f t="shared" si="106"/>
        <v>0</v>
      </c>
      <c r="I99">
        <f t="shared" si="106"/>
        <v>0</v>
      </c>
      <c r="J99">
        <f t="shared" si="106"/>
        <v>0</v>
      </c>
      <c r="K99">
        <f t="shared" si="106"/>
        <v>0</v>
      </c>
      <c r="L99">
        <f t="shared" si="106"/>
        <v>0</v>
      </c>
      <c r="M99">
        <f t="shared" si="106"/>
        <v>0</v>
      </c>
      <c r="N99">
        <f t="shared" si="106"/>
        <v>0</v>
      </c>
      <c r="O99">
        <f t="shared" si="106"/>
        <v>0</v>
      </c>
      <c r="P99">
        <f t="shared" si="106"/>
        <v>0</v>
      </c>
      <c r="Q99">
        <f t="shared" si="106"/>
        <v>0</v>
      </c>
      <c r="R99">
        <f t="shared" si="106"/>
        <v>0</v>
      </c>
      <c r="S99">
        <f t="shared" si="106"/>
        <v>0</v>
      </c>
      <c r="T99">
        <f t="shared" si="106"/>
        <v>0</v>
      </c>
      <c r="U99">
        <f t="shared" si="106"/>
        <v>0</v>
      </c>
      <c r="V99">
        <f t="shared" si="106"/>
        <v>0</v>
      </c>
      <c r="W99">
        <f t="shared" si="106"/>
        <v>0</v>
      </c>
      <c r="X99">
        <f t="shared" si="106"/>
        <v>0</v>
      </c>
      <c r="Y99">
        <f t="shared" si="106"/>
        <v>0</v>
      </c>
      <c r="Z99">
        <f t="shared" si="106"/>
        <v>0</v>
      </c>
      <c r="AA99">
        <f t="shared" si="106"/>
        <v>0</v>
      </c>
      <c r="AB99">
        <f t="shared" si="106"/>
        <v>0</v>
      </c>
      <c r="AC99">
        <f t="shared" si="106"/>
        <v>0</v>
      </c>
      <c r="AD99">
        <f t="shared" si="106"/>
        <v>0</v>
      </c>
      <c r="AE99">
        <f t="shared" si="106"/>
        <v>0</v>
      </c>
      <c r="AF99">
        <f t="shared" si="106"/>
        <v>0</v>
      </c>
      <c r="AG99">
        <f t="shared" si="106"/>
        <v>0</v>
      </c>
      <c r="AH99">
        <f t="shared" si="106"/>
        <v>0</v>
      </c>
      <c r="AI99">
        <f t="shared" si="106"/>
        <v>0</v>
      </c>
      <c r="AJ99">
        <f t="shared" si="106"/>
        <v>0</v>
      </c>
      <c r="AK99">
        <f t="shared" si="106"/>
        <v>0</v>
      </c>
      <c r="AL99">
        <f t="shared" si="106"/>
        <v>0</v>
      </c>
      <c r="AM99">
        <f t="shared" si="106"/>
        <v>0</v>
      </c>
      <c r="AN99">
        <f t="shared" si="106"/>
        <v>0</v>
      </c>
      <c r="AO99">
        <f t="shared" si="106"/>
        <v>0</v>
      </c>
      <c r="AP99">
        <f t="shared" si="106"/>
        <v>0</v>
      </c>
      <c r="AQ99">
        <f t="shared" si="106"/>
        <v>0</v>
      </c>
      <c r="AR99">
        <f t="shared" si="106"/>
        <v>0</v>
      </c>
      <c r="AS99">
        <f t="shared" si="106"/>
        <v>0</v>
      </c>
      <c r="AT99">
        <f t="shared" si="106"/>
        <v>0</v>
      </c>
      <c r="AU99">
        <f t="shared" si="106"/>
        <v>0</v>
      </c>
      <c r="AV99">
        <f t="shared" si="106"/>
        <v>0</v>
      </c>
      <c r="AW99">
        <f t="shared" si="106"/>
        <v>0</v>
      </c>
      <c r="AX99">
        <f t="shared" si="106"/>
        <v>0</v>
      </c>
      <c r="AY99">
        <f t="shared" si="106"/>
        <v>0</v>
      </c>
      <c r="AZ99">
        <f t="shared" si="106"/>
        <v>0</v>
      </c>
      <c r="BA99">
        <f t="shared" si="106"/>
        <v>0</v>
      </c>
      <c r="BB99">
        <f t="shared" si="106"/>
        <v>0</v>
      </c>
    </row>
    <row r="100" spans="1:89" x14ac:dyDescent="0.2">
      <c r="A100" s="21" t="s">
        <v>76</v>
      </c>
      <c r="B100" s="57">
        <v>0</v>
      </c>
      <c r="D100">
        <f>$B$100</f>
        <v>0</v>
      </c>
      <c r="E100">
        <f t="shared" ref="E100:BB100" si="107">$B$100</f>
        <v>0</v>
      </c>
      <c r="F100">
        <f t="shared" si="107"/>
        <v>0</v>
      </c>
      <c r="G100">
        <f t="shared" si="107"/>
        <v>0</v>
      </c>
      <c r="H100">
        <f t="shared" si="107"/>
        <v>0</v>
      </c>
      <c r="I100">
        <f t="shared" si="107"/>
        <v>0</v>
      </c>
      <c r="J100">
        <f t="shared" si="107"/>
        <v>0</v>
      </c>
      <c r="K100">
        <f t="shared" si="107"/>
        <v>0</v>
      </c>
      <c r="L100">
        <f t="shared" si="107"/>
        <v>0</v>
      </c>
      <c r="M100">
        <f t="shared" si="107"/>
        <v>0</v>
      </c>
      <c r="N100">
        <f t="shared" si="107"/>
        <v>0</v>
      </c>
      <c r="O100">
        <f t="shared" si="107"/>
        <v>0</v>
      </c>
      <c r="P100">
        <f t="shared" si="107"/>
        <v>0</v>
      </c>
      <c r="Q100">
        <f t="shared" si="107"/>
        <v>0</v>
      </c>
      <c r="R100">
        <f t="shared" si="107"/>
        <v>0</v>
      </c>
      <c r="S100">
        <f t="shared" si="107"/>
        <v>0</v>
      </c>
      <c r="T100">
        <f t="shared" si="107"/>
        <v>0</v>
      </c>
      <c r="U100">
        <f t="shared" si="107"/>
        <v>0</v>
      </c>
      <c r="V100">
        <f t="shared" si="107"/>
        <v>0</v>
      </c>
      <c r="W100">
        <f t="shared" si="107"/>
        <v>0</v>
      </c>
      <c r="X100">
        <f t="shared" si="107"/>
        <v>0</v>
      </c>
      <c r="Y100">
        <f t="shared" si="107"/>
        <v>0</v>
      </c>
      <c r="Z100">
        <f t="shared" si="107"/>
        <v>0</v>
      </c>
      <c r="AA100">
        <f t="shared" si="107"/>
        <v>0</v>
      </c>
      <c r="AB100">
        <f t="shared" si="107"/>
        <v>0</v>
      </c>
      <c r="AC100">
        <f t="shared" si="107"/>
        <v>0</v>
      </c>
      <c r="AD100">
        <f t="shared" si="107"/>
        <v>0</v>
      </c>
      <c r="AE100">
        <f t="shared" si="107"/>
        <v>0</v>
      </c>
      <c r="AF100">
        <f t="shared" si="107"/>
        <v>0</v>
      </c>
      <c r="AG100">
        <f t="shared" si="107"/>
        <v>0</v>
      </c>
      <c r="AH100">
        <f t="shared" si="107"/>
        <v>0</v>
      </c>
      <c r="AI100">
        <f t="shared" si="107"/>
        <v>0</v>
      </c>
      <c r="AJ100">
        <f t="shared" si="107"/>
        <v>0</v>
      </c>
      <c r="AK100">
        <f t="shared" si="107"/>
        <v>0</v>
      </c>
      <c r="AL100">
        <f t="shared" si="107"/>
        <v>0</v>
      </c>
      <c r="AM100">
        <f t="shared" si="107"/>
        <v>0</v>
      </c>
      <c r="AN100">
        <f t="shared" si="107"/>
        <v>0</v>
      </c>
      <c r="AO100">
        <f t="shared" si="107"/>
        <v>0</v>
      </c>
      <c r="AP100">
        <f t="shared" si="107"/>
        <v>0</v>
      </c>
      <c r="AQ100">
        <f t="shared" si="107"/>
        <v>0</v>
      </c>
      <c r="AR100">
        <f t="shared" si="107"/>
        <v>0</v>
      </c>
      <c r="AS100">
        <f t="shared" si="107"/>
        <v>0</v>
      </c>
      <c r="AT100">
        <f t="shared" si="107"/>
        <v>0</v>
      </c>
      <c r="AU100">
        <f t="shared" si="107"/>
        <v>0</v>
      </c>
      <c r="AV100">
        <f t="shared" si="107"/>
        <v>0</v>
      </c>
      <c r="AW100">
        <f t="shared" si="107"/>
        <v>0</v>
      </c>
      <c r="AX100">
        <f t="shared" si="107"/>
        <v>0</v>
      </c>
      <c r="AY100">
        <f t="shared" si="107"/>
        <v>0</v>
      </c>
      <c r="AZ100">
        <f t="shared" si="107"/>
        <v>0</v>
      </c>
      <c r="BA100">
        <f t="shared" si="107"/>
        <v>0</v>
      </c>
      <c r="BB100">
        <f t="shared" si="107"/>
        <v>0</v>
      </c>
    </row>
    <row r="101" spans="1:89" x14ac:dyDescent="0.2">
      <c r="A101" s="36" t="s">
        <v>77</v>
      </c>
      <c r="B101" s="7"/>
      <c r="C101" s="7"/>
      <c r="D101" s="7">
        <f t="shared" ref="D101:AR101" ca="1" si="108">SUM(D90:D99)-D100</f>
        <v>2.3368853824977873E-3</v>
      </c>
      <c r="E101" s="7">
        <f t="shared" ca="1" si="108"/>
        <v>2.3368853824977873E-3</v>
      </c>
      <c r="F101" s="7">
        <f t="shared" ca="1" si="108"/>
        <v>2.3368853824977873E-3</v>
      </c>
      <c r="G101" s="7">
        <f t="shared" ca="1" si="108"/>
        <v>2.3368853824977873E-3</v>
      </c>
      <c r="H101" s="7">
        <f t="shared" ca="1" si="108"/>
        <v>2.3368853824977873E-3</v>
      </c>
      <c r="I101" s="7">
        <f t="shared" ca="1" si="108"/>
        <v>2.3368853824977873E-3</v>
      </c>
      <c r="J101" s="7">
        <f t="shared" ca="1" si="108"/>
        <v>2.3368853824977873E-3</v>
      </c>
      <c r="K101" s="7">
        <f t="shared" ca="1" si="108"/>
        <v>2.3368853824977873E-3</v>
      </c>
      <c r="L101" s="7">
        <f t="shared" ca="1" si="108"/>
        <v>2.3368853824977873E-3</v>
      </c>
      <c r="M101" s="7">
        <f t="shared" ca="1" si="108"/>
        <v>2.3368853824977873E-3</v>
      </c>
      <c r="N101" s="7">
        <f t="shared" ca="1" si="108"/>
        <v>2.3368853824977873E-3</v>
      </c>
      <c r="O101" s="7">
        <f t="shared" ca="1" si="108"/>
        <v>2.3368853824977873E-3</v>
      </c>
      <c r="P101" s="7">
        <f t="shared" ca="1" si="108"/>
        <v>2.3368853824977873E-3</v>
      </c>
      <c r="Q101" s="7">
        <f t="shared" ca="1" si="108"/>
        <v>2.3368853824977873E-3</v>
      </c>
      <c r="R101" s="7">
        <f t="shared" ca="1" si="108"/>
        <v>2.3368853824977873E-3</v>
      </c>
      <c r="S101" s="7">
        <f t="shared" ca="1" si="108"/>
        <v>2.3368853824977873E-3</v>
      </c>
      <c r="T101" s="7">
        <f t="shared" ca="1" si="108"/>
        <v>2.3368853824977873E-3</v>
      </c>
      <c r="U101" s="7">
        <f t="shared" ca="1" si="108"/>
        <v>2.3368853824977873E-3</v>
      </c>
      <c r="V101" s="7">
        <f t="shared" ca="1" si="108"/>
        <v>2.3368853824977873E-3</v>
      </c>
      <c r="W101" s="7">
        <f t="shared" ca="1" si="108"/>
        <v>2.3368853824977873E-3</v>
      </c>
      <c r="X101" s="7">
        <f t="shared" ca="1" si="108"/>
        <v>2.3368853824977873E-3</v>
      </c>
      <c r="Y101" s="7">
        <f t="shared" ca="1" si="108"/>
        <v>2.3368853824977873E-3</v>
      </c>
      <c r="Z101" s="7">
        <f t="shared" ca="1" si="108"/>
        <v>2.3368853824977873E-3</v>
      </c>
      <c r="AA101" s="7">
        <f t="shared" ca="1" si="108"/>
        <v>2.3368853824977873E-3</v>
      </c>
      <c r="AB101" s="7">
        <f t="shared" ca="1" si="108"/>
        <v>2.3368853824977873E-3</v>
      </c>
      <c r="AC101" s="7">
        <f t="shared" ca="1" si="108"/>
        <v>2.3368853824977873E-3</v>
      </c>
      <c r="AD101" s="7">
        <f t="shared" ca="1" si="108"/>
        <v>2.3368853824977873E-3</v>
      </c>
      <c r="AE101" s="7">
        <f t="shared" ca="1" si="108"/>
        <v>2.3368853824977873E-3</v>
      </c>
      <c r="AF101" s="7">
        <f t="shared" ca="1" si="108"/>
        <v>2.3368853824977873E-3</v>
      </c>
      <c r="AG101" s="7">
        <f t="shared" ca="1" si="108"/>
        <v>2.3368853824977873E-3</v>
      </c>
      <c r="AH101" s="7">
        <f t="shared" ca="1" si="108"/>
        <v>2.3368853824977873E-3</v>
      </c>
      <c r="AI101" s="7">
        <f t="shared" ca="1" si="108"/>
        <v>2.3368853824977873E-3</v>
      </c>
      <c r="AJ101" s="7">
        <f t="shared" ca="1" si="108"/>
        <v>2.3368853824977873E-3</v>
      </c>
      <c r="AK101" s="7">
        <f t="shared" ca="1" si="108"/>
        <v>2.3368853824977873E-3</v>
      </c>
      <c r="AL101" s="7">
        <f t="shared" ca="1" si="108"/>
        <v>2.3368853824977873E-3</v>
      </c>
      <c r="AM101" s="7">
        <f t="shared" ca="1" si="108"/>
        <v>2.3368853824977873E-3</v>
      </c>
      <c r="AN101" s="7">
        <f t="shared" ca="1" si="108"/>
        <v>2.3368853824977873E-3</v>
      </c>
      <c r="AO101" s="7">
        <f t="shared" ca="1" si="108"/>
        <v>2.3368853824977873E-3</v>
      </c>
      <c r="AP101" s="7">
        <f t="shared" ca="1" si="108"/>
        <v>2.3368853824977873E-3</v>
      </c>
      <c r="AQ101" s="7">
        <f t="shared" ca="1" si="108"/>
        <v>2.3368853824977873E-3</v>
      </c>
      <c r="AR101" s="7">
        <f t="shared" ca="1" si="108"/>
        <v>2.3368853824977873E-3</v>
      </c>
      <c r="AS101" s="7">
        <f t="shared" ref="AS101:BB101" ca="1" si="109">SUM(AS90:AS99)-AS100</f>
        <v>2.3368853824977873E-3</v>
      </c>
      <c r="AT101" s="7">
        <f t="shared" ca="1" si="109"/>
        <v>2.3368853824977873E-3</v>
      </c>
      <c r="AU101" s="7">
        <f t="shared" ca="1" si="109"/>
        <v>2.3368853824977873E-3</v>
      </c>
      <c r="AV101" s="7">
        <f t="shared" ca="1" si="109"/>
        <v>2.3368853824977873E-3</v>
      </c>
      <c r="AW101" s="7">
        <f t="shared" ca="1" si="109"/>
        <v>2.3368853824977873E-3</v>
      </c>
      <c r="AX101" s="7">
        <f t="shared" ca="1" si="109"/>
        <v>2.3368853824977873E-3</v>
      </c>
      <c r="AY101" s="7">
        <f t="shared" ca="1" si="109"/>
        <v>2.3368853824977873E-3</v>
      </c>
      <c r="AZ101" s="7">
        <f t="shared" ca="1" si="109"/>
        <v>2.3368853824977873E-3</v>
      </c>
      <c r="BA101" s="7">
        <f t="shared" ca="1" si="109"/>
        <v>2.3368853824977873E-3</v>
      </c>
      <c r="BB101" s="7">
        <f t="shared" ca="1" si="109"/>
        <v>2.3368853824977873E-3</v>
      </c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</row>
    <row r="104" spans="1:89" x14ac:dyDescent="0.2">
      <c r="B104" t="s">
        <v>80</v>
      </c>
      <c r="G104" t="s">
        <v>88</v>
      </c>
    </row>
    <row r="105" spans="1:89" x14ac:dyDescent="0.2">
      <c r="A105" t="s">
        <v>81</v>
      </c>
      <c r="B105">
        <v>7.6094800000000004E-2</v>
      </c>
      <c r="D105">
        <v>7.6094800000000004E-2</v>
      </c>
    </row>
    <row r="106" spans="1:89" x14ac:dyDescent="0.2">
      <c r="A106" t="s">
        <v>45</v>
      </c>
      <c r="B106">
        <v>0.2783679</v>
      </c>
      <c r="D106">
        <f>$W$21</f>
        <v>0</v>
      </c>
      <c r="H106" s="53" t="s">
        <v>87</v>
      </c>
    </row>
    <row r="107" spans="1:89" x14ac:dyDescent="0.2">
      <c r="A107" t="s">
        <v>82</v>
      </c>
      <c r="B107">
        <v>5.7583299999999997E-2</v>
      </c>
      <c r="D107">
        <v>0.2783679</v>
      </c>
      <c r="G107" s="53" t="s">
        <v>75</v>
      </c>
      <c r="H107" s="54">
        <v>1.0110440000000001</v>
      </c>
      <c r="I107">
        <f>LN(H107)</f>
        <v>1.0983460357384789E-2</v>
      </c>
    </row>
    <row r="108" spans="1:89" x14ac:dyDescent="0.2">
      <c r="A108" t="s">
        <v>83</v>
      </c>
      <c r="B108">
        <v>0.3748959</v>
      </c>
      <c r="D108">
        <f>$W$22</f>
        <v>0</v>
      </c>
      <c r="G108" s="53" t="s">
        <v>49</v>
      </c>
      <c r="H108" s="54">
        <v>0.54190579999999999</v>
      </c>
      <c r="I108">
        <f>LN(H108)</f>
        <v>-0.61266309338559666</v>
      </c>
    </row>
    <row r="109" spans="1:89" x14ac:dyDescent="0.2">
      <c r="A109" t="s">
        <v>47</v>
      </c>
      <c r="B109" s="58">
        <v>27.85051</v>
      </c>
      <c r="D109">
        <v>5.7583299999999997E-2</v>
      </c>
      <c r="G109" s="53"/>
    </row>
    <row r="110" spans="1:89" x14ac:dyDescent="0.2">
      <c r="A110" t="s">
        <v>84</v>
      </c>
      <c r="B110" s="58">
        <v>1.2833410000000001</v>
      </c>
      <c r="D110">
        <v>0.3748959</v>
      </c>
      <c r="G110" s="53"/>
      <c r="H110" s="53" t="s">
        <v>89</v>
      </c>
    </row>
    <row r="111" spans="1:89" x14ac:dyDescent="0.2">
      <c r="B111">
        <f>B110*(38.67)</f>
        <v>49.626796470000002</v>
      </c>
      <c r="D111">
        <f>$W$24</f>
        <v>27.85051</v>
      </c>
      <c r="G111" s="53" t="s">
        <v>75</v>
      </c>
      <c r="H111" s="54">
        <v>1.014945</v>
      </c>
      <c r="I111">
        <f t="shared" ref="I111:I115" si="110">LN(H111)</f>
        <v>1.4834423833453481E-2</v>
      </c>
    </row>
    <row r="112" spans="1:89" x14ac:dyDescent="0.2">
      <c r="D112">
        <f>$W$26</f>
        <v>1.2833410000000001</v>
      </c>
      <c r="G112" s="53" t="s">
        <v>49</v>
      </c>
      <c r="H112" s="54">
        <v>1.0042629999999999</v>
      </c>
      <c r="I112">
        <f t="shared" si="110"/>
        <v>4.2539391572876239E-3</v>
      </c>
    </row>
    <row r="114" spans="4:10" x14ac:dyDescent="0.2">
      <c r="G114" s="53" t="s">
        <v>90</v>
      </c>
      <c r="H114" s="54">
        <v>0.70699959999999995</v>
      </c>
      <c r="I114">
        <f t="shared" si="110"/>
        <v>-0.34672517885658721</v>
      </c>
      <c r="J114">
        <f>I114/40</f>
        <v>-8.66812947141468E-3</v>
      </c>
    </row>
    <row r="115" spans="4:10" x14ac:dyDescent="0.2">
      <c r="D115" s="8"/>
      <c r="G115" s="53" t="s">
        <v>91</v>
      </c>
      <c r="H115" s="54">
        <v>0.90121030000000002</v>
      </c>
      <c r="I115">
        <f t="shared" si="110"/>
        <v>-0.10401664128385676</v>
      </c>
      <c r="J115">
        <f>I115/400</f>
        <v>-2.6004160320964193E-4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</vt:lpstr>
      <vt:lpstr>women</vt:lpstr>
      <vt:lpstr>d</vt:lpstr>
      <vt:lpstr>new women</vt:lpstr>
      <vt:lpstr>new_men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</dc:creator>
  <cp:lastModifiedBy>Thatcher</cp:lastModifiedBy>
  <dcterms:created xsi:type="dcterms:W3CDTF">2022-08-24T18:44:28Z</dcterms:created>
  <dcterms:modified xsi:type="dcterms:W3CDTF">2022-08-27T13:42:19Z</dcterms:modified>
</cp:coreProperties>
</file>