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Owner\Documents\MBA\Supply Chain Modeling\"/>
    </mc:Choice>
  </mc:AlternateContent>
  <xr:revisionPtr revIDLastSave="0" documentId="13_ncr:1_{5535AA29-5A14-4DDF-BB60-8AA1B72DE079}" xr6:coauthVersionLast="47" xr6:coauthVersionMax="47" xr10:uidLastSave="{00000000-0000-0000-0000-000000000000}"/>
  <bookViews>
    <workbookView xWindow="-110" yWindow="-110" windowWidth="19420" windowHeight="10300" xr2:uid="{00000000-000D-0000-FFFF-FFFF00000000}"/>
  </bookViews>
  <sheets>
    <sheet name="BG3PlayerUsageDataHourly" sheetId="1" r:id="rId1"/>
    <sheet name="Seasonal Indexing" sheetId="2" r:id="rId2"/>
    <sheet name="Winter's Model" sheetId="6" r:id="rId3"/>
  </sheets>
  <definedNames>
    <definedName name="solver_adj" localSheetId="2" hidden="1">'Winter''s Model'!$P$6:$P$8</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lhs1" localSheetId="2" hidden="1">'Winter''s Model'!$P$6:$P$8</definedName>
    <definedName name="solver_lhs2" localSheetId="2" hidden="1">'Winter''s Model'!$P$6:$P$8</definedName>
    <definedName name="solver_mip" localSheetId="2" hidden="1">2147483647</definedName>
    <definedName name="solver_mni" localSheetId="2" hidden="1">30</definedName>
    <definedName name="solver_mrt" localSheetId="2" hidden="1">0.075</definedName>
    <definedName name="solver_msl" localSheetId="2" hidden="1">1</definedName>
    <definedName name="solver_neg" localSheetId="2" hidden="1">1</definedName>
    <definedName name="solver_nod" localSheetId="2" hidden="1">2147483647</definedName>
    <definedName name="solver_num" localSheetId="2" hidden="1">2</definedName>
    <definedName name="solver_nwt" localSheetId="2" hidden="1">1</definedName>
    <definedName name="solver_opt" localSheetId="2" hidden="1">'Winter''s Model'!$P$11</definedName>
    <definedName name="solver_pre" localSheetId="2" hidden="1">0.000001</definedName>
    <definedName name="solver_rbv" localSheetId="2" hidden="1">1</definedName>
    <definedName name="solver_rel1" localSheetId="2" hidden="1">1</definedName>
    <definedName name="solver_rel2" localSheetId="2" hidden="1">3</definedName>
    <definedName name="solver_rhs1" localSheetId="2" hidden="1">1</definedName>
    <definedName name="solver_rhs2" localSheetId="2" hidden="1">0</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2</definedName>
    <definedName name="solver_val" localSheetId="2" hidden="1">0</definedName>
    <definedName name="solver_ver" localSheetId="2"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6" l="1"/>
  <c r="I2" i="6"/>
  <c r="H2" i="6"/>
  <c r="G2" i="6"/>
  <c r="D2" i="6"/>
  <c r="E2" i="6" s="1"/>
  <c r="U4" i="2"/>
  <c r="U3" i="2"/>
  <c r="U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2" i="2"/>
  <c r="E99" i="2"/>
  <c r="E100" i="2"/>
  <c r="E101" i="2"/>
  <c r="E102" i="2"/>
  <c r="E103" i="2"/>
  <c r="E104" i="2"/>
  <c r="E105" i="2"/>
  <c r="E106" i="2"/>
  <c r="E107" i="2"/>
  <c r="E108" i="2"/>
  <c r="E109" i="2"/>
  <c r="E110" i="2"/>
  <c r="E111" i="2"/>
  <c r="E112" i="2"/>
  <c r="E113" i="2"/>
  <c r="E114" i="2"/>
  <c r="E115" i="2"/>
  <c r="E116" i="2"/>
  <c r="E117" i="2"/>
  <c r="E118" i="2"/>
  <c r="E119" i="2"/>
  <c r="E120" i="2"/>
  <c r="E121" i="2"/>
  <c r="E98" i="2"/>
  <c r="E75" i="2"/>
  <c r="E76" i="2"/>
  <c r="E77" i="2"/>
  <c r="E78" i="2"/>
  <c r="E79" i="2"/>
  <c r="E80" i="2"/>
  <c r="E81" i="2"/>
  <c r="E82" i="2"/>
  <c r="E83" i="2"/>
  <c r="E84" i="2"/>
  <c r="E85" i="2"/>
  <c r="E86" i="2"/>
  <c r="E87" i="2"/>
  <c r="E88" i="2"/>
  <c r="E89" i="2"/>
  <c r="E90" i="2"/>
  <c r="E91" i="2"/>
  <c r="E92" i="2"/>
  <c r="E93" i="2"/>
  <c r="E94" i="2"/>
  <c r="E95" i="2"/>
  <c r="E96" i="2"/>
  <c r="E97" i="2"/>
  <c r="E74" i="2"/>
  <c r="E51" i="2"/>
  <c r="E52" i="2"/>
  <c r="E53" i="2"/>
  <c r="E54" i="2"/>
  <c r="E55" i="2"/>
  <c r="E56" i="2"/>
  <c r="E57" i="2"/>
  <c r="E58" i="2"/>
  <c r="E59" i="2"/>
  <c r="E60" i="2"/>
  <c r="E61" i="2"/>
  <c r="E62" i="2"/>
  <c r="E63" i="2"/>
  <c r="E64" i="2"/>
  <c r="E65" i="2"/>
  <c r="E66" i="2"/>
  <c r="E67" i="2"/>
  <c r="E68" i="2"/>
  <c r="E69" i="2"/>
  <c r="E70" i="2"/>
  <c r="E71" i="2"/>
  <c r="E72" i="2"/>
  <c r="E73" i="2"/>
  <c r="E50" i="2"/>
  <c r="E27" i="2"/>
  <c r="E28" i="2"/>
  <c r="E29" i="2"/>
  <c r="E30" i="2"/>
  <c r="E31" i="2"/>
  <c r="E32" i="2"/>
  <c r="E33" i="2"/>
  <c r="E34" i="2"/>
  <c r="E35" i="2"/>
  <c r="E36" i="2"/>
  <c r="E37" i="2"/>
  <c r="E38" i="2"/>
  <c r="E39" i="2"/>
  <c r="E40" i="2"/>
  <c r="E41" i="2"/>
  <c r="E42" i="2"/>
  <c r="E43" i="2"/>
  <c r="E44" i="2"/>
  <c r="E45" i="2"/>
  <c r="E46" i="2"/>
  <c r="E47" i="2"/>
  <c r="E48" i="2"/>
  <c r="E49" i="2"/>
  <c r="E26" i="2"/>
  <c r="E3" i="2"/>
  <c r="E4" i="2"/>
  <c r="E5" i="2"/>
  <c r="E6" i="2"/>
  <c r="E7" i="2"/>
  <c r="E8" i="2"/>
  <c r="E9" i="2"/>
  <c r="E10" i="2"/>
  <c r="E11" i="2"/>
  <c r="E12" i="2"/>
  <c r="E13" i="2"/>
  <c r="E14" i="2"/>
  <c r="E15" i="2"/>
  <c r="E16" i="2"/>
  <c r="E17" i="2"/>
  <c r="E18" i="2"/>
  <c r="E19" i="2"/>
  <c r="E20" i="2"/>
  <c r="E21" i="2"/>
  <c r="E22" i="2"/>
  <c r="E23" i="2"/>
  <c r="E24" i="2"/>
  <c r="E25" i="2"/>
  <c r="E2" i="2"/>
  <c r="D76" i="2"/>
  <c r="D77" i="2"/>
  <c r="D78" i="2"/>
  <c r="D79" i="2"/>
  <c r="D80" i="2"/>
  <c r="D81" i="2"/>
  <c r="D82" i="2"/>
  <c r="D83" i="2"/>
  <c r="D84" i="2"/>
  <c r="D85" i="2"/>
  <c r="D86" i="2"/>
  <c r="D87" i="2"/>
  <c r="D88" i="2"/>
  <c r="D89" i="2"/>
  <c r="D90" i="2"/>
  <c r="D91" i="2"/>
  <c r="D92" i="2"/>
  <c r="D93" i="2"/>
  <c r="D94" i="2"/>
  <c r="D95" i="2"/>
  <c r="D96" i="2"/>
  <c r="D97" i="2"/>
  <c r="D75" i="2"/>
  <c r="D74" i="2"/>
  <c r="D52" i="2"/>
  <c r="D53" i="2"/>
  <c r="D54" i="2"/>
  <c r="D55" i="2"/>
  <c r="D56" i="2"/>
  <c r="D57" i="2"/>
  <c r="D58" i="2"/>
  <c r="D59" i="2"/>
  <c r="D60" i="2"/>
  <c r="D61" i="2"/>
  <c r="D62" i="2"/>
  <c r="D63" i="2"/>
  <c r="D64" i="2"/>
  <c r="D65" i="2"/>
  <c r="D66" i="2"/>
  <c r="D67" i="2"/>
  <c r="D68" i="2"/>
  <c r="D69" i="2"/>
  <c r="D70" i="2"/>
  <c r="D71" i="2"/>
  <c r="D72" i="2"/>
  <c r="D73" i="2"/>
  <c r="D51" i="2"/>
  <c r="D50" i="2"/>
  <c r="D28" i="2"/>
  <c r="D29" i="2"/>
  <c r="D30" i="2"/>
  <c r="D31" i="2"/>
  <c r="D32" i="2"/>
  <c r="D33" i="2"/>
  <c r="D34" i="2"/>
  <c r="D35" i="2"/>
  <c r="D36" i="2"/>
  <c r="D37" i="2"/>
  <c r="D38" i="2"/>
  <c r="D39" i="2"/>
  <c r="D40" i="2"/>
  <c r="D41" i="2"/>
  <c r="D42" i="2"/>
  <c r="D43" i="2"/>
  <c r="D44" i="2"/>
  <c r="D45" i="2"/>
  <c r="D46" i="2"/>
  <c r="D47" i="2"/>
  <c r="D48" i="2"/>
  <c r="D49" i="2"/>
  <c r="Q3" i="2"/>
  <c r="Q5" i="2"/>
  <c r="Q6" i="2"/>
  <c r="Q7" i="2"/>
  <c r="Q8" i="2"/>
  <c r="Q11" i="2"/>
  <c r="Q13" i="2"/>
  <c r="Q14" i="2"/>
  <c r="Q15" i="2"/>
  <c r="Q16" i="2"/>
  <c r="Q19" i="2"/>
  <c r="Q21" i="2"/>
  <c r="Q22" i="2"/>
  <c r="Q23" i="2"/>
  <c r="Q24" i="2"/>
  <c r="P4" i="2"/>
  <c r="Q4" i="2" s="1"/>
  <c r="P5" i="2"/>
  <c r="P6" i="2"/>
  <c r="P7" i="2"/>
  <c r="P8" i="2"/>
  <c r="P9" i="2"/>
  <c r="Q9" i="2" s="1"/>
  <c r="P10" i="2"/>
  <c r="Q10" i="2" s="1"/>
  <c r="P11" i="2"/>
  <c r="P12" i="2"/>
  <c r="Q12" i="2" s="1"/>
  <c r="P13" i="2"/>
  <c r="P14" i="2"/>
  <c r="P15" i="2"/>
  <c r="P16" i="2"/>
  <c r="P17" i="2"/>
  <c r="Q17" i="2" s="1"/>
  <c r="P18" i="2"/>
  <c r="Q18" i="2" s="1"/>
  <c r="P19" i="2"/>
  <c r="P20" i="2"/>
  <c r="Q20" i="2" s="1"/>
  <c r="P21" i="2"/>
  <c r="P22" i="2"/>
  <c r="P23" i="2"/>
  <c r="P24" i="2"/>
  <c r="P25" i="2"/>
  <c r="Q25" i="2" s="1"/>
  <c r="P3" i="2"/>
  <c r="P2" i="2"/>
  <c r="P26" i="2" s="1"/>
  <c r="P27" i="2" s="1"/>
  <c r="F2" i="6" l="1"/>
  <c r="D3" i="6"/>
  <c r="G3" i="6"/>
  <c r="H3" i="6" s="1"/>
  <c r="R4" i="2"/>
  <c r="D4" i="2" s="1"/>
  <c r="R17" i="2"/>
  <c r="D17" i="2" s="1"/>
  <c r="R12" i="2"/>
  <c r="D12" i="2" s="1"/>
  <c r="R24" i="2"/>
  <c r="D24" i="2" s="1"/>
  <c r="R18" i="2"/>
  <c r="D18" i="2" s="1"/>
  <c r="R25" i="2"/>
  <c r="D25" i="2" s="1"/>
  <c r="R20" i="2"/>
  <c r="D20" i="2" s="1"/>
  <c r="R13" i="2"/>
  <c r="D13" i="2" s="1"/>
  <c r="R10" i="2"/>
  <c r="D10" i="2" s="1"/>
  <c r="R23" i="2"/>
  <c r="D23" i="2" s="1"/>
  <c r="R11" i="2"/>
  <c r="D11" i="2" s="1"/>
  <c r="R9" i="2"/>
  <c r="D9" i="2" s="1"/>
  <c r="R22" i="2"/>
  <c r="D22" i="2" s="1"/>
  <c r="R8" i="2"/>
  <c r="D8" i="2" s="1"/>
  <c r="R21" i="2"/>
  <c r="D21" i="2" s="1"/>
  <c r="R7" i="2"/>
  <c r="D7" i="2" s="1"/>
  <c r="R19" i="2"/>
  <c r="D19" i="2" s="1"/>
  <c r="R6" i="2"/>
  <c r="D6" i="2" s="1"/>
  <c r="R16" i="2"/>
  <c r="D16" i="2" s="1"/>
  <c r="R5" i="2"/>
  <c r="D5" i="2" s="1"/>
  <c r="R14" i="2"/>
  <c r="D14" i="2" s="1"/>
  <c r="R15" i="2"/>
  <c r="D15" i="2" s="1"/>
  <c r="R3" i="2"/>
  <c r="Q2" i="2"/>
  <c r="R2" i="2" s="1"/>
  <c r="I3" i="6" l="1"/>
  <c r="F3" i="6"/>
  <c r="E3" i="6"/>
  <c r="D4" i="6" s="1"/>
  <c r="D26" i="2"/>
  <c r="D2" i="2"/>
  <c r="R26" i="2"/>
  <c r="D27" i="2"/>
  <c r="D3" i="2"/>
  <c r="G4" i="6" l="1"/>
  <c r="H4" i="6" s="1"/>
  <c r="I4" i="6" s="1"/>
  <c r="J4" i="6" s="1"/>
  <c r="E4" i="6"/>
  <c r="D5" i="6" s="1"/>
  <c r="F4" i="6"/>
  <c r="J3" i="6"/>
  <c r="G5" i="6" l="1"/>
  <c r="H5" i="6" s="1"/>
  <c r="I5" i="6" s="1"/>
  <c r="J5" i="6" s="1"/>
  <c r="E5" i="6"/>
  <c r="G6" i="6" s="1"/>
  <c r="H6" i="6" s="1"/>
  <c r="F5" i="6"/>
  <c r="D6" i="6" l="1"/>
  <c r="F6" i="6" s="1"/>
  <c r="I6" i="6"/>
  <c r="E6" i="6" l="1"/>
  <c r="D7" i="6" s="1"/>
  <c r="E7" i="6" s="1"/>
  <c r="D8" i="6" s="1"/>
  <c r="J6" i="6"/>
  <c r="F7" i="6" l="1"/>
  <c r="G7" i="6"/>
  <c r="H7" i="6" s="1"/>
  <c r="I7" i="6" s="1"/>
  <c r="G8" i="6"/>
  <c r="H8" i="6" s="1"/>
  <c r="I8" i="6" s="1"/>
  <c r="J8" i="6" s="1"/>
  <c r="E8" i="6"/>
  <c r="D9" i="6" s="1"/>
  <c r="F8" i="6"/>
  <c r="G9" i="6" l="1"/>
  <c r="H9" i="6" s="1"/>
  <c r="I9" i="6" s="1"/>
  <c r="J9" i="6" s="1"/>
  <c r="E9" i="6"/>
  <c r="G10" i="6" s="1"/>
  <c r="H10" i="6" s="1"/>
  <c r="I10" i="6" s="1"/>
  <c r="J10" i="6" s="1"/>
  <c r="F9" i="6"/>
  <c r="J7" i="6"/>
  <c r="D10" i="6" l="1"/>
  <c r="E10" i="6" s="1"/>
  <c r="D11" i="6" s="1"/>
  <c r="G11" i="6" l="1"/>
  <c r="H11" i="6" s="1"/>
  <c r="I11" i="6" s="1"/>
  <c r="J11" i="6" s="1"/>
  <c r="F10" i="6"/>
  <c r="E11" i="6"/>
  <c r="G12" i="6" s="1"/>
  <c r="H12" i="6" s="1"/>
  <c r="I12" i="6" s="1"/>
  <c r="J12" i="6" s="1"/>
  <c r="F11" i="6"/>
  <c r="D12" i="6" l="1"/>
  <c r="F12" i="6" s="1"/>
  <c r="E12" i="6" l="1"/>
  <c r="D13" i="6" s="1"/>
  <c r="E13" i="6" s="1"/>
  <c r="D14" i="6" s="1"/>
  <c r="G13" i="6" l="1"/>
  <c r="H13" i="6" s="1"/>
  <c r="I13" i="6" s="1"/>
  <c r="J13" i="6" s="1"/>
  <c r="F13" i="6"/>
  <c r="G14" i="6"/>
  <c r="H14" i="6" s="1"/>
  <c r="I14" i="6" s="1"/>
  <c r="J14" i="6" s="1"/>
  <c r="E14" i="6"/>
  <c r="D15" i="6" s="1"/>
  <c r="F14" i="6"/>
  <c r="G15" i="6" l="1"/>
  <c r="H15" i="6" s="1"/>
  <c r="I15" i="6" s="1"/>
  <c r="J15" i="6" s="1"/>
  <c r="E15" i="6"/>
  <c r="G16" i="6" s="1"/>
  <c r="H16" i="6" s="1"/>
  <c r="I16" i="6" s="1"/>
  <c r="J16" i="6" s="1"/>
  <c r="F15" i="6"/>
  <c r="D16" i="6" l="1"/>
  <c r="E16" i="6" l="1"/>
  <c r="D17" i="6" s="1"/>
  <c r="F16" i="6"/>
  <c r="E17" i="6" l="1"/>
  <c r="G18" i="6" s="1"/>
  <c r="H18" i="6" s="1"/>
  <c r="I18" i="6" s="1"/>
  <c r="J18" i="6" s="1"/>
  <c r="F17" i="6"/>
  <c r="G17" i="6"/>
  <c r="H17" i="6" s="1"/>
  <c r="I17" i="6" s="1"/>
  <c r="J17" i="6" s="1"/>
  <c r="D18" i="6" l="1"/>
  <c r="E18" i="6" l="1"/>
  <c r="D19" i="6" s="1"/>
  <c r="F18" i="6"/>
  <c r="G19" i="6" l="1"/>
  <c r="H19" i="6" s="1"/>
  <c r="I19" i="6" s="1"/>
  <c r="J19" i="6" s="1"/>
  <c r="E19" i="6"/>
  <c r="D20" i="6" s="1"/>
  <c r="F19" i="6"/>
  <c r="G20" i="6" l="1"/>
  <c r="H20" i="6" s="1"/>
  <c r="I20" i="6" s="1"/>
  <c r="J20" i="6" s="1"/>
  <c r="E20" i="6"/>
  <c r="D21" i="6" s="1"/>
  <c r="F20" i="6"/>
  <c r="G21" i="6" l="1"/>
  <c r="H21" i="6" s="1"/>
  <c r="I21" i="6" s="1"/>
  <c r="J21" i="6" s="1"/>
  <c r="E21" i="6"/>
  <c r="G22" i="6" s="1"/>
  <c r="H22" i="6" s="1"/>
  <c r="I22" i="6" s="1"/>
  <c r="J22" i="6" s="1"/>
  <c r="F21" i="6"/>
  <c r="D22" i="6" l="1"/>
  <c r="E22" i="6" l="1"/>
  <c r="G23" i="6" s="1"/>
  <c r="H23" i="6" s="1"/>
  <c r="I23" i="6" s="1"/>
  <c r="J23" i="6" s="1"/>
  <c r="F22" i="6"/>
  <c r="D23" i="6" l="1"/>
  <c r="E23" i="6" s="1"/>
  <c r="G24" i="6" s="1"/>
  <c r="H24" i="6" s="1"/>
  <c r="I24" i="6" s="1"/>
  <c r="J24" i="6" s="1"/>
  <c r="F23" i="6" l="1"/>
  <c r="D24" i="6"/>
  <c r="E24" i="6" l="1"/>
  <c r="D25" i="6" s="1"/>
  <c r="F24" i="6"/>
  <c r="G25" i="6" l="1"/>
  <c r="H25" i="6" s="1"/>
  <c r="I25" i="6" s="1"/>
  <c r="J25" i="6" s="1"/>
  <c r="F25" i="6"/>
  <c r="E25" i="6"/>
  <c r="G26" i="6" s="1"/>
  <c r="H26" i="6" s="1"/>
  <c r="I26" i="6" s="1"/>
  <c r="J26" i="6" s="1"/>
  <c r="D26" i="6" l="1"/>
  <c r="F26" i="6" s="1"/>
  <c r="E26" i="6" l="1"/>
  <c r="G27" i="6" s="1"/>
  <c r="H27" i="6" s="1"/>
  <c r="I27" i="6" s="1"/>
  <c r="J27" i="6" s="1"/>
  <c r="D27" i="6" l="1"/>
  <c r="F27" i="6" s="1"/>
  <c r="E27" i="6" l="1"/>
  <c r="D28" i="6" s="1"/>
  <c r="F28" i="6" s="1"/>
  <c r="G28" i="6" l="1"/>
  <c r="H28" i="6" s="1"/>
  <c r="I28" i="6" s="1"/>
  <c r="J28" i="6" s="1"/>
  <c r="E28" i="6"/>
  <c r="D29" i="6" s="1"/>
  <c r="F29" i="6" s="1"/>
  <c r="E29" i="6" l="1"/>
  <c r="G30" i="6" s="1"/>
  <c r="H30" i="6" s="1"/>
  <c r="I30" i="6" s="1"/>
  <c r="J30" i="6" s="1"/>
  <c r="G29" i="6"/>
  <c r="H29" i="6" s="1"/>
  <c r="I29" i="6" s="1"/>
  <c r="J29" i="6" s="1"/>
  <c r="D30" i="6" l="1"/>
  <c r="F30" i="6" s="1"/>
  <c r="E30" i="6" l="1"/>
  <c r="D31" i="6" s="1"/>
  <c r="F31" i="6" s="1"/>
  <c r="E31" i="6" l="1"/>
  <c r="D32" i="6" s="1"/>
  <c r="E32" i="6" s="1"/>
  <c r="D33" i="6" s="1"/>
  <c r="E33" i="6" s="1"/>
  <c r="D34" i="6" s="1"/>
  <c r="G31" i="6"/>
  <c r="H31" i="6" s="1"/>
  <c r="I31" i="6" s="1"/>
  <c r="J31" i="6" s="1"/>
  <c r="F33" i="6" l="1"/>
  <c r="G33" i="6"/>
  <c r="H33" i="6" s="1"/>
  <c r="I33" i="6" s="1"/>
  <c r="J33" i="6" s="1"/>
  <c r="F32" i="6"/>
  <c r="G32" i="6"/>
  <c r="H32" i="6" s="1"/>
  <c r="I32" i="6" s="1"/>
  <c r="J32" i="6" s="1"/>
  <c r="F34" i="6"/>
  <c r="E34" i="6"/>
  <c r="D35" i="6" s="1"/>
  <c r="G34" i="6"/>
  <c r="H34" i="6" s="1"/>
  <c r="I34" i="6" s="1"/>
  <c r="J34" i="6" s="1"/>
  <c r="F35" i="6" l="1"/>
  <c r="E35" i="6"/>
  <c r="D36" i="6" s="1"/>
  <c r="G35" i="6"/>
  <c r="H35" i="6" s="1"/>
  <c r="I35" i="6" s="1"/>
  <c r="J35" i="6" s="1"/>
  <c r="F36" i="6" l="1"/>
  <c r="E36" i="6"/>
  <c r="D37" i="6" s="1"/>
  <c r="G36" i="6"/>
  <c r="H36" i="6" s="1"/>
  <c r="I36" i="6" s="1"/>
  <c r="J36" i="6" s="1"/>
  <c r="F37" i="6" l="1"/>
  <c r="E37" i="6"/>
  <c r="D38" i="6" s="1"/>
  <c r="G37" i="6"/>
  <c r="H37" i="6" s="1"/>
  <c r="I37" i="6" s="1"/>
  <c r="J37" i="6" s="1"/>
  <c r="F38" i="6" l="1"/>
  <c r="E38" i="6"/>
  <c r="D39" i="6" s="1"/>
  <c r="G38" i="6"/>
  <c r="H38" i="6" s="1"/>
  <c r="I38" i="6" s="1"/>
  <c r="J38" i="6" s="1"/>
  <c r="F39" i="6" l="1"/>
  <c r="E39" i="6"/>
  <c r="D40" i="6" s="1"/>
  <c r="G39" i="6"/>
  <c r="H39" i="6" s="1"/>
  <c r="I39" i="6" s="1"/>
  <c r="J39" i="6" s="1"/>
  <c r="F40" i="6" l="1"/>
  <c r="E40" i="6"/>
  <c r="G41" i="6" s="1"/>
  <c r="H41" i="6" s="1"/>
  <c r="I41" i="6" s="1"/>
  <c r="J41" i="6" s="1"/>
  <c r="G40" i="6"/>
  <c r="H40" i="6" s="1"/>
  <c r="I40" i="6" s="1"/>
  <c r="J40" i="6" s="1"/>
  <c r="D41" i="6" l="1"/>
  <c r="F41" i="6" s="1"/>
  <c r="E41" i="6" l="1"/>
  <c r="G42" i="6" s="1"/>
  <c r="H42" i="6" s="1"/>
  <c r="I42" i="6" s="1"/>
  <c r="J42" i="6" s="1"/>
  <c r="D42" i="6" l="1"/>
  <c r="F42" i="6" l="1"/>
  <c r="E42" i="6"/>
  <c r="G43" i="6" s="1"/>
  <c r="H43" i="6" s="1"/>
  <c r="I43" i="6" s="1"/>
  <c r="J43" i="6" s="1"/>
  <c r="D43" i="6" l="1"/>
  <c r="F43" i="6" l="1"/>
  <c r="E43" i="6"/>
  <c r="D44" i="6" s="1"/>
  <c r="F44" i="6" l="1"/>
  <c r="E44" i="6"/>
  <c r="G45" i="6" s="1"/>
  <c r="H45" i="6" s="1"/>
  <c r="I45" i="6" s="1"/>
  <c r="J45" i="6" s="1"/>
  <c r="G44" i="6"/>
  <c r="H44" i="6" s="1"/>
  <c r="I44" i="6" s="1"/>
  <c r="J44" i="6" s="1"/>
  <c r="D45" i="6" l="1"/>
  <c r="F45" i="6" l="1"/>
  <c r="E45" i="6"/>
  <c r="G46" i="6" s="1"/>
  <c r="H46" i="6" s="1"/>
  <c r="I46" i="6" s="1"/>
  <c r="J46" i="6" s="1"/>
  <c r="D46" i="6" l="1"/>
  <c r="F46" i="6" s="1"/>
  <c r="E46" i="6" l="1"/>
  <c r="G47" i="6" s="1"/>
  <c r="H47" i="6" s="1"/>
  <c r="I47" i="6" s="1"/>
  <c r="J47" i="6" s="1"/>
  <c r="D47" i="6" l="1"/>
  <c r="E47" i="6" s="1"/>
  <c r="D48" i="6" s="1"/>
  <c r="E48" i="6" s="1"/>
  <c r="F48" i="6" l="1"/>
  <c r="G48" i="6"/>
  <c r="H48" i="6" s="1"/>
  <c r="I48" i="6" s="1"/>
  <c r="J48" i="6" s="1"/>
  <c r="F47" i="6"/>
  <c r="D49" i="6"/>
  <c r="G49" i="6"/>
  <c r="H49" i="6" s="1"/>
  <c r="I49" i="6" s="1"/>
  <c r="J49" i="6" s="1"/>
  <c r="F49" i="6" l="1"/>
  <c r="E49" i="6"/>
  <c r="G50" i="6" s="1"/>
  <c r="H50" i="6" s="1"/>
  <c r="I50" i="6" s="1"/>
  <c r="J50" i="6" s="1"/>
  <c r="D50" i="6" l="1"/>
  <c r="E50" i="6" s="1"/>
  <c r="D51" i="6" s="1"/>
  <c r="F50" i="6" l="1"/>
  <c r="F51" i="6"/>
  <c r="E51" i="6"/>
  <c r="G52" i="6" s="1"/>
  <c r="H52" i="6" s="1"/>
  <c r="I52" i="6" s="1"/>
  <c r="J52" i="6" s="1"/>
  <c r="G51" i="6"/>
  <c r="H51" i="6" s="1"/>
  <c r="I51" i="6" s="1"/>
  <c r="J51" i="6" s="1"/>
  <c r="D52" i="6" l="1"/>
  <c r="F52" i="6" l="1"/>
  <c r="E52" i="6"/>
  <c r="G53" i="6" s="1"/>
  <c r="H53" i="6" s="1"/>
  <c r="I53" i="6" s="1"/>
  <c r="J53" i="6" s="1"/>
  <c r="D53" i="6" l="1"/>
  <c r="E53" i="6" l="1"/>
  <c r="G54" i="6" s="1"/>
  <c r="H54" i="6" s="1"/>
  <c r="I54" i="6" s="1"/>
  <c r="J54" i="6" s="1"/>
  <c r="F53" i="6"/>
  <c r="D54" i="6" l="1"/>
  <c r="F54" i="6" l="1"/>
  <c r="E54" i="6"/>
  <c r="G55" i="6" s="1"/>
  <c r="H55" i="6" s="1"/>
  <c r="I55" i="6" s="1"/>
  <c r="J55" i="6" s="1"/>
  <c r="D55" i="6" l="1"/>
  <c r="F55" i="6" l="1"/>
  <c r="E55" i="6"/>
  <c r="G56" i="6" s="1"/>
  <c r="H56" i="6" s="1"/>
  <c r="I56" i="6" s="1"/>
  <c r="J56" i="6" s="1"/>
  <c r="D56" i="6" l="1"/>
  <c r="E56" i="6" l="1"/>
  <c r="G57" i="6" s="1"/>
  <c r="H57" i="6" s="1"/>
  <c r="I57" i="6" s="1"/>
  <c r="J57" i="6" s="1"/>
  <c r="F56" i="6"/>
  <c r="D57" i="6" l="1"/>
  <c r="F57" i="6" s="1"/>
  <c r="E57" i="6" l="1"/>
  <c r="G58" i="6" s="1"/>
  <c r="H58" i="6" s="1"/>
  <c r="I58" i="6" s="1"/>
  <c r="J58" i="6" s="1"/>
  <c r="D58" i="6" l="1"/>
  <c r="E58" i="6" s="1"/>
  <c r="G59" i="6" s="1"/>
  <c r="H59" i="6" s="1"/>
  <c r="I59" i="6" s="1"/>
  <c r="J59" i="6" s="1"/>
  <c r="D59" i="6" l="1"/>
  <c r="F59" i="6" s="1"/>
  <c r="F58" i="6"/>
  <c r="E59" i="6" l="1"/>
  <c r="G60" i="6" s="1"/>
  <c r="H60" i="6" s="1"/>
  <c r="I60" i="6" s="1"/>
  <c r="J60" i="6" s="1"/>
  <c r="D60" i="6" l="1"/>
  <c r="F60" i="6" l="1"/>
  <c r="E60" i="6"/>
  <c r="G61" i="6" l="1"/>
  <c r="H61" i="6" s="1"/>
  <c r="I61" i="6" s="1"/>
  <c r="J61" i="6" s="1"/>
  <c r="D61" i="6"/>
  <c r="F61" i="6" l="1"/>
  <c r="E61" i="6"/>
  <c r="G62" i="6" l="1"/>
  <c r="H62" i="6" s="1"/>
  <c r="I62" i="6" s="1"/>
  <c r="J62" i="6" s="1"/>
  <c r="D62" i="6"/>
  <c r="F62" i="6" l="1"/>
  <c r="E62" i="6"/>
  <c r="G63" i="6" l="1"/>
  <c r="H63" i="6" s="1"/>
  <c r="I63" i="6" s="1"/>
  <c r="J63" i="6" s="1"/>
  <c r="D63" i="6"/>
  <c r="F63" i="6" l="1"/>
  <c r="E63" i="6"/>
  <c r="G64" i="6" s="1"/>
  <c r="H64" i="6" s="1"/>
  <c r="I64" i="6" s="1"/>
  <c r="J64" i="6" s="1"/>
  <c r="D64" i="6" l="1"/>
  <c r="F64" i="6" s="1"/>
  <c r="E64" i="6" l="1"/>
  <c r="G65" i="6" s="1"/>
  <c r="H65" i="6" s="1"/>
  <c r="I65" i="6" s="1"/>
  <c r="J65" i="6" s="1"/>
  <c r="D65" i="6" l="1"/>
  <c r="E65" i="6" s="1"/>
  <c r="G66" i="6" s="1"/>
  <c r="H66" i="6" s="1"/>
  <c r="I66" i="6" s="1"/>
  <c r="J66" i="6" s="1"/>
  <c r="F65" i="6" l="1"/>
  <c r="D66" i="6"/>
  <c r="F66" i="6" l="1"/>
  <c r="E66" i="6"/>
  <c r="G67" i="6" s="1"/>
  <c r="H67" i="6" s="1"/>
  <c r="I67" i="6" s="1"/>
  <c r="J67" i="6" s="1"/>
  <c r="D67" i="6" l="1"/>
  <c r="E67" i="6" s="1"/>
  <c r="F67" i="6" l="1"/>
  <c r="G68" i="6"/>
  <c r="H68" i="6" s="1"/>
  <c r="I68" i="6" s="1"/>
  <c r="J68" i="6" s="1"/>
  <c r="D68" i="6"/>
  <c r="F68" i="6" l="1"/>
  <c r="E68" i="6"/>
  <c r="G69" i="6" s="1"/>
  <c r="H69" i="6" s="1"/>
  <c r="I69" i="6" s="1"/>
  <c r="J69" i="6" s="1"/>
  <c r="D69" i="6" l="1"/>
  <c r="F69" i="6" l="1"/>
  <c r="E69" i="6"/>
  <c r="G70" i="6" s="1"/>
  <c r="H70" i="6" s="1"/>
  <c r="I70" i="6" s="1"/>
  <c r="J70" i="6" s="1"/>
  <c r="D70" i="6" l="1"/>
  <c r="F70" i="6" s="1"/>
  <c r="E70" i="6" l="1"/>
  <c r="G71" i="6" s="1"/>
  <c r="H71" i="6" s="1"/>
  <c r="I71" i="6" s="1"/>
  <c r="J71" i="6" s="1"/>
  <c r="D71" i="6" l="1"/>
  <c r="E71" i="6" s="1"/>
  <c r="G72" i="6" s="1"/>
  <c r="H72" i="6" s="1"/>
  <c r="I72" i="6" s="1"/>
  <c r="J72" i="6" s="1"/>
  <c r="F71" i="6" l="1"/>
  <c r="D72" i="6"/>
  <c r="E72" i="6" l="1"/>
  <c r="G73" i="6" s="1"/>
  <c r="H73" i="6" s="1"/>
  <c r="I73" i="6" s="1"/>
  <c r="J73" i="6" s="1"/>
  <c r="F72" i="6"/>
  <c r="D73" i="6" l="1"/>
  <c r="E73" i="6" s="1"/>
  <c r="G74" i="6" s="1"/>
  <c r="H74" i="6" s="1"/>
  <c r="I74" i="6" s="1"/>
  <c r="J74" i="6" s="1"/>
  <c r="D74" i="6" l="1"/>
  <c r="F74" i="6" s="1"/>
  <c r="F73" i="6"/>
  <c r="E74" i="6" l="1"/>
  <c r="G75" i="6" s="1"/>
  <c r="H75" i="6" s="1"/>
  <c r="I75" i="6" s="1"/>
  <c r="J75" i="6" s="1"/>
  <c r="D75" i="6" l="1"/>
  <c r="F75" i="6" s="1"/>
  <c r="E75" i="6" l="1"/>
  <c r="D76" i="6" s="1"/>
  <c r="E76" i="6" s="1"/>
  <c r="F76" i="6" l="1"/>
  <c r="G76" i="6"/>
  <c r="H76" i="6" s="1"/>
  <c r="I76" i="6" s="1"/>
  <c r="J76" i="6" s="1"/>
  <c r="D77" i="6"/>
  <c r="G77" i="6"/>
  <c r="H77" i="6" s="1"/>
  <c r="I77" i="6" s="1"/>
  <c r="J77" i="6" s="1"/>
  <c r="E77" i="6" l="1"/>
  <c r="G78" i="6" s="1"/>
  <c r="H78" i="6" s="1"/>
  <c r="I78" i="6" s="1"/>
  <c r="J78" i="6" s="1"/>
  <c r="F77" i="6"/>
  <c r="D78" i="6" l="1"/>
  <c r="F78" i="6" s="1"/>
  <c r="E78" i="6" l="1"/>
  <c r="G79" i="6" l="1"/>
  <c r="H79" i="6" s="1"/>
  <c r="I79" i="6" s="1"/>
  <c r="J79" i="6" s="1"/>
  <c r="D79" i="6"/>
  <c r="F79" i="6" l="1"/>
  <c r="E79" i="6"/>
  <c r="G80" i="6" l="1"/>
  <c r="H80" i="6" s="1"/>
  <c r="I80" i="6" s="1"/>
  <c r="J80" i="6" s="1"/>
  <c r="D80" i="6"/>
  <c r="F80" i="6" l="1"/>
  <c r="E80" i="6"/>
  <c r="G81" i="6" l="1"/>
  <c r="H81" i="6" s="1"/>
  <c r="I81" i="6" s="1"/>
  <c r="J81" i="6" s="1"/>
  <c r="D81" i="6"/>
  <c r="E81" i="6" l="1"/>
  <c r="D82" i="6" s="1"/>
  <c r="F82" i="6" s="1"/>
  <c r="F81" i="6"/>
  <c r="E82" i="6" l="1"/>
  <c r="D83" i="6" s="1"/>
  <c r="F83" i="6" s="1"/>
  <c r="G82" i="6"/>
  <c r="H82" i="6" s="1"/>
  <c r="I82" i="6" s="1"/>
  <c r="J82" i="6" s="1"/>
  <c r="G83" i="6" l="1"/>
  <c r="H83" i="6" s="1"/>
  <c r="I83" i="6" s="1"/>
  <c r="J83" i="6" s="1"/>
  <c r="E83" i="6"/>
  <c r="G84" i="6" s="1"/>
  <c r="H84" i="6" s="1"/>
  <c r="I84" i="6" s="1"/>
  <c r="J84" i="6" s="1"/>
  <c r="D84" i="6" l="1"/>
  <c r="F84" i="6" l="1"/>
  <c r="E84" i="6"/>
  <c r="D85" i="6" s="1"/>
  <c r="F85" i="6" s="1"/>
  <c r="E85" i="6" l="1"/>
  <c r="D86" i="6" s="1"/>
  <c r="G85" i="6"/>
  <c r="H85" i="6" s="1"/>
  <c r="I85" i="6" s="1"/>
  <c r="J85" i="6" s="1"/>
  <c r="G86" i="6" l="1"/>
  <c r="H86" i="6" s="1"/>
  <c r="I86" i="6" s="1"/>
  <c r="J86" i="6" s="1"/>
  <c r="F86" i="6"/>
  <c r="E86" i="6"/>
  <c r="G87" i="6" l="1"/>
  <c r="H87" i="6" s="1"/>
  <c r="I87" i="6" s="1"/>
  <c r="J87" i="6" s="1"/>
  <c r="D87" i="6"/>
  <c r="F87" i="6" l="1"/>
  <c r="E87" i="6"/>
  <c r="G88" i="6" s="1"/>
  <c r="H88" i="6" s="1"/>
  <c r="I88" i="6" s="1"/>
  <c r="J88" i="6" s="1"/>
  <c r="D88" i="6" l="1"/>
  <c r="E88" i="6" l="1"/>
  <c r="G89" i="6" s="1"/>
  <c r="H89" i="6" s="1"/>
  <c r="I89" i="6" s="1"/>
  <c r="J89" i="6" s="1"/>
  <c r="F88" i="6"/>
  <c r="D89" i="6" l="1"/>
  <c r="F89" i="6" l="1"/>
  <c r="E89" i="6"/>
  <c r="G90" i="6" l="1"/>
  <c r="H90" i="6" s="1"/>
  <c r="I90" i="6" s="1"/>
  <c r="J90" i="6" s="1"/>
  <c r="D90" i="6"/>
  <c r="F90" i="6" l="1"/>
  <c r="E90" i="6"/>
  <c r="G91" i="6" l="1"/>
  <c r="H91" i="6" s="1"/>
  <c r="I91" i="6" s="1"/>
  <c r="J91" i="6" s="1"/>
  <c r="D91" i="6"/>
  <c r="F91" i="6" l="1"/>
  <c r="E91" i="6"/>
  <c r="G92" i="6" s="1"/>
  <c r="H92" i="6" s="1"/>
  <c r="I92" i="6" s="1"/>
  <c r="J92" i="6" s="1"/>
  <c r="D92" i="6" l="1"/>
  <c r="F92" i="6" s="1"/>
  <c r="E92" i="6" l="1"/>
  <c r="G93" i="6" l="1"/>
  <c r="H93" i="6" s="1"/>
  <c r="I93" i="6" s="1"/>
  <c r="J93" i="6" s="1"/>
  <c r="D93" i="6"/>
  <c r="F93" i="6" l="1"/>
  <c r="E93" i="6"/>
  <c r="G94" i="6" s="1"/>
  <c r="H94" i="6" s="1"/>
  <c r="I94" i="6" s="1"/>
  <c r="J94" i="6" s="1"/>
  <c r="D94" i="6" l="1"/>
  <c r="F94" i="6" s="1"/>
  <c r="E94" i="6" l="1"/>
  <c r="G95" i="6" s="1"/>
  <c r="H95" i="6" s="1"/>
  <c r="I95" i="6" s="1"/>
  <c r="J95" i="6" s="1"/>
  <c r="D95" i="6" l="1"/>
  <c r="F95" i="6" s="1"/>
  <c r="E95" i="6" l="1"/>
  <c r="G96" i="6" s="1"/>
  <c r="H96" i="6" s="1"/>
  <c r="I96" i="6" s="1"/>
  <c r="J96" i="6" s="1"/>
  <c r="D96" i="6" l="1"/>
  <c r="F96" i="6" s="1"/>
  <c r="E96" i="6" l="1"/>
  <c r="G97" i="6" s="1"/>
  <c r="H97" i="6" s="1"/>
  <c r="D97" i="6" l="1"/>
  <c r="E97" i="6" s="1"/>
  <c r="G104" i="6" s="1"/>
  <c r="I97" i="6"/>
  <c r="P12" i="6"/>
  <c r="G117" i="6" l="1"/>
  <c r="G111" i="6"/>
  <c r="G102" i="6"/>
  <c r="G109" i="6"/>
  <c r="G119" i="6"/>
  <c r="G101" i="6"/>
  <c r="G108" i="6"/>
  <c r="G113" i="6"/>
  <c r="G118" i="6"/>
  <c r="G112" i="6"/>
  <c r="G100" i="6"/>
  <c r="G103" i="6"/>
  <c r="G98" i="6"/>
  <c r="G110" i="6"/>
  <c r="F97" i="6"/>
  <c r="G121" i="6" s="1"/>
  <c r="G116" i="6"/>
  <c r="G106" i="6"/>
  <c r="G120" i="6"/>
  <c r="G99" i="6"/>
  <c r="G107" i="6"/>
  <c r="G114" i="6"/>
  <c r="G105" i="6"/>
  <c r="G115" i="6"/>
  <c r="P11" i="6"/>
  <c r="J97" i="6"/>
  <c r="P13" i="6" s="1"/>
</calcChain>
</file>

<file path=xl/sharedStrings.xml><?xml version="1.0" encoding="utf-8"?>
<sst xmlns="http://schemas.openxmlformats.org/spreadsheetml/2006/main" count="41" uniqueCount="24">
  <si>
    <t>Hours</t>
  </si>
  <si>
    <t>TotalNumOfPlayers</t>
  </si>
  <si>
    <t>Hour</t>
  </si>
  <si>
    <t>Day 1</t>
  </si>
  <si>
    <t>Day 2</t>
  </si>
  <si>
    <t>Day 3</t>
  </si>
  <si>
    <t>Day 4</t>
  </si>
  <si>
    <t>Total</t>
  </si>
  <si>
    <t>Hour Avg</t>
  </si>
  <si>
    <t>Index</t>
  </si>
  <si>
    <t>Level</t>
  </si>
  <si>
    <t>Trend</t>
  </si>
  <si>
    <t>Forecast</t>
  </si>
  <si>
    <t>Abs E</t>
  </si>
  <si>
    <t>% E</t>
  </si>
  <si>
    <t>E</t>
  </si>
  <si>
    <t>MAD</t>
  </si>
  <si>
    <t>MSE</t>
  </si>
  <si>
    <t>MAPE</t>
  </si>
  <si>
    <t>alpha</t>
  </si>
  <si>
    <t>beta</t>
  </si>
  <si>
    <t>gamma</t>
  </si>
  <si>
    <t>Seasonal Factor</t>
  </si>
  <si>
    <t>Deseasonalized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</si>
</sst>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9">
    <xf numFmtId="0" fontId="0" fillId="0" borderId="0" xfId="0"/>
    <xf numFmtId="1" fontId="0" fillId="0" borderId="0" xfId="0" applyNumberFormat="1"/>
    <xf numFmtId="2" fontId="0" fillId="0" borderId="0" xfId="0" applyNumberFormat="1"/>
    <xf numFmtId="0" fontId="16" fillId="0" borderId="0" xfId="0" applyFont="1"/>
    <xf numFmtId="43" fontId="0" fillId="33" borderId="0" xfId="42" applyFont="1" applyFill="1"/>
    <xf numFmtId="1" fontId="0" fillId="0" borderId="10" xfId="0" applyNumberFormat="1" applyBorder="1"/>
    <xf numFmtId="1" fontId="0" fillId="0" borderId="11" xfId="0" applyNumberFormat="1" applyBorder="1"/>
    <xf numFmtId="1" fontId="0" fillId="0" borderId="12" xfId="0" applyNumberFormat="1" applyBorder="1"/>
    <xf numFmtId="9" fontId="0" fillId="33" borderId="0" xfId="43"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BG3PlayerUsageDataHourly!$B$1</c:f>
              <c:strCache>
                <c:ptCount val="1"/>
                <c:pt idx="0">
                  <c:v>TotalNumOfPlayers</c:v>
                </c:pt>
              </c:strCache>
            </c:strRef>
          </c:tx>
          <c:spPr>
            <a:ln w="28575" cap="rnd">
              <a:solidFill>
                <a:schemeClr val="accent1"/>
              </a:solidFill>
              <a:round/>
            </a:ln>
            <a:effectLst/>
          </c:spPr>
          <c:marker>
            <c:symbol val="none"/>
          </c:marker>
          <c:cat>
            <c:numRef>
              <c:f>BG3PlayerUsageDataHourly!$A$2:$A$97</c:f>
              <c:numCache>
                <c:formatCode>General</c:formatCode>
                <c:ptCount val="9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numCache>
            </c:numRef>
          </c:cat>
          <c:val>
            <c:numRef>
              <c:f>BG3PlayerUsageDataHourly!$B$2:$B$97</c:f>
              <c:numCache>
                <c:formatCode>General</c:formatCode>
                <c:ptCount val="96"/>
                <c:pt idx="0">
                  <c:v>93366</c:v>
                </c:pt>
                <c:pt idx="1">
                  <c:v>95036</c:v>
                </c:pt>
                <c:pt idx="2">
                  <c:v>94361</c:v>
                </c:pt>
                <c:pt idx="3">
                  <c:v>88048</c:v>
                </c:pt>
                <c:pt idx="4">
                  <c:v>77191</c:v>
                </c:pt>
                <c:pt idx="5">
                  <c:v>65148</c:v>
                </c:pt>
                <c:pt idx="6">
                  <c:v>53901</c:v>
                </c:pt>
                <c:pt idx="7">
                  <c:v>45981</c:v>
                </c:pt>
                <c:pt idx="8">
                  <c:v>42027</c:v>
                </c:pt>
                <c:pt idx="9">
                  <c:v>42896</c:v>
                </c:pt>
                <c:pt idx="10">
                  <c:v>46078</c:v>
                </c:pt>
                <c:pt idx="11">
                  <c:v>51351</c:v>
                </c:pt>
                <c:pt idx="12">
                  <c:v>59200</c:v>
                </c:pt>
                <c:pt idx="13">
                  <c:v>67057</c:v>
                </c:pt>
                <c:pt idx="14">
                  <c:v>71462</c:v>
                </c:pt>
                <c:pt idx="15">
                  <c:v>72818</c:v>
                </c:pt>
                <c:pt idx="16">
                  <c:v>75869</c:v>
                </c:pt>
                <c:pt idx="17">
                  <c:v>81716</c:v>
                </c:pt>
                <c:pt idx="18">
                  <c:v>89730</c:v>
                </c:pt>
                <c:pt idx="19">
                  <c:v>98485</c:v>
                </c:pt>
                <c:pt idx="20">
                  <c:v>101983</c:v>
                </c:pt>
                <c:pt idx="21">
                  <c:v>101664</c:v>
                </c:pt>
                <c:pt idx="22">
                  <c:v>95073</c:v>
                </c:pt>
                <c:pt idx="23">
                  <c:v>86966</c:v>
                </c:pt>
                <c:pt idx="24">
                  <c:v>90114</c:v>
                </c:pt>
                <c:pt idx="25">
                  <c:v>91510</c:v>
                </c:pt>
                <c:pt idx="26">
                  <c:v>90911</c:v>
                </c:pt>
                <c:pt idx="27">
                  <c:v>85209</c:v>
                </c:pt>
                <c:pt idx="28">
                  <c:v>74855</c:v>
                </c:pt>
                <c:pt idx="29">
                  <c:v>63497</c:v>
                </c:pt>
                <c:pt idx="30">
                  <c:v>52480</c:v>
                </c:pt>
                <c:pt idx="31">
                  <c:v>45058</c:v>
                </c:pt>
                <c:pt idx="32">
                  <c:v>41307</c:v>
                </c:pt>
                <c:pt idx="33">
                  <c:v>41814</c:v>
                </c:pt>
                <c:pt idx="34">
                  <c:v>44749</c:v>
                </c:pt>
                <c:pt idx="35">
                  <c:v>49980</c:v>
                </c:pt>
                <c:pt idx="36">
                  <c:v>57178</c:v>
                </c:pt>
                <c:pt idx="37">
                  <c:v>64826</c:v>
                </c:pt>
                <c:pt idx="38">
                  <c:v>69406</c:v>
                </c:pt>
                <c:pt idx="39">
                  <c:v>71041</c:v>
                </c:pt>
                <c:pt idx="40">
                  <c:v>73950</c:v>
                </c:pt>
                <c:pt idx="41">
                  <c:v>78956</c:v>
                </c:pt>
                <c:pt idx="42">
                  <c:v>87437</c:v>
                </c:pt>
                <c:pt idx="43">
                  <c:v>96271</c:v>
                </c:pt>
                <c:pt idx="44">
                  <c:v>100850</c:v>
                </c:pt>
                <c:pt idx="45">
                  <c:v>100589</c:v>
                </c:pt>
                <c:pt idx="46">
                  <c:v>95297</c:v>
                </c:pt>
                <c:pt idx="47">
                  <c:v>88398</c:v>
                </c:pt>
                <c:pt idx="48">
                  <c:v>89527</c:v>
                </c:pt>
                <c:pt idx="49">
                  <c:v>90982</c:v>
                </c:pt>
                <c:pt idx="50">
                  <c:v>90630</c:v>
                </c:pt>
                <c:pt idx="51">
                  <c:v>85406</c:v>
                </c:pt>
                <c:pt idx="52">
                  <c:v>75562</c:v>
                </c:pt>
                <c:pt idx="53">
                  <c:v>64724</c:v>
                </c:pt>
                <c:pt idx="54">
                  <c:v>54421</c:v>
                </c:pt>
                <c:pt idx="55">
                  <c:v>46919</c:v>
                </c:pt>
                <c:pt idx="56">
                  <c:v>43727</c:v>
                </c:pt>
                <c:pt idx="57">
                  <c:v>45265</c:v>
                </c:pt>
                <c:pt idx="58">
                  <c:v>48792</c:v>
                </c:pt>
                <c:pt idx="59">
                  <c:v>54771</c:v>
                </c:pt>
                <c:pt idx="60">
                  <c:v>63327</c:v>
                </c:pt>
                <c:pt idx="61">
                  <c:v>72809</c:v>
                </c:pt>
                <c:pt idx="62">
                  <c:v>80342</c:v>
                </c:pt>
                <c:pt idx="63">
                  <c:v>83775</c:v>
                </c:pt>
                <c:pt idx="64">
                  <c:v>85527</c:v>
                </c:pt>
                <c:pt idx="65">
                  <c:v>89456</c:v>
                </c:pt>
                <c:pt idx="66">
                  <c:v>94655</c:v>
                </c:pt>
                <c:pt idx="67">
                  <c:v>102217</c:v>
                </c:pt>
                <c:pt idx="68">
                  <c:v>108682</c:v>
                </c:pt>
                <c:pt idx="69">
                  <c:v>108758</c:v>
                </c:pt>
                <c:pt idx="70">
                  <c:v>107348</c:v>
                </c:pt>
                <c:pt idx="71">
                  <c:v>101779</c:v>
                </c:pt>
                <c:pt idx="72">
                  <c:v>97717</c:v>
                </c:pt>
                <c:pt idx="73">
                  <c:v>101586</c:v>
                </c:pt>
                <c:pt idx="74">
                  <c:v>101967</c:v>
                </c:pt>
                <c:pt idx="75">
                  <c:v>101599</c:v>
                </c:pt>
                <c:pt idx="76">
                  <c:v>95892</c:v>
                </c:pt>
                <c:pt idx="77">
                  <c:v>86624</c:v>
                </c:pt>
                <c:pt idx="78">
                  <c:v>77025</c:v>
                </c:pt>
                <c:pt idx="79">
                  <c:v>68964</c:v>
                </c:pt>
                <c:pt idx="80">
                  <c:v>65006</c:v>
                </c:pt>
                <c:pt idx="81">
                  <c:v>67639</c:v>
                </c:pt>
                <c:pt idx="82">
                  <c:v>72349</c:v>
                </c:pt>
                <c:pt idx="83">
                  <c:v>79647</c:v>
                </c:pt>
                <c:pt idx="84">
                  <c:v>89881</c:v>
                </c:pt>
                <c:pt idx="85">
                  <c:v>102831</c:v>
                </c:pt>
                <c:pt idx="86">
                  <c:v>112191</c:v>
                </c:pt>
                <c:pt idx="87">
                  <c:v>116953</c:v>
                </c:pt>
                <c:pt idx="88">
                  <c:v>118473</c:v>
                </c:pt>
                <c:pt idx="89">
                  <c:v>119602</c:v>
                </c:pt>
                <c:pt idx="90">
                  <c:v>121775</c:v>
                </c:pt>
                <c:pt idx="91">
                  <c:v>127589</c:v>
                </c:pt>
                <c:pt idx="92">
                  <c:v>132302</c:v>
                </c:pt>
                <c:pt idx="93">
                  <c:v>132256</c:v>
                </c:pt>
                <c:pt idx="94">
                  <c:v>129251</c:v>
                </c:pt>
                <c:pt idx="95">
                  <c:v>121431</c:v>
                </c:pt>
              </c:numCache>
            </c:numRef>
          </c:val>
          <c:smooth val="0"/>
          <c:extLst>
            <c:ext xmlns:c16="http://schemas.microsoft.com/office/drawing/2014/chart" uri="{C3380CC4-5D6E-409C-BE32-E72D297353CC}">
              <c16:uniqueId val="{00000000-8A52-4FCE-AC26-1BDF1EFA77D3}"/>
            </c:ext>
          </c:extLst>
        </c:ser>
        <c:dLbls>
          <c:showLegendKey val="0"/>
          <c:showVal val="0"/>
          <c:showCatName val="0"/>
          <c:showSerName val="0"/>
          <c:showPercent val="0"/>
          <c:showBubbleSize val="0"/>
        </c:dLbls>
        <c:smooth val="0"/>
        <c:axId val="201086767"/>
        <c:axId val="201088687"/>
      </c:lineChart>
      <c:catAx>
        <c:axId val="20108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8687"/>
        <c:crosses val="autoZero"/>
        <c:auto val="1"/>
        <c:lblAlgn val="ctr"/>
        <c:lblOffset val="100"/>
        <c:noMultiLvlLbl val="0"/>
      </c:catAx>
      <c:valAx>
        <c:axId val="201088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Players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6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a:t>
            </a:r>
            <a:r>
              <a:rPr lang="en-US" baseline="0"/>
              <a:t> on Deseasonalized Number of Players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4.2737314085739282E-2"/>
                  <c:y val="-0.1376512520230583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'Seasonal Indexing'!$A$2:$A$97</c:f>
              <c:numCache>
                <c:formatCode>General</c:formatCode>
                <c:ptCount val="9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numCache>
            </c:numRef>
          </c:cat>
          <c:val>
            <c:numRef>
              <c:f>'Seasonal Indexing'!$D$2:$D$97</c:f>
              <c:numCache>
                <c:formatCode>0</c:formatCode>
                <c:ptCount val="96"/>
                <c:pt idx="0">
                  <c:v>82721.917788570485</c:v>
                </c:pt>
                <c:pt idx="1">
                  <c:v>82338.105477068471</c:v>
                </c:pt>
                <c:pt idx="2">
                  <c:v>82022.65333146762</c:v>
                </c:pt>
                <c:pt idx="3">
                  <c:v>80275.604278737883</c:v>
                </c:pt>
                <c:pt idx="4">
                  <c:v>78374.525738150449</c:v>
                </c:pt>
                <c:pt idx="5">
                  <c:v>76425.177752658099</c:v>
                </c:pt>
                <c:pt idx="6">
                  <c:v>74442.030155848595</c:v>
                </c:pt>
                <c:pt idx="7">
                  <c:v>72988.474767666077</c:v>
                </c:pt>
                <c:pt idx="8">
                  <c:v>71871.743564094824</c:v>
                </c:pt>
                <c:pt idx="9">
                  <c:v>71298.703266637647</c:v>
                </c:pt>
                <c:pt idx="10">
                  <c:v>71401.257736623782</c:v>
                </c:pt>
                <c:pt idx="11">
                  <c:v>71545.379194079302</c:v>
                </c:pt>
                <c:pt idx="12">
                  <c:v>72128.502469218249</c:v>
                </c:pt>
                <c:pt idx="13">
                  <c:v>71622.431538589532</c:v>
                </c:pt>
                <c:pt idx="14">
                  <c:v>70402.942695382837</c:v>
                </c:pt>
                <c:pt idx="15">
                  <c:v>69410.057007615877</c:v>
                </c:pt>
                <c:pt idx="16">
                  <c:v>70431.30781899314</c:v>
                </c:pt>
                <c:pt idx="17">
                  <c:v>72594.706312263908</c:v>
                </c:pt>
                <c:pt idx="18">
                  <c:v>74880.447612024494</c:v>
                </c:pt>
                <c:pt idx="19">
                  <c:v>76192.375209137099</c:v>
                </c:pt>
                <c:pt idx="20">
                  <c:v>75475.568599877122</c:v>
                </c:pt>
                <c:pt idx="21">
                  <c:v>75332.839295503611</c:v>
                </c:pt>
                <c:pt idx="22">
                  <c:v>73138.053445039332</c:v>
                </c:pt>
                <c:pt idx="23">
                  <c:v>71667.635078011444</c:v>
                </c:pt>
                <c:pt idx="24">
                  <c:v>79840.658265313294</c:v>
                </c:pt>
                <c:pt idx="25">
                  <c:v>79283.219329586005</c:v>
                </c:pt>
                <c:pt idx="26">
                  <c:v>79023.764447356982</c:v>
                </c:pt>
                <c:pt idx="27">
                  <c:v>77687.215666306744</c:v>
                </c:pt>
                <c:pt idx="28">
                  <c:v>76002.709177614641</c:v>
                </c:pt>
                <c:pt idx="29">
                  <c:v>74488.388158662303</c:v>
                </c:pt>
                <c:pt idx="30">
                  <c:v>72479.503953153631</c:v>
                </c:pt>
                <c:pt idx="31">
                  <c:v>71523.339990028457</c:v>
                </c:pt>
                <c:pt idx="32">
                  <c:v>70640.448078665257</c:v>
                </c:pt>
                <c:pt idx="33">
                  <c:v>69500.279242614386</c:v>
                </c:pt>
                <c:pt idx="34">
                  <c:v>69341.874266595274</c:v>
                </c:pt>
                <c:pt idx="35">
                  <c:v>69635.21746645798</c:v>
                </c:pt>
                <c:pt idx="36">
                  <c:v>69664.924226097311</c:v>
                </c:pt>
                <c:pt idx="37">
                  <c:v>69239.538704693085</c:v>
                </c:pt>
                <c:pt idx="38">
                  <c:v>68377.412341044779</c:v>
                </c:pt>
                <c:pt idx="39">
                  <c:v>67716.222086270427</c:v>
                </c:pt>
                <c:pt idx="40">
                  <c:v>68649.846620023236</c:v>
                </c:pt>
                <c:pt idx="41">
                  <c:v>70142.782705848411</c:v>
                </c:pt>
                <c:pt idx="42">
                  <c:v>72966.919623900423</c:v>
                </c:pt>
                <c:pt idx="43">
                  <c:v>74479.526361972268</c:v>
                </c:pt>
                <c:pt idx="44">
                  <c:v>74637.05807141983</c:v>
                </c:pt>
                <c:pt idx="45">
                  <c:v>74536.266248577798</c:v>
                </c:pt>
                <c:pt idx="46">
                  <c:v>73310.372862452161</c:v>
                </c:pt>
                <c:pt idx="47">
                  <c:v>72847.729062231854</c:v>
                </c:pt>
                <c:pt idx="48">
                  <c:v>79320.578517419082</c:v>
                </c:pt>
                <c:pt idx="49">
                  <c:v>78825.766157189311</c:v>
                </c:pt>
                <c:pt idx="50">
                  <c:v>78779.507120854061</c:v>
                </c:pt>
                <c:pt idx="51">
                  <c:v>77866.825584111939</c:v>
                </c:pt>
                <c:pt idx="52">
                  <c:v>76720.549206852142</c:v>
                </c:pt>
                <c:pt idx="53">
                  <c:v>75927.782968978994</c:v>
                </c:pt>
                <c:pt idx="54">
                  <c:v>75160.195972457586</c:v>
                </c:pt>
                <c:pt idx="55">
                  <c:v>74477.419969642346</c:v>
                </c:pt>
                <c:pt idx="56">
                  <c:v>74778.969015803523</c:v>
                </c:pt>
                <c:pt idx="57">
                  <c:v>75236.287844189515</c:v>
                </c:pt>
                <c:pt idx="58">
                  <c:v>75606.80080483848</c:v>
                </c:pt>
                <c:pt idx="59">
                  <c:v>76310.334050727688</c:v>
                </c:pt>
                <c:pt idx="60">
                  <c:v>77156.78506534094</c:v>
                </c:pt>
                <c:pt idx="61">
                  <c:v>77766.044080307271</c:v>
                </c:pt>
                <c:pt idx="62">
                  <c:v>79151.342280267112</c:v>
                </c:pt>
                <c:pt idx="63">
                  <c:v>79854.260290216975</c:v>
                </c:pt>
                <c:pt idx="64">
                  <c:v>79397.098470192388</c:v>
                </c:pt>
                <c:pt idx="65">
                  <c:v>79470.752947646484</c:v>
                </c:pt>
                <c:pt idx="66">
                  <c:v>78990.401969421349</c:v>
                </c:pt>
                <c:pt idx="67">
                  <c:v>79079.616355306571</c:v>
                </c:pt>
                <c:pt idx="68">
                  <c:v>80433.363860367375</c:v>
                </c:pt>
                <c:pt idx="69">
                  <c:v>80589.480407030831</c:v>
                </c:pt>
                <c:pt idx="70">
                  <c:v>82581.00366263905</c:v>
                </c:pt>
                <c:pt idx="71">
                  <c:v>83874.850293274692</c:v>
                </c:pt>
                <c:pt idx="72">
                  <c:v>86576.887095363854</c:v>
                </c:pt>
                <c:pt idx="73">
                  <c:v>88012.950702822898</c:v>
                </c:pt>
                <c:pt idx="74">
                  <c:v>88634.116766988038</c:v>
                </c:pt>
                <c:pt idx="75">
                  <c:v>92630.396137510106</c:v>
                </c:pt>
                <c:pt idx="76">
                  <c:v>97362.257544049469</c:v>
                </c:pt>
                <c:pt idx="77">
                  <c:v>101618.69278636728</c:v>
                </c:pt>
                <c:pt idx="78">
                  <c:v>106378.3115852069</c:v>
                </c:pt>
                <c:pt idx="79">
                  <c:v>109470.80693932979</c:v>
                </c:pt>
                <c:pt idx="80">
                  <c:v>111168.88100810308</c:v>
                </c:pt>
                <c:pt idx="81">
                  <c:v>112424.77131322511</c:v>
                </c:pt>
                <c:pt idx="82">
                  <c:v>112110.10885860918</c:v>
                </c:pt>
                <c:pt idx="83">
                  <c:v>110969.11095540173</c:v>
                </c:pt>
                <c:pt idx="84">
                  <c:v>109509.82990601021</c:v>
                </c:pt>
                <c:pt idx="85">
                  <c:v>109832.02734307678</c:v>
                </c:pt>
                <c:pt idx="86">
                  <c:v>110528.34434997197</c:v>
                </c:pt>
                <c:pt idx="87">
                  <c:v>111479.50228256338</c:v>
                </c:pt>
                <c:pt idx="88">
                  <c:v>109981.78875745792</c:v>
                </c:pt>
                <c:pt idx="89">
                  <c:v>106251.79970090787</c:v>
                </c:pt>
                <c:pt idx="90">
                  <c:v>101622.27246132043</c:v>
                </c:pt>
                <c:pt idx="91">
                  <c:v>98708.523740250748</c:v>
                </c:pt>
                <c:pt idx="92">
                  <c:v>97914.051135002344</c:v>
                </c:pt>
                <c:pt idx="93">
                  <c:v>98001.455715554432</c:v>
                </c:pt>
                <c:pt idx="94">
                  <c:v>99430.611696536129</c:v>
                </c:pt>
                <c:pt idx="95">
                  <c:v>100069.82723314868</c:v>
                </c:pt>
              </c:numCache>
            </c:numRef>
          </c:val>
          <c:smooth val="0"/>
          <c:extLst>
            <c:ext xmlns:c16="http://schemas.microsoft.com/office/drawing/2014/chart" uri="{C3380CC4-5D6E-409C-BE32-E72D297353CC}">
              <c16:uniqueId val="{00000000-1D33-4DA8-83CD-C26A5A8C3685}"/>
            </c:ext>
          </c:extLst>
        </c:ser>
        <c:dLbls>
          <c:showLegendKey val="0"/>
          <c:showVal val="0"/>
          <c:showCatName val="0"/>
          <c:showSerName val="0"/>
          <c:showPercent val="0"/>
          <c:showBubbleSize val="0"/>
        </c:dLbls>
        <c:smooth val="0"/>
        <c:axId val="2109445279"/>
        <c:axId val="2109443359"/>
      </c:lineChart>
      <c:catAx>
        <c:axId val="2109445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443359"/>
        <c:crosses val="autoZero"/>
        <c:auto val="1"/>
        <c:lblAlgn val="ctr"/>
        <c:lblOffset val="100"/>
        <c:noMultiLvlLbl val="0"/>
      </c:catAx>
      <c:valAx>
        <c:axId val="2109443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445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'Seasonal Indexing'!$B$1</c:f>
              <c:strCache>
                <c:ptCount val="1"/>
                <c:pt idx="0">
                  <c:v>TotalNumOfPlayers</c:v>
                </c:pt>
              </c:strCache>
            </c:strRef>
          </c:tx>
          <c:spPr>
            <a:ln w="28575" cap="rnd">
              <a:solidFill>
                <a:schemeClr val="accent1"/>
              </a:solidFill>
              <a:round/>
            </a:ln>
            <a:effectLst/>
          </c:spPr>
          <c:marker>
            <c:symbol val="none"/>
          </c:marker>
          <c:cat>
            <c:numRef>
              <c:f>'Seasonal Indexing'!$A$2:$A$121</c:f>
              <c:numCache>
                <c:formatCode>General</c:formatCode>
                <c:ptCount val="1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numCache>
            </c:numRef>
          </c:cat>
          <c:val>
            <c:numRef>
              <c:f>'Seasonal Indexing'!$B$2:$B$121</c:f>
              <c:numCache>
                <c:formatCode>General</c:formatCode>
                <c:ptCount val="120"/>
                <c:pt idx="0">
                  <c:v>93366</c:v>
                </c:pt>
                <c:pt idx="1">
                  <c:v>95036</c:v>
                </c:pt>
                <c:pt idx="2">
                  <c:v>94361</c:v>
                </c:pt>
                <c:pt idx="3">
                  <c:v>88048</c:v>
                </c:pt>
                <c:pt idx="4">
                  <c:v>77191</c:v>
                </c:pt>
                <c:pt idx="5">
                  <c:v>65148</c:v>
                </c:pt>
                <c:pt idx="6">
                  <c:v>53901</c:v>
                </c:pt>
                <c:pt idx="7">
                  <c:v>45981</c:v>
                </c:pt>
                <c:pt idx="8">
                  <c:v>42027</c:v>
                </c:pt>
                <c:pt idx="9">
                  <c:v>42896</c:v>
                </c:pt>
                <c:pt idx="10">
                  <c:v>46078</c:v>
                </c:pt>
                <c:pt idx="11">
                  <c:v>51351</c:v>
                </c:pt>
                <c:pt idx="12">
                  <c:v>59200</c:v>
                </c:pt>
                <c:pt idx="13">
                  <c:v>67057</c:v>
                </c:pt>
                <c:pt idx="14">
                  <c:v>71462</c:v>
                </c:pt>
                <c:pt idx="15">
                  <c:v>72818</c:v>
                </c:pt>
                <c:pt idx="16">
                  <c:v>75869</c:v>
                </c:pt>
                <c:pt idx="17">
                  <c:v>81716</c:v>
                </c:pt>
                <c:pt idx="18">
                  <c:v>89730</c:v>
                </c:pt>
                <c:pt idx="19">
                  <c:v>98485</c:v>
                </c:pt>
                <c:pt idx="20">
                  <c:v>101983</c:v>
                </c:pt>
                <c:pt idx="21">
                  <c:v>101664</c:v>
                </c:pt>
                <c:pt idx="22">
                  <c:v>95073</c:v>
                </c:pt>
                <c:pt idx="23">
                  <c:v>86966</c:v>
                </c:pt>
                <c:pt idx="24">
                  <c:v>90114</c:v>
                </c:pt>
                <c:pt idx="25">
                  <c:v>91510</c:v>
                </c:pt>
                <c:pt idx="26">
                  <c:v>90911</c:v>
                </c:pt>
                <c:pt idx="27">
                  <c:v>85209</c:v>
                </c:pt>
                <c:pt idx="28">
                  <c:v>74855</c:v>
                </c:pt>
                <c:pt idx="29">
                  <c:v>63497</c:v>
                </c:pt>
                <c:pt idx="30">
                  <c:v>52480</c:v>
                </c:pt>
                <c:pt idx="31">
                  <c:v>45058</c:v>
                </c:pt>
                <c:pt idx="32">
                  <c:v>41307</c:v>
                </c:pt>
                <c:pt idx="33">
                  <c:v>41814</c:v>
                </c:pt>
                <c:pt idx="34">
                  <c:v>44749</c:v>
                </c:pt>
                <c:pt idx="35">
                  <c:v>49980</c:v>
                </c:pt>
                <c:pt idx="36">
                  <c:v>57178</c:v>
                </c:pt>
                <c:pt idx="37">
                  <c:v>64826</c:v>
                </c:pt>
                <c:pt idx="38">
                  <c:v>69406</c:v>
                </c:pt>
                <c:pt idx="39">
                  <c:v>71041</c:v>
                </c:pt>
                <c:pt idx="40">
                  <c:v>73950</c:v>
                </c:pt>
                <c:pt idx="41">
                  <c:v>78956</c:v>
                </c:pt>
                <c:pt idx="42">
                  <c:v>87437</c:v>
                </c:pt>
                <c:pt idx="43">
                  <c:v>96271</c:v>
                </c:pt>
                <c:pt idx="44">
                  <c:v>100850</c:v>
                </c:pt>
                <c:pt idx="45">
                  <c:v>100589</c:v>
                </c:pt>
                <c:pt idx="46">
                  <c:v>95297</c:v>
                </c:pt>
                <c:pt idx="47">
                  <c:v>88398</c:v>
                </c:pt>
                <c:pt idx="48">
                  <c:v>89527</c:v>
                </c:pt>
                <c:pt idx="49">
                  <c:v>90982</c:v>
                </c:pt>
                <c:pt idx="50">
                  <c:v>90630</c:v>
                </c:pt>
                <c:pt idx="51">
                  <c:v>85406</c:v>
                </c:pt>
                <c:pt idx="52">
                  <c:v>75562</c:v>
                </c:pt>
                <c:pt idx="53">
                  <c:v>64724</c:v>
                </c:pt>
                <c:pt idx="54">
                  <c:v>54421</c:v>
                </c:pt>
                <c:pt idx="55">
                  <c:v>46919</c:v>
                </c:pt>
                <c:pt idx="56">
                  <c:v>43727</c:v>
                </c:pt>
                <c:pt idx="57">
                  <c:v>45265</c:v>
                </c:pt>
                <c:pt idx="58">
                  <c:v>48792</c:v>
                </c:pt>
                <c:pt idx="59">
                  <c:v>54771</c:v>
                </c:pt>
                <c:pt idx="60">
                  <c:v>63327</c:v>
                </c:pt>
                <c:pt idx="61">
                  <c:v>72809</c:v>
                </c:pt>
                <c:pt idx="62">
                  <c:v>80342</c:v>
                </c:pt>
                <c:pt idx="63">
                  <c:v>83775</c:v>
                </c:pt>
                <c:pt idx="64">
                  <c:v>85527</c:v>
                </c:pt>
                <c:pt idx="65">
                  <c:v>89456</c:v>
                </c:pt>
                <c:pt idx="66">
                  <c:v>94655</c:v>
                </c:pt>
                <c:pt idx="67">
                  <c:v>102217</c:v>
                </c:pt>
                <c:pt idx="68">
                  <c:v>108682</c:v>
                </c:pt>
                <c:pt idx="69">
                  <c:v>108758</c:v>
                </c:pt>
                <c:pt idx="70">
                  <c:v>107348</c:v>
                </c:pt>
                <c:pt idx="71">
                  <c:v>101779</c:v>
                </c:pt>
                <c:pt idx="72">
                  <c:v>97717</c:v>
                </c:pt>
                <c:pt idx="73">
                  <c:v>101586</c:v>
                </c:pt>
                <c:pt idx="74">
                  <c:v>101967</c:v>
                </c:pt>
                <c:pt idx="75">
                  <c:v>101599</c:v>
                </c:pt>
                <c:pt idx="76">
                  <c:v>95892</c:v>
                </c:pt>
                <c:pt idx="77">
                  <c:v>86624</c:v>
                </c:pt>
                <c:pt idx="78">
                  <c:v>77025</c:v>
                </c:pt>
                <c:pt idx="79">
                  <c:v>68964</c:v>
                </c:pt>
                <c:pt idx="80">
                  <c:v>65006</c:v>
                </c:pt>
                <c:pt idx="81">
                  <c:v>67639</c:v>
                </c:pt>
                <c:pt idx="82">
                  <c:v>72349</c:v>
                </c:pt>
                <c:pt idx="83">
                  <c:v>79647</c:v>
                </c:pt>
                <c:pt idx="84">
                  <c:v>89881</c:v>
                </c:pt>
                <c:pt idx="85">
                  <c:v>102831</c:v>
                </c:pt>
                <c:pt idx="86">
                  <c:v>112191</c:v>
                </c:pt>
                <c:pt idx="87">
                  <c:v>116953</c:v>
                </c:pt>
                <c:pt idx="88">
                  <c:v>118473</c:v>
                </c:pt>
                <c:pt idx="89">
                  <c:v>119602</c:v>
                </c:pt>
                <c:pt idx="90">
                  <c:v>121775</c:v>
                </c:pt>
                <c:pt idx="91">
                  <c:v>127589</c:v>
                </c:pt>
                <c:pt idx="92">
                  <c:v>132302</c:v>
                </c:pt>
                <c:pt idx="93">
                  <c:v>132256</c:v>
                </c:pt>
                <c:pt idx="94">
                  <c:v>129251</c:v>
                </c:pt>
                <c:pt idx="95">
                  <c:v>121431</c:v>
                </c:pt>
              </c:numCache>
            </c:numRef>
          </c:val>
          <c:smooth val="0"/>
          <c:extLst>
            <c:ext xmlns:c16="http://schemas.microsoft.com/office/drawing/2014/chart" uri="{C3380CC4-5D6E-409C-BE32-E72D297353CC}">
              <c16:uniqueId val="{00000000-B9D7-407D-8F0B-C1E13AAFD5C5}"/>
            </c:ext>
          </c:extLst>
        </c:ser>
        <c:ser>
          <c:idx val="1"/>
          <c:order val="1"/>
          <c:tx>
            <c:strRef>
              <c:f>'Seasonal Indexing'!$E$1</c:f>
              <c:strCache>
                <c:ptCount val="1"/>
                <c:pt idx="0">
                  <c:v>Forecast</c:v>
                </c:pt>
              </c:strCache>
            </c:strRef>
          </c:tx>
          <c:spPr>
            <a:ln w="28575" cap="rnd">
              <a:solidFill>
                <a:schemeClr val="accent2"/>
              </a:solidFill>
              <a:round/>
            </a:ln>
            <a:effectLst/>
          </c:spPr>
          <c:marker>
            <c:symbol val="none"/>
          </c:marker>
          <c:cat>
            <c:numRef>
              <c:f>'Seasonal Indexing'!$A$2:$A$121</c:f>
              <c:numCache>
                <c:formatCode>General</c:formatCode>
                <c:ptCount val="1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numCache>
            </c:numRef>
          </c:cat>
          <c:val>
            <c:numRef>
              <c:f>'Seasonal Indexing'!$E$2:$E$121</c:f>
              <c:numCache>
                <c:formatCode>0</c:formatCode>
                <c:ptCount val="120"/>
                <c:pt idx="0">
                  <c:v>73686.549332421331</c:v>
                </c:pt>
                <c:pt idx="1">
                  <c:v>75762.771123478858</c:v>
                </c:pt>
                <c:pt idx="2">
                  <c:v>75921.219090957398</c:v>
                </c:pt>
                <c:pt idx="3">
                  <c:v>72771.905692739645</c:v>
                </c:pt>
                <c:pt idx="4">
                  <c:v>65694.739885280302</c:v>
                </c:pt>
                <c:pt idx="5">
                  <c:v>57161.323224374959</c:v>
                </c:pt>
                <c:pt idx="6">
                  <c:v>48809.340669419318</c:v>
                </c:pt>
                <c:pt idx="7">
                  <c:v>42689.705380448991</c:v>
                </c:pt>
                <c:pt idx="8">
                  <c:v>39831.998557916922</c:v>
                </c:pt>
                <c:pt idx="9">
                  <c:v>41195.348266233806</c:v>
                </c:pt>
                <c:pt idx="10">
                  <c:v>44416.086334195134</c:v>
                </c:pt>
                <c:pt idx="11">
                  <c:v>49653.272091316023</c:v>
                </c:pt>
                <c:pt idx="12">
                  <c:v>57070.542976498531</c:v>
                </c:pt>
                <c:pt idx="13">
                  <c:v>65433.126400839472</c:v>
                </c:pt>
                <c:pt idx="14">
                  <c:v>71298.636276025965</c:v>
                </c:pt>
                <c:pt idx="15">
                  <c:v>74062.171241783479</c:v>
                </c:pt>
                <c:pt idx="16">
                  <c:v>76427.738127963559</c:v>
                </c:pt>
                <c:pt idx="17">
                  <c:v>80263.12054954427</c:v>
                </c:pt>
                <c:pt idx="18">
                  <c:v>85868.508336313345</c:v>
                </c:pt>
                <c:pt idx="19">
                  <c:v>93081.516366082578</c:v>
                </c:pt>
                <c:pt idx="20">
                  <c:v>97781.333945618186</c:v>
                </c:pt>
                <c:pt idx="21">
                  <c:v>98137.892440239739</c:v>
                </c:pt>
                <c:pt idx="22">
                  <c:v>94989.736187341914</c:v>
                </c:pt>
                <c:pt idx="23">
                  <c:v>89102.137122970686</c:v>
                </c:pt>
                <c:pt idx="24">
                  <c:v>83275.755642016826</c:v>
                </c:pt>
                <c:pt idx="25">
                  <c:v>85568.994515695143</c:v>
                </c:pt>
                <c:pt idx="26">
                  <c:v>85695.239113940916</c:v>
                </c:pt>
                <c:pt idx="27">
                  <c:v>82090.500236139836</c:v>
                </c:pt>
                <c:pt idx="28">
                  <c:v>74062.442653793114</c:v>
                </c:pt>
                <c:pt idx="29">
                  <c:v>64403.666968622892</c:v>
                </c:pt>
                <c:pt idx="30">
                  <c:v>54961.011909997673</c:v>
                </c:pt>
                <c:pt idx="31">
                  <c:v>48041.982945414085</c:v>
                </c:pt>
                <c:pt idx="32">
                  <c:v>44800.034315691111</c:v>
                </c:pt>
                <c:pt idx="33">
                  <c:v>46306.863613673959</c:v>
                </c:pt>
                <c:pt idx="34">
                  <c:v>49898.884542653017</c:v>
                </c:pt>
                <c:pt idx="35">
                  <c:v>55751.193451359693</c:v>
                </c:pt>
                <c:pt idx="36">
                  <c:v>64043.697593352605</c:v>
                </c:pt>
                <c:pt idx="37">
                  <c:v>73387.565530611857</c:v>
                </c:pt>
                <c:pt idx="38">
                  <c:v>79922.439894959316</c:v>
                </c:pt>
                <c:pt idx="39">
                  <c:v>82975.313726771186</c:v>
                </c:pt>
                <c:pt idx="40">
                  <c:v>85579.677002314202</c:v>
                </c:pt>
                <c:pt idx="41">
                  <c:v>89826.615896073607</c:v>
                </c:pt>
                <c:pt idx="42">
                  <c:v>96049.351324190749</c:v>
                </c:pt>
                <c:pt idx="43">
                  <c:v>104063.30499917481</c:v>
                </c:pt>
                <c:pt idx="44">
                  <c:v>109261.17549001711</c:v>
                </c:pt>
                <c:pt idx="45">
                  <c:v>109603.50759662419</c:v>
                </c:pt>
                <c:pt idx="46">
                  <c:v>106033.78466761748</c:v>
                </c:pt>
                <c:pt idx="47">
                  <c:v>99411.715989299046</c:v>
                </c:pt>
                <c:pt idx="48">
                  <c:v>92864.96195161232</c:v>
                </c:pt>
                <c:pt idx="49">
                  <c:v>95375.217907911414</c:v>
                </c:pt>
                <c:pt idx="50">
                  <c:v>95469.259136924433</c:v>
                </c:pt>
                <c:pt idx="51">
                  <c:v>91409.094779540028</c:v>
                </c:pt>
                <c:pt idx="52">
                  <c:v>82430.145422305926</c:v>
                </c:pt>
                <c:pt idx="53">
                  <c:v>71646.010712870833</c:v>
                </c:pt>
                <c:pt idx="54">
                  <c:v>61112.68315057602</c:v>
                </c:pt>
                <c:pt idx="55">
                  <c:v>53394.260510379179</c:v>
                </c:pt>
                <c:pt idx="56">
                  <c:v>49768.0700734653</c:v>
                </c:pt>
                <c:pt idx="57">
                  <c:v>51418.378961114118</c:v>
                </c:pt>
                <c:pt idx="58">
                  <c:v>55381.682751110893</c:v>
                </c:pt>
                <c:pt idx="59">
                  <c:v>61849.114811403364</c:v>
                </c:pt>
                <c:pt idx="60">
                  <c:v>71016.852210206693</c:v>
                </c:pt>
                <c:pt idx="61">
                  <c:v>81342.004660384235</c:v>
                </c:pt>
                <c:pt idx="62">
                  <c:v>88546.243513892667</c:v>
                </c:pt>
                <c:pt idx="63">
                  <c:v>91888.456211758894</c:v>
                </c:pt>
                <c:pt idx="64">
                  <c:v>94731.615876664844</c:v>
                </c:pt>
                <c:pt idx="65">
                  <c:v>99390.111242602958</c:v>
                </c:pt>
                <c:pt idx="66">
                  <c:v>106230.19431206814</c:v>
                </c:pt>
                <c:pt idx="67">
                  <c:v>115045.09363226703</c:v>
                </c:pt>
                <c:pt idx="68">
                  <c:v>120741.01703441603</c:v>
                </c:pt>
                <c:pt idx="69">
                  <c:v>121069.12275300863</c:v>
                </c:pt>
                <c:pt idx="70">
                  <c:v>117077.83314789305</c:v>
                </c:pt>
                <c:pt idx="71">
                  <c:v>109721.29485562741</c:v>
                </c:pt>
                <c:pt idx="72">
                  <c:v>102454.16826120781</c:v>
                </c:pt>
                <c:pt idx="73">
                  <c:v>105181.4413001277</c:v>
                </c:pt>
                <c:pt idx="74">
                  <c:v>105243.27915990795</c:v>
                </c:pt>
                <c:pt idx="75">
                  <c:v>100727.68932294022</c:v>
                </c:pt>
                <c:pt idx="76">
                  <c:v>90797.848190818739</c:v>
                </c:pt>
                <c:pt idx="77">
                  <c:v>78888.354457118767</c:v>
                </c:pt>
                <c:pt idx="78">
                  <c:v>67264.354391154367</c:v>
                </c:pt>
                <c:pt idx="79">
                  <c:v>58746.538075344273</c:v>
                </c:pt>
                <c:pt idx="80">
                  <c:v>54736.105831239489</c:v>
                </c:pt>
                <c:pt idx="81">
                  <c:v>56529.894308554278</c:v>
                </c:pt>
                <c:pt idx="82">
                  <c:v>60864.480959568769</c:v>
                </c:pt>
                <c:pt idx="83">
                  <c:v>67947.036171447035</c:v>
                </c:pt>
                <c:pt idx="84">
                  <c:v>77990.006827060759</c:v>
                </c:pt>
                <c:pt idx="85">
                  <c:v>89296.443790156613</c:v>
                </c:pt>
                <c:pt idx="86">
                  <c:v>97170.047132826017</c:v>
                </c:pt>
                <c:pt idx="87">
                  <c:v>100801.5986967466</c:v>
                </c:pt>
                <c:pt idx="88">
                  <c:v>103883.55475101549</c:v>
                </c:pt>
                <c:pt idx="89">
                  <c:v>108953.60658913229</c:v>
                </c:pt>
                <c:pt idx="90">
                  <c:v>116411.03729994553</c:v>
                </c:pt>
                <c:pt idx="91">
                  <c:v>126026.88226535927</c:v>
                </c:pt>
                <c:pt idx="92">
                  <c:v>132220.85857881495</c:v>
                </c:pt>
                <c:pt idx="93">
                  <c:v>132534.73790939309</c:v>
                </c:pt>
                <c:pt idx="94">
                  <c:v>128121.88162816862</c:v>
                </c:pt>
                <c:pt idx="95">
                  <c:v>120030.87372195577</c:v>
                </c:pt>
                <c:pt idx="96">
                  <c:v>112043.37457080331</c:v>
                </c:pt>
                <c:pt idx="97">
                  <c:v>114987.66469234397</c:v>
                </c:pt>
                <c:pt idx="98">
                  <c:v>115017.29918289147</c:v>
                </c:pt>
                <c:pt idx="99">
                  <c:v>110046.28386634041</c:v>
                </c:pt>
                <c:pt idx="100">
                  <c:v>99165.550959331551</c:v>
                </c:pt>
                <c:pt idx="101">
                  <c:v>86130.6982013667</c:v>
                </c:pt>
                <c:pt idx="102">
                  <c:v>73416.025631732715</c:v>
                </c:pt>
                <c:pt idx="103">
                  <c:v>64098.815640309367</c:v>
                </c:pt>
                <c:pt idx="104">
                  <c:v>59704.141589013678</c:v>
                </c:pt>
                <c:pt idx="105">
                  <c:v>61641.40965599443</c:v>
                </c:pt>
                <c:pt idx="106">
                  <c:v>66347.279168026653</c:v>
                </c:pt>
                <c:pt idx="107">
                  <c:v>74044.957531490698</c:v>
                </c:pt>
                <c:pt idx="108">
                  <c:v>84963.16144391484</c:v>
                </c:pt>
                <c:pt idx="109">
                  <c:v>97250.88291992899</c:v>
                </c:pt>
                <c:pt idx="110">
                  <c:v>105793.85075175937</c:v>
                </c:pt>
                <c:pt idx="111">
                  <c:v>109714.74118173431</c:v>
                </c:pt>
                <c:pt idx="112">
                  <c:v>113035.49362536614</c:v>
                </c:pt>
                <c:pt idx="113">
                  <c:v>118517.10193566163</c:v>
                </c:pt>
                <c:pt idx="114">
                  <c:v>126591.88028782292</c:v>
                </c:pt>
                <c:pt idx="115">
                  <c:v>137008.6708984515</c:v>
                </c:pt>
                <c:pt idx="116">
                  <c:v>143700.70012321387</c:v>
                </c:pt>
                <c:pt idx="117">
                  <c:v>144000.35306577751</c:v>
                </c:pt>
                <c:pt idx="118">
                  <c:v>139165.93010844418</c:v>
                </c:pt>
                <c:pt idx="119">
                  <c:v>130340.45258828413</c:v>
                </c:pt>
              </c:numCache>
            </c:numRef>
          </c:val>
          <c:smooth val="0"/>
          <c:extLst>
            <c:ext xmlns:c16="http://schemas.microsoft.com/office/drawing/2014/chart" uri="{C3380CC4-5D6E-409C-BE32-E72D297353CC}">
              <c16:uniqueId val="{00000001-B9D7-407D-8F0B-C1E13AAFD5C5}"/>
            </c:ext>
          </c:extLst>
        </c:ser>
        <c:dLbls>
          <c:showLegendKey val="0"/>
          <c:showVal val="0"/>
          <c:showCatName val="0"/>
          <c:showSerName val="0"/>
          <c:showPercent val="0"/>
          <c:showBubbleSize val="0"/>
        </c:dLbls>
        <c:smooth val="0"/>
        <c:axId val="1585164287"/>
        <c:axId val="1585164767"/>
      </c:lineChart>
      <c:catAx>
        <c:axId val="158516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164767"/>
        <c:crosses val="autoZero"/>
        <c:auto val="1"/>
        <c:lblAlgn val="ctr"/>
        <c:lblOffset val="100"/>
        <c:noMultiLvlLbl val="0"/>
      </c:catAx>
      <c:valAx>
        <c:axId val="158516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164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'Winter''s Model'!$B$1</c:f>
              <c:strCache>
                <c:ptCount val="1"/>
                <c:pt idx="0">
                  <c:v>TotalNumOfPlayers</c:v>
                </c:pt>
              </c:strCache>
            </c:strRef>
          </c:tx>
          <c:spPr>
            <a:ln w="28575" cap="rnd">
              <a:solidFill>
                <a:schemeClr val="accent1"/>
              </a:solidFill>
              <a:round/>
            </a:ln>
            <a:effectLst/>
          </c:spPr>
          <c:marker>
            <c:symbol val="none"/>
          </c:marker>
          <c:val>
            <c:numRef>
              <c:f>'Winter''s Model'!$B$2:$B$97</c:f>
              <c:numCache>
                <c:formatCode>General</c:formatCode>
                <c:ptCount val="96"/>
                <c:pt idx="0">
                  <c:v>93366</c:v>
                </c:pt>
                <c:pt idx="1">
                  <c:v>95036</c:v>
                </c:pt>
                <c:pt idx="2">
                  <c:v>94361</c:v>
                </c:pt>
                <c:pt idx="3">
                  <c:v>88048</c:v>
                </c:pt>
                <c:pt idx="4">
                  <c:v>77191</c:v>
                </c:pt>
                <c:pt idx="5">
                  <c:v>65148</c:v>
                </c:pt>
                <c:pt idx="6">
                  <c:v>53901</c:v>
                </c:pt>
                <c:pt idx="7">
                  <c:v>45981</c:v>
                </c:pt>
                <c:pt idx="8">
                  <c:v>42027</c:v>
                </c:pt>
                <c:pt idx="9">
                  <c:v>42896</c:v>
                </c:pt>
                <c:pt idx="10">
                  <c:v>46078</c:v>
                </c:pt>
                <c:pt idx="11">
                  <c:v>51351</c:v>
                </c:pt>
                <c:pt idx="12">
                  <c:v>59200</c:v>
                </c:pt>
                <c:pt idx="13">
                  <c:v>67057</c:v>
                </c:pt>
                <c:pt idx="14">
                  <c:v>71462</c:v>
                </c:pt>
                <c:pt idx="15">
                  <c:v>72818</c:v>
                </c:pt>
                <c:pt idx="16">
                  <c:v>75869</c:v>
                </c:pt>
                <c:pt idx="17">
                  <c:v>81716</c:v>
                </c:pt>
                <c:pt idx="18">
                  <c:v>89730</c:v>
                </c:pt>
                <c:pt idx="19">
                  <c:v>98485</c:v>
                </c:pt>
                <c:pt idx="20">
                  <c:v>101983</c:v>
                </c:pt>
                <c:pt idx="21">
                  <c:v>101664</c:v>
                </c:pt>
                <c:pt idx="22">
                  <c:v>95073</c:v>
                </c:pt>
                <c:pt idx="23">
                  <c:v>86966</c:v>
                </c:pt>
                <c:pt idx="24">
                  <c:v>90114</c:v>
                </c:pt>
                <c:pt idx="25">
                  <c:v>91510</c:v>
                </c:pt>
                <c:pt idx="26">
                  <c:v>90911</c:v>
                </c:pt>
                <c:pt idx="27">
                  <c:v>85209</c:v>
                </c:pt>
                <c:pt idx="28">
                  <c:v>74855</c:v>
                </c:pt>
                <c:pt idx="29">
                  <c:v>63497</c:v>
                </c:pt>
                <c:pt idx="30">
                  <c:v>52480</c:v>
                </c:pt>
                <c:pt idx="31">
                  <c:v>45058</c:v>
                </c:pt>
                <c:pt idx="32">
                  <c:v>41307</c:v>
                </c:pt>
                <c:pt idx="33">
                  <c:v>41814</c:v>
                </c:pt>
                <c:pt idx="34">
                  <c:v>44749</c:v>
                </c:pt>
                <c:pt idx="35">
                  <c:v>49980</c:v>
                </c:pt>
                <c:pt idx="36">
                  <c:v>57178</c:v>
                </c:pt>
                <c:pt idx="37">
                  <c:v>64826</c:v>
                </c:pt>
                <c:pt idx="38">
                  <c:v>69406</c:v>
                </c:pt>
                <c:pt idx="39">
                  <c:v>71041</c:v>
                </c:pt>
                <c:pt idx="40">
                  <c:v>73950</c:v>
                </c:pt>
                <c:pt idx="41">
                  <c:v>78956</c:v>
                </c:pt>
                <c:pt idx="42">
                  <c:v>87437</c:v>
                </c:pt>
                <c:pt idx="43">
                  <c:v>96271</c:v>
                </c:pt>
                <c:pt idx="44">
                  <c:v>100850</c:v>
                </c:pt>
                <c:pt idx="45">
                  <c:v>100589</c:v>
                </c:pt>
                <c:pt idx="46">
                  <c:v>95297</c:v>
                </c:pt>
                <c:pt idx="47">
                  <c:v>88398</c:v>
                </c:pt>
                <c:pt idx="48">
                  <c:v>89527</c:v>
                </c:pt>
                <c:pt idx="49">
                  <c:v>90982</c:v>
                </c:pt>
                <c:pt idx="50">
                  <c:v>90630</c:v>
                </c:pt>
                <c:pt idx="51">
                  <c:v>85406</c:v>
                </c:pt>
                <c:pt idx="52">
                  <c:v>75562</c:v>
                </c:pt>
                <c:pt idx="53">
                  <c:v>64724</c:v>
                </c:pt>
                <c:pt idx="54">
                  <c:v>54421</c:v>
                </c:pt>
                <c:pt idx="55">
                  <c:v>46919</c:v>
                </c:pt>
                <c:pt idx="56">
                  <c:v>43727</c:v>
                </c:pt>
                <c:pt idx="57">
                  <c:v>45265</c:v>
                </c:pt>
                <c:pt idx="58">
                  <c:v>48792</c:v>
                </c:pt>
                <c:pt idx="59">
                  <c:v>54771</c:v>
                </c:pt>
                <c:pt idx="60">
                  <c:v>63327</c:v>
                </c:pt>
                <c:pt idx="61">
                  <c:v>72809</c:v>
                </c:pt>
                <c:pt idx="62">
                  <c:v>80342</c:v>
                </c:pt>
                <c:pt idx="63">
                  <c:v>83775</c:v>
                </c:pt>
                <c:pt idx="64">
                  <c:v>85527</c:v>
                </c:pt>
                <c:pt idx="65">
                  <c:v>89456</c:v>
                </c:pt>
                <c:pt idx="66">
                  <c:v>94655</c:v>
                </c:pt>
                <c:pt idx="67">
                  <c:v>102217</c:v>
                </c:pt>
                <c:pt idx="68">
                  <c:v>108682</c:v>
                </c:pt>
                <c:pt idx="69">
                  <c:v>108758</c:v>
                </c:pt>
                <c:pt idx="70">
                  <c:v>107348</c:v>
                </c:pt>
                <c:pt idx="71">
                  <c:v>101779</c:v>
                </c:pt>
                <c:pt idx="72">
                  <c:v>97717</c:v>
                </c:pt>
                <c:pt idx="73">
                  <c:v>101586</c:v>
                </c:pt>
                <c:pt idx="74">
                  <c:v>101967</c:v>
                </c:pt>
                <c:pt idx="75">
                  <c:v>101599</c:v>
                </c:pt>
                <c:pt idx="76">
                  <c:v>95892</c:v>
                </c:pt>
                <c:pt idx="77">
                  <c:v>86624</c:v>
                </c:pt>
                <c:pt idx="78">
                  <c:v>77025</c:v>
                </c:pt>
                <c:pt idx="79">
                  <c:v>68964</c:v>
                </c:pt>
                <c:pt idx="80">
                  <c:v>65006</c:v>
                </c:pt>
                <c:pt idx="81">
                  <c:v>67639</c:v>
                </c:pt>
                <c:pt idx="82">
                  <c:v>72349</c:v>
                </c:pt>
                <c:pt idx="83">
                  <c:v>79647</c:v>
                </c:pt>
                <c:pt idx="84">
                  <c:v>89881</c:v>
                </c:pt>
                <c:pt idx="85">
                  <c:v>102831</c:v>
                </c:pt>
                <c:pt idx="86">
                  <c:v>112191</c:v>
                </c:pt>
                <c:pt idx="87">
                  <c:v>116953</c:v>
                </c:pt>
                <c:pt idx="88">
                  <c:v>118473</c:v>
                </c:pt>
                <c:pt idx="89">
                  <c:v>119602</c:v>
                </c:pt>
                <c:pt idx="90">
                  <c:v>121775</c:v>
                </c:pt>
                <c:pt idx="91">
                  <c:v>127589</c:v>
                </c:pt>
                <c:pt idx="92">
                  <c:v>132302</c:v>
                </c:pt>
                <c:pt idx="93">
                  <c:v>132256</c:v>
                </c:pt>
                <c:pt idx="94">
                  <c:v>129251</c:v>
                </c:pt>
                <c:pt idx="95">
                  <c:v>121431</c:v>
                </c:pt>
              </c:numCache>
            </c:numRef>
          </c:val>
          <c:smooth val="0"/>
          <c:extLst>
            <c:ext xmlns:c16="http://schemas.microsoft.com/office/drawing/2014/chart" uri="{C3380CC4-5D6E-409C-BE32-E72D297353CC}">
              <c16:uniqueId val="{00000000-779F-4C0F-9144-7FC9838CDD97}"/>
            </c:ext>
          </c:extLst>
        </c:ser>
        <c:ser>
          <c:idx val="1"/>
          <c:order val="1"/>
          <c:tx>
            <c:strRef>
              <c:f>'Winter''s Model'!$G$1</c:f>
              <c:strCache>
                <c:ptCount val="1"/>
                <c:pt idx="0">
                  <c:v>Forecast</c:v>
                </c:pt>
              </c:strCache>
            </c:strRef>
          </c:tx>
          <c:spPr>
            <a:ln w="28575" cap="rnd">
              <a:solidFill>
                <a:schemeClr val="accent2"/>
              </a:solidFill>
              <a:round/>
            </a:ln>
            <a:effectLst/>
          </c:spPr>
          <c:marker>
            <c:symbol val="none"/>
          </c:marker>
          <c:val>
            <c:numRef>
              <c:f>'Winter''s Model'!$G$2:$G$121</c:f>
              <c:numCache>
                <c:formatCode>0</c:formatCode>
                <c:ptCount val="120"/>
                <c:pt idx="0">
                  <c:v>73686.549332421331</c:v>
                </c:pt>
                <c:pt idx="1">
                  <c:v>95313.554007859319</c:v>
                </c:pt>
                <c:pt idx="2">
                  <c:v>95139.046171831797</c:v>
                </c:pt>
                <c:pt idx="3">
                  <c:v>90373.634465408933</c:v>
                </c:pt>
                <c:pt idx="4">
                  <c:v>79471.592169236872</c:v>
                </c:pt>
                <c:pt idx="5">
                  <c:v>67167.772605685212</c:v>
                </c:pt>
                <c:pt idx="6">
                  <c:v>55642.186779260068</c:v>
                </c:pt>
                <c:pt idx="7">
                  <c:v>47162.928569803989</c:v>
                </c:pt>
                <c:pt idx="8">
                  <c:v>42918.303104318737</c:v>
                </c:pt>
                <c:pt idx="9">
                  <c:v>43479.900355491562</c:v>
                </c:pt>
                <c:pt idx="10">
                  <c:v>46258.132518203565</c:v>
                </c:pt>
                <c:pt idx="11">
                  <c:v>51507.352839870895</c:v>
                </c:pt>
                <c:pt idx="12">
                  <c:v>59017.045312769864</c:v>
                </c:pt>
                <c:pt idx="13">
                  <c:v>67856.294410416376</c:v>
                </c:pt>
                <c:pt idx="14">
                  <c:v>73083.876158948464</c:v>
                </c:pt>
                <c:pt idx="15">
                  <c:v>74278.830621561545</c:v>
                </c:pt>
                <c:pt idx="16">
                  <c:v>75193.018830883229</c:v>
                </c:pt>
                <c:pt idx="17">
                  <c:v>79659.107553384005</c:v>
                </c:pt>
                <c:pt idx="18">
                  <c:v>87352.716584854221</c:v>
                </c:pt>
                <c:pt idx="19">
                  <c:v>97173.654257795526</c:v>
                </c:pt>
                <c:pt idx="20">
                  <c:v>103390.77845392356</c:v>
                </c:pt>
                <c:pt idx="21">
                  <c:v>102374.45733784424</c:v>
                </c:pt>
                <c:pt idx="22">
                  <c:v>98405.716153588073</c:v>
                </c:pt>
                <c:pt idx="23">
                  <c:v>89268.604087636166</c:v>
                </c:pt>
                <c:pt idx="24">
                  <c:v>81842.021991897927</c:v>
                </c:pt>
                <c:pt idx="25">
                  <c:v>91760.467504688524</c:v>
                </c:pt>
                <c:pt idx="26">
                  <c:v>91609.908187907888</c:v>
                </c:pt>
                <c:pt idx="27">
                  <c:v>87037.051804508184</c:v>
                </c:pt>
                <c:pt idx="28">
                  <c:v>76902.419233304652</c:v>
                </c:pt>
                <c:pt idx="29">
                  <c:v>65137.22016500774</c:v>
                </c:pt>
                <c:pt idx="30">
                  <c:v>54228.389390940407</c:v>
                </c:pt>
                <c:pt idx="31">
                  <c:v>45935.195316110927</c:v>
                </c:pt>
                <c:pt idx="32">
                  <c:v>42058.736565426945</c:v>
                </c:pt>
                <c:pt idx="33">
                  <c:v>42744.13717823074</c:v>
                </c:pt>
                <c:pt idx="34">
                  <c:v>45120.527257477195</c:v>
                </c:pt>
                <c:pt idx="35">
                  <c:v>50036.527626021532</c:v>
                </c:pt>
                <c:pt idx="36">
                  <c:v>57456.038690005546</c:v>
                </c:pt>
                <c:pt idx="37">
                  <c:v>65536.719282759426</c:v>
                </c:pt>
                <c:pt idx="38">
                  <c:v>70640.570894020129</c:v>
                </c:pt>
                <c:pt idx="39">
                  <c:v>72147.608569499236</c:v>
                </c:pt>
                <c:pt idx="40">
                  <c:v>73418.454322420264</c:v>
                </c:pt>
                <c:pt idx="41">
                  <c:v>77694.26476762988</c:v>
                </c:pt>
                <c:pt idx="42">
                  <c:v>84442.189380042764</c:v>
                </c:pt>
                <c:pt idx="43">
                  <c:v>94646.000790663355</c:v>
                </c:pt>
                <c:pt idx="44">
                  <c:v>100989.04732421564</c:v>
                </c:pt>
                <c:pt idx="45">
                  <c:v>101226.20083994117</c:v>
                </c:pt>
                <c:pt idx="46">
                  <c:v>97290.266473484764</c:v>
                </c:pt>
                <c:pt idx="47">
                  <c:v>89463.478552445988</c:v>
                </c:pt>
                <c:pt idx="48">
                  <c:v>83429.940206881118</c:v>
                </c:pt>
                <c:pt idx="49">
                  <c:v>90981.998884030807</c:v>
                </c:pt>
                <c:pt idx="50">
                  <c:v>91063.71176029522</c:v>
                </c:pt>
                <c:pt idx="51">
                  <c:v>86727.943476046465</c:v>
                </c:pt>
                <c:pt idx="52">
                  <c:v>77053.170830536226</c:v>
                </c:pt>
                <c:pt idx="53">
                  <c:v>65737.992963952333</c:v>
                </c:pt>
                <c:pt idx="54">
                  <c:v>55243.424065430147</c:v>
                </c:pt>
                <c:pt idx="55">
                  <c:v>47619.880055283378</c:v>
                </c:pt>
                <c:pt idx="56">
                  <c:v>43783.156995945712</c:v>
                </c:pt>
                <c:pt idx="57">
                  <c:v>45208.824148398271</c:v>
                </c:pt>
                <c:pt idx="58">
                  <c:v>48812.289707820913</c:v>
                </c:pt>
                <c:pt idx="59">
                  <c:v>54533.178049527851</c:v>
                </c:pt>
                <c:pt idx="60">
                  <c:v>62919.33942617385</c:v>
                </c:pt>
                <c:pt idx="61">
                  <c:v>72513.059354441168</c:v>
                </c:pt>
                <c:pt idx="62">
                  <c:v>79246.026597377509</c:v>
                </c:pt>
                <c:pt idx="63">
                  <c:v>83387.728338743313</c:v>
                </c:pt>
                <c:pt idx="64">
                  <c:v>86516.620715366487</c:v>
                </c:pt>
                <c:pt idx="65">
                  <c:v>89865.476029729107</c:v>
                </c:pt>
                <c:pt idx="66">
                  <c:v>95721.263766172531</c:v>
                </c:pt>
                <c:pt idx="67">
                  <c:v>102503.43727832258</c:v>
                </c:pt>
                <c:pt idx="68">
                  <c:v>107201.23165210347</c:v>
                </c:pt>
                <c:pt idx="69">
                  <c:v>108988.43494085953</c:v>
                </c:pt>
                <c:pt idx="70">
                  <c:v>105097.66118427763</c:v>
                </c:pt>
                <c:pt idx="71">
                  <c:v>100627.93970439925</c:v>
                </c:pt>
                <c:pt idx="72">
                  <c:v>96153.855623096111</c:v>
                </c:pt>
                <c:pt idx="73">
                  <c:v>99222.622655432278</c:v>
                </c:pt>
                <c:pt idx="74">
                  <c:v>101548.75794838386</c:v>
                </c:pt>
                <c:pt idx="75">
                  <c:v>97473.927289783765</c:v>
                </c:pt>
                <c:pt idx="76">
                  <c:v>91439.326343975088</c:v>
                </c:pt>
                <c:pt idx="77">
                  <c:v>83196.612594280334</c:v>
                </c:pt>
                <c:pt idx="78">
                  <c:v>73734.171592388899</c:v>
                </c:pt>
                <c:pt idx="79">
                  <c:v>67196.111040560587</c:v>
                </c:pt>
                <c:pt idx="80">
                  <c:v>64208.436180618271</c:v>
                </c:pt>
                <c:pt idx="81">
                  <c:v>67084.356333069532</c:v>
                </c:pt>
                <c:pt idx="82">
                  <c:v>72808.951347214563</c:v>
                </c:pt>
                <c:pt idx="83">
                  <c:v>80763.986673368112</c:v>
                </c:pt>
                <c:pt idx="84">
                  <c:v>91417.431181862659</c:v>
                </c:pt>
                <c:pt idx="85">
                  <c:v>102841.9088868814</c:v>
                </c:pt>
                <c:pt idx="86">
                  <c:v>111818.11797052057</c:v>
                </c:pt>
                <c:pt idx="87">
                  <c:v>116301.38210977697</c:v>
                </c:pt>
                <c:pt idx="88">
                  <c:v>120570.40913713624</c:v>
                </c:pt>
                <c:pt idx="89">
                  <c:v>124375.37170416258</c:v>
                </c:pt>
                <c:pt idx="90">
                  <c:v>127939.34586275026</c:v>
                </c:pt>
                <c:pt idx="91">
                  <c:v>131919.92735698575</c:v>
                </c:pt>
                <c:pt idx="92">
                  <c:v>133872.73425830851</c:v>
                </c:pt>
                <c:pt idx="93">
                  <c:v>132607.96454209305</c:v>
                </c:pt>
                <c:pt idx="94">
                  <c:v>127791.62462784315</c:v>
                </c:pt>
                <c:pt idx="95">
                  <c:v>121072.44705909266</c:v>
                </c:pt>
                <c:pt idx="96">
                  <c:v>114684.46320325328</c:v>
                </c:pt>
                <c:pt idx="97">
                  <c:v>116457.86639662799</c:v>
                </c:pt>
                <c:pt idx="98">
                  <c:v>116369.20220556123</c:v>
                </c:pt>
                <c:pt idx="99">
                  <c:v>111315.68539053728</c:v>
                </c:pt>
                <c:pt idx="100">
                  <c:v>100283.91842947266</c:v>
                </c:pt>
                <c:pt idx="101">
                  <c:v>87091.571836275107</c:v>
                </c:pt>
                <c:pt idx="102">
                  <c:v>74221.238272659393</c:v>
                </c:pt>
                <c:pt idx="103">
                  <c:v>64805.618002567047</c:v>
                </c:pt>
                <c:pt idx="104">
                  <c:v>60370.399248698115</c:v>
                </c:pt>
                <c:pt idx="105">
                  <c:v>62330.298916194573</c:v>
                </c:pt>
                <c:pt idx="106">
                  <c:v>67100.238246386376</c:v>
                </c:pt>
                <c:pt idx="107">
                  <c:v>74893.209757779172</c:v>
                </c:pt>
                <c:pt idx="108">
                  <c:v>85936.555980308709</c:v>
                </c:pt>
                <c:pt idx="109">
                  <c:v>98342.912720528315</c:v>
                </c:pt>
                <c:pt idx="110">
                  <c:v>106963.59682700806</c:v>
                </c:pt>
                <c:pt idx="111">
                  <c:v>110917.37698587445</c:v>
                </c:pt>
                <c:pt idx="112">
                  <c:v>114310.05919122769</c:v>
                </c:pt>
                <c:pt idx="113">
                  <c:v>119882.57281907593</c:v>
                </c:pt>
                <c:pt idx="114">
                  <c:v>128053.582916143</c:v>
                </c:pt>
                <c:pt idx="115">
                  <c:v>138563.7992698834</c:v>
                </c:pt>
                <c:pt idx="116">
                  <c:v>145297.69338149083</c:v>
                </c:pt>
                <c:pt idx="117">
                  <c:v>145575.75556720339</c:v>
                </c:pt>
                <c:pt idx="118">
                  <c:v>140660.76808916344</c:v>
                </c:pt>
                <c:pt idx="119">
                  <c:v>131733.44890932392</c:v>
                </c:pt>
              </c:numCache>
            </c:numRef>
          </c:val>
          <c:smooth val="0"/>
          <c:extLst>
            <c:ext xmlns:c16="http://schemas.microsoft.com/office/drawing/2014/chart" uri="{C3380CC4-5D6E-409C-BE32-E72D297353CC}">
              <c16:uniqueId val="{00000001-779F-4C0F-9144-7FC9838CDD97}"/>
            </c:ext>
          </c:extLst>
        </c:ser>
        <c:dLbls>
          <c:showLegendKey val="0"/>
          <c:showVal val="0"/>
          <c:showCatName val="0"/>
          <c:showSerName val="0"/>
          <c:showPercent val="0"/>
          <c:showBubbleSize val="0"/>
        </c:dLbls>
        <c:smooth val="0"/>
        <c:axId val="1585150847"/>
        <c:axId val="1585159967"/>
      </c:lineChart>
      <c:catAx>
        <c:axId val="158515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159967"/>
        <c:crosses val="autoZero"/>
        <c:auto val="1"/>
        <c:lblAlgn val="ctr"/>
        <c:lblOffset val="100"/>
        <c:noMultiLvlLbl val="0"/>
      </c:catAx>
      <c:valAx>
        <c:axId val="158515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150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120650</xdr:colOff>
      <xdr:row>0</xdr:row>
      <xdr:rowOff>139700</xdr:rowOff>
    </xdr:from>
    <xdr:to>
      <xdr:col>8</xdr:col>
      <xdr:colOff>628650</xdr:colOff>
      <xdr:row>14</xdr:row>
      <xdr:rowOff>38100</xdr:rowOff>
    </xdr:to>
    <xdr:graphicFrame macro="">
      <xdr:nvGraphicFramePr>
        <xdr:cNvPr id="2" name="Chart 1">
          <a:extLst>
            <a:ext uri="{FF2B5EF4-FFF2-40B4-BE49-F238E27FC236}">
              <a16:creationId xmlns:a16="http://schemas.microsoft.com/office/drawing/2014/main" id="{4AAC26A0-B95C-33A4-BE21-E6E209643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425450</xdr:colOff>
      <xdr:row>5</xdr:row>
      <xdr:rowOff>6350</xdr:rowOff>
    </xdr:from>
    <xdr:to>
      <xdr:col>14</xdr:col>
      <xdr:colOff>476250</xdr:colOff>
      <xdr:row>12</xdr:row>
      <xdr:rowOff>69850</xdr:rowOff>
    </xdr:to>
    <xdr:sp macro="" textlink="">
      <xdr:nvSpPr>
        <xdr:cNvPr id="3" name="TextBox 2">
          <a:extLst>
            <a:ext uri="{FF2B5EF4-FFF2-40B4-BE49-F238E27FC236}">
              <a16:creationId xmlns:a16="http://schemas.microsoft.com/office/drawing/2014/main" id="{44479A6C-104A-792E-FC83-DBC0A3B8C2EA}"/>
            </a:ext>
          </a:extLst>
        </xdr:cNvPr>
        <xdr:cNvSpPr txBox="1"/>
      </xdr:nvSpPr>
      <xdr:spPr>
        <a:xfrm>
          <a:off x="8210550" y="1022350"/>
          <a:ext cx="4114800" cy="1485900"/>
        </a:xfrm>
        <a:prstGeom prst="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Level,trend, and seasonality are present. There is a drop in the early hours of the morning, the number of players rises as it gets later into the eveneing, and then drops before it gets to midnight. The overall number of players trends upwards over the course of the four days, and the seasonality factor is not the same increase or decrease. Therefore, a seasonality index standardizing the seasonal component will be used, and Winter's Model will be used to forecast to take level, trend, and seasonality into consideration.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311150</xdr:colOff>
      <xdr:row>83</xdr:row>
      <xdr:rowOff>158750</xdr:rowOff>
    </xdr:from>
    <xdr:to>
      <xdr:col>18</xdr:col>
      <xdr:colOff>6350</xdr:colOff>
      <xdr:row>97</xdr:row>
      <xdr:rowOff>57150</xdr:rowOff>
    </xdr:to>
    <xdr:graphicFrame macro="">
      <xdr:nvGraphicFramePr>
        <xdr:cNvPr id="3" name="Chart 2">
          <a:extLst>
            <a:ext uri="{FF2B5EF4-FFF2-40B4-BE49-F238E27FC236}">
              <a16:creationId xmlns:a16="http://schemas.microsoft.com/office/drawing/2014/main" id="{0309C688-65BF-5E92-1A50-16D1348FB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520700</xdr:colOff>
      <xdr:row>0</xdr:row>
      <xdr:rowOff>146050</xdr:rowOff>
    </xdr:from>
    <xdr:to>
      <xdr:col>27</xdr:col>
      <xdr:colOff>215900</xdr:colOff>
      <xdr:row>14</xdr:row>
      <xdr:rowOff>44450</xdr:rowOff>
    </xdr:to>
    <xdr:graphicFrame macro="">
      <xdr:nvGraphicFramePr>
        <xdr:cNvPr id="2" name="Chart 1">
          <a:extLst>
            <a:ext uri="{FF2B5EF4-FFF2-40B4-BE49-F238E27FC236}">
              <a16:creationId xmlns:a16="http://schemas.microsoft.com/office/drawing/2014/main" id="{06C15657-4791-F490-ED16-668342D06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406400</xdr:colOff>
      <xdr:row>0</xdr:row>
      <xdr:rowOff>82550</xdr:rowOff>
    </xdr:from>
    <xdr:to>
      <xdr:col>22</xdr:col>
      <xdr:colOff>101600</xdr:colOff>
      <xdr:row>13</xdr:row>
      <xdr:rowOff>184150</xdr:rowOff>
    </xdr:to>
    <xdr:graphicFrame macro="">
      <xdr:nvGraphicFramePr>
        <xdr:cNvPr id="2" name="Chart 1">
          <a:extLst>
            <a:ext uri="{FF2B5EF4-FFF2-40B4-BE49-F238E27FC236}">
              <a16:creationId xmlns:a16="http://schemas.microsoft.com/office/drawing/2014/main" id="{3EA5BDA7-E8CC-D47B-2636-9CD9F1E3E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7"/>
  <sheetViews>
    <sheetView tabSelected="1" topLeftCell="C1" workbookViewId="0">
      <selection activeCell="O4" sqref="O4"/>
    </sheetView>
  </sheetViews>
  <sheetFormatPr defaultColWidth="10.6640625" defaultRowHeight="16" x14ac:dyDescent="0.4"/>
  <cols>
    <col min="2" max="2" width="16.83203125" bestFit="1" customWidth="1"/>
  </cols>
  <sheetData>
    <row r="1" spans="1:2" x14ac:dyDescent="0.4">
      <c r="A1" t="s">
        <v>0</v>
      </c>
      <c r="B1" t="s">
        <v>1</v>
      </c>
    </row>
    <row r="2" spans="1:2" x14ac:dyDescent="0.4">
      <c r="A2">
        <v>1</v>
      </c>
      <c r="B2">
        <v>93366</v>
      </c>
    </row>
    <row r="3" spans="1:2" x14ac:dyDescent="0.4">
      <c r="A3">
        <v>2</v>
      </c>
      <c r="B3">
        <v>95036</v>
      </c>
    </row>
    <row r="4" spans="1:2" x14ac:dyDescent="0.4">
      <c r="A4">
        <v>3</v>
      </c>
      <c r="B4">
        <v>94361</v>
      </c>
    </row>
    <row r="5" spans="1:2" x14ac:dyDescent="0.4">
      <c r="A5">
        <v>4</v>
      </c>
      <c r="B5">
        <v>88048</v>
      </c>
    </row>
    <row r="6" spans="1:2" x14ac:dyDescent="0.4">
      <c r="A6">
        <v>5</v>
      </c>
      <c r="B6">
        <v>77191</v>
      </c>
    </row>
    <row r="7" spans="1:2" x14ac:dyDescent="0.4">
      <c r="A7">
        <v>6</v>
      </c>
      <c r="B7">
        <v>65148</v>
      </c>
    </row>
    <row r="8" spans="1:2" x14ac:dyDescent="0.4">
      <c r="A8">
        <v>7</v>
      </c>
      <c r="B8">
        <v>53901</v>
      </c>
    </row>
    <row r="9" spans="1:2" x14ac:dyDescent="0.4">
      <c r="A9">
        <v>8</v>
      </c>
      <c r="B9">
        <v>45981</v>
      </c>
    </row>
    <row r="10" spans="1:2" x14ac:dyDescent="0.4">
      <c r="A10">
        <v>9</v>
      </c>
      <c r="B10">
        <v>42027</v>
      </c>
    </row>
    <row r="11" spans="1:2" x14ac:dyDescent="0.4">
      <c r="A11">
        <v>10</v>
      </c>
      <c r="B11">
        <v>42896</v>
      </c>
    </row>
    <row r="12" spans="1:2" x14ac:dyDescent="0.4">
      <c r="A12">
        <v>11</v>
      </c>
      <c r="B12">
        <v>46078</v>
      </c>
    </row>
    <row r="13" spans="1:2" x14ac:dyDescent="0.4">
      <c r="A13">
        <v>12</v>
      </c>
      <c r="B13">
        <v>51351</v>
      </c>
    </row>
    <row r="14" spans="1:2" x14ac:dyDescent="0.4">
      <c r="A14">
        <v>13</v>
      </c>
      <c r="B14">
        <v>59200</v>
      </c>
    </row>
    <row r="15" spans="1:2" x14ac:dyDescent="0.4">
      <c r="A15">
        <v>14</v>
      </c>
      <c r="B15">
        <v>67057</v>
      </c>
    </row>
    <row r="16" spans="1:2" x14ac:dyDescent="0.4">
      <c r="A16">
        <v>15</v>
      </c>
      <c r="B16">
        <v>71462</v>
      </c>
    </row>
    <row r="17" spans="1:2" x14ac:dyDescent="0.4">
      <c r="A17">
        <v>16</v>
      </c>
      <c r="B17">
        <v>72818</v>
      </c>
    </row>
    <row r="18" spans="1:2" x14ac:dyDescent="0.4">
      <c r="A18">
        <v>17</v>
      </c>
      <c r="B18">
        <v>75869</v>
      </c>
    </row>
    <row r="19" spans="1:2" x14ac:dyDescent="0.4">
      <c r="A19">
        <v>18</v>
      </c>
      <c r="B19">
        <v>81716</v>
      </c>
    </row>
    <row r="20" spans="1:2" x14ac:dyDescent="0.4">
      <c r="A20">
        <v>19</v>
      </c>
      <c r="B20">
        <v>89730</v>
      </c>
    </row>
    <row r="21" spans="1:2" x14ac:dyDescent="0.4">
      <c r="A21">
        <v>20</v>
      </c>
      <c r="B21">
        <v>98485</v>
      </c>
    </row>
    <row r="22" spans="1:2" x14ac:dyDescent="0.4">
      <c r="A22">
        <v>21</v>
      </c>
      <c r="B22">
        <v>101983</v>
      </c>
    </row>
    <row r="23" spans="1:2" x14ac:dyDescent="0.4">
      <c r="A23">
        <v>22</v>
      </c>
      <c r="B23">
        <v>101664</v>
      </c>
    </row>
    <row r="24" spans="1:2" x14ac:dyDescent="0.4">
      <c r="A24">
        <v>23</v>
      </c>
      <c r="B24">
        <v>95073</v>
      </c>
    </row>
    <row r="25" spans="1:2" x14ac:dyDescent="0.4">
      <c r="A25">
        <v>24</v>
      </c>
      <c r="B25">
        <v>86966</v>
      </c>
    </row>
    <row r="26" spans="1:2" x14ac:dyDescent="0.4">
      <c r="A26">
        <v>25</v>
      </c>
      <c r="B26">
        <v>90114</v>
      </c>
    </row>
    <row r="27" spans="1:2" x14ac:dyDescent="0.4">
      <c r="A27">
        <v>26</v>
      </c>
      <c r="B27">
        <v>91510</v>
      </c>
    </row>
    <row r="28" spans="1:2" x14ac:dyDescent="0.4">
      <c r="A28">
        <v>27</v>
      </c>
      <c r="B28">
        <v>90911</v>
      </c>
    </row>
    <row r="29" spans="1:2" x14ac:dyDescent="0.4">
      <c r="A29">
        <v>28</v>
      </c>
      <c r="B29">
        <v>85209</v>
      </c>
    </row>
    <row r="30" spans="1:2" x14ac:dyDescent="0.4">
      <c r="A30">
        <v>29</v>
      </c>
      <c r="B30">
        <v>74855</v>
      </c>
    </row>
    <row r="31" spans="1:2" x14ac:dyDescent="0.4">
      <c r="A31">
        <v>30</v>
      </c>
      <c r="B31">
        <v>63497</v>
      </c>
    </row>
    <row r="32" spans="1:2" x14ac:dyDescent="0.4">
      <c r="A32">
        <v>31</v>
      </c>
      <c r="B32">
        <v>52480</v>
      </c>
    </row>
    <row r="33" spans="1:2" x14ac:dyDescent="0.4">
      <c r="A33">
        <v>32</v>
      </c>
      <c r="B33">
        <v>45058</v>
      </c>
    </row>
    <row r="34" spans="1:2" x14ac:dyDescent="0.4">
      <c r="A34">
        <v>33</v>
      </c>
      <c r="B34">
        <v>41307</v>
      </c>
    </row>
    <row r="35" spans="1:2" x14ac:dyDescent="0.4">
      <c r="A35">
        <v>34</v>
      </c>
      <c r="B35">
        <v>41814</v>
      </c>
    </row>
    <row r="36" spans="1:2" x14ac:dyDescent="0.4">
      <c r="A36">
        <v>35</v>
      </c>
      <c r="B36">
        <v>44749</v>
      </c>
    </row>
    <row r="37" spans="1:2" x14ac:dyDescent="0.4">
      <c r="A37">
        <v>36</v>
      </c>
      <c r="B37">
        <v>49980</v>
      </c>
    </row>
    <row r="38" spans="1:2" x14ac:dyDescent="0.4">
      <c r="A38">
        <v>37</v>
      </c>
      <c r="B38">
        <v>57178</v>
      </c>
    </row>
    <row r="39" spans="1:2" x14ac:dyDescent="0.4">
      <c r="A39">
        <v>38</v>
      </c>
      <c r="B39">
        <v>64826</v>
      </c>
    </row>
    <row r="40" spans="1:2" x14ac:dyDescent="0.4">
      <c r="A40">
        <v>39</v>
      </c>
      <c r="B40">
        <v>69406</v>
      </c>
    </row>
    <row r="41" spans="1:2" x14ac:dyDescent="0.4">
      <c r="A41">
        <v>40</v>
      </c>
      <c r="B41">
        <v>71041</v>
      </c>
    </row>
    <row r="42" spans="1:2" x14ac:dyDescent="0.4">
      <c r="A42">
        <v>41</v>
      </c>
      <c r="B42">
        <v>73950</v>
      </c>
    </row>
    <row r="43" spans="1:2" x14ac:dyDescent="0.4">
      <c r="A43">
        <v>42</v>
      </c>
      <c r="B43">
        <v>78956</v>
      </c>
    </row>
    <row r="44" spans="1:2" x14ac:dyDescent="0.4">
      <c r="A44">
        <v>43</v>
      </c>
      <c r="B44">
        <v>87437</v>
      </c>
    </row>
    <row r="45" spans="1:2" x14ac:dyDescent="0.4">
      <c r="A45">
        <v>44</v>
      </c>
      <c r="B45">
        <v>96271</v>
      </c>
    </row>
    <row r="46" spans="1:2" x14ac:dyDescent="0.4">
      <c r="A46">
        <v>45</v>
      </c>
      <c r="B46">
        <v>100850</v>
      </c>
    </row>
    <row r="47" spans="1:2" x14ac:dyDescent="0.4">
      <c r="A47">
        <v>46</v>
      </c>
      <c r="B47">
        <v>100589</v>
      </c>
    </row>
    <row r="48" spans="1:2" x14ac:dyDescent="0.4">
      <c r="A48">
        <v>47</v>
      </c>
      <c r="B48">
        <v>95297</v>
      </c>
    </row>
    <row r="49" spans="1:2" x14ac:dyDescent="0.4">
      <c r="A49">
        <v>48</v>
      </c>
      <c r="B49">
        <v>88398</v>
      </c>
    </row>
    <row r="50" spans="1:2" x14ac:dyDescent="0.4">
      <c r="A50">
        <v>49</v>
      </c>
      <c r="B50">
        <v>89527</v>
      </c>
    </row>
    <row r="51" spans="1:2" x14ac:dyDescent="0.4">
      <c r="A51">
        <v>50</v>
      </c>
      <c r="B51">
        <v>90982</v>
      </c>
    </row>
    <row r="52" spans="1:2" x14ac:dyDescent="0.4">
      <c r="A52">
        <v>51</v>
      </c>
      <c r="B52">
        <v>90630</v>
      </c>
    </row>
    <row r="53" spans="1:2" x14ac:dyDescent="0.4">
      <c r="A53">
        <v>52</v>
      </c>
      <c r="B53">
        <v>85406</v>
      </c>
    </row>
    <row r="54" spans="1:2" x14ac:dyDescent="0.4">
      <c r="A54">
        <v>53</v>
      </c>
      <c r="B54">
        <v>75562</v>
      </c>
    </row>
    <row r="55" spans="1:2" x14ac:dyDescent="0.4">
      <c r="A55">
        <v>54</v>
      </c>
      <c r="B55">
        <v>64724</v>
      </c>
    </row>
    <row r="56" spans="1:2" x14ac:dyDescent="0.4">
      <c r="A56">
        <v>55</v>
      </c>
      <c r="B56">
        <v>54421</v>
      </c>
    </row>
    <row r="57" spans="1:2" x14ac:dyDescent="0.4">
      <c r="A57">
        <v>56</v>
      </c>
      <c r="B57">
        <v>46919</v>
      </c>
    </row>
    <row r="58" spans="1:2" x14ac:dyDescent="0.4">
      <c r="A58">
        <v>57</v>
      </c>
      <c r="B58">
        <v>43727</v>
      </c>
    </row>
    <row r="59" spans="1:2" x14ac:dyDescent="0.4">
      <c r="A59">
        <v>58</v>
      </c>
      <c r="B59">
        <v>45265</v>
      </c>
    </row>
    <row r="60" spans="1:2" x14ac:dyDescent="0.4">
      <c r="A60">
        <v>59</v>
      </c>
      <c r="B60">
        <v>48792</v>
      </c>
    </row>
    <row r="61" spans="1:2" x14ac:dyDescent="0.4">
      <c r="A61">
        <v>60</v>
      </c>
      <c r="B61">
        <v>54771</v>
      </c>
    </row>
    <row r="62" spans="1:2" x14ac:dyDescent="0.4">
      <c r="A62">
        <v>61</v>
      </c>
      <c r="B62">
        <v>63327</v>
      </c>
    </row>
    <row r="63" spans="1:2" x14ac:dyDescent="0.4">
      <c r="A63">
        <v>62</v>
      </c>
      <c r="B63">
        <v>72809</v>
      </c>
    </row>
    <row r="64" spans="1:2" x14ac:dyDescent="0.4">
      <c r="A64">
        <v>63</v>
      </c>
      <c r="B64">
        <v>80342</v>
      </c>
    </row>
    <row r="65" spans="1:2" x14ac:dyDescent="0.4">
      <c r="A65">
        <v>64</v>
      </c>
      <c r="B65">
        <v>83775</v>
      </c>
    </row>
    <row r="66" spans="1:2" x14ac:dyDescent="0.4">
      <c r="A66">
        <v>65</v>
      </c>
      <c r="B66">
        <v>85527</v>
      </c>
    </row>
    <row r="67" spans="1:2" x14ac:dyDescent="0.4">
      <c r="A67">
        <v>66</v>
      </c>
      <c r="B67">
        <v>89456</v>
      </c>
    </row>
    <row r="68" spans="1:2" x14ac:dyDescent="0.4">
      <c r="A68">
        <v>67</v>
      </c>
      <c r="B68">
        <v>94655</v>
      </c>
    </row>
    <row r="69" spans="1:2" x14ac:dyDescent="0.4">
      <c r="A69">
        <v>68</v>
      </c>
      <c r="B69">
        <v>102217</v>
      </c>
    </row>
    <row r="70" spans="1:2" x14ac:dyDescent="0.4">
      <c r="A70">
        <v>69</v>
      </c>
      <c r="B70">
        <v>108682</v>
      </c>
    </row>
    <row r="71" spans="1:2" x14ac:dyDescent="0.4">
      <c r="A71">
        <v>70</v>
      </c>
      <c r="B71">
        <v>108758</v>
      </c>
    </row>
    <row r="72" spans="1:2" x14ac:dyDescent="0.4">
      <c r="A72">
        <v>71</v>
      </c>
      <c r="B72">
        <v>107348</v>
      </c>
    </row>
    <row r="73" spans="1:2" x14ac:dyDescent="0.4">
      <c r="A73">
        <v>72</v>
      </c>
      <c r="B73">
        <v>101779</v>
      </c>
    </row>
    <row r="74" spans="1:2" x14ac:dyDescent="0.4">
      <c r="A74">
        <v>73</v>
      </c>
      <c r="B74">
        <v>97717</v>
      </c>
    </row>
    <row r="75" spans="1:2" x14ac:dyDescent="0.4">
      <c r="A75">
        <v>74</v>
      </c>
      <c r="B75">
        <v>101586</v>
      </c>
    </row>
    <row r="76" spans="1:2" x14ac:dyDescent="0.4">
      <c r="A76">
        <v>75</v>
      </c>
      <c r="B76">
        <v>101967</v>
      </c>
    </row>
    <row r="77" spans="1:2" x14ac:dyDescent="0.4">
      <c r="A77">
        <v>76</v>
      </c>
      <c r="B77">
        <v>101599</v>
      </c>
    </row>
    <row r="78" spans="1:2" x14ac:dyDescent="0.4">
      <c r="A78">
        <v>77</v>
      </c>
      <c r="B78">
        <v>95892</v>
      </c>
    </row>
    <row r="79" spans="1:2" x14ac:dyDescent="0.4">
      <c r="A79">
        <v>78</v>
      </c>
      <c r="B79">
        <v>86624</v>
      </c>
    </row>
    <row r="80" spans="1:2" x14ac:dyDescent="0.4">
      <c r="A80">
        <v>79</v>
      </c>
      <c r="B80">
        <v>77025</v>
      </c>
    </row>
    <row r="81" spans="1:2" x14ac:dyDescent="0.4">
      <c r="A81">
        <v>80</v>
      </c>
      <c r="B81">
        <v>68964</v>
      </c>
    </row>
    <row r="82" spans="1:2" x14ac:dyDescent="0.4">
      <c r="A82">
        <v>81</v>
      </c>
      <c r="B82">
        <v>65006</v>
      </c>
    </row>
    <row r="83" spans="1:2" x14ac:dyDescent="0.4">
      <c r="A83">
        <v>82</v>
      </c>
      <c r="B83">
        <v>67639</v>
      </c>
    </row>
    <row r="84" spans="1:2" x14ac:dyDescent="0.4">
      <c r="A84">
        <v>83</v>
      </c>
      <c r="B84">
        <v>72349</v>
      </c>
    </row>
    <row r="85" spans="1:2" x14ac:dyDescent="0.4">
      <c r="A85">
        <v>84</v>
      </c>
      <c r="B85">
        <v>79647</v>
      </c>
    </row>
    <row r="86" spans="1:2" x14ac:dyDescent="0.4">
      <c r="A86">
        <v>85</v>
      </c>
      <c r="B86">
        <v>89881</v>
      </c>
    </row>
    <row r="87" spans="1:2" x14ac:dyDescent="0.4">
      <c r="A87">
        <v>86</v>
      </c>
      <c r="B87">
        <v>102831</v>
      </c>
    </row>
    <row r="88" spans="1:2" x14ac:dyDescent="0.4">
      <c r="A88">
        <v>87</v>
      </c>
      <c r="B88">
        <v>112191</v>
      </c>
    </row>
    <row r="89" spans="1:2" x14ac:dyDescent="0.4">
      <c r="A89">
        <v>88</v>
      </c>
      <c r="B89">
        <v>116953</v>
      </c>
    </row>
    <row r="90" spans="1:2" x14ac:dyDescent="0.4">
      <c r="A90">
        <v>89</v>
      </c>
      <c r="B90">
        <v>118473</v>
      </c>
    </row>
    <row r="91" spans="1:2" x14ac:dyDescent="0.4">
      <c r="A91">
        <v>90</v>
      </c>
      <c r="B91">
        <v>119602</v>
      </c>
    </row>
    <row r="92" spans="1:2" x14ac:dyDescent="0.4">
      <c r="A92">
        <v>91</v>
      </c>
      <c r="B92">
        <v>121775</v>
      </c>
    </row>
    <row r="93" spans="1:2" x14ac:dyDescent="0.4">
      <c r="A93">
        <v>92</v>
      </c>
      <c r="B93">
        <v>127589</v>
      </c>
    </row>
    <row r="94" spans="1:2" x14ac:dyDescent="0.4">
      <c r="A94">
        <v>93</v>
      </c>
      <c r="B94">
        <v>132302</v>
      </c>
    </row>
    <row r="95" spans="1:2" x14ac:dyDescent="0.4">
      <c r="A95">
        <v>94</v>
      </c>
      <c r="B95">
        <v>132256</v>
      </c>
    </row>
    <row r="96" spans="1:2" x14ac:dyDescent="0.4">
      <c r="A96">
        <v>95</v>
      </c>
      <c r="B96">
        <v>129251</v>
      </c>
    </row>
    <row r="97" spans="1:2" x14ac:dyDescent="0.4">
      <c r="A97">
        <v>96</v>
      </c>
      <c r="B97">
        <v>121431</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2367D-6665-4849-B59C-427755EFD4E1}">
  <dimension ref="A1:U121"/>
  <sheetViews>
    <sheetView topLeftCell="P1" workbookViewId="0">
      <selection activeCell="AB5" sqref="AB5"/>
    </sheetView>
  </sheetViews>
  <sheetFormatPr defaultColWidth="10.6640625" defaultRowHeight="16" x14ac:dyDescent="0.4"/>
  <cols>
    <col min="2" max="2" width="16.83203125" bestFit="1" customWidth="1"/>
    <col min="4" max="4" width="17.9140625" bestFit="1" customWidth="1"/>
    <col min="21" max="21" width="13.5" bestFit="1" customWidth="1"/>
  </cols>
  <sheetData>
    <row r="1" spans="1:21" x14ac:dyDescent="0.4">
      <c r="A1" t="s">
        <v>0</v>
      </c>
      <c r="B1" t="s">
        <v>1</v>
      </c>
      <c r="D1" t="s">
        <v>23</v>
      </c>
      <c r="E1" s="3" t="s">
        <v>12</v>
      </c>
      <c r="F1" t="s">
        <v>15</v>
      </c>
      <c r="G1" t="s">
        <v>13</v>
      </c>
      <c r="H1" t="s">
        <v>14</v>
      </c>
      <c r="K1" t="s">
        <v>2</v>
      </c>
      <c r="L1" t="s">
        <v>3</v>
      </c>
      <c r="M1" t="s">
        <v>4</v>
      </c>
      <c r="N1" t="s">
        <v>5</v>
      </c>
      <c r="O1" t="s">
        <v>6</v>
      </c>
      <c r="P1" t="s">
        <v>7</v>
      </c>
      <c r="Q1" t="s">
        <v>8</v>
      </c>
      <c r="R1" s="3" t="s">
        <v>9</v>
      </c>
    </row>
    <row r="2" spans="1:21" x14ac:dyDescent="0.4">
      <c r="A2">
        <v>1</v>
      </c>
      <c r="B2">
        <v>93366</v>
      </c>
      <c r="D2" s="1">
        <f>B2/R2</f>
        <v>82721.917788570485</v>
      </c>
      <c r="E2" s="1">
        <f>($U$85+A2*$U$86)*R2</f>
        <v>73686.549332421331</v>
      </c>
      <c r="F2" s="1">
        <f>E2-B2</f>
        <v>-19679.450667578669</v>
      </c>
      <c r="G2" s="1">
        <f>ABS(F2)</f>
        <v>19679.450667578669</v>
      </c>
      <c r="H2" s="2">
        <f>G2/B2</f>
        <v>0.21077748503286708</v>
      </c>
      <c r="K2">
        <v>1</v>
      </c>
      <c r="L2">
        <v>93366</v>
      </c>
      <c r="M2">
        <v>90114</v>
      </c>
      <c r="N2">
        <v>89527</v>
      </c>
      <c r="O2">
        <v>97717</v>
      </c>
      <c r="P2">
        <f>SUM(L2:O2)</f>
        <v>370724</v>
      </c>
      <c r="Q2" s="1">
        <f>P2/4</f>
        <v>92681</v>
      </c>
      <c r="R2" s="2">
        <f>Q2/$P$27</f>
        <v>1.1286730590390179</v>
      </c>
      <c r="T2" s="3" t="s">
        <v>16</v>
      </c>
      <c r="U2" s="4">
        <f>AVERAGE(G2:G97)</f>
        <v>6961.8591867035102</v>
      </c>
    </row>
    <row r="3" spans="1:21" x14ac:dyDescent="0.4">
      <c r="A3">
        <v>2</v>
      </c>
      <c r="B3">
        <v>95036</v>
      </c>
      <c r="D3" s="1">
        <f>B3/R3</f>
        <v>82338.105477068471</v>
      </c>
      <c r="E3" s="1">
        <f t="shared" ref="E3:E25" si="0">($U$85+A3*$U$86)*R3</f>
        <v>75762.771123478858</v>
      </c>
      <c r="F3" s="1">
        <f t="shared" ref="F3:F66" si="1">E3-B3</f>
        <v>-19273.228876521142</v>
      </c>
      <c r="G3" s="1">
        <f t="shared" ref="G3:G66" si="2">ABS(F3)</f>
        <v>19273.228876521142</v>
      </c>
      <c r="H3" s="2">
        <f t="shared" ref="H3:H66" si="3">G3/B3</f>
        <v>0.20279924319753717</v>
      </c>
      <c r="K3">
        <v>2</v>
      </c>
      <c r="L3">
        <v>95036</v>
      </c>
      <c r="M3">
        <v>91510</v>
      </c>
      <c r="N3">
        <v>90982</v>
      </c>
      <c r="O3">
        <v>101586</v>
      </c>
      <c r="P3">
        <f>SUM(L3:O3)</f>
        <v>379114</v>
      </c>
      <c r="Q3" s="1">
        <f t="shared" ref="Q3:Q25" si="4">P3/4</f>
        <v>94778.5</v>
      </c>
      <c r="R3" s="2">
        <f t="shared" ref="R3:R25" si="5">Q3/$P$27</f>
        <v>1.154216500967076</v>
      </c>
      <c r="T3" s="3" t="s">
        <v>17</v>
      </c>
      <c r="U3" s="4">
        <f>SUMSQ(F2:F97)/COUNT(F2:F97)</f>
        <v>69681007.427291006</v>
      </c>
    </row>
    <row r="4" spans="1:21" x14ac:dyDescent="0.4">
      <c r="A4">
        <v>3</v>
      </c>
      <c r="B4">
        <v>94361</v>
      </c>
      <c r="D4" s="1">
        <f t="shared" ref="D4:D25" si="6">B4/R4</f>
        <v>82022.65333146762</v>
      </c>
      <c r="E4" s="1">
        <f t="shared" si="0"/>
        <v>75921.219090957398</v>
      </c>
      <c r="F4" s="1">
        <f t="shared" si="1"/>
        <v>-18439.780909042602</v>
      </c>
      <c r="G4" s="1">
        <f t="shared" si="2"/>
        <v>18439.780909042602</v>
      </c>
      <c r="H4" s="2">
        <f t="shared" si="3"/>
        <v>0.19541739605390576</v>
      </c>
      <c r="K4">
        <v>3</v>
      </c>
      <c r="L4">
        <v>94361</v>
      </c>
      <c r="M4">
        <v>90911</v>
      </c>
      <c r="N4">
        <v>90630</v>
      </c>
      <c r="O4">
        <v>101967</v>
      </c>
      <c r="P4">
        <f t="shared" ref="P4:P25" si="7">SUM(L4:O4)</f>
        <v>377869</v>
      </c>
      <c r="Q4" s="1">
        <f t="shared" si="4"/>
        <v>94467.25</v>
      </c>
      <c r="R4" s="2">
        <f t="shared" si="5"/>
        <v>1.1504260855677395</v>
      </c>
      <c r="T4" s="3" t="s">
        <v>18</v>
      </c>
      <c r="U4" s="8">
        <f>AVERAGE(H2:H97)</f>
        <v>8.789010731747815E-2</v>
      </c>
    </row>
    <row r="5" spans="1:21" x14ac:dyDescent="0.4">
      <c r="A5">
        <v>4</v>
      </c>
      <c r="B5">
        <v>88048</v>
      </c>
      <c r="D5" s="1">
        <f t="shared" si="6"/>
        <v>80275.604278737883</v>
      </c>
      <c r="E5" s="1">
        <f t="shared" si="0"/>
        <v>72771.905692739645</v>
      </c>
      <c r="F5" s="1">
        <f t="shared" si="1"/>
        <v>-15276.094307260355</v>
      </c>
      <c r="G5" s="1">
        <f t="shared" si="2"/>
        <v>15276.094307260355</v>
      </c>
      <c r="H5" s="2">
        <f t="shared" si="3"/>
        <v>0.1734973458484049</v>
      </c>
      <c r="K5">
        <v>4</v>
      </c>
      <c r="L5">
        <v>88048</v>
      </c>
      <c r="M5">
        <v>85209</v>
      </c>
      <c r="N5">
        <v>85406</v>
      </c>
      <c r="O5">
        <v>101599</v>
      </c>
      <c r="P5">
        <f t="shared" si="7"/>
        <v>360262</v>
      </c>
      <c r="Q5" s="1">
        <f t="shared" si="4"/>
        <v>90065.5</v>
      </c>
      <c r="R5" s="2">
        <f t="shared" si="5"/>
        <v>1.0968213916431488</v>
      </c>
    </row>
    <row r="6" spans="1:21" x14ac:dyDescent="0.4">
      <c r="A6">
        <v>5</v>
      </c>
      <c r="B6">
        <v>77191</v>
      </c>
      <c r="D6" s="1">
        <f t="shared" si="6"/>
        <v>78374.525738150449</v>
      </c>
      <c r="E6" s="1">
        <f t="shared" si="0"/>
        <v>65694.739885280302</v>
      </c>
      <c r="F6" s="1">
        <f t="shared" si="1"/>
        <v>-11496.260114719698</v>
      </c>
      <c r="G6" s="1">
        <f t="shared" si="2"/>
        <v>11496.260114719698</v>
      </c>
      <c r="H6" s="2">
        <f t="shared" si="3"/>
        <v>0.14893264907462914</v>
      </c>
      <c r="K6">
        <v>5</v>
      </c>
      <c r="L6">
        <v>77191</v>
      </c>
      <c r="M6">
        <v>74855</v>
      </c>
      <c r="N6">
        <v>75562</v>
      </c>
      <c r="O6">
        <v>95892</v>
      </c>
      <c r="P6">
        <f t="shared" si="7"/>
        <v>323500</v>
      </c>
      <c r="Q6" s="1">
        <f t="shared" si="4"/>
        <v>80875</v>
      </c>
      <c r="R6" s="2">
        <f t="shared" si="5"/>
        <v>0.98489910175527429</v>
      </c>
    </row>
    <row r="7" spans="1:21" x14ac:dyDescent="0.4">
      <c r="A7">
        <v>6</v>
      </c>
      <c r="B7">
        <v>65148</v>
      </c>
      <c r="D7" s="1">
        <f t="shared" si="6"/>
        <v>76425.177752658099</v>
      </c>
      <c r="E7" s="1">
        <f t="shared" si="0"/>
        <v>57161.323224374959</v>
      </c>
      <c r="F7" s="1">
        <f t="shared" si="1"/>
        <v>-7986.676775625041</v>
      </c>
      <c r="G7" s="1">
        <f t="shared" si="2"/>
        <v>7986.676775625041</v>
      </c>
      <c r="H7" s="2">
        <f t="shared" si="3"/>
        <v>0.12259281598245596</v>
      </c>
      <c r="K7">
        <v>6</v>
      </c>
      <c r="L7">
        <v>65148</v>
      </c>
      <c r="M7">
        <v>63497</v>
      </c>
      <c r="N7">
        <v>64724</v>
      </c>
      <c r="O7">
        <v>86624</v>
      </c>
      <c r="P7">
        <f t="shared" si="7"/>
        <v>279993</v>
      </c>
      <c r="Q7" s="1">
        <f t="shared" si="4"/>
        <v>69998.25</v>
      </c>
      <c r="R7" s="2">
        <f t="shared" si="5"/>
        <v>0.85244158948304338</v>
      </c>
    </row>
    <row r="8" spans="1:21" x14ac:dyDescent="0.4">
      <c r="A8">
        <v>7</v>
      </c>
      <c r="B8">
        <v>53901</v>
      </c>
      <c r="D8" s="1">
        <f t="shared" si="6"/>
        <v>74442.030155848595</v>
      </c>
      <c r="E8" s="1">
        <f t="shared" si="0"/>
        <v>48809.340669419318</v>
      </c>
      <c r="F8" s="1">
        <f t="shared" si="1"/>
        <v>-5091.6593305806819</v>
      </c>
      <c r="G8" s="1">
        <f t="shared" si="2"/>
        <v>5091.6593305806819</v>
      </c>
      <c r="H8" s="2">
        <f t="shared" si="3"/>
        <v>9.446317008182932E-2</v>
      </c>
      <c r="K8">
        <v>7</v>
      </c>
      <c r="L8">
        <v>53901</v>
      </c>
      <c r="M8">
        <v>52480</v>
      </c>
      <c r="N8">
        <v>54421</v>
      </c>
      <c r="O8">
        <v>77025</v>
      </c>
      <c r="P8">
        <f t="shared" si="7"/>
        <v>237827</v>
      </c>
      <c r="Q8" s="1">
        <f t="shared" si="4"/>
        <v>59456.75</v>
      </c>
      <c r="R8" s="2">
        <f t="shared" si="5"/>
        <v>0.72406676560479633</v>
      </c>
    </row>
    <row r="9" spans="1:21" x14ac:dyDescent="0.4">
      <c r="A9">
        <v>8</v>
      </c>
      <c r="B9">
        <v>45981</v>
      </c>
      <c r="D9" s="1">
        <f t="shared" si="6"/>
        <v>72988.474767666077</v>
      </c>
      <c r="E9" s="1">
        <f t="shared" si="0"/>
        <v>42689.705380448991</v>
      </c>
      <c r="F9" s="1">
        <f t="shared" si="1"/>
        <v>-3291.2946195510085</v>
      </c>
      <c r="G9" s="1">
        <f t="shared" si="2"/>
        <v>3291.2946195510085</v>
      </c>
      <c r="H9" s="2">
        <f t="shared" si="3"/>
        <v>7.1579448458080702E-2</v>
      </c>
      <c r="K9">
        <v>8</v>
      </c>
      <c r="L9">
        <v>45981</v>
      </c>
      <c r="M9">
        <v>45058</v>
      </c>
      <c r="N9">
        <v>46919</v>
      </c>
      <c r="O9">
        <v>68964</v>
      </c>
      <c r="P9">
        <f t="shared" si="7"/>
        <v>206922</v>
      </c>
      <c r="Q9" s="1">
        <f t="shared" si="4"/>
        <v>51730.5</v>
      </c>
      <c r="R9" s="2">
        <f t="shared" si="5"/>
        <v>0.62997617290078789</v>
      </c>
    </row>
    <row r="10" spans="1:21" x14ac:dyDescent="0.4">
      <c r="A10">
        <v>9</v>
      </c>
      <c r="B10">
        <v>42027</v>
      </c>
      <c r="D10" s="1">
        <f t="shared" si="6"/>
        <v>71871.743564094824</v>
      </c>
      <c r="E10" s="1">
        <f t="shared" si="0"/>
        <v>39831.998557916922</v>
      </c>
      <c r="F10" s="1">
        <f t="shared" si="1"/>
        <v>-2195.0014420830776</v>
      </c>
      <c r="G10" s="1">
        <f t="shared" si="2"/>
        <v>2195.0014420830776</v>
      </c>
      <c r="H10" s="2">
        <f t="shared" si="3"/>
        <v>5.2228363720538643E-2</v>
      </c>
      <c r="K10">
        <v>9</v>
      </c>
      <c r="L10">
        <v>42027</v>
      </c>
      <c r="M10">
        <v>41307</v>
      </c>
      <c r="N10">
        <v>43727</v>
      </c>
      <c r="O10">
        <v>65006</v>
      </c>
      <c r="P10">
        <f t="shared" si="7"/>
        <v>192067</v>
      </c>
      <c r="Q10" s="1">
        <f t="shared" si="4"/>
        <v>48016.75</v>
      </c>
      <c r="R10" s="2">
        <f t="shared" si="5"/>
        <v>0.58474997148942898</v>
      </c>
    </row>
    <row r="11" spans="1:21" x14ac:dyDescent="0.4">
      <c r="A11">
        <v>10</v>
      </c>
      <c r="B11">
        <v>42896</v>
      </c>
      <c r="D11" s="1">
        <f t="shared" si="6"/>
        <v>71298.703266637647</v>
      </c>
      <c r="E11" s="1">
        <f t="shared" si="0"/>
        <v>41195.348266233806</v>
      </c>
      <c r="F11" s="1">
        <f t="shared" si="1"/>
        <v>-1700.6517337661935</v>
      </c>
      <c r="G11" s="1">
        <f t="shared" si="2"/>
        <v>1700.6517337661935</v>
      </c>
      <c r="H11" s="2">
        <f t="shared" si="3"/>
        <v>3.9645928146358485E-2</v>
      </c>
      <c r="K11">
        <v>10</v>
      </c>
      <c r="L11">
        <v>42896</v>
      </c>
      <c r="M11">
        <v>41814</v>
      </c>
      <c r="N11">
        <v>45265</v>
      </c>
      <c r="O11">
        <v>67639</v>
      </c>
      <c r="P11">
        <f t="shared" si="7"/>
        <v>197614</v>
      </c>
      <c r="Q11" s="1">
        <f t="shared" si="4"/>
        <v>49403.5</v>
      </c>
      <c r="R11" s="2">
        <f t="shared" si="5"/>
        <v>0.60163787046141204</v>
      </c>
    </row>
    <row r="12" spans="1:21" x14ac:dyDescent="0.4">
      <c r="A12">
        <v>11</v>
      </c>
      <c r="B12">
        <v>46078</v>
      </c>
      <c r="D12" s="1">
        <f t="shared" si="6"/>
        <v>71401.257736623782</v>
      </c>
      <c r="E12" s="1">
        <f t="shared" si="0"/>
        <v>44416.086334195134</v>
      </c>
      <c r="F12" s="1">
        <f t="shared" si="1"/>
        <v>-1661.9136658048665</v>
      </c>
      <c r="G12" s="1">
        <f t="shared" si="2"/>
        <v>1661.9136658048665</v>
      </c>
      <c r="H12" s="2">
        <f t="shared" si="3"/>
        <v>3.606740018674566E-2</v>
      </c>
      <c r="K12">
        <v>11</v>
      </c>
      <c r="L12">
        <v>46078</v>
      </c>
      <c r="M12">
        <v>44749</v>
      </c>
      <c r="N12">
        <v>48792</v>
      </c>
      <c r="O12">
        <v>72349</v>
      </c>
      <c r="P12">
        <f t="shared" si="7"/>
        <v>211968</v>
      </c>
      <c r="Q12" s="1">
        <f t="shared" si="4"/>
        <v>52992</v>
      </c>
      <c r="R12" s="2">
        <f t="shared" si="5"/>
        <v>0.64533877218195357</v>
      </c>
    </row>
    <row r="13" spans="1:21" x14ac:dyDescent="0.4">
      <c r="A13">
        <v>12</v>
      </c>
      <c r="B13">
        <v>51351</v>
      </c>
      <c r="D13" s="1">
        <f t="shared" si="6"/>
        <v>71545.379194079302</v>
      </c>
      <c r="E13" s="1">
        <f t="shared" si="0"/>
        <v>49653.272091316023</v>
      </c>
      <c r="F13" s="1">
        <f t="shared" si="1"/>
        <v>-1697.7279086839771</v>
      </c>
      <c r="G13" s="1">
        <f t="shared" si="2"/>
        <v>1697.7279086839771</v>
      </c>
      <c r="H13" s="2">
        <f t="shared" si="3"/>
        <v>3.3061243377616352E-2</v>
      </c>
      <c r="K13">
        <v>12</v>
      </c>
      <c r="L13">
        <v>51351</v>
      </c>
      <c r="M13">
        <v>49980</v>
      </c>
      <c r="N13">
        <v>54771</v>
      </c>
      <c r="O13">
        <v>79647</v>
      </c>
      <c r="P13">
        <f t="shared" si="7"/>
        <v>235749</v>
      </c>
      <c r="Q13" s="1">
        <f t="shared" si="4"/>
        <v>58937.25</v>
      </c>
      <c r="R13" s="2">
        <f t="shared" si="5"/>
        <v>0.71774027307481969</v>
      </c>
    </row>
    <row r="14" spans="1:21" x14ac:dyDescent="0.4">
      <c r="A14">
        <v>13</v>
      </c>
      <c r="B14">
        <v>59200</v>
      </c>
      <c r="D14" s="1">
        <f t="shared" si="6"/>
        <v>72128.502469218249</v>
      </c>
      <c r="E14" s="1">
        <f t="shared" si="0"/>
        <v>57070.542976498531</v>
      </c>
      <c r="F14" s="1">
        <f t="shared" si="1"/>
        <v>-2129.4570235014689</v>
      </c>
      <c r="G14" s="1">
        <f t="shared" si="2"/>
        <v>2129.4570235014689</v>
      </c>
      <c r="H14" s="2">
        <f t="shared" si="3"/>
        <v>3.5970557829416702E-2</v>
      </c>
      <c r="K14">
        <v>13</v>
      </c>
      <c r="L14">
        <v>59200</v>
      </c>
      <c r="M14">
        <v>57178</v>
      </c>
      <c r="N14">
        <v>63327</v>
      </c>
      <c r="O14">
        <v>89881</v>
      </c>
      <c r="P14">
        <f t="shared" si="7"/>
        <v>269586</v>
      </c>
      <c r="Q14" s="1">
        <f t="shared" si="4"/>
        <v>67396.5</v>
      </c>
      <c r="R14" s="2">
        <f t="shared" si="5"/>
        <v>0.82075737015702432</v>
      </c>
    </row>
    <row r="15" spans="1:21" x14ac:dyDescent="0.4">
      <c r="A15">
        <v>14</v>
      </c>
      <c r="B15">
        <v>67057</v>
      </c>
      <c r="D15" s="1">
        <f t="shared" si="6"/>
        <v>71622.431538589532</v>
      </c>
      <c r="E15" s="1">
        <f t="shared" si="0"/>
        <v>65433.126400839472</v>
      </c>
      <c r="F15" s="1">
        <f t="shared" si="1"/>
        <v>-1623.8735991605281</v>
      </c>
      <c r="G15" s="1">
        <f t="shared" si="2"/>
        <v>1623.8735991605281</v>
      </c>
      <c r="H15" s="2">
        <f t="shared" si="3"/>
        <v>2.4216317448745518E-2</v>
      </c>
      <c r="K15">
        <v>14</v>
      </c>
      <c r="L15">
        <v>67057</v>
      </c>
      <c r="M15">
        <v>64826</v>
      </c>
      <c r="N15">
        <v>72809</v>
      </c>
      <c r="O15">
        <v>102831</v>
      </c>
      <c r="P15">
        <f t="shared" si="7"/>
        <v>307523</v>
      </c>
      <c r="Q15" s="1">
        <f t="shared" si="4"/>
        <v>76880.75</v>
      </c>
      <c r="R15" s="2">
        <f t="shared" si="5"/>
        <v>0.93625695971897138</v>
      </c>
    </row>
    <row r="16" spans="1:21" x14ac:dyDescent="0.4">
      <c r="A16">
        <v>15</v>
      </c>
      <c r="B16">
        <v>71462</v>
      </c>
      <c r="D16" s="1">
        <f t="shared" si="6"/>
        <v>70402.942695382837</v>
      </c>
      <c r="E16" s="1">
        <f t="shared" si="0"/>
        <v>71298.636276025965</v>
      </c>
      <c r="F16" s="1">
        <f t="shared" si="1"/>
        <v>-163.36372397403466</v>
      </c>
      <c r="G16" s="1">
        <f t="shared" si="2"/>
        <v>163.36372397403466</v>
      </c>
      <c r="H16" s="2">
        <f t="shared" si="3"/>
        <v>2.2860222772107504E-3</v>
      </c>
      <c r="K16">
        <v>15</v>
      </c>
      <c r="L16">
        <v>71462</v>
      </c>
      <c r="M16">
        <v>69406</v>
      </c>
      <c r="N16">
        <v>80342</v>
      </c>
      <c r="O16">
        <v>112191</v>
      </c>
      <c r="P16">
        <f t="shared" si="7"/>
        <v>333401</v>
      </c>
      <c r="Q16" s="1">
        <f t="shared" si="4"/>
        <v>83350.25</v>
      </c>
      <c r="R16" s="2">
        <f t="shared" si="5"/>
        <v>1.0150427988386714</v>
      </c>
    </row>
    <row r="17" spans="1:18" x14ac:dyDescent="0.4">
      <c r="A17">
        <v>16</v>
      </c>
      <c r="B17">
        <v>72818</v>
      </c>
      <c r="D17" s="1">
        <f t="shared" si="6"/>
        <v>69410.057007615877</v>
      </c>
      <c r="E17" s="1">
        <f t="shared" si="0"/>
        <v>74062.171241783479</v>
      </c>
      <c r="F17" s="1">
        <f t="shared" si="1"/>
        <v>1244.1712417834788</v>
      </c>
      <c r="G17" s="1">
        <f t="shared" si="2"/>
        <v>1244.1712417834788</v>
      </c>
      <c r="H17" s="2">
        <f t="shared" si="3"/>
        <v>1.708603973994725E-2</v>
      </c>
      <c r="K17">
        <v>16</v>
      </c>
      <c r="L17">
        <v>72818</v>
      </c>
      <c r="M17">
        <v>71041</v>
      </c>
      <c r="N17">
        <v>83775</v>
      </c>
      <c r="O17">
        <v>116953</v>
      </c>
      <c r="P17">
        <f t="shared" si="7"/>
        <v>344587</v>
      </c>
      <c r="Q17" s="1">
        <f t="shared" si="4"/>
        <v>86146.75</v>
      </c>
      <c r="R17" s="2">
        <f t="shared" si="5"/>
        <v>1.0490986917358416</v>
      </c>
    </row>
    <row r="18" spans="1:18" x14ac:dyDescent="0.4">
      <c r="A18">
        <v>17</v>
      </c>
      <c r="B18">
        <v>75869</v>
      </c>
      <c r="D18" s="1">
        <f t="shared" si="6"/>
        <v>70431.30781899314</v>
      </c>
      <c r="E18" s="1">
        <f t="shared" si="0"/>
        <v>76427.738127963559</v>
      </c>
      <c r="F18" s="1">
        <f t="shared" si="1"/>
        <v>558.73812796355924</v>
      </c>
      <c r="G18" s="1">
        <f t="shared" si="2"/>
        <v>558.73812796355924</v>
      </c>
      <c r="H18" s="2">
        <f t="shared" si="3"/>
        <v>7.3645115655084324E-3</v>
      </c>
      <c r="K18">
        <v>17</v>
      </c>
      <c r="L18">
        <v>75869</v>
      </c>
      <c r="M18">
        <v>73950</v>
      </c>
      <c r="N18">
        <v>85527</v>
      </c>
      <c r="O18">
        <v>118473</v>
      </c>
      <c r="P18">
        <f t="shared" si="7"/>
        <v>353819</v>
      </c>
      <c r="Q18" s="1">
        <f t="shared" si="4"/>
        <v>88454.75</v>
      </c>
      <c r="R18" s="2">
        <f t="shared" si="5"/>
        <v>1.0772056113877879</v>
      </c>
    </row>
    <row r="19" spans="1:18" x14ac:dyDescent="0.4">
      <c r="A19">
        <v>18</v>
      </c>
      <c r="B19">
        <v>81716</v>
      </c>
      <c r="D19" s="1">
        <f t="shared" si="6"/>
        <v>72594.706312263908</v>
      </c>
      <c r="E19" s="1">
        <f t="shared" si="0"/>
        <v>80263.12054954427</v>
      </c>
      <c r="F19" s="1">
        <f t="shared" si="1"/>
        <v>-1452.87945045573</v>
      </c>
      <c r="G19" s="1">
        <f t="shared" si="2"/>
        <v>1452.87945045573</v>
      </c>
      <c r="H19" s="2">
        <f t="shared" si="3"/>
        <v>1.777962027578112E-2</v>
      </c>
      <c r="K19">
        <v>18</v>
      </c>
      <c r="L19">
        <v>81716</v>
      </c>
      <c r="M19">
        <v>78956</v>
      </c>
      <c r="N19">
        <v>89456</v>
      </c>
      <c r="O19">
        <v>119602</v>
      </c>
      <c r="P19">
        <f t="shared" si="7"/>
        <v>369730</v>
      </c>
      <c r="Q19" s="1">
        <f t="shared" si="4"/>
        <v>92432.5</v>
      </c>
      <c r="R19" s="2">
        <f t="shared" si="5"/>
        <v>1.1256468157402708</v>
      </c>
    </row>
    <row r="20" spans="1:18" x14ac:dyDescent="0.4">
      <c r="A20">
        <v>19</v>
      </c>
      <c r="B20">
        <v>89730</v>
      </c>
      <c r="D20" s="1">
        <f t="shared" si="6"/>
        <v>74880.447612024494</v>
      </c>
      <c r="E20" s="1">
        <f t="shared" si="0"/>
        <v>85868.508336313345</v>
      </c>
      <c r="F20" s="1">
        <f t="shared" si="1"/>
        <v>-3861.4916636866546</v>
      </c>
      <c r="G20" s="1">
        <f t="shared" si="2"/>
        <v>3861.4916636866546</v>
      </c>
      <c r="H20" s="2">
        <f t="shared" si="3"/>
        <v>4.3034566629740943E-2</v>
      </c>
      <c r="K20">
        <v>19</v>
      </c>
      <c r="L20">
        <v>89730</v>
      </c>
      <c r="M20">
        <v>87437</v>
      </c>
      <c r="N20">
        <v>94655</v>
      </c>
      <c r="O20">
        <v>121775</v>
      </c>
      <c r="P20">
        <f t="shared" si="7"/>
        <v>393597</v>
      </c>
      <c r="Q20" s="1">
        <f t="shared" si="4"/>
        <v>98399.25</v>
      </c>
      <c r="R20" s="2">
        <f t="shared" si="5"/>
        <v>1.1983101445241753</v>
      </c>
    </row>
    <row r="21" spans="1:18" x14ac:dyDescent="0.4">
      <c r="A21">
        <v>20</v>
      </c>
      <c r="B21">
        <v>98485</v>
      </c>
      <c r="D21" s="1">
        <f t="shared" si="6"/>
        <v>76192.375209137099</v>
      </c>
      <c r="E21" s="1">
        <f t="shared" si="0"/>
        <v>93081.516366082578</v>
      </c>
      <c r="F21" s="1">
        <f t="shared" si="1"/>
        <v>-5403.4836339174217</v>
      </c>
      <c r="G21" s="1">
        <f t="shared" si="2"/>
        <v>5403.4836339174217</v>
      </c>
      <c r="H21" s="2">
        <f t="shared" si="3"/>
        <v>5.4866057104304429E-2</v>
      </c>
      <c r="K21">
        <v>20</v>
      </c>
      <c r="L21">
        <v>98485</v>
      </c>
      <c r="M21">
        <v>96271</v>
      </c>
      <c r="N21">
        <v>102217</v>
      </c>
      <c r="O21">
        <v>127589</v>
      </c>
      <c r="P21">
        <f t="shared" si="7"/>
        <v>424562</v>
      </c>
      <c r="Q21" s="1">
        <f t="shared" si="4"/>
        <v>106140.5</v>
      </c>
      <c r="R21" s="2">
        <f t="shared" si="5"/>
        <v>1.2925834078498386</v>
      </c>
    </row>
    <row r="22" spans="1:18" x14ac:dyDescent="0.4">
      <c r="A22">
        <v>21</v>
      </c>
      <c r="B22">
        <v>101983</v>
      </c>
      <c r="D22" s="1">
        <f t="shared" si="6"/>
        <v>75475.568599877122</v>
      </c>
      <c r="E22" s="1">
        <f t="shared" si="0"/>
        <v>97781.333945618186</v>
      </c>
      <c r="F22" s="1">
        <f t="shared" si="1"/>
        <v>-4201.6660543818143</v>
      </c>
      <c r="G22" s="1">
        <f t="shared" si="2"/>
        <v>4201.6660543818143</v>
      </c>
      <c r="H22" s="2">
        <f t="shared" si="3"/>
        <v>4.1199671066568098E-2</v>
      </c>
      <c r="K22">
        <v>21</v>
      </c>
      <c r="L22">
        <v>101983</v>
      </c>
      <c r="M22">
        <v>100850</v>
      </c>
      <c r="N22">
        <v>108682</v>
      </c>
      <c r="O22">
        <v>132302</v>
      </c>
      <c r="P22">
        <f t="shared" si="7"/>
        <v>443817</v>
      </c>
      <c r="Q22" s="1">
        <f t="shared" si="4"/>
        <v>110954.25</v>
      </c>
      <c r="R22" s="2">
        <f t="shared" si="5"/>
        <v>1.3512054548492136</v>
      </c>
    </row>
    <row r="23" spans="1:18" x14ac:dyDescent="0.4">
      <c r="A23">
        <v>22</v>
      </c>
      <c r="B23">
        <v>101664</v>
      </c>
      <c r="D23" s="1">
        <f t="shared" si="6"/>
        <v>75332.839295503611</v>
      </c>
      <c r="E23" s="1">
        <f t="shared" si="0"/>
        <v>98137.892440239739</v>
      </c>
      <c r="F23" s="1">
        <f t="shared" si="1"/>
        <v>-3526.1075597602612</v>
      </c>
      <c r="G23" s="1">
        <f t="shared" si="2"/>
        <v>3526.1075597602612</v>
      </c>
      <c r="H23" s="2">
        <f t="shared" si="3"/>
        <v>3.4683934920525072E-2</v>
      </c>
      <c r="K23">
        <v>22</v>
      </c>
      <c r="L23">
        <v>101664</v>
      </c>
      <c r="M23">
        <v>100589</v>
      </c>
      <c r="N23">
        <v>108758</v>
      </c>
      <c r="O23">
        <v>132256</v>
      </c>
      <c r="P23">
        <f t="shared" si="7"/>
        <v>443267</v>
      </c>
      <c r="Q23" s="1">
        <f t="shared" si="4"/>
        <v>110816.75</v>
      </c>
      <c r="R23" s="2">
        <f t="shared" si="5"/>
        <v>1.3495309741507115</v>
      </c>
    </row>
    <row r="24" spans="1:18" x14ac:dyDescent="0.4">
      <c r="A24">
        <v>23</v>
      </c>
      <c r="B24">
        <v>95073</v>
      </c>
      <c r="D24" s="1">
        <f t="shared" si="6"/>
        <v>73138.053445039332</v>
      </c>
      <c r="E24" s="1">
        <f t="shared" si="0"/>
        <v>94989.736187341914</v>
      </c>
      <c r="F24" s="1">
        <f t="shared" si="1"/>
        <v>-83.263812658085953</v>
      </c>
      <c r="G24" s="1">
        <f t="shared" si="2"/>
        <v>83.263812658085953</v>
      </c>
      <c r="H24" s="2">
        <f t="shared" si="3"/>
        <v>8.7578821177501447E-4</v>
      </c>
      <c r="K24">
        <v>23</v>
      </c>
      <c r="L24">
        <v>95073</v>
      </c>
      <c r="M24">
        <v>95297</v>
      </c>
      <c r="N24">
        <v>107348</v>
      </c>
      <c r="O24">
        <v>129251</v>
      </c>
      <c r="P24">
        <f t="shared" si="7"/>
        <v>426969</v>
      </c>
      <c r="Q24" s="1">
        <f t="shared" si="4"/>
        <v>106742.25</v>
      </c>
      <c r="R24" s="2">
        <f t="shared" si="5"/>
        <v>1.2999115442885556</v>
      </c>
    </row>
    <row r="25" spans="1:18" x14ac:dyDescent="0.4">
      <c r="A25">
        <v>24</v>
      </c>
      <c r="B25">
        <v>86966</v>
      </c>
      <c r="D25" s="1">
        <f t="shared" si="6"/>
        <v>71667.635078011444</v>
      </c>
      <c r="E25" s="1">
        <f t="shared" si="0"/>
        <v>89102.137122970686</v>
      </c>
      <c r="F25" s="1">
        <f t="shared" si="1"/>
        <v>2136.1371229706856</v>
      </c>
      <c r="G25" s="1">
        <f t="shared" si="2"/>
        <v>2136.1371229706856</v>
      </c>
      <c r="H25" s="2">
        <f t="shared" si="3"/>
        <v>2.456289955811105E-2</v>
      </c>
      <c r="K25">
        <v>24</v>
      </c>
      <c r="L25">
        <v>86966</v>
      </c>
      <c r="M25">
        <v>88398</v>
      </c>
      <c r="N25">
        <v>101779</v>
      </c>
      <c r="O25">
        <v>121431</v>
      </c>
      <c r="P25">
        <f t="shared" si="7"/>
        <v>398574</v>
      </c>
      <c r="Q25" s="1">
        <f t="shared" si="4"/>
        <v>99643.5</v>
      </c>
      <c r="R25" s="2">
        <f t="shared" si="5"/>
        <v>1.2134626725904381</v>
      </c>
    </row>
    <row r="26" spans="1:18" x14ac:dyDescent="0.4">
      <c r="A26">
        <v>25</v>
      </c>
      <c r="B26">
        <v>90114</v>
      </c>
      <c r="D26" s="1">
        <f>B26/R2</f>
        <v>79840.658265313294</v>
      </c>
      <c r="E26" s="1">
        <f>($U$85+A26*$U$86)*R2</f>
        <v>83275.755642016826</v>
      </c>
      <c r="F26" s="1">
        <f t="shared" si="1"/>
        <v>-6838.2443579831743</v>
      </c>
      <c r="G26" s="1">
        <f t="shared" si="2"/>
        <v>6838.2443579831743</v>
      </c>
      <c r="H26" s="2">
        <f t="shared" si="3"/>
        <v>7.5884372661108979E-2</v>
      </c>
      <c r="P26">
        <f>SUM(P2:P25)</f>
        <v>7883041</v>
      </c>
      <c r="Q26" s="1"/>
      <c r="R26" s="1">
        <f>SUM(R2:R25)</f>
        <v>23.999999999999993</v>
      </c>
    </row>
    <row r="27" spans="1:18" x14ac:dyDescent="0.4">
      <c r="A27">
        <v>26</v>
      </c>
      <c r="B27">
        <v>91510</v>
      </c>
      <c r="D27" s="1">
        <f>B27/R3</f>
        <v>79283.219329586005</v>
      </c>
      <c r="E27" s="1">
        <f t="shared" ref="E27:E49" si="8">($U$85+A27*$U$86)*R3</f>
        <v>85568.994515695143</v>
      </c>
      <c r="F27" s="1">
        <f t="shared" si="1"/>
        <v>-5941.0054843048565</v>
      </c>
      <c r="G27" s="1">
        <f t="shared" si="2"/>
        <v>5941.0054843048565</v>
      </c>
      <c r="H27" s="2">
        <f t="shared" si="3"/>
        <v>6.4921926393889814E-2</v>
      </c>
      <c r="P27" s="1">
        <f>P26/96</f>
        <v>82115.010416666672</v>
      </c>
    </row>
    <row r="28" spans="1:18" x14ac:dyDescent="0.4">
      <c r="A28">
        <v>27</v>
      </c>
      <c r="B28">
        <v>90911</v>
      </c>
      <c r="D28" s="1">
        <f t="shared" ref="D28:D49" si="9">B28/R4</f>
        <v>79023.764447356982</v>
      </c>
      <c r="E28" s="1">
        <f t="shared" si="8"/>
        <v>85695.239113940916</v>
      </c>
      <c r="F28" s="1">
        <f t="shared" si="1"/>
        <v>-5215.7608860590844</v>
      </c>
      <c r="G28" s="1">
        <f t="shared" si="2"/>
        <v>5215.7608860590844</v>
      </c>
      <c r="H28" s="2">
        <f t="shared" si="3"/>
        <v>5.7372164931186374E-2</v>
      </c>
    </row>
    <row r="29" spans="1:18" x14ac:dyDescent="0.4">
      <c r="A29">
        <v>28</v>
      </c>
      <c r="B29">
        <v>85209</v>
      </c>
      <c r="D29" s="1">
        <f t="shared" si="9"/>
        <v>77687.215666306744</v>
      </c>
      <c r="E29" s="1">
        <f t="shared" si="8"/>
        <v>82090.500236139836</v>
      </c>
      <c r="F29" s="1">
        <f t="shared" si="1"/>
        <v>-3118.4997638601635</v>
      </c>
      <c r="G29" s="1">
        <f t="shared" si="2"/>
        <v>3118.4997638601635</v>
      </c>
      <c r="H29" s="2">
        <f t="shared" si="3"/>
        <v>3.6598243892783197E-2</v>
      </c>
    </row>
    <row r="30" spans="1:18" x14ac:dyDescent="0.4">
      <c r="A30">
        <v>29</v>
      </c>
      <c r="B30">
        <v>74855</v>
      </c>
      <c r="D30" s="1">
        <f t="shared" si="9"/>
        <v>76002.709177614641</v>
      </c>
      <c r="E30" s="1">
        <f t="shared" si="8"/>
        <v>74062.442653793114</v>
      </c>
      <c r="F30" s="1">
        <f t="shared" si="1"/>
        <v>-792.557346206886</v>
      </c>
      <c r="G30" s="1">
        <f t="shared" si="2"/>
        <v>792.557346206886</v>
      </c>
      <c r="H30" s="2">
        <f t="shared" si="3"/>
        <v>1.058790122512706E-2</v>
      </c>
    </row>
    <row r="31" spans="1:18" x14ac:dyDescent="0.4">
      <c r="A31">
        <v>30</v>
      </c>
      <c r="B31">
        <v>63497</v>
      </c>
      <c r="D31" s="1">
        <f t="shared" si="9"/>
        <v>74488.388158662303</v>
      </c>
      <c r="E31" s="1">
        <f t="shared" si="8"/>
        <v>64403.666968622892</v>
      </c>
      <c r="F31" s="1">
        <f t="shared" si="1"/>
        <v>906.66696862289245</v>
      </c>
      <c r="G31" s="1">
        <f t="shared" si="2"/>
        <v>906.66696862289245</v>
      </c>
      <c r="H31" s="2">
        <f t="shared" si="3"/>
        <v>1.4278894571757602E-2</v>
      </c>
    </row>
    <row r="32" spans="1:18" x14ac:dyDescent="0.4">
      <c r="A32">
        <v>31</v>
      </c>
      <c r="B32">
        <v>52480</v>
      </c>
      <c r="D32" s="1">
        <f t="shared" si="9"/>
        <v>72479.503953153631</v>
      </c>
      <c r="E32" s="1">
        <f t="shared" si="8"/>
        <v>54961.011909997673</v>
      </c>
      <c r="F32" s="1">
        <f t="shared" si="1"/>
        <v>2481.0119099976728</v>
      </c>
      <c r="G32" s="1">
        <f t="shared" si="2"/>
        <v>2481.0119099976728</v>
      </c>
      <c r="H32" s="2">
        <f t="shared" si="3"/>
        <v>4.7275379382577608E-2</v>
      </c>
    </row>
    <row r="33" spans="1:8" x14ac:dyDescent="0.4">
      <c r="A33">
        <v>32</v>
      </c>
      <c r="B33">
        <v>45058</v>
      </c>
      <c r="D33" s="1">
        <f t="shared" si="9"/>
        <v>71523.339990028457</v>
      </c>
      <c r="E33" s="1">
        <f t="shared" si="8"/>
        <v>48041.982945414085</v>
      </c>
      <c r="F33" s="1">
        <f t="shared" si="1"/>
        <v>2983.9829454140854</v>
      </c>
      <c r="G33" s="1">
        <f t="shared" si="2"/>
        <v>2983.9829454140854</v>
      </c>
      <c r="H33" s="2">
        <f t="shared" si="3"/>
        <v>6.622537497035122E-2</v>
      </c>
    </row>
    <row r="34" spans="1:8" x14ac:dyDescent="0.4">
      <c r="A34">
        <v>33</v>
      </c>
      <c r="B34">
        <v>41307</v>
      </c>
      <c r="D34" s="1">
        <f t="shared" si="9"/>
        <v>70640.448078665257</v>
      </c>
      <c r="E34" s="1">
        <f t="shared" si="8"/>
        <v>44800.034315691111</v>
      </c>
      <c r="F34" s="1">
        <f t="shared" si="1"/>
        <v>3493.0343156911113</v>
      </c>
      <c r="G34" s="1">
        <f t="shared" si="2"/>
        <v>3493.0343156911113</v>
      </c>
      <c r="H34" s="2">
        <f t="shared" si="3"/>
        <v>8.4562769402065294E-2</v>
      </c>
    </row>
    <row r="35" spans="1:8" x14ac:dyDescent="0.4">
      <c r="A35">
        <v>34</v>
      </c>
      <c r="B35">
        <v>41814</v>
      </c>
      <c r="D35" s="1">
        <f t="shared" si="9"/>
        <v>69500.279242614386</v>
      </c>
      <c r="E35" s="1">
        <f t="shared" si="8"/>
        <v>46306.863613673959</v>
      </c>
      <c r="F35" s="1">
        <f t="shared" si="1"/>
        <v>4492.8636136739588</v>
      </c>
      <c r="G35" s="1">
        <f t="shared" si="2"/>
        <v>4492.8636136739588</v>
      </c>
      <c r="H35" s="2">
        <f t="shared" si="3"/>
        <v>0.10744878781446307</v>
      </c>
    </row>
    <row r="36" spans="1:8" x14ac:dyDescent="0.4">
      <c r="A36">
        <v>35</v>
      </c>
      <c r="B36">
        <v>44749</v>
      </c>
      <c r="D36" s="1">
        <f t="shared" si="9"/>
        <v>69341.874266595274</v>
      </c>
      <c r="E36" s="1">
        <f t="shared" si="8"/>
        <v>49898.884542653017</v>
      </c>
      <c r="F36" s="1">
        <f t="shared" si="1"/>
        <v>5149.884542653017</v>
      </c>
      <c r="G36" s="1">
        <f t="shared" si="2"/>
        <v>5149.884542653017</v>
      </c>
      <c r="H36" s="2">
        <f t="shared" si="3"/>
        <v>0.11508379053505144</v>
      </c>
    </row>
    <row r="37" spans="1:8" x14ac:dyDescent="0.4">
      <c r="A37">
        <v>36</v>
      </c>
      <c r="B37">
        <v>49980</v>
      </c>
      <c r="D37" s="1">
        <f t="shared" si="9"/>
        <v>69635.21746645798</v>
      </c>
      <c r="E37" s="1">
        <f t="shared" si="8"/>
        <v>55751.193451359693</v>
      </c>
      <c r="F37" s="1">
        <f t="shared" si="1"/>
        <v>5771.1934513596934</v>
      </c>
      <c r="G37" s="1">
        <f t="shared" si="2"/>
        <v>5771.1934513596934</v>
      </c>
      <c r="H37" s="2">
        <f t="shared" si="3"/>
        <v>0.11547005705001387</v>
      </c>
    </row>
    <row r="38" spans="1:8" x14ac:dyDescent="0.4">
      <c r="A38">
        <v>37</v>
      </c>
      <c r="B38">
        <v>57178</v>
      </c>
      <c r="D38" s="1">
        <f t="shared" si="9"/>
        <v>69664.924226097311</v>
      </c>
      <c r="E38" s="1">
        <f t="shared" si="8"/>
        <v>64043.697593352605</v>
      </c>
      <c r="F38" s="1">
        <f t="shared" si="1"/>
        <v>6865.6975933526046</v>
      </c>
      <c r="G38" s="1">
        <f t="shared" si="2"/>
        <v>6865.6975933526046</v>
      </c>
      <c r="H38" s="2">
        <f t="shared" si="3"/>
        <v>0.12007586122901473</v>
      </c>
    </row>
    <row r="39" spans="1:8" x14ac:dyDescent="0.4">
      <c r="A39">
        <v>38</v>
      </c>
      <c r="B39">
        <v>64826</v>
      </c>
      <c r="D39" s="1">
        <f t="shared" si="9"/>
        <v>69239.538704693085</v>
      </c>
      <c r="E39" s="1">
        <f t="shared" si="8"/>
        <v>73387.565530611857</v>
      </c>
      <c r="F39" s="1">
        <f t="shared" si="1"/>
        <v>8561.565530611857</v>
      </c>
      <c r="G39" s="1">
        <f t="shared" si="2"/>
        <v>8561.565530611857</v>
      </c>
      <c r="H39" s="2">
        <f t="shared" si="3"/>
        <v>0.1320699338322873</v>
      </c>
    </row>
    <row r="40" spans="1:8" x14ac:dyDescent="0.4">
      <c r="A40">
        <v>39</v>
      </c>
      <c r="B40">
        <v>69406</v>
      </c>
      <c r="D40" s="1">
        <f t="shared" si="9"/>
        <v>68377.412341044779</v>
      </c>
      <c r="E40" s="1">
        <f t="shared" si="8"/>
        <v>79922.439894959316</v>
      </c>
      <c r="F40" s="1">
        <f t="shared" si="1"/>
        <v>10516.439894959316</v>
      </c>
      <c r="G40" s="1">
        <f t="shared" si="2"/>
        <v>10516.439894959316</v>
      </c>
      <c r="H40" s="2">
        <f t="shared" si="3"/>
        <v>0.15152061630059815</v>
      </c>
    </row>
    <row r="41" spans="1:8" x14ac:dyDescent="0.4">
      <c r="A41">
        <v>40</v>
      </c>
      <c r="B41">
        <v>71041</v>
      </c>
      <c r="D41" s="1">
        <f t="shared" si="9"/>
        <v>67716.222086270427</v>
      </c>
      <c r="E41" s="1">
        <f t="shared" si="8"/>
        <v>82975.313726771186</v>
      </c>
      <c r="F41" s="1">
        <f t="shared" si="1"/>
        <v>11934.313726771186</v>
      </c>
      <c r="G41" s="1">
        <f t="shared" si="2"/>
        <v>11934.313726771186</v>
      </c>
      <c r="H41" s="2">
        <f t="shared" si="3"/>
        <v>0.16799191631270938</v>
      </c>
    </row>
    <row r="42" spans="1:8" x14ac:dyDescent="0.4">
      <c r="A42">
        <v>41</v>
      </c>
      <c r="B42">
        <v>73950</v>
      </c>
      <c r="D42" s="1">
        <f t="shared" si="9"/>
        <v>68649.846620023236</v>
      </c>
      <c r="E42" s="1">
        <f t="shared" si="8"/>
        <v>85579.677002314202</v>
      </c>
      <c r="F42" s="1">
        <f t="shared" si="1"/>
        <v>11629.677002314202</v>
      </c>
      <c r="G42" s="1">
        <f t="shared" si="2"/>
        <v>11629.677002314202</v>
      </c>
      <c r="H42" s="2">
        <f t="shared" si="3"/>
        <v>0.157264056826426</v>
      </c>
    </row>
    <row r="43" spans="1:8" x14ac:dyDescent="0.4">
      <c r="A43">
        <v>42</v>
      </c>
      <c r="B43">
        <v>78956</v>
      </c>
      <c r="D43" s="1">
        <f t="shared" si="9"/>
        <v>70142.782705848411</v>
      </c>
      <c r="E43" s="1">
        <f t="shared" si="8"/>
        <v>89826.615896073607</v>
      </c>
      <c r="F43" s="1">
        <f t="shared" si="1"/>
        <v>10870.615896073607</v>
      </c>
      <c r="G43" s="1">
        <f t="shared" si="2"/>
        <v>10870.615896073607</v>
      </c>
      <c r="H43" s="2">
        <f t="shared" si="3"/>
        <v>0.13767941506755163</v>
      </c>
    </row>
    <row r="44" spans="1:8" x14ac:dyDescent="0.4">
      <c r="A44">
        <v>43</v>
      </c>
      <c r="B44">
        <v>87437</v>
      </c>
      <c r="D44" s="1">
        <f t="shared" si="9"/>
        <v>72966.919623900423</v>
      </c>
      <c r="E44" s="1">
        <f t="shared" si="8"/>
        <v>96049.351324190749</v>
      </c>
      <c r="F44" s="1">
        <f t="shared" si="1"/>
        <v>8612.3513241907494</v>
      </c>
      <c r="G44" s="1">
        <f t="shared" si="2"/>
        <v>8612.3513241907494</v>
      </c>
      <c r="H44" s="2">
        <f t="shared" si="3"/>
        <v>9.8497790685759451E-2</v>
      </c>
    </row>
    <row r="45" spans="1:8" x14ac:dyDescent="0.4">
      <c r="A45">
        <v>44</v>
      </c>
      <c r="B45">
        <v>96271</v>
      </c>
      <c r="D45" s="1">
        <f t="shared" si="9"/>
        <v>74479.526361972268</v>
      </c>
      <c r="E45" s="1">
        <f t="shared" si="8"/>
        <v>104063.30499917481</v>
      </c>
      <c r="F45" s="1">
        <f t="shared" si="1"/>
        <v>7792.3049991748121</v>
      </c>
      <c r="G45" s="1">
        <f t="shared" si="2"/>
        <v>7792.3049991748121</v>
      </c>
      <c r="H45" s="2">
        <f t="shared" si="3"/>
        <v>8.0941353046865741E-2</v>
      </c>
    </row>
    <row r="46" spans="1:8" x14ac:dyDescent="0.4">
      <c r="A46">
        <v>45</v>
      </c>
      <c r="B46">
        <v>100850</v>
      </c>
      <c r="D46" s="1">
        <f t="shared" si="9"/>
        <v>74637.05807141983</v>
      </c>
      <c r="E46" s="1">
        <f t="shared" si="8"/>
        <v>109261.17549001711</v>
      </c>
      <c r="F46" s="1">
        <f t="shared" si="1"/>
        <v>8411.1754900171072</v>
      </c>
      <c r="G46" s="1">
        <f t="shared" si="2"/>
        <v>8411.1754900171072</v>
      </c>
      <c r="H46" s="2">
        <f t="shared" si="3"/>
        <v>8.340283083804767E-2</v>
      </c>
    </row>
    <row r="47" spans="1:8" x14ac:dyDescent="0.4">
      <c r="A47">
        <v>46</v>
      </c>
      <c r="B47">
        <v>100589</v>
      </c>
      <c r="D47" s="1">
        <f t="shared" si="9"/>
        <v>74536.266248577798</v>
      </c>
      <c r="E47" s="1">
        <f t="shared" si="8"/>
        <v>109603.50759662419</v>
      </c>
      <c r="F47" s="1">
        <f t="shared" si="1"/>
        <v>9014.5075966241857</v>
      </c>
      <c r="G47" s="1">
        <f t="shared" si="2"/>
        <v>9014.5075966241857</v>
      </c>
      <c r="H47" s="2">
        <f t="shared" si="3"/>
        <v>8.9617230478722179E-2</v>
      </c>
    </row>
    <row r="48" spans="1:8" x14ac:dyDescent="0.4">
      <c r="A48">
        <v>47</v>
      </c>
      <c r="B48">
        <v>95297</v>
      </c>
      <c r="D48" s="1">
        <f t="shared" si="9"/>
        <v>73310.372862452161</v>
      </c>
      <c r="E48" s="1">
        <f t="shared" si="8"/>
        <v>106033.78466761748</v>
      </c>
      <c r="F48" s="1">
        <f t="shared" si="1"/>
        <v>10736.784667617481</v>
      </c>
      <c r="G48" s="1">
        <f t="shared" si="2"/>
        <v>10736.784667617481</v>
      </c>
      <c r="H48" s="2">
        <f t="shared" si="3"/>
        <v>0.11266655474587323</v>
      </c>
    </row>
    <row r="49" spans="1:8" x14ac:dyDescent="0.4">
      <c r="A49">
        <v>48</v>
      </c>
      <c r="B49">
        <v>88398</v>
      </c>
      <c r="D49" s="1">
        <f t="shared" si="9"/>
        <v>72847.729062231854</v>
      </c>
      <c r="E49" s="1">
        <f t="shared" si="8"/>
        <v>99411.715989299046</v>
      </c>
      <c r="F49" s="1">
        <f t="shared" si="1"/>
        <v>11013.715989299046</v>
      </c>
      <c r="G49" s="1">
        <f t="shared" si="2"/>
        <v>11013.715989299046</v>
      </c>
      <c r="H49" s="2">
        <f t="shared" si="3"/>
        <v>0.12459236622207567</v>
      </c>
    </row>
    <row r="50" spans="1:8" x14ac:dyDescent="0.4">
      <c r="A50">
        <v>49</v>
      </c>
      <c r="B50">
        <v>89527</v>
      </c>
      <c r="D50" s="1">
        <f>B50/R2</f>
        <v>79320.578517419082</v>
      </c>
      <c r="E50" s="1">
        <f>($U$85+A50*$U$86)*R2</f>
        <v>92864.96195161232</v>
      </c>
      <c r="F50" s="1">
        <f t="shared" si="1"/>
        <v>3337.9619516123203</v>
      </c>
      <c r="G50" s="1">
        <f t="shared" si="2"/>
        <v>3337.9619516123203</v>
      </c>
      <c r="H50" s="2">
        <f t="shared" si="3"/>
        <v>3.7284416451040692E-2</v>
      </c>
    </row>
    <row r="51" spans="1:8" x14ac:dyDescent="0.4">
      <c r="A51">
        <v>50</v>
      </c>
      <c r="B51">
        <v>90982</v>
      </c>
      <c r="D51" s="1">
        <f>B51/R3</f>
        <v>78825.766157189311</v>
      </c>
      <c r="E51" s="1">
        <f t="shared" ref="E51:E73" si="10">($U$85+A51*$U$86)*R3</f>
        <v>95375.217907911414</v>
      </c>
      <c r="F51" s="1">
        <f t="shared" si="1"/>
        <v>4393.2179079114139</v>
      </c>
      <c r="G51" s="1">
        <f t="shared" si="2"/>
        <v>4393.2179079114139</v>
      </c>
      <c r="H51" s="2">
        <f t="shared" si="3"/>
        <v>4.8286671076821941E-2</v>
      </c>
    </row>
    <row r="52" spans="1:8" x14ac:dyDescent="0.4">
      <c r="A52">
        <v>51</v>
      </c>
      <c r="B52">
        <v>90630</v>
      </c>
      <c r="D52" s="1">
        <f t="shared" ref="D52:D73" si="11">B52/R4</f>
        <v>78779.507120854061</v>
      </c>
      <c r="E52" s="1">
        <f t="shared" si="10"/>
        <v>95469.259136924433</v>
      </c>
      <c r="F52" s="1">
        <f t="shared" si="1"/>
        <v>4839.2591369244328</v>
      </c>
      <c r="G52" s="1">
        <f t="shared" si="2"/>
        <v>4839.2591369244328</v>
      </c>
      <c r="H52" s="2">
        <f t="shared" si="3"/>
        <v>5.3395775537067557E-2</v>
      </c>
    </row>
    <row r="53" spans="1:8" x14ac:dyDescent="0.4">
      <c r="A53">
        <v>52</v>
      </c>
      <c r="B53">
        <v>85406</v>
      </c>
      <c r="D53" s="1">
        <f t="shared" si="11"/>
        <v>77866.825584111939</v>
      </c>
      <c r="E53" s="1">
        <f t="shared" si="10"/>
        <v>91409.094779540028</v>
      </c>
      <c r="F53" s="1">
        <f t="shared" si="1"/>
        <v>6003.094779540028</v>
      </c>
      <c r="G53" s="1">
        <f t="shared" si="2"/>
        <v>6003.094779540028</v>
      </c>
      <c r="H53" s="2">
        <f t="shared" si="3"/>
        <v>7.0288911546495886E-2</v>
      </c>
    </row>
    <row r="54" spans="1:8" x14ac:dyDescent="0.4">
      <c r="A54">
        <v>53</v>
      </c>
      <c r="B54">
        <v>75562</v>
      </c>
      <c r="D54" s="1">
        <f t="shared" si="11"/>
        <v>76720.549206852142</v>
      </c>
      <c r="E54" s="1">
        <f t="shared" si="10"/>
        <v>82430.145422305926</v>
      </c>
      <c r="F54" s="1">
        <f t="shared" si="1"/>
        <v>6868.1454223059263</v>
      </c>
      <c r="G54" s="1">
        <f t="shared" si="2"/>
        <v>6868.1454223059263</v>
      </c>
      <c r="H54" s="2">
        <f t="shared" si="3"/>
        <v>9.0894171968792861E-2</v>
      </c>
    </row>
    <row r="55" spans="1:8" x14ac:dyDescent="0.4">
      <c r="A55">
        <v>54</v>
      </c>
      <c r="B55">
        <v>64724</v>
      </c>
      <c r="D55" s="1">
        <f t="shared" si="11"/>
        <v>75927.782968978994</v>
      </c>
      <c r="E55" s="1">
        <f t="shared" si="10"/>
        <v>71646.010712870833</v>
      </c>
      <c r="F55" s="1">
        <f t="shared" si="1"/>
        <v>6922.0107128708332</v>
      </c>
      <c r="G55" s="1">
        <f t="shared" si="2"/>
        <v>6922.0107128708332</v>
      </c>
      <c r="H55" s="2">
        <f t="shared" si="3"/>
        <v>0.10694658415534938</v>
      </c>
    </row>
    <row r="56" spans="1:8" x14ac:dyDescent="0.4">
      <c r="A56">
        <v>55</v>
      </c>
      <c r="B56">
        <v>54421</v>
      </c>
      <c r="D56" s="1">
        <f t="shared" si="11"/>
        <v>75160.195972457586</v>
      </c>
      <c r="E56" s="1">
        <f t="shared" si="10"/>
        <v>61112.68315057602</v>
      </c>
      <c r="F56" s="1">
        <f t="shared" si="1"/>
        <v>6691.6831505760201</v>
      </c>
      <c r="G56" s="1">
        <f t="shared" si="2"/>
        <v>6691.6831505760201</v>
      </c>
      <c r="H56" s="2">
        <f t="shared" si="3"/>
        <v>0.12296141472181732</v>
      </c>
    </row>
    <row r="57" spans="1:8" x14ac:dyDescent="0.4">
      <c r="A57">
        <v>56</v>
      </c>
      <c r="B57">
        <v>46919</v>
      </c>
      <c r="D57" s="1">
        <f t="shared" si="11"/>
        <v>74477.419969642346</v>
      </c>
      <c r="E57" s="1">
        <f t="shared" si="10"/>
        <v>53394.260510379179</v>
      </c>
      <c r="F57" s="1">
        <f t="shared" si="1"/>
        <v>6475.2605103791793</v>
      </c>
      <c r="G57" s="1">
        <f t="shared" si="2"/>
        <v>6475.2605103791793</v>
      </c>
      <c r="H57" s="2">
        <f t="shared" si="3"/>
        <v>0.13800934611520235</v>
      </c>
    </row>
    <row r="58" spans="1:8" x14ac:dyDescent="0.4">
      <c r="A58">
        <v>57</v>
      </c>
      <c r="B58">
        <v>43727</v>
      </c>
      <c r="D58" s="1">
        <f t="shared" si="11"/>
        <v>74778.969015803523</v>
      </c>
      <c r="E58" s="1">
        <f t="shared" si="10"/>
        <v>49768.0700734653</v>
      </c>
      <c r="F58" s="1">
        <f t="shared" si="1"/>
        <v>6041.0700734653001</v>
      </c>
      <c r="G58" s="1">
        <f t="shared" si="2"/>
        <v>6041.0700734653001</v>
      </c>
      <c r="H58" s="2">
        <f t="shared" si="3"/>
        <v>0.1381542313322501</v>
      </c>
    </row>
    <row r="59" spans="1:8" x14ac:dyDescent="0.4">
      <c r="A59">
        <v>58</v>
      </c>
      <c r="B59">
        <v>45265</v>
      </c>
      <c r="D59" s="1">
        <f t="shared" si="11"/>
        <v>75236.287844189515</v>
      </c>
      <c r="E59" s="1">
        <f t="shared" si="10"/>
        <v>51418.378961114118</v>
      </c>
      <c r="F59" s="1">
        <f t="shared" si="1"/>
        <v>6153.3789611141183</v>
      </c>
      <c r="G59" s="1">
        <f t="shared" si="2"/>
        <v>6153.3789611141183</v>
      </c>
      <c r="H59" s="2">
        <f t="shared" si="3"/>
        <v>0.13594121199854453</v>
      </c>
    </row>
    <row r="60" spans="1:8" x14ac:dyDescent="0.4">
      <c r="A60">
        <v>59</v>
      </c>
      <c r="B60">
        <v>48792</v>
      </c>
      <c r="D60" s="1">
        <f t="shared" si="11"/>
        <v>75606.80080483848</v>
      </c>
      <c r="E60" s="1">
        <f t="shared" si="10"/>
        <v>55381.682751110893</v>
      </c>
      <c r="F60" s="1">
        <f t="shared" si="1"/>
        <v>6589.6827511108932</v>
      </c>
      <c r="G60" s="1">
        <f t="shared" si="2"/>
        <v>6589.6827511108932</v>
      </c>
      <c r="H60" s="2">
        <f t="shared" si="3"/>
        <v>0.13505662303473712</v>
      </c>
    </row>
    <row r="61" spans="1:8" x14ac:dyDescent="0.4">
      <c r="A61">
        <v>60</v>
      </c>
      <c r="B61">
        <v>54771</v>
      </c>
      <c r="D61" s="1">
        <f t="shared" si="11"/>
        <v>76310.334050727688</v>
      </c>
      <c r="E61" s="1">
        <f t="shared" si="10"/>
        <v>61849.114811403364</v>
      </c>
      <c r="F61" s="1">
        <f t="shared" si="1"/>
        <v>7078.114811403364</v>
      </c>
      <c r="G61" s="1">
        <f t="shared" si="2"/>
        <v>7078.114811403364</v>
      </c>
      <c r="H61" s="2">
        <f t="shared" si="3"/>
        <v>0.12923106774394047</v>
      </c>
    </row>
    <row r="62" spans="1:8" x14ac:dyDescent="0.4">
      <c r="A62">
        <v>61</v>
      </c>
      <c r="B62">
        <v>63327</v>
      </c>
      <c r="D62" s="1">
        <f t="shared" si="11"/>
        <v>77156.78506534094</v>
      </c>
      <c r="E62" s="1">
        <f t="shared" si="10"/>
        <v>71016.852210206693</v>
      </c>
      <c r="F62" s="1">
        <f t="shared" si="1"/>
        <v>7689.8522102066927</v>
      </c>
      <c r="G62" s="1">
        <f t="shared" si="2"/>
        <v>7689.8522102066927</v>
      </c>
      <c r="H62" s="2">
        <f t="shared" si="3"/>
        <v>0.12143086219474621</v>
      </c>
    </row>
    <row r="63" spans="1:8" x14ac:dyDescent="0.4">
      <c r="A63">
        <v>62</v>
      </c>
      <c r="B63">
        <v>72809</v>
      </c>
      <c r="D63" s="1">
        <f t="shared" si="11"/>
        <v>77766.044080307271</v>
      </c>
      <c r="E63" s="1">
        <f t="shared" si="10"/>
        <v>81342.004660384235</v>
      </c>
      <c r="F63" s="1">
        <f t="shared" si="1"/>
        <v>8533.0046603842347</v>
      </c>
      <c r="G63" s="1">
        <f t="shared" si="2"/>
        <v>8533.0046603842347</v>
      </c>
      <c r="H63" s="2">
        <f t="shared" si="3"/>
        <v>0.11719711382362392</v>
      </c>
    </row>
    <row r="64" spans="1:8" x14ac:dyDescent="0.4">
      <c r="A64">
        <v>63</v>
      </c>
      <c r="B64">
        <v>80342</v>
      </c>
      <c r="D64" s="1">
        <f t="shared" si="11"/>
        <v>79151.342280267112</v>
      </c>
      <c r="E64" s="1">
        <f t="shared" si="10"/>
        <v>88546.243513892667</v>
      </c>
      <c r="F64" s="1">
        <f t="shared" si="1"/>
        <v>8204.2435138926667</v>
      </c>
      <c r="G64" s="1">
        <f t="shared" si="2"/>
        <v>8204.2435138926667</v>
      </c>
      <c r="H64" s="2">
        <f t="shared" si="3"/>
        <v>0.10211649590367014</v>
      </c>
    </row>
    <row r="65" spans="1:8" x14ac:dyDescent="0.4">
      <c r="A65">
        <v>64</v>
      </c>
      <c r="B65">
        <v>83775</v>
      </c>
      <c r="D65" s="1">
        <f t="shared" si="11"/>
        <v>79854.260290216975</v>
      </c>
      <c r="E65" s="1">
        <f t="shared" si="10"/>
        <v>91888.456211758894</v>
      </c>
      <c r="F65" s="1">
        <f t="shared" si="1"/>
        <v>8113.4562117588939</v>
      </c>
      <c r="G65" s="1">
        <f t="shared" si="2"/>
        <v>8113.4562117588939</v>
      </c>
      <c r="H65" s="2">
        <f t="shared" si="3"/>
        <v>9.6848179191392353E-2</v>
      </c>
    </row>
    <row r="66" spans="1:8" x14ac:dyDescent="0.4">
      <c r="A66">
        <v>65</v>
      </c>
      <c r="B66">
        <v>85527</v>
      </c>
      <c r="D66" s="1">
        <f t="shared" si="11"/>
        <v>79397.098470192388</v>
      </c>
      <c r="E66" s="1">
        <f t="shared" si="10"/>
        <v>94731.615876664844</v>
      </c>
      <c r="F66" s="1">
        <f t="shared" si="1"/>
        <v>9204.6158766648441</v>
      </c>
      <c r="G66" s="1">
        <f t="shared" si="2"/>
        <v>9204.6158766648441</v>
      </c>
      <c r="H66" s="2">
        <f t="shared" si="3"/>
        <v>0.10762234004074554</v>
      </c>
    </row>
    <row r="67" spans="1:8" x14ac:dyDescent="0.4">
      <c r="A67">
        <v>66</v>
      </c>
      <c r="B67">
        <v>89456</v>
      </c>
      <c r="D67" s="1">
        <f t="shared" si="11"/>
        <v>79470.752947646484</v>
      </c>
      <c r="E67" s="1">
        <f t="shared" si="10"/>
        <v>99390.111242602958</v>
      </c>
      <c r="F67" s="1">
        <f t="shared" ref="F67:F97" si="12">E67-B67</f>
        <v>9934.1112426029576</v>
      </c>
      <c r="G67" s="1">
        <f t="shared" ref="G67:G97" si="13">ABS(F67)</f>
        <v>9934.1112426029576</v>
      </c>
      <c r="H67" s="2">
        <f t="shared" ref="H67:H97" si="14">G67/B67</f>
        <v>0.11105025087867731</v>
      </c>
    </row>
    <row r="68" spans="1:8" x14ac:dyDescent="0.4">
      <c r="A68">
        <v>67</v>
      </c>
      <c r="B68">
        <v>94655</v>
      </c>
      <c r="D68" s="1">
        <f t="shared" si="11"/>
        <v>78990.401969421349</v>
      </c>
      <c r="E68" s="1">
        <f t="shared" si="10"/>
        <v>106230.19431206814</v>
      </c>
      <c r="F68" s="1">
        <f t="shared" si="12"/>
        <v>11575.194312068139</v>
      </c>
      <c r="G68" s="1">
        <f t="shared" si="13"/>
        <v>11575.194312068139</v>
      </c>
      <c r="H68" s="2">
        <f t="shared" si="14"/>
        <v>0.1222882500878785</v>
      </c>
    </row>
    <row r="69" spans="1:8" x14ac:dyDescent="0.4">
      <c r="A69">
        <v>68</v>
      </c>
      <c r="B69">
        <v>102217</v>
      </c>
      <c r="D69" s="1">
        <f t="shared" si="11"/>
        <v>79079.616355306571</v>
      </c>
      <c r="E69" s="1">
        <f t="shared" si="10"/>
        <v>115045.09363226703</v>
      </c>
      <c r="F69" s="1">
        <f t="shared" si="12"/>
        <v>12828.093632267031</v>
      </c>
      <c r="G69" s="1">
        <f t="shared" si="13"/>
        <v>12828.093632267031</v>
      </c>
      <c r="H69" s="2">
        <f t="shared" si="14"/>
        <v>0.12549863165879482</v>
      </c>
    </row>
    <row r="70" spans="1:8" x14ac:dyDescent="0.4">
      <c r="A70">
        <v>69</v>
      </c>
      <c r="B70">
        <v>108682</v>
      </c>
      <c r="D70" s="1">
        <f t="shared" si="11"/>
        <v>80433.363860367375</v>
      </c>
      <c r="E70" s="1">
        <f t="shared" si="10"/>
        <v>120741.01703441603</v>
      </c>
      <c r="F70" s="1">
        <f t="shared" si="12"/>
        <v>12059.017034416029</v>
      </c>
      <c r="G70" s="1">
        <f t="shared" si="13"/>
        <v>12059.017034416029</v>
      </c>
      <c r="H70" s="2">
        <f t="shared" si="14"/>
        <v>0.11095689290237601</v>
      </c>
    </row>
    <row r="71" spans="1:8" x14ac:dyDescent="0.4">
      <c r="A71">
        <v>70</v>
      </c>
      <c r="B71">
        <v>108758</v>
      </c>
      <c r="D71" s="1">
        <f t="shared" si="11"/>
        <v>80589.480407030831</v>
      </c>
      <c r="E71" s="1">
        <f t="shared" si="10"/>
        <v>121069.12275300863</v>
      </c>
      <c r="F71" s="1">
        <f t="shared" si="12"/>
        <v>12311.122753008633</v>
      </c>
      <c r="G71" s="1">
        <f t="shared" si="13"/>
        <v>12311.122753008633</v>
      </c>
      <c r="H71" s="2">
        <f t="shared" si="14"/>
        <v>0.11319739929944125</v>
      </c>
    </row>
    <row r="72" spans="1:8" x14ac:dyDescent="0.4">
      <c r="A72">
        <v>71</v>
      </c>
      <c r="B72">
        <v>107348</v>
      </c>
      <c r="D72" s="1">
        <f t="shared" si="11"/>
        <v>82581.00366263905</v>
      </c>
      <c r="E72" s="1">
        <f t="shared" si="10"/>
        <v>117077.83314789305</v>
      </c>
      <c r="F72" s="1">
        <f t="shared" si="12"/>
        <v>9729.8331478930486</v>
      </c>
      <c r="G72" s="1">
        <f t="shared" si="13"/>
        <v>9729.8331478930486</v>
      </c>
      <c r="H72" s="2">
        <f t="shared" si="14"/>
        <v>9.0638234041556881E-2</v>
      </c>
    </row>
    <row r="73" spans="1:8" x14ac:dyDescent="0.4">
      <c r="A73">
        <v>72</v>
      </c>
      <c r="B73">
        <v>101779</v>
      </c>
      <c r="D73" s="1">
        <f t="shared" si="11"/>
        <v>83874.850293274692</v>
      </c>
      <c r="E73" s="1">
        <f t="shared" si="10"/>
        <v>109721.29485562741</v>
      </c>
      <c r="F73" s="1">
        <f t="shared" si="12"/>
        <v>7942.2948556274059</v>
      </c>
      <c r="G73" s="1">
        <f t="shared" si="13"/>
        <v>7942.2948556274059</v>
      </c>
      <c r="H73" s="2">
        <f t="shared" si="14"/>
        <v>7.8034711046752331E-2</v>
      </c>
    </row>
    <row r="74" spans="1:8" x14ac:dyDescent="0.4">
      <c r="A74">
        <v>73</v>
      </c>
      <c r="B74">
        <v>97717</v>
      </c>
      <c r="D74" s="1">
        <f>B74/R2</f>
        <v>86576.887095363854</v>
      </c>
      <c r="E74" s="1">
        <f>($U$85+A74*$U$86)*R2</f>
        <v>102454.16826120781</v>
      </c>
      <c r="F74" s="1">
        <f t="shared" si="12"/>
        <v>4737.1682612078148</v>
      </c>
      <c r="G74" s="1">
        <f t="shared" si="13"/>
        <v>4737.1682612078148</v>
      </c>
      <c r="H74" s="2">
        <f t="shared" si="14"/>
        <v>4.8478445523376844E-2</v>
      </c>
    </row>
    <row r="75" spans="1:8" x14ac:dyDescent="0.4">
      <c r="A75">
        <v>74</v>
      </c>
      <c r="B75">
        <v>101586</v>
      </c>
      <c r="D75" s="1">
        <f>B75/R3</f>
        <v>88012.950702822898</v>
      </c>
      <c r="E75" s="1">
        <f t="shared" ref="E75:E97" si="15">($U$85+A75*$U$86)*R3</f>
        <v>105181.4413001277</v>
      </c>
      <c r="F75" s="1">
        <f t="shared" si="12"/>
        <v>3595.4413001276989</v>
      </c>
      <c r="G75" s="1">
        <f t="shared" si="13"/>
        <v>3595.4413001276989</v>
      </c>
      <c r="H75" s="2">
        <f t="shared" si="14"/>
        <v>3.5393078771953801E-2</v>
      </c>
    </row>
    <row r="76" spans="1:8" x14ac:dyDescent="0.4">
      <c r="A76">
        <v>75</v>
      </c>
      <c r="B76">
        <v>101967</v>
      </c>
      <c r="D76" s="1">
        <f t="shared" ref="D76:D97" si="16">B76/R4</f>
        <v>88634.116766988038</v>
      </c>
      <c r="E76" s="1">
        <f t="shared" si="15"/>
        <v>105243.27915990795</v>
      </c>
      <c r="F76" s="1">
        <f t="shared" si="12"/>
        <v>3276.2791599079501</v>
      </c>
      <c r="G76" s="1">
        <f t="shared" si="13"/>
        <v>3276.2791599079501</v>
      </c>
      <c r="H76" s="2">
        <f t="shared" si="14"/>
        <v>3.2130779172751478E-2</v>
      </c>
    </row>
    <row r="77" spans="1:8" x14ac:dyDescent="0.4">
      <c r="A77">
        <v>76</v>
      </c>
      <c r="B77">
        <v>101599</v>
      </c>
      <c r="D77" s="1">
        <f t="shared" si="16"/>
        <v>92630.396137510106</v>
      </c>
      <c r="E77" s="1">
        <f t="shared" si="15"/>
        <v>100727.68932294022</v>
      </c>
      <c r="F77" s="1">
        <f t="shared" si="12"/>
        <v>-871.31067705978057</v>
      </c>
      <c r="G77" s="1">
        <f t="shared" si="13"/>
        <v>871.31067705978057</v>
      </c>
      <c r="H77" s="2">
        <f t="shared" si="14"/>
        <v>8.5759768999673289E-3</v>
      </c>
    </row>
    <row r="78" spans="1:8" x14ac:dyDescent="0.4">
      <c r="A78">
        <v>77</v>
      </c>
      <c r="B78">
        <v>95892</v>
      </c>
      <c r="D78" s="1">
        <f t="shared" si="16"/>
        <v>97362.257544049469</v>
      </c>
      <c r="E78" s="1">
        <f t="shared" si="15"/>
        <v>90797.848190818739</v>
      </c>
      <c r="F78" s="1">
        <f t="shared" si="12"/>
        <v>-5094.1518091812613</v>
      </c>
      <c r="G78" s="1">
        <f t="shared" si="13"/>
        <v>5094.1518091812613</v>
      </c>
      <c r="H78" s="2">
        <f t="shared" si="14"/>
        <v>5.3123845672019158E-2</v>
      </c>
    </row>
    <row r="79" spans="1:8" x14ac:dyDescent="0.4">
      <c r="A79">
        <v>78</v>
      </c>
      <c r="B79">
        <v>86624</v>
      </c>
      <c r="D79" s="1">
        <f t="shared" si="16"/>
        <v>101618.69278636728</v>
      </c>
      <c r="E79" s="1">
        <f t="shared" si="15"/>
        <v>78888.354457118767</v>
      </c>
      <c r="F79" s="1">
        <f t="shared" si="12"/>
        <v>-7735.6455428812333</v>
      </c>
      <c r="G79" s="1">
        <f t="shared" si="13"/>
        <v>7735.6455428812333</v>
      </c>
      <c r="H79" s="2">
        <f t="shared" si="14"/>
        <v>8.9301412343937403E-2</v>
      </c>
    </row>
    <row r="80" spans="1:8" x14ac:dyDescent="0.4">
      <c r="A80">
        <v>79</v>
      </c>
      <c r="B80">
        <v>77025</v>
      </c>
      <c r="D80" s="1">
        <f t="shared" si="16"/>
        <v>106378.3115852069</v>
      </c>
      <c r="E80" s="1">
        <f t="shared" si="15"/>
        <v>67264.354391154367</v>
      </c>
      <c r="F80" s="1">
        <f t="shared" si="12"/>
        <v>-9760.6456088456325</v>
      </c>
      <c r="G80" s="1">
        <f t="shared" si="13"/>
        <v>9760.6456088456325</v>
      </c>
      <c r="H80" s="2">
        <f t="shared" si="14"/>
        <v>0.12672048826803808</v>
      </c>
    </row>
    <row r="81" spans="1:21" x14ac:dyDescent="0.4">
      <c r="A81">
        <v>80</v>
      </c>
      <c r="B81">
        <v>68964</v>
      </c>
      <c r="D81" s="1">
        <f t="shared" si="16"/>
        <v>109470.80693932979</v>
      </c>
      <c r="E81" s="1">
        <f t="shared" si="15"/>
        <v>58746.538075344273</v>
      </c>
      <c r="F81" s="1">
        <f t="shared" si="12"/>
        <v>-10217.461924655727</v>
      </c>
      <c r="G81" s="1">
        <f t="shared" si="13"/>
        <v>10217.461924655727</v>
      </c>
      <c r="H81" s="2">
        <f t="shared" si="14"/>
        <v>0.14815645734956973</v>
      </c>
    </row>
    <row r="82" spans="1:21" x14ac:dyDescent="0.4">
      <c r="A82">
        <v>81</v>
      </c>
      <c r="B82">
        <v>65006</v>
      </c>
      <c r="D82" s="1">
        <f t="shared" si="16"/>
        <v>111168.88100810308</v>
      </c>
      <c r="E82" s="1">
        <f t="shared" si="15"/>
        <v>54736.105831239489</v>
      </c>
      <c r="F82" s="1">
        <f t="shared" si="12"/>
        <v>-10269.894168760511</v>
      </c>
      <c r="G82" s="1">
        <f t="shared" si="13"/>
        <v>10269.894168760511</v>
      </c>
      <c r="H82" s="2">
        <f t="shared" si="14"/>
        <v>0.15798378870812713</v>
      </c>
    </row>
    <row r="83" spans="1:21" x14ac:dyDescent="0.4">
      <c r="A83">
        <v>82</v>
      </c>
      <c r="B83">
        <v>67639</v>
      </c>
      <c r="D83" s="1">
        <f t="shared" si="16"/>
        <v>112424.77131322511</v>
      </c>
      <c r="E83" s="1">
        <f t="shared" si="15"/>
        <v>56529.894308554278</v>
      </c>
      <c r="F83" s="1">
        <f t="shared" si="12"/>
        <v>-11109.105691445722</v>
      </c>
      <c r="G83" s="1">
        <f t="shared" si="13"/>
        <v>11109.105691445722</v>
      </c>
      <c r="H83" s="2">
        <f t="shared" si="14"/>
        <v>0.16424112851233344</v>
      </c>
    </row>
    <row r="84" spans="1:21" x14ac:dyDescent="0.4">
      <c r="A84">
        <v>83</v>
      </c>
      <c r="B84">
        <v>72349</v>
      </c>
      <c r="D84" s="1">
        <f t="shared" si="16"/>
        <v>112110.10885860918</v>
      </c>
      <c r="E84" s="1">
        <f t="shared" si="15"/>
        <v>60864.480959568769</v>
      </c>
      <c r="F84" s="1">
        <f t="shared" si="12"/>
        <v>-11484.519040431231</v>
      </c>
      <c r="G84" s="1">
        <f t="shared" si="13"/>
        <v>11484.519040431231</v>
      </c>
      <c r="H84" s="2">
        <f t="shared" si="14"/>
        <v>0.15873777164067548</v>
      </c>
    </row>
    <row r="85" spans="1:21" x14ac:dyDescent="0.4">
      <c r="A85">
        <v>84</v>
      </c>
      <c r="B85">
        <v>79647</v>
      </c>
      <c r="D85" s="1">
        <f t="shared" si="16"/>
        <v>110969.11095540173</v>
      </c>
      <c r="E85" s="1">
        <f t="shared" si="15"/>
        <v>67947.036171447035</v>
      </c>
      <c r="F85" s="1">
        <f t="shared" si="12"/>
        <v>-11699.963828552965</v>
      </c>
      <c r="G85" s="1">
        <f t="shared" si="13"/>
        <v>11699.963828552965</v>
      </c>
      <c r="H85" s="2">
        <f t="shared" si="14"/>
        <v>0.14689773410866655</v>
      </c>
      <c r="T85" s="3" t="s">
        <v>10</v>
      </c>
      <c r="U85">
        <v>64932</v>
      </c>
    </row>
    <row r="86" spans="1:21" x14ac:dyDescent="0.4">
      <c r="A86">
        <v>85</v>
      </c>
      <c r="B86">
        <v>89881</v>
      </c>
      <c r="D86" s="1">
        <f t="shared" si="16"/>
        <v>109509.82990601021</v>
      </c>
      <c r="E86" s="1">
        <f t="shared" si="15"/>
        <v>77990.006827060759</v>
      </c>
      <c r="F86" s="1">
        <f t="shared" si="12"/>
        <v>-11890.993172939241</v>
      </c>
      <c r="G86" s="1">
        <f t="shared" si="13"/>
        <v>11890.993172939241</v>
      </c>
      <c r="H86" s="2">
        <f t="shared" si="14"/>
        <v>0.13229707249517964</v>
      </c>
      <c r="T86" s="3" t="s">
        <v>11</v>
      </c>
      <c r="U86">
        <v>354</v>
      </c>
    </row>
    <row r="87" spans="1:21" x14ac:dyDescent="0.4">
      <c r="A87">
        <v>86</v>
      </c>
      <c r="B87">
        <v>102831</v>
      </c>
      <c r="D87" s="1">
        <f t="shared" si="16"/>
        <v>109832.02734307678</v>
      </c>
      <c r="E87" s="1">
        <f t="shared" si="15"/>
        <v>89296.443790156613</v>
      </c>
      <c r="F87" s="1">
        <f t="shared" si="12"/>
        <v>-13534.556209843387</v>
      </c>
      <c r="G87" s="1">
        <f t="shared" si="13"/>
        <v>13534.556209843387</v>
      </c>
      <c r="H87" s="2">
        <f t="shared" si="14"/>
        <v>0.13161941641959513</v>
      </c>
    </row>
    <row r="88" spans="1:21" x14ac:dyDescent="0.4">
      <c r="A88">
        <v>87</v>
      </c>
      <c r="B88">
        <v>112191</v>
      </c>
      <c r="D88" s="1">
        <f t="shared" si="16"/>
        <v>110528.34434997197</v>
      </c>
      <c r="E88" s="1">
        <f t="shared" si="15"/>
        <v>97170.047132826017</v>
      </c>
      <c r="F88" s="1">
        <f t="shared" si="12"/>
        <v>-15020.952867173983</v>
      </c>
      <c r="G88" s="1">
        <f t="shared" si="13"/>
        <v>15020.952867173983</v>
      </c>
      <c r="H88" s="2">
        <f t="shared" si="14"/>
        <v>0.13388732489392183</v>
      </c>
    </row>
    <row r="89" spans="1:21" x14ac:dyDescent="0.4">
      <c r="A89">
        <v>88</v>
      </c>
      <c r="B89">
        <v>116953</v>
      </c>
      <c r="D89" s="1">
        <f t="shared" si="16"/>
        <v>111479.50228256338</v>
      </c>
      <c r="E89" s="1">
        <f t="shared" si="15"/>
        <v>100801.5986967466</v>
      </c>
      <c r="F89" s="1">
        <f t="shared" si="12"/>
        <v>-16151.401303253399</v>
      </c>
      <c r="G89" s="1">
        <f t="shared" si="13"/>
        <v>16151.401303253399</v>
      </c>
      <c r="H89" s="2">
        <f t="shared" si="14"/>
        <v>0.13810164171293937</v>
      </c>
    </row>
    <row r="90" spans="1:21" x14ac:dyDescent="0.4">
      <c r="A90">
        <v>89</v>
      </c>
      <c r="B90">
        <v>118473</v>
      </c>
      <c r="D90" s="1">
        <f t="shared" si="16"/>
        <v>109981.78875745792</v>
      </c>
      <c r="E90" s="1">
        <f t="shared" si="15"/>
        <v>103883.55475101549</v>
      </c>
      <c r="F90" s="1">
        <f t="shared" si="12"/>
        <v>-14589.445248984513</v>
      </c>
      <c r="G90" s="1">
        <f t="shared" si="13"/>
        <v>14589.445248984513</v>
      </c>
      <c r="H90" s="2">
        <f t="shared" si="14"/>
        <v>0.12314573994905602</v>
      </c>
    </row>
    <row r="91" spans="1:21" x14ac:dyDescent="0.4">
      <c r="A91">
        <v>90</v>
      </c>
      <c r="B91">
        <v>119602</v>
      </c>
      <c r="D91" s="1">
        <f t="shared" si="16"/>
        <v>106251.79970090787</v>
      </c>
      <c r="E91" s="1">
        <f t="shared" si="15"/>
        <v>108953.60658913229</v>
      </c>
      <c r="F91" s="1">
        <f t="shared" si="12"/>
        <v>-10648.393410867706</v>
      </c>
      <c r="G91" s="1">
        <f t="shared" si="13"/>
        <v>10648.393410867706</v>
      </c>
      <c r="H91" s="2">
        <f t="shared" si="14"/>
        <v>8.9031900895199967E-2</v>
      </c>
    </row>
    <row r="92" spans="1:21" x14ac:dyDescent="0.4">
      <c r="A92">
        <v>91</v>
      </c>
      <c r="B92">
        <v>121775</v>
      </c>
      <c r="D92" s="1">
        <f t="shared" si="16"/>
        <v>101622.27246132043</v>
      </c>
      <c r="E92" s="1">
        <f t="shared" si="15"/>
        <v>116411.03729994553</v>
      </c>
      <c r="F92" s="1">
        <f t="shared" si="12"/>
        <v>-5363.9627000544715</v>
      </c>
      <c r="G92" s="1">
        <f t="shared" si="13"/>
        <v>5363.9627000544715</v>
      </c>
      <c r="H92" s="2">
        <f t="shared" si="14"/>
        <v>4.4048143708104878E-2</v>
      </c>
    </row>
    <row r="93" spans="1:21" x14ac:dyDescent="0.4">
      <c r="A93">
        <v>92</v>
      </c>
      <c r="B93">
        <v>127589</v>
      </c>
      <c r="D93" s="1">
        <f t="shared" si="16"/>
        <v>98708.523740250748</v>
      </c>
      <c r="E93" s="1">
        <f t="shared" si="15"/>
        <v>126026.88226535927</v>
      </c>
      <c r="F93" s="1">
        <f t="shared" si="12"/>
        <v>-1562.1177346407349</v>
      </c>
      <c r="G93" s="1">
        <f t="shared" si="13"/>
        <v>1562.1177346407349</v>
      </c>
      <c r="H93" s="2">
        <f t="shared" si="14"/>
        <v>1.2243357457466826E-2</v>
      </c>
    </row>
    <row r="94" spans="1:21" x14ac:dyDescent="0.4">
      <c r="A94">
        <v>93</v>
      </c>
      <c r="B94">
        <v>132302</v>
      </c>
      <c r="D94" s="1">
        <f t="shared" si="16"/>
        <v>97914.051135002344</v>
      </c>
      <c r="E94" s="1">
        <f t="shared" si="15"/>
        <v>132220.85857881495</v>
      </c>
      <c r="F94" s="1">
        <f t="shared" si="12"/>
        <v>-81.141421185049694</v>
      </c>
      <c r="G94" s="1">
        <f t="shared" si="13"/>
        <v>81.141421185049694</v>
      </c>
      <c r="H94" s="2">
        <f t="shared" si="14"/>
        <v>6.1330456973477114E-4</v>
      </c>
    </row>
    <row r="95" spans="1:21" x14ac:dyDescent="0.4">
      <c r="A95">
        <v>94</v>
      </c>
      <c r="B95">
        <v>132256</v>
      </c>
      <c r="D95" s="1">
        <f t="shared" si="16"/>
        <v>98001.455715554432</v>
      </c>
      <c r="E95" s="1">
        <f t="shared" si="15"/>
        <v>132534.73790939309</v>
      </c>
      <c r="F95" s="1">
        <f t="shared" si="12"/>
        <v>278.73790939309401</v>
      </c>
      <c r="G95" s="1">
        <f t="shared" si="13"/>
        <v>278.73790939309401</v>
      </c>
      <c r="H95" s="2">
        <f t="shared" si="14"/>
        <v>2.1075634329867378E-3</v>
      </c>
    </row>
    <row r="96" spans="1:21" x14ac:dyDescent="0.4">
      <c r="A96">
        <v>95</v>
      </c>
      <c r="B96">
        <v>129251</v>
      </c>
      <c r="D96" s="1">
        <f t="shared" si="16"/>
        <v>99430.611696536129</v>
      </c>
      <c r="E96" s="1">
        <f t="shared" si="15"/>
        <v>128121.88162816862</v>
      </c>
      <c r="F96" s="1">
        <f t="shared" si="12"/>
        <v>-1129.1183718313841</v>
      </c>
      <c r="G96" s="1">
        <f t="shared" si="13"/>
        <v>1129.1183718313841</v>
      </c>
      <c r="H96" s="2">
        <f t="shared" si="14"/>
        <v>8.7358579185567945E-3</v>
      </c>
    </row>
    <row r="97" spans="1:8" ht="16.5" thickBot="1" x14ac:dyDescent="0.45">
      <c r="A97">
        <v>96</v>
      </c>
      <c r="B97">
        <v>121431</v>
      </c>
      <c r="D97" s="1">
        <f t="shared" si="16"/>
        <v>100069.82723314868</v>
      </c>
      <c r="E97" s="1">
        <f t="shared" si="15"/>
        <v>120030.87372195577</v>
      </c>
      <c r="F97" s="1">
        <f t="shared" si="12"/>
        <v>-1400.1262780442339</v>
      </c>
      <c r="G97" s="1">
        <f t="shared" si="13"/>
        <v>1400.1262780442339</v>
      </c>
      <c r="H97" s="2">
        <f t="shared" si="14"/>
        <v>1.1530221097118808E-2</v>
      </c>
    </row>
    <row r="98" spans="1:8" x14ac:dyDescent="0.4">
      <c r="A98">
        <v>97</v>
      </c>
      <c r="E98" s="5">
        <f>($U$85+A98*$U$86)*R2</f>
        <v>112043.37457080331</v>
      </c>
    </row>
    <row r="99" spans="1:8" x14ac:dyDescent="0.4">
      <c r="A99">
        <v>98</v>
      </c>
      <c r="E99" s="6">
        <f t="shared" ref="E99:E121" si="17">($U$85+A99*$U$86)*R3</f>
        <v>114987.66469234397</v>
      </c>
    </row>
    <row r="100" spans="1:8" x14ac:dyDescent="0.4">
      <c r="A100">
        <v>99</v>
      </c>
      <c r="E100" s="6">
        <f t="shared" si="17"/>
        <v>115017.29918289147</v>
      </c>
    </row>
    <row r="101" spans="1:8" x14ac:dyDescent="0.4">
      <c r="A101">
        <v>100</v>
      </c>
      <c r="E101" s="6">
        <f t="shared" si="17"/>
        <v>110046.28386634041</v>
      </c>
    </row>
    <row r="102" spans="1:8" x14ac:dyDescent="0.4">
      <c r="A102">
        <v>101</v>
      </c>
      <c r="E102" s="6">
        <f t="shared" si="17"/>
        <v>99165.550959331551</v>
      </c>
    </row>
    <row r="103" spans="1:8" x14ac:dyDescent="0.4">
      <c r="A103">
        <v>102</v>
      </c>
      <c r="E103" s="6">
        <f t="shared" si="17"/>
        <v>86130.6982013667</v>
      </c>
    </row>
    <row r="104" spans="1:8" x14ac:dyDescent="0.4">
      <c r="A104">
        <v>103</v>
      </c>
      <c r="E104" s="6">
        <f t="shared" si="17"/>
        <v>73416.025631732715</v>
      </c>
    </row>
    <row r="105" spans="1:8" x14ac:dyDescent="0.4">
      <c r="A105">
        <v>104</v>
      </c>
      <c r="E105" s="6">
        <f t="shared" si="17"/>
        <v>64098.815640309367</v>
      </c>
    </row>
    <row r="106" spans="1:8" x14ac:dyDescent="0.4">
      <c r="A106">
        <v>105</v>
      </c>
      <c r="E106" s="6">
        <f t="shared" si="17"/>
        <v>59704.141589013678</v>
      </c>
    </row>
    <row r="107" spans="1:8" x14ac:dyDescent="0.4">
      <c r="A107">
        <v>106</v>
      </c>
      <c r="E107" s="6">
        <f t="shared" si="17"/>
        <v>61641.40965599443</v>
      </c>
    </row>
    <row r="108" spans="1:8" x14ac:dyDescent="0.4">
      <c r="A108">
        <v>107</v>
      </c>
      <c r="E108" s="6">
        <f t="shared" si="17"/>
        <v>66347.279168026653</v>
      </c>
    </row>
    <row r="109" spans="1:8" x14ac:dyDescent="0.4">
      <c r="A109">
        <v>108</v>
      </c>
      <c r="E109" s="6">
        <f t="shared" si="17"/>
        <v>74044.957531490698</v>
      </c>
    </row>
    <row r="110" spans="1:8" x14ac:dyDescent="0.4">
      <c r="A110">
        <v>109</v>
      </c>
      <c r="E110" s="6">
        <f t="shared" si="17"/>
        <v>84963.16144391484</v>
      </c>
    </row>
    <row r="111" spans="1:8" x14ac:dyDescent="0.4">
      <c r="A111">
        <v>110</v>
      </c>
      <c r="E111" s="6">
        <f t="shared" si="17"/>
        <v>97250.88291992899</v>
      </c>
    </row>
    <row r="112" spans="1:8" x14ac:dyDescent="0.4">
      <c r="A112">
        <v>111</v>
      </c>
      <c r="E112" s="6">
        <f t="shared" si="17"/>
        <v>105793.85075175937</v>
      </c>
    </row>
    <row r="113" spans="1:5" x14ac:dyDescent="0.4">
      <c r="A113">
        <v>112</v>
      </c>
      <c r="E113" s="6">
        <f t="shared" si="17"/>
        <v>109714.74118173431</v>
      </c>
    </row>
    <row r="114" spans="1:5" x14ac:dyDescent="0.4">
      <c r="A114">
        <v>113</v>
      </c>
      <c r="E114" s="6">
        <f t="shared" si="17"/>
        <v>113035.49362536614</v>
      </c>
    </row>
    <row r="115" spans="1:5" x14ac:dyDescent="0.4">
      <c r="A115">
        <v>114</v>
      </c>
      <c r="E115" s="6">
        <f t="shared" si="17"/>
        <v>118517.10193566163</v>
      </c>
    </row>
    <row r="116" spans="1:5" x14ac:dyDescent="0.4">
      <c r="A116">
        <v>115</v>
      </c>
      <c r="E116" s="6">
        <f t="shared" si="17"/>
        <v>126591.88028782292</v>
      </c>
    </row>
    <row r="117" spans="1:5" x14ac:dyDescent="0.4">
      <c r="A117">
        <v>116</v>
      </c>
      <c r="E117" s="6">
        <f t="shared" si="17"/>
        <v>137008.6708984515</v>
      </c>
    </row>
    <row r="118" spans="1:5" x14ac:dyDescent="0.4">
      <c r="A118">
        <v>117</v>
      </c>
      <c r="E118" s="6">
        <f t="shared" si="17"/>
        <v>143700.70012321387</v>
      </c>
    </row>
    <row r="119" spans="1:5" x14ac:dyDescent="0.4">
      <c r="A119">
        <v>118</v>
      </c>
      <c r="E119" s="6">
        <f t="shared" si="17"/>
        <v>144000.35306577751</v>
      </c>
    </row>
    <row r="120" spans="1:5" x14ac:dyDescent="0.4">
      <c r="A120">
        <v>119</v>
      </c>
      <c r="E120" s="6">
        <f t="shared" si="17"/>
        <v>139165.93010844418</v>
      </c>
    </row>
    <row r="121" spans="1:5" ht="16.5" thickBot="1" x14ac:dyDescent="0.45">
      <c r="A121">
        <v>120</v>
      </c>
      <c r="E121" s="7">
        <f t="shared" si="17"/>
        <v>130340.45258828413</v>
      </c>
    </row>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98E25-0814-41D0-8CCE-E29F5E747E63}">
  <dimension ref="A1:P121"/>
  <sheetViews>
    <sheetView topLeftCell="K1" workbookViewId="0">
      <selection activeCell="W4" sqref="W4"/>
    </sheetView>
  </sheetViews>
  <sheetFormatPr defaultColWidth="10.6640625" defaultRowHeight="16" x14ac:dyDescent="0.4"/>
  <cols>
    <col min="2" max="2" width="16.83203125" bestFit="1" customWidth="1"/>
    <col min="6" max="6" width="13.75" bestFit="1" customWidth="1"/>
    <col min="16" max="16" width="13.5" bestFit="1" customWidth="1"/>
  </cols>
  <sheetData>
    <row r="1" spans="1:16" x14ac:dyDescent="0.4">
      <c r="A1" t="s">
        <v>0</v>
      </c>
      <c r="B1" t="s">
        <v>1</v>
      </c>
      <c r="D1" t="s">
        <v>10</v>
      </c>
      <c r="E1" t="s">
        <v>11</v>
      </c>
      <c r="F1" t="s">
        <v>22</v>
      </c>
      <c r="G1" s="3" t="s">
        <v>12</v>
      </c>
      <c r="H1" t="s">
        <v>15</v>
      </c>
      <c r="I1" t="s">
        <v>13</v>
      </c>
      <c r="J1" t="s">
        <v>14</v>
      </c>
      <c r="L1" t="s">
        <v>2</v>
      </c>
      <c r="M1" t="s">
        <v>9</v>
      </c>
    </row>
    <row r="2" spans="1:16" x14ac:dyDescent="0.4">
      <c r="A2">
        <v>1</v>
      </c>
      <c r="B2">
        <v>93366</v>
      </c>
      <c r="D2" s="1">
        <f>$P$6*(B2/M2)+(1-$P$6)*(P2+P3)</f>
        <v>82224.575100944727</v>
      </c>
      <c r="E2" s="1">
        <f>$P$7*(D2-P2)+(1-$P$7)*P3</f>
        <v>354</v>
      </c>
      <c r="F2" s="2">
        <f>$P$8*(B2/D2)+(1-$P$8)*M2</f>
        <v>1.1354999388610676</v>
      </c>
      <c r="G2" s="1">
        <f>(P2+P3)*M2</f>
        <v>73686.549332421331</v>
      </c>
      <c r="H2" s="1">
        <f>G2-B2</f>
        <v>-19679.450667578669</v>
      </c>
      <c r="I2" s="1">
        <f>ABS(H2)</f>
        <v>19679.450667578669</v>
      </c>
      <c r="J2" s="2">
        <f>I2/B2</f>
        <v>0.21077748503286708</v>
      </c>
      <c r="L2">
        <v>1</v>
      </c>
      <c r="M2" s="2">
        <v>1.1286730590390179</v>
      </c>
      <c r="O2" s="3" t="s">
        <v>10</v>
      </c>
      <c r="P2">
        <v>64932</v>
      </c>
    </row>
    <row r="3" spans="1:16" x14ac:dyDescent="0.4">
      <c r="A3">
        <v>2</v>
      </c>
      <c r="B3">
        <v>95036</v>
      </c>
      <c r="D3" s="1">
        <f>$P$6*(B3/M3)+(1-$P$6)*(D2+E2)</f>
        <v>82344.964640462174</v>
      </c>
      <c r="E3" s="1">
        <f>$P$7*(D3-D2)+(1-$P$7)*E2</f>
        <v>354</v>
      </c>
      <c r="F3" s="2">
        <f t="shared" ref="F3:F25" si="0">$P$8*(B3/D3)+(1-$P$8)*M3</f>
        <v>1.1541203571456971</v>
      </c>
      <c r="G3" s="1">
        <f>(D2+E2)*M3</f>
        <v>95313.554007859319</v>
      </c>
      <c r="H3" s="1">
        <f t="shared" ref="H3:H66" si="1">G3-B3</f>
        <v>277.55400785931852</v>
      </c>
      <c r="I3" s="1">
        <f t="shared" ref="I3:I66" si="2">ABS(H3)</f>
        <v>277.55400785931852</v>
      </c>
      <c r="J3" s="2">
        <f t="shared" ref="J3:J66" si="3">I3/B3</f>
        <v>2.9205144141095851E-3</v>
      </c>
      <c r="L3">
        <v>2</v>
      </c>
      <c r="M3" s="2">
        <v>1.154216500967076</v>
      </c>
      <c r="O3" s="3" t="s">
        <v>11</v>
      </c>
      <c r="P3">
        <v>354</v>
      </c>
    </row>
    <row r="4" spans="1:16" x14ac:dyDescent="0.4">
      <c r="A4">
        <v>3</v>
      </c>
      <c r="B4">
        <v>94361</v>
      </c>
      <c r="D4" s="1">
        <f t="shared" ref="D4:D25" si="4">$P$6*(B4/M4)+(1-$P$6)*(D3+E3)</f>
        <v>82041.944457301419</v>
      </c>
      <c r="E4" s="1">
        <f t="shared" ref="E4:E67" si="5">$P$7*(D4-D3)+(1-$P$7)*E3</f>
        <v>354</v>
      </c>
      <c r="F4" s="2">
        <f t="shared" si="0"/>
        <v>1.1501555774206451</v>
      </c>
      <c r="G4" s="1">
        <f t="shared" ref="G4:G25" si="6">(D3+E3)*M4</f>
        <v>95139.046171831797</v>
      </c>
      <c r="H4" s="1">
        <f t="shared" si="1"/>
        <v>778.04617183179653</v>
      </c>
      <c r="I4" s="1">
        <f t="shared" si="2"/>
        <v>778.04617183179653</v>
      </c>
      <c r="J4" s="2">
        <f t="shared" si="3"/>
        <v>8.2454210090163998E-3</v>
      </c>
      <c r="L4">
        <v>3</v>
      </c>
      <c r="M4" s="2">
        <v>1.1504260855677395</v>
      </c>
    </row>
    <row r="5" spans="1:16" x14ac:dyDescent="0.4">
      <c r="A5">
        <v>4</v>
      </c>
      <c r="B5">
        <v>88048</v>
      </c>
      <c r="D5" s="1">
        <f t="shared" si="4"/>
        <v>80336.0849311403</v>
      </c>
      <c r="E5" s="1">
        <f t="shared" si="5"/>
        <v>354</v>
      </c>
      <c r="F5" s="2">
        <f t="shared" si="0"/>
        <v>1.0959956546982583</v>
      </c>
      <c r="G5" s="1">
        <f t="shared" si="6"/>
        <v>90373.634465408933</v>
      </c>
      <c r="H5" s="1">
        <f t="shared" si="1"/>
        <v>2325.6344654089335</v>
      </c>
      <c r="I5" s="1">
        <f t="shared" si="2"/>
        <v>2325.6344654089335</v>
      </c>
      <c r="J5" s="2">
        <f t="shared" si="3"/>
        <v>2.6413257148475075E-2</v>
      </c>
      <c r="L5">
        <v>4</v>
      </c>
      <c r="M5" s="2">
        <v>1.0968213916431488</v>
      </c>
    </row>
    <row r="6" spans="1:16" x14ac:dyDescent="0.4">
      <c r="A6">
        <v>5</v>
      </c>
      <c r="B6">
        <v>77191</v>
      </c>
      <c r="D6" s="1">
        <f t="shared" si="4"/>
        <v>78440.574824086885</v>
      </c>
      <c r="E6" s="1">
        <f t="shared" si="5"/>
        <v>354</v>
      </c>
      <c r="F6" s="2">
        <f t="shared" si="0"/>
        <v>0.98406979006860651</v>
      </c>
      <c r="G6" s="1">
        <f t="shared" si="6"/>
        <v>79471.592169236872</v>
      </c>
      <c r="H6" s="1">
        <f t="shared" si="1"/>
        <v>2280.592169236872</v>
      </c>
      <c r="I6" s="1">
        <f t="shared" si="2"/>
        <v>2280.592169236872</v>
      </c>
      <c r="J6" s="2">
        <f t="shared" si="3"/>
        <v>2.9544793683679082E-2</v>
      </c>
      <c r="L6">
        <v>5</v>
      </c>
      <c r="M6" s="2">
        <v>0.98489910175527429</v>
      </c>
      <c r="O6" s="3" t="s">
        <v>19</v>
      </c>
      <c r="P6">
        <v>0.97147596738774655</v>
      </c>
    </row>
    <row r="7" spans="1:16" x14ac:dyDescent="0.4">
      <c r="A7">
        <v>6</v>
      </c>
      <c r="B7">
        <v>65148</v>
      </c>
      <c r="D7" s="1">
        <f t="shared" si="4"/>
        <v>76492.762511994908</v>
      </c>
      <c r="E7" s="1">
        <f t="shared" si="5"/>
        <v>354</v>
      </c>
      <c r="F7" s="2">
        <f t="shared" si="0"/>
        <v>0.85168841940809858</v>
      </c>
      <c r="G7" s="1">
        <f t="shared" si="6"/>
        <v>67167.772605685212</v>
      </c>
      <c r="H7" s="1">
        <f t="shared" si="1"/>
        <v>2019.7726056852116</v>
      </c>
      <c r="I7" s="1">
        <f t="shared" si="2"/>
        <v>2019.7726056852116</v>
      </c>
      <c r="J7" s="2">
        <f t="shared" si="3"/>
        <v>3.1002833635494744E-2</v>
      </c>
      <c r="L7">
        <v>6</v>
      </c>
      <c r="M7" s="2">
        <v>0.85244158948304338</v>
      </c>
      <c r="O7" s="3" t="s">
        <v>20</v>
      </c>
      <c r="P7">
        <v>0</v>
      </c>
    </row>
    <row r="8" spans="1:16" x14ac:dyDescent="0.4">
      <c r="A8">
        <v>7</v>
      </c>
      <c r="B8">
        <v>53901</v>
      </c>
      <c r="D8" s="1">
        <f t="shared" si="4"/>
        <v>74510.622819999044</v>
      </c>
      <c r="E8" s="1">
        <f t="shared" si="5"/>
        <v>354</v>
      </c>
      <c r="F8" s="2">
        <f t="shared" si="0"/>
        <v>0.72340020737999644</v>
      </c>
      <c r="G8" s="1">
        <f t="shared" si="6"/>
        <v>55642.186779260068</v>
      </c>
      <c r="H8" s="1">
        <f t="shared" si="1"/>
        <v>1741.1867792600679</v>
      </c>
      <c r="I8" s="1">
        <f t="shared" si="2"/>
        <v>1741.1867792600679</v>
      </c>
      <c r="J8" s="2">
        <f t="shared" si="3"/>
        <v>3.2303422557282198E-2</v>
      </c>
      <c r="L8">
        <v>7</v>
      </c>
      <c r="M8" s="2">
        <v>0.72406676560479633</v>
      </c>
      <c r="O8" s="3" t="s">
        <v>21</v>
      </c>
      <c r="P8">
        <v>1</v>
      </c>
    </row>
    <row r="9" spans="1:16" x14ac:dyDescent="0.4">
      <c r="A9">
        <v>8</v>
      </c>
      <c r="B9">
        <v>45981</v>
      </c>
      <c r="D9" s="1">
        <f t="shared" si="4"/>
        <v>73041.990075896232</v>
      </c>
      <c r="E9" s="1">
        <f t="shared" si="5"/>
        <v>354</v>
      </c>
      <c r="F9" s="2">
        <f t="shared" si="0"/>
        <v>0.62951461142039278</v>
      </c>
      <c r="G9" s="1">
        <f t="shared" si="6"/>
        <v>47162.928569803989</v>
      </c>
      <c r="H9" s="1">
        <f t="shared" si="1"/>
        <v>1181.9285698039894</v>
      </c>
      <c r="I9" s="1">
        <f t="shared" si="2"/>
        <v>1181.9285698039894</v>
      </c>
      <c r="J9" s="2">
        <f t="shared" si="3"/>
        <v>2.5704716509079607E-2</v>
      </c>
      <c r="L9">
        <v>8</v>
      </c>
      <c r="M9" s="2">
        <v>0.62997617290078789</v>
      </c>
    </row>
    <row r="10" spans="1:16" x14ac:dyDescent="0.4">
      <c r="A10">
        <v>9</v>
      </c>
      <c r="B10">
        <v>42027</v>
      </c>
      <c r="D10" s="1">
        <f t="shared" si="4"/>
        <v>71915.22122130655</v>
      </c>
      <c r="E10" s="1">
        <f t="shared" si="5"/>
        <v>354</v>
      </c>
      <c r="F10" s="2">
        <f t="shared" si="0"/>
        <v>0.58439645024061371</v>
      </c>
      <c r="G10" s="1">
        <f t="shared" si="6"/>
        <v>42918.303104318737</v>
      </c>
      <c r="H10" s="1">
        <f t="shared" si="1"/>
        <v>891.30310431873659</v>
      </c>
      <c r="I10" s="1">
        <f t="shared" si="2"/>
        <v>891.30310431873659</v>
      </c>
      <c r="J10" s="2">
        <f t="shared" si="3"/>
        <v>2.1207868853801999E-2</v>
      </c>
      <c r="L10">
        <v>9</v>
      </c>
      <c r="M10" s="2">
        <v>0.58474997148942898</v>
      </c>
    </row>
    <row r="11" spans="1:16" x14ac:dyDescent="0.4">
      <c r="A11">
        <v>10</v>
      </c>
      <c r="B11">
        <v>42896</v>
      </c>
      <c r="D11" s="1">
        <f t="shared" si="4"/>
        <v>71326.386352427406</v>
      </c>
      <c r="E11" s="1">
        <f t="shared" si="5"/>
        <v>354</v>
      </c>
      <c r="F11" s="2">
        <f t="shared" si="0"/>
        <v>0.60140436370978645</v>
      </c>
      <c r="G11" s="1">
        <f t="shared" si="6"/>
        <v>43479.900355491562</v>
      </c>
      <c r="H11" s="1">
        <f t="shared" si="1"/>
        <v>583.90035549156164</v>
      </c>
      <c r="I11" s="1">
        <f t="shared" si="2"/>
        <v>583.90035549156164</v>
      </c>
      <c r="J11" s="2">
        <f t="shared" si="3"/>
        <v>1.3612000081395972E-2</v>
      </c>
      <c r="L11">
        <v>10</v>
      </c>
      <c r="M11" s="2">
        <v>0.60163787046141204</v>
      </c>
      <c r="O11" s="3" t="s">
        <v>16</v>
      </c>
      <c r="P11" s="4">
        <f>AVERAGE(I2:I97)</f>
        <v>1601.1000537861564</v>
      </c>
    </row>
    <row r="12" spans="1:16" x14ac:dyDescent="0.4">
      <c r="A12">
        <v>11</v>
      </c>
      <c r="B12">
        <v>46078</v>
      </c>
      <c r="D12" s="1">
        <f t="shared" si="4"/>
        <v>71409.219610363973</v>
      </c>
      <c r="E12" s="1">
        <f t="shared" si="5"/>
        <v>354</v>
      </c>
      <c r="F12" s="2">
        <f t="shared" si="0"/>
        <v>0.64526681920652829</v>
      </c>
      <c r="G12" s="1">
        <f t="shared" si="6"/>
        <v>46258.132518203565</v>
      </c>
      <c r="H12" s="1">
        <f t="shared" si="1"/>
        <v>180.13251820356527</v>
      </c>
      <c r="I12" s="1">
        <f t="shared" si="2"/>
        <v>180.13251820356527</v>
      </c>
      <c r="J12" s="2">
        <f t="shared" si="3"/>
        <v>3.9092955033544268E-3</v>
      </c>
      <c r="L12">
        <v>11</v>
      </c>
      <c r="M12" s="2">
        <v>0.64533877218195357</v>
      </c>
      <c r="O12" s="3" t="s">
        <v>17</v>
      </c>
      <c r="P12" s="4">
        <f>SUMSQ(H2:H97)/COUNT(H2:H97)</f>
        <v>8048704.9451848455</v>
      </c>
    </row>
    <row r="13" spans="1:16" x14ac:dyDescent="0.4">
      <c r="A13">
        <v>12</v>
      </c>
      <c r="B13">
        <v>51351</v>
      </c>
      <c r="D13" s="1">
        <f t="shared" si="4"/>
        <v>71551.592881217672</v>
      </c>
      <c r="E13" s="1">
        <f t="shared" si="5"/>
        <v>354</v>
      </c>
      <c r="F13" s="2">
        <f t="shared" si="0"/>
        <v>0.7176779430368162</v>
      </c>
      <c r="G13" s="1">
        <f t="shared" si="6"/>
        <v>51507.352839870895</v>
      </c>
      <c r="H13" s="1">
        <f t="shared" si="1"/>
        <v>156.35283987089497</v>
      </c>
      <c r="I13" s="1">
        <f t="shared" si="2"/>
        <v>156.35283987089497</v>
      </c>
      <c r="J13" s="2">
        <f t="shared" si="3"/>
        <v>3.0447866618156408E-3</v>
      </c>
      <c r="L13">
        <v>12</v>
      </c>
      <c r="M13" s="2">
        <v>0.71774027307481969</v>
      </c>
      <c r="O13" s="3" t="s">
        <v>18</v>
      </c>
      <c r="P13" s="8">
        <f>AVERAGE(J2:J97)</f>
        <v>1.8861274472212648E-2</v>
      </c>
    </row>
    <row r="14" spans="1:16" x14ac:dyDescent="0.4">
      <c r="A14">
        <v>13</v>
      </c>
      <c r="B14">
        <v>59200</v>
      </c>
      <c r="D14" s="1">
        <f t="shared" si="4"/>
        <v>72122.144188860548</v>
      </c>
      <c r="E14" s="1">
        <f t="shared" si="5"/>
        <v>354</v>
      </c>
      <c r="F14" s="2">
        <f t="shared" si="0"/>
        <v>0.82082972803717047</v>
      </c>
      <c r="G14" s="1">
        <f t="shared" si="6"/>
        <v>59017.045312769864</v>
      </c>
      <c r="H14" s="1">
        <f t="shared" si="1"/>
        <v>-182.95468723013619</v>
      </c>
      <c r="I14" s="1">
        <f t="shared" si="2"/>
        <v>182.95468723013619</v>
      </c>
      <c r="J14" s="2">
        <f t="shared" si="3"/>
        <v>3.0904507978063546E-3</v>
      </c>
      <c r="L14">
        <v>13</v>
      </c>
      <c r="M14" s="2">
        <v>0.82075737015702432</v>
      </c>
    </row>
    <row r="15" spans="1:16" x14ac:dyDescent="0.4">
      <c r="A15">
        <v>14</v>
      </c>
      <c r="B15">
        <v>67057</v>
      </c>
      <c r="D15" s="1">
        <f t="shared" si="4"/>
        <v>71646.782866067355</v>
      </c>
      <c r="E15" s="1">
        <f t="shared" si="5"/>
        <v>354</v>
      </c>
      <c r="F15" s="2">
        <f t="shared" si="0"/>
        <v>0.93593874445629688</v>
      </c>
      <c r="G15" s="1">
        <f t="shared" si="6"/>
        <v>67856.294410416376</v>
      </c>
      <c r="H15" s="1">
        <f t="shared" si="1"/>
        <v>799.29441041637619</v>
      </c>
      <c r="I15" s="1">
        <f t="shared" si="2"/>
        <v>799.29441041637619</v>
      </c>
      <c r="J15" s="2">
        <f t="shared" si="3"/>
        <v>1.1919626741673147E-2</v>
      </c>
      <c r="L15">
        <v>14</v>
      </c>
      <c r="M15" s="2">
        <v>0.93625695971897138</v>
      </c>
    </row>
    <row r="16" spans="1:16" x14ac:dyDescent="0.4">
      <c r="A16">
        <v>15</v>
      </c>
      <c r="B16">
        <v>71462</v>
      </c>
      <c r="D16" s="1">
        <f t="shared" si="4"/>
        <v>70448.519540520618</v>
      </c>
      <c r="E16" s="1">
        <f t="shared" si="5"/>
        <v>354</v>
      </c>
      <c r="F16" s="2">
        <f t="shared" si="0"/>
        <v>1.0143861143724453</v>
      </c>
      <c r="G16" s="1">
        <f t="shared" si="6"/>
        <v>73083.876158948464</v>
      </c>
      <c r="H16" s="1">
        <f t="shared" si="1"/>
        <v>1621.8761589484639</v>
      </c>
      <c r="I16" s="1">
        <f t="shared" si="2"/>
        <v>1621.8761589484639</v>
      </c>
      <c r="J16" s="2">
        <f t="shared" si="3"/>
        <v>2.2695644663575942E-2</v>
      </c>
      <c r="L16">
        <v>15</v>
      </c>
      <c r="M16" s="2">
        <v>1.0150427988386714</v>
      </c>
    </row>
    <row r="17" spans="1:13" x14ac:dyDescent="0.4">
      <c r="A17">
        <v>16</v>
      </c>
      <c r="B17">
        <v>72818</v>
      </c>
      <c r="D17" s="1">
        <f t="shared" si="4"/>
        <v>69449.775654315788</v>
      </c>
      <c r="E17" s="1">
        <f t="shared" si="5"/>
        <v>354</v>
      </c>
      <c r="F17" s="2">
        <f t="shared" si="0"/>
        <v>1.0484987073601137</v>
      </c>
      <c r="G17" s="1">
        <f t="shared" si="6"/>
        <v>74278.830621561545</v>
      </c>
      <c r="H17" s="1">
        <f t="shared" si="1"/>
        <v>1460.8306215615448</v>
      </c>
      <c r="I17" s="1">
        <f t="shared" si="2"/>
        <v>1460.8306215615448</v>
      </c>
      <c r="J17" s="2">
        <f t="shared" si="3"/>
        <v>2.0061394456886275E-2</v>
      </c>
      <c r="L17">
        <v>16</v>
      </c>
      <c r="M17" s="2">
        <v>1.0490986917358416</v>
      </c>
    </row>
    <row r="18" spans="1:13" x14ac:dyDescent="0.4">
      <c r="A18">
        <v>17</v>
      </c>
      <c r="B18">
        <v>75869</v>
      </c>
      <c r="D18" s="1">
        <f t="shared" si="4"/>
        <v>70413.408071062644</v>
      </c>
      <c r="E18" s="1">
        <f t="shared" si="5"/>
        <v>354</v>
      </c>
      <c r="F18" s="2">
        <f t="shared" si="0"/>
        <v>1.0774794471449451</v>
      </c>
      <c r="G18" s="1">
        <f t="shared" si="6"/>
        <v>75193.018830883229</v>
      </c>
      <c r="H18" s="1">
        <f t="shared" si="1"/>
        <v>-675.98116911677062</v>
      </c>
      <c r="I18" s="1">
        <f t="shared" si="2"/>
        <v>675.98116911677062</v>
      </c>
      <c r="J18" s="2">
        <f t="shared" si="3"/>
        <v>8.9098468296243613E-3</v>
      </c>
      <c r="L18">
        <v>17</v>
      </c>
      <c r="M18" s="2">
        <v>1.0772056113877879</v>
      </c>
    </row>
    <row r="19" spans="1:13" x14ac:dyDescent="0.4">
      <c r="A19">
        <v>18</v>
      </c>
      <c r="B19">
        <v>81716</v>
      </c>
      <c r="D19" s="1">
        <f t="shared" si="4"/>
        <v>72542.58439763957</v>
      </c>
      <c r="E19" s="1">
        <f t="shared" si="5"/>
        <v>354</v>
      </c>
      <c r="F19" s="2">
        <f t="shared" si="0"/>
        <v>1.1264555940284218</v>
      </c>
      <c r="G19" s="1">
        <f t="shared" si="6"/>
        <v>79659.107553384005</v>
      </c>
      <c r="H19" s="1">
        <f t="shared" si="1"/>
        <v>-2056.8924466159951</v>
      </c>
      <c r="I19" s="1">
        <f t="shared" si="2"/>
        <v>2056.8924466159951</v>
      </c>
      <c r="J19" s="2">
        <f t="shared" si="3"/>
        <v>2.5171232642517929E-2</v>
      </c>
      <c r="L19">
        <v>18</v>
      </c>
      <c r="M19" s="2">
        <v>1.1256468157402708</v>
      </c>
    </row>
    <row r="20" spans="1:13" x14ac:dyDescent="0.4">
      <c r="A20">
        <v>19</v>
      </c>
      <c r="B20">
        <v>89730</v>
      </c>
      <c r="D20" s="1">
        <f t="shared" si="4"/>
        <v>74823.859832999136</v>
      </c>
      <c r="E20" s="1">
        <f t="shared" si="5"/>
        <v>354</v>
      </c>
      <c r="F20" s="2">
        <f t="shared" si="0"/>
        <v>1.1992164023651035</v>
      </c>
      <c r="G20" s="1">
        <f t="shared" si="6"/>
        <v>87352.716584854221</v>
      </c>
      <c r="H20" s="1">
        <f t="shared" si="1"/>
        <v>-2377.2834151457791</v>
      </c>
      <c r="I20" s="1">
        <f t="shared" si="2"/>
        <v>2377.2834151457791</v>
      </c>
      <c r="J20" s="2">
        <f t="shared" si="3"/>
        <v>2.6493741392463827E-2</v>
      </c>
      <c r="L20">
        <v>19</v>
      </c>
      <c r="M20" s="2">
        <v>1.1983101445241753</v>
      </c>
    </row>
    <row r="21" spans="1:13" x14ac:dyDescent="0.4">
      <c r="A21">
        <v>20</v>
      </c>
      <c r="B21">
        <v>98485</v>
      </c>
      <c r="D21" s="1">
        <f t="shared" si="4"/>
        <v>76163.43713946252</v>
      </c>
      <c r="E21" s="1">
        <f t="shared" si="5"/>
        <v>354</v>
      </c>
      <c r="F21" s="2">
        <f t="shared" si="0"/>
        <v>1.2930745210416983</v>
      </c>
      <c r="G21" s="1">
        <f t="shared" si="6"/>
        <v>97173.654257795526</v>
      </c>
      <c r="H21" s="1">
        <f t="shared" si="1"/>
        <v>-1311.3457422044739</v>
      </c>
      <c r="I21" s="1">
        <f t="shared" si="2"/>
        <v>1311.3457422044739</v>
      </c>
      <c r="J21" s="2">
        <f t="shared" si="3"/>
        <v>1.3315182435949372E-2</v>
      </c>
      <c r="L21">
        <v>20</v>
      </c>
      <c r="M21" s="2">
        <v>1.2925834078498386</v>
      </c>
    </row>
    <row r="22" spans="1:13" x14ac:dyDescent="0.4">
      <c r="A22">
        <v>21</v>
      </c>
      <c r="B22">
        <v>101983</v>
      </c>
      <c r="D22" s="1">
        <f t="shared" si="4"/>
        <v>75505.286892077944</v>
      </c>
      <c r="E22" s="1">
        <f t="shared" si="5"/>
        <v>354</v>
      </c>
      <c r="F22" s="2">
        <f t="shared" si="0"/>
        <v>1.3506736309176266</v>
      </c>
      <c r="G22" s="1">
        <f t="shared" si="6"/>
        <v>103390.77845392356</v>
      </c>
      <c r="H22" s="1">
        <f t="shared" si="1"/>
        <v>1407.7784539235581</v>
      </c>
      <c r="I22" s="1">
        <f t="shared" si="2"/>
        <v>1407.7784539235581</v>
      </c>
      <c r="J22" s="2">
        <f t="shared" si="3"/>
        <v>1.3804050223307395E-2</v>
      </c>
      <c r="L22">
        <v>21</v>
      </c>
      <c r="M22" s="2">
        <v>1.3512054548492136</v>
      </c>
    </row>
    <row r="23" spans="1:13" x14ac:dyDescent="0.4">
      <c r="A23">
        <v>22</v>
      </c>
      <c r="B23">
        <v>101664</v>
      </c>
      <c r="D23" s="1">
        <f t="shared" si="4"/>
        <v>75347.855703916939</v>
      </c>
      <c r="E23" s="1">
        <f t="shared" si="5"/>
        <v>354</v>
      </c>
      <c r="F23" s="2">
        <f t="shared" si="0"/>
        <v>1.3492620201362282</v>
      </c>
      <c r="G23" s="1">
        <f t="shared" si="6"/>
        <v>102374.45733784424</v>
      </c>
      <c r="H23" s="1">
        <f t="shared" si="1"/>
        <v>710.45733784424374</v>
      </c>
      <c r="I23" s="1">
        <f t="shared" si="2"/>
        <v>710.45733784424374</v>
      </c>
      <c r="J23" s="2">
        <f t="shared" si="3"/>
        <v>6.9882882617666401E-3</v>
      </c>
      <c r="L23">
        <v>22</v>
      </c>
      <c r="M23" s="2">
        <v>1.3495309741507115</v>
      </c>
    </row>
    <row r="24" spans="1:13" x14ac:dyDescent="0.4">
      <c r="A24">
        <v>23</v>
      </c>
      <c r="B24">
        <v>95073</v>
      </c>
      <c r="D24" s="1">
        <f t="shared" si="4"/>
        <v>73211.183424282935</v>
      </c>
      <c r="E24" s="1">
        <f t="shared" si="5"/>
        <v>354</v>
      </c>
      <c r="F24" s="2">
        <f t="shared" si="0"/>
        <v>1.2986130745766071</v>
      </c>
      <c r="G24" s="1">
        <f t="shared" si="6"/>
        <v>98405.716153588073</v>
      </c>
      <c r="H24" s="1">
        <f t="shared" si="1"/>
        <v>3332.7161535880732</v>
      </c>
      <c r="I24" s="1">
        <f t="shared" si="2"/>
        <v>3332.7161535880732</v>
      </c>
      <c r="J24" s="2">
        <f t="shared" si="3"/>
        <v>3.505428621783338E-2</v>
      </c>
      <c r="L24">
        <v>23</v>
      </c>
      <c r="M24" s="2">
        <v>1.2999115442885556</v>
      </c>
    </row>
    <row r="25" spans="1:13" x14ac:dyDescent="0.4">
      <c r="A25">
        <v>24</v>
      </c>
      <c r="B25">
        <v>86966</v>
      </c>
      <c r="D25" s="1">
        <f t="shared" si="4"/>
        <v>71721.76080892382</v>
      </c>
      <c r="E25" s="1">
        <f t="shared" si="5"/>
        <v>354</v>
      </c>
      <c r="F25" s="2">
        <f t="shared" si="0"/>
        <v>1.2125469176877688</v>
      </c>
      <c r="G25" s="1">
        <f t="shared" si="6"/>
        <v>89268.604087636166</v>
      </c>
      <c r="H25" s="1">
        <f t="shared" si="1"/>
        <v>2302.6040876361658</v>
      </c>
      <c r="I25" s="1">
        <f t="shared" si="2"/>
        <v>2302.6040876361658</v>
      </c>
      <c r="J25" s="2">
        <f t="shared" si="3"/>
        <v>2.6477061008166016E-2</v>
      </c>
      <c r="L25">
        <v>24</v>
      </c>
      <c r="M25" s="2">
        <v>1.2134626725904381</v>
      </c>
    </row>
    <row r="26" spans="1:13" x14ac:dyDescent="0.4">
      <c r="A26">
        <v>25</v>
      </c>
      <c r="B26">
        <v>90114</v>
      </c>
      <c r="D26" s="1">
        <f>$P$6*(B26/F2)+(1-$P$6)*(D25+E25)</f>
        <v>79152.844270232905</v>
      </c>
      <c r="E26" s="1">
        <f t="shared" si="5"/>
        <v>354</v>
      </c>
      <c r="F26" s="2">
        <f>$P$8*(B26/D26)+(1-$P$8)*F2</f>
        <v>1.1384808825358821</v>
      </c>
      <c r="G26" s="1">
        <f>(D25+E25)*F2</f>
        <v>81842.021991897927</v>
      </c>
      <c r="H26" s="1">
        <f t="shared" si="1"/>
        <v>-8271.9780081020726</v>
      </c>
      <c r="I26" s="1">
        <f t="shared" si="2"/>
        <v>8271.9780081020726</v>
      </c>
      <c r="J26" s="2">
        <f t="shared" si="3"/>
        <v>9.1794593604790295E-2</v>
      </c>
    </row>
    <row r="27" spans="1:13" x14ac:dyDescent="0.4">
      <c r="A27">
        <v>26</v>
      </c>
      <c r="B27">
        <v>91510</v>
      </c>
      <c r="D27" s="1">
        <f t="shared" ref="D27:D90" si="7">$P$6*(B27/F3)+(1-$P$6)*(D26+E26)</f>
        <v>79296.014299242495</v>
      </c>
      <c r="E27" s="1">
        <f t="shared" si="5"/>
        <v>354</v>
      </c>
      <c r="F27" s="2">
        <f t="shared" ref="F27:F90" si="8">$P$8*(B27/D27)+(1-$P$8)*F3</f>
        <v>1.1540302600161605</v>
      </c>
      <c r="G27" s="1">
        <f t="shared" ref="G27:G90" si="9">(D26+E26)*F3</f>
        <v>91760.467504688524</v>
      </c>
      <c r="H27" s="1">
        <f t="shared" si="1"/>
        <v>250.46750468852406</v>
      </c>
      <c r="I27" s="1">
        <f t="shared" si="2"/>
        <v>250.46750468852406</v>
      </c>
      <c r="J27" s="2">
        <f t="shared" si="3"/>
        <v>2.7370506467984269E-3</v>
      </c>
    </row>
    <row r="28" spans="1:13" x14ac:dyDescent="0.4">
      <c r="A28">
        <v>27</v>
      </c>
      <c r="B28">
        <v>90911</v>
      </c>
      <c r="D28" s="1">
        <f t="shared" si="7"/>
        <v>79059.683285515028</v>
      </c>
      <c r="E28" s="1">
        <f t="shared" si="5"/>
        <v>354</v>
      </c>
      <c r="F28" s="2">
        <f t="shared" si="8"/>
        <v>1.1499034175445062</v>
      </c>
      <c r="G28" s="1">
        <f t="shared" si="9"/>
        <v>91609.908187907888</v>
      </c>
      <c r="H28" s="1">
        <f t="shared" si="1"/>
        <v>698.90818790788762</v>
      </c>
      <c r="I28" s="1">
        <f t="shared" si="2"/>
        <v>698.90818790788762</v>
      </c>
      <c r="J28" s="2">
        <f t="shared" si="3"/>
        <v>7.6878286225856894E-3</v>
      </c>
    </row>
    <row r="29" spans="1:13" x14ac:dyDescent="0.4">
      <c r="A29">
        <v>28</v>
      </c>
      <c r="B29">
        <v>85209</v>
      </c>
      <c r="D29" s="1">
        <f t="shared" si="7"/>
        <v>77793.322486084275</v>
      </c>
      <c r="E29" s="1">
        <f t="shared" si="5"/>
        <v>354</v>
      </c>
      <c r="F29" s="2">
        <f t="shared" si="8"/>
        <v>1.0953253733987547</v>
      </c>
      <c r="G29" s="1">
        <f t="shared" si="9"/>
        <v>87037.051804508184</v>
      </c>
      <c r="H29" s="1">
        <f t="shared" si="1"/>
        <v>1828.0518045081844</v>
      </c>
      <c r="I29" s="1">
        <f t="shared" si="2"/>
        <v>1828.0518045081844</v>
      </c>
      <c r="J29" s="2">
        <f t="shared" si="3"/>
        <v>2.145374085493533E-2</v>
      </c>
    </row>
    <row r="30" spans="1:13" x14ac:dyDescent="0.4">
      <c r="A30">
        <v>29</v>
      </c>
      <c r="B30">
        <v>74855</v>
      </c>
      <c r="D30" s="1">
        <f t="shared" si="7"/>
        <v>76126.10549477287</v>
      </c>
      <c r="E30" s="1">
        <f t="shared" si="5"/>
        <v>354</v>
      </c>
      <c r="F30" s="2">
        <f t="shared" si="8"/>
        <v>0.98330263335407131</v>
      </c>
      <c r="G30" s="1">
        <f t="shared" si="9"/>
        <v>76902.419233304652</v>
      </c>
      <c r="H30" s="1">
        <f t="shared" si="1"/>
        <v>2047.4192333046522</v>
      </c>
      <c r="I30" s="1">
        <f t="shared" si="2"/>
        <v>2047.4192333046522</v>
      </c>
      <c r="J30" s="2">
        <f t="shared" si="3"/>
        <v>2.7351803263705191E-2</v>
      </c>
    </row>
    <row r="31" spans="1:13" x14ac:dyDescent="0.4">
      <c r="A31">
        <v>30</v>
      </c>
      <c r="B31">
        <v>63497</v>
      </c>
      <c r="D31" s="1">
        <f t="shared" si="7"/>
        <v>74609.19303991388</v>
      </c>
      <c r="E31" s="1">
        <f t="shared" si="5"/>
        <v>354</v>
      </c>
      <c r="F31" s="2">
        <f t="shared" si="8"/>
        <v>0.85106134261539113</v>
      </c>
      <c r="G31" s="1">
        <f t="shared" si="9"/>
        <v>65137.22016500774</v>
      </c>
      <c r="H31" s="1">
        <f t="shared" si="1"/>
        <v>1640.2201650077404</v>
      </c>
      <c r="I31" s="1">
        <f t="shared" si="2"/>
        <v>1640.2201650077404</v>
      </c>
      <c r="J31" s="2">
        <f t="shared" si="3"/>
        <v>2.5831459202918884E-2</v>
      </c>
    </row>
    <row r="32" spans="1:13" x14ac:dyDescent="0.4">
      <c r="A32">
        <v>31</v>
      </c>
      <c r="B32">
        <v>52480</v>
      </c>
      <c r="D32" s="1">
        <f t="shared" si="7"/>
        <v>72615.228168454996</v>
      </c>
      <c r="E32" s="1">
        <f t="shared" si="5"/>
        <v>354</v>
      </c>
      <c r="F32" s="2">
        <f t="shared" si="8"/>
        <v>0.72271342146381901</v>
      </c>
      <c r="G32" s="1">
        <f t="shared" si="9"/>
        <v>54228.389390940407</v>
      </c>
      <c r="H32" s="1">
        <f t="shared" si="1"/>
        <v>1748.3893909404069</v>
      </c>
      <c r="I32" s="1">
        <f t="shared" si="2"/>
        <v>1748.3893909404069</v>
      </c>
      <c r="J32" s="2">
        <f t="shared" si="3"/>
        <v>3.3315346626151043E-2</v>
      </c>
    </row>
    <row r="33" spans="1:10" x14ac:dyDescent="0.4">
      <c r="A33">
        <v>32</v>
      </c>
      <c r="B33">
        <v>45058</v>
      </c>
      <c r="D33" s="1">
        <f t="shared" si="7"/>
        <v>71615.527789072104</v>
      </c>
      <c r="E33" s="1">
        <f t="shared" si="5"/>
        <v>354</v>
      </c>
      <c r="F33" s="2">
        <f t="shared" si="8"/>
        <v>0.62916522981871326</v>
      </c>
      <c r="G33" s="1">
        <f t="shared" si="9"/>
        <v>45935.195316110927</v>
      </c>
      <c r="H33" s="1">
        <f t="shared" si="1"/>
        <v>877.1953161109268</v>
      </c>
      <c r="I33" s="1">
        <f t="shared" si="2"/>
        <v>877.1953161109268</v>
      </c>
      <c r="J33" s="2">
        <f t="shared" si="3"/>
        <v>1.9468136981466704E-2</v>
      </c>
    </row>
    <row r="34" spans="1:10" x14ac:dyDescent="0.4">
      <c r="A34">
        <v>33</v>
      </c>
      <c r="B34">
        <v>41307</v>
      </c>
      <c r="D34" s="1">
        <f t="shared" si="7"/>
        <v>70719.872684531001</v>
      </c>
      <c r="E34" s="1">
        <f t="shared" si="5"/>
        <v>354</v>
      </c>
      <c r="F34" s="2">
        <f t="shared" si="8"/>
        <v>0.58409324609877777</v>
      </c>
      <c r="G34" s="1">
        <f t="shared" si="9"/>
        <v>42058.736565426945</v>
      </c>
      <c r="H34" s="1">
        <f t="shared" si="1"/>
        <v>751.73656542694516</v>
      </c>
      <c r="I34" s="1">
        <f t="shared" si="2"/>
        <v>751.73656542694516</v>
      </c>
      <c r="J34" s="2">
        <f t="shared" si="3"/>
        <v>1.8198769347252165E-2</v>
      </c>
    </row>
    <row r="35" spans="1:10" x14ac:dyDescent="0.4">
      <c r="A35">
        <v>34</v>
      </c>
      <c r="B35">
        <v>41814</v>
      </c>
      <c r="D35" s="1">
        <f t="shared" si="7"/>
        <v>69571.379570827776</v>
      </c>
      <c r="E35" s="1">
        <f t="shared" si="5"/>
        <v>354</v>
      </c>
      <c r="F35" s="2">
        <f t="shared" si="8"/>
        <v>0.60102301058197183</v>
      </c>
      <c r="G35" s="1">
        <f t="shared" si="9"/>
        <v>42744.13717823074</v>
      </c>
      <c r="H35" s="1">
        <f t="shared" si="1"/>
        <v>930.13717823073966</v>
      </c>
      <c r="I35" s="1">
        <f t="shared" si="2"/>
        <v>930.13717823073966</v>
      </c>
      <c r="J35" s="2">
        <f t="shared" si="3"/>
        <v>2.2244635247303288E-2</v>
      </c>
    </row>
    <row r="36" spans="1:10" x14ac:dyDescent="0.4">
      <c r="A36">
        <v>35</v>
      </c>
      <c r="B36">
        <v>44749</v>
      </c>
      <c r="D36" s="1">
        <f t="shared" si="7"/>
        <v>69366.029870633356</v>
      </c>
      <c r="E36" s="1">
        <f t="shared" si="5"/>
        <v>354</v>
      </c>
      <c r="F36" s="2">
        <f t="shared" si="8"/>
        <v>0.64511404333585531</v>
      </c>
      <c r="G36" s="1">
        <f t="shared" si="9"/>
        <v>45120.527257477195</v>
      </c>
      <c r="H36" s="1">
        <f t="shared" si="1"/>
        <v>371.52725747719523</v>
      </c>
      <c r="I36" s="1">
        <f t="shared" si="2"/>
        <v>371.52725747719523</v>
      </c>
      <c r="J36" s="2">
        <f t="shared" si="3"/>
        <v>8.3024706133588509E-3</v>
      </c>
    </row>
    <row r="37" spans="1:10" x14ac:dyDescent="0.4">
      <c r="A37">
        <v>36</v>
      </c>
      <c r="B37">
        <v>49980</v>
      </c>
      <c r="D37" s="1">
        <f t="shared" si="7"/>
        <v>69643.511941238685</v>
      </c>
      <c r="E37" s="1">
        <f t="shared" si="5"/>
        <v>354</v>
      </c>
      <c r="F37" s="2">
        <f t="shared" si="8"/>
        <v>0.7176547909038582</v>
      </c>
      <c r="G37" s="1">
        <f t="shared" si="9"/>
        <v>50036.527626021532</v>
      </c>
      <c r="H37" s="1">
        <f t="shared" si="1"/>
        <v>56.527626021532342</v>
      </c>
      <c r="I37" s="1">
        <f t="shared" si="2"/>
        <v>56.527626021532342</v>
      </c>
      <c r="J37" s="2">
        <f t="shared" si="3"/>
        <v>1.1310049223996067E-3</v>
      </c>
    </row>
    <row r="38" spans="1:10" x14ac:dyDescent="0.4">
      <c r="A38">
        <v>37</v>
      </c>
      <c r="B38">
        <v>57178</v>
      </c>
      <c r="D38" s="1">
        <f t="shared" si="7"/>
        <v>69668.445027458336</v>
      </c>
      <c r="E38" s="1">
        <f t="shared" si="5"/>
        <v>354</v>
      </c>
      <c r="F38" s="2">
        <f t="shared" si="8"/>
        <v>0.82071589192875638</v>
      </c>
      <c r="G38" s="1">
        <f t="shared" si="9"/>
        <v>57456.038690005546</v>
      </c>
      <c r="H38" s="1">
        <f t="shared" si="1"/>
        <v>278.0386900055455</v>
      </c>
      <c r="I38" s="1">
        <f t="shared" si="2"/>
        <v>278.0386900055455</v>
      </c>
      <c r="J38" s="2">
        <f t="shared" si="3"/>
        <v>4.8626865228854716E-3</v>
      </c>
    </row>
    <row r="39" spans="1:10" x14ac:dyDescent="0.4">
      <c r="A39">
        <v>38</v>
      </c>
      <c r="B39">
        <v>64826</v>
      </c>
      <c r="D39" s="1">
        <f t="shared" si="7"/>
        <v>69284.740015405521</v>
      </c>
      <c r="E39" s="1">
        <f t="shared" si="5"/>
        <v>354</v>
      </c>
      <c r="F39" s="2">
        <f t="shared" si="8"/>
        <v>0.93564614640375188</v>
      </c>
      <c r="G39" s="1">
        <f t="shared" si="9"/>
        <v>65536.719282759426</v>
      </c>
      <c r="H39" s="1">
        <f t="shared" si="1"/>
        <v>710.71928275942628</v>
      </c>
      <c r="I39" s="1">
        <f t="shared" si="2"/>
        <v>710.71928275942628</v>
      </c>
      <c r="J39" s="2">
        <f t="shared" si="3"/>
        <v>1.0963491234372416E-2</v>
      </c>
    </row>
    <row r="40" spans="1:10" x14ac:dyDescent="0.4">
      <c r="A40">
        <v>39</v>
      </c>
      <c r="B40">
        <v>69406</v>
      </c>
      <c r="D40" s="1">
        <f t="shared" si="7"/>
        <v>68456.393434962694</v>
      </c>
      <c r="E40" s="1">
        <f t="shared" si="5"/>
        <v>354</v>
      </c>
      <c r="F40" s="2">
        <f t="shared" si="8"/>
        <v>1.0138717001785886</v>
      </c>
      <c r="G40" s="1">
        <f t="shared" si="9"/>
        <v>70640.570894020129</v>
      </c>
      <c r="H40" s="1">
        <f t="shared" si="1"/>
        <v>1234.5708940201293</v>
      </c>
      <c r="I40" s="1">
        <f t="shared" si="2"/>
        <v>1234.5708940201293</v>
      </c>
      <c r="J40" s="2">
        <f t="shared" si="3"/>
        <v>1.7787668126964952E-2</v>
      </c>
    </row>
    <row r="41" spans="1:10" x14ac:dyDescent="0.4">
      <c r="A41">
        <v>40</v>
      </c>
      <c r="B41">
        <v>71041</v>
      </c>
      <c r="D41" s="1">
        <f t="shared" si="7"/>
        <v>67785.076357290221</v>
      </c>
      <c r="E41" s="1">
        <f t="shared" si="5"/>
        <v>354</v>
      </c>
      <c r="F41" s="2">
        <f t="shared" si="8"/>
        <v>1.048033045290796</v>
      </c>
      <c r="G41" s="1">
        <f t="shared" si="9"/>
        <v>72147.608569499236</v>
      </c>
      <c r="H41" s="1">
        <f t="shared" si="1"/>
        <v>1106.6085694992362</v>
      </c>
      <c r="I41" s="1">
        <f t="shared" si="2"/>
        <v>1106.6085694992362</v>
      </c>
      <c r="J41" s="2">
        <f t="shared" si="3"/>
        <v>1.5577040997441423E-2</v>
      </c>
    </row>
    <row r="42" spans="1:10" x14ac:dyDescent="0.4">
      <c r="A42">
        <v>41</v>
      </c>
      <c r="B42">
        <v>73950</v>
      </c>
      <c r="D42" s="1">
        <f t="shared" si="7"/>
        <v>68618.328052258366</v>
      </c>
      <c r="E42" s="1">
        <f t="shared" si="5"/>
        <v>354</v>
      </c>
      <c r="F42" s="2">
        <f t="shared" si="8"/>
        <v>1.0777004059860091</v>
      </c>
      <c r="G42" s="1">
        <f t="shared" si="9"/>
        <v>73418.454322420264</v>
      </c>
      <c r="H42" s="1">
        <f t="shared" si="1"/>
        <v>-531.54567757973564</v>
      </c>
      <c r="I42" s="1">
        <f t="shared" si="2"/>
        <v>531.54567757973564</v>
      </c>
      <c r="J42" s="2">
        <f t="shared" si="3"/>
        <v>7.1879063905305697E-3</v>
      </c>
    </row>
    <row r="43" spans="1:10" x14ac:dyDescent="0.4">
      <c r="A43">
        <v>42</v>
      </c>
      <c r="B43">
        <v>78956</v>
      </c>
      <c r="D43" s="1">
        <f t="shared" si="7"/>
        <v>70060.471661249176</v>
      </c>
      <c r="E43" s="1">
        <f t="shared" si="5"/>
        <v>354</v>
      </c>
      <c r="F43" s="2">
        <f t="shared" si="8"/>
        <v>1.1269692899265904</v>
      </c>
      <c r="G43" s="1">
        <f t="shared" si="9"/>
        <v>77694.26476762988</v>
      </c>
      <c r="H43" s="1">
        <f t="shared" si="1"/>
        <v>-1261.7352323701198</v>
      </c>
      <c r="I43" s="1">
        <f t="shared" si="2"/>
        <v>1261.7352323701198</v>
      </c>
      <c r="J43" s="2">
        <f t="shared" si="3"/>
        <v>1.5980232437941635E-2</v>
      </c>
    </row>
    <row r="44" spans="1:10" x14ac:dyDescent="0.4">
      <c r="A44">
        <v>43</v>
      </c>
      <c r="B44">
        <v>87437</v>
      </c>
      <c r="D44" s="1">
        <f t="shared" si="7"/>
        <v>72840.544668946633</v>
      </c>
      <c r="E44" s="1">
        <f t="shared" si="5"/>
        <v>354</v>
      </c>
      <c r="F44" s="2">
        <f t="shared" si="8"/>
        <v>1.2003891568547829</v>
      </c>
      <c r="G44" s="1">
        <f t="shared" si="9"/>
        <v>84442.189380042764</v>
      </c>
      <c r="H44" s="1">
        <f t="shared" si="1"/>
        <v>-2994.8106199572358</v>
      </c>
      <c r="I44" s="1">
        <f t="shared" si="2"/>
        <v>2994.8106199572358</v>
      </c>
      <c r="J44" s="2">
        <f t="shared" si="3"/>
        <v>3.425106785408049E-2</v>
      </c>
    </row>
    <row r="45" spans="1:10" x14ac:dyDescent="0.4">
      <c r="A45">
        <v>44</v>
      </c>
      <c r="B45">
        <v>96271</v>
      </c>
      <c r="D45" s="1">
        <f t="shared" si="7"/>
        <v>74415.39285148053</v>
      </c>
      <c r="E45" s="1">
        <f t="shared" si="5"/>
        <v>354</v>
      </c>
      <c r="F45" s="2">
        <f t="shared" si="8"/>
        <v>1.2936973966144243</v>
      </c>
      <c r="G45" s="1">
        <f t="shared" si="9"/>
        <v>94646.000790663355</v>
      </c>
      <c r="H45" s="1">
        <f t="shared" si="1"/>
        <v>-1624.9992093366454</v>
      </c>
      <c r="I45" s="1">
        <f t="shared" si="2"/>
        <v>1624.9992093366454</v>
      </c>
      <c r="J45" s="2">
        <f t="shared" si="3"/>
        <v>1.6879425884603311E-2</v>
      </c>
    </row>
    <row r="46" spans="1:10" x14ac:dyDescent="0.4">
      <c r="A46">
        <v>45</v>
      </c>
      <c r="B46">
        <v>100850</v>
      </c>
      <c r="D46" s="1">
        <f t="shared" si="7"/>
        <v>74669.382656039539</v>
      </c>
      <c r="E46" s="1">
        <f t="shared" si="5"/>
        <v>354</v>
      </c>
      <c r="F46" s="2">
        <f t="shared" si="8"/>
        <v>1.3506205142281684</v>
      </c>
      <c r="G46" s="1">
        <f t="shared" si="9"/>
        <v>100989.04732421564</v>
      </c>
      <c r="H46" s="1">
        <f t="shared" si="1"/>
        <v>139.04732421564404</v>
      </c>
      <c r="I46" s="1">
        <f t="shared" si="2"/>
        <v>139.04732421564404</v>
      </c>
      <c r="J46" s="2">
        <f t="shared" si="3"/>
        <v>1.3787538345626578E-3</v>
      </c>
    </row>
    <row r="47" spans="1:10" x14ac:dyDescent="0.4">
      <c r="A47">
        <v>46</v>
      </c>
      <c r="B47">
        <v>100589</v>
      </c>
      <c r="D47" s="1">
        <f t="shared" si="7"/>
        <v>74564.594597705523</v>
      </c>
      <c r="E47" s="1">
        <f t="shared" si="5"/>
        <v>354</v>
      </c>
      <c r="F47" s="2">
        <f t="shared" si="8"/>
        <v>1.3490182645356366</v>
      </c>
      <c r="G47" s="1">
        <f t="shared" si="9"/>
        <v>101226.20083994117</v>
      </c>
      <c r="H47" s="1">
        <f t="shared" si="1"/>
        <v>637.20083994117158</v>
      </c>
      <c r="I47" s="1">
        <f t="shared" si="2"/>
        <v>637.20083994117158</v>
      </c>
      <c r="J47" s="2">
        <f t="shared" si="3"/>
        <v>6.3346970338821499E-3</v>
      </c>
    </row>
    <row r="48" spans="1:10" x14ac:dyDescent="0.4">
      <c r="A48">
        <v>47</v>
      </c>
      <c r="B48">
        <v>95297</v>
      </c>
      <c r="D48" s="1">
        <f t="shared" si="7"/>
        <v>73427.457234698828</v>
      </c>
      <c r="E48" s="1">
        <f t="shared" si="5"/>
        <v>354</v>
      </c>
      <c r="F48" s="2">
        <f t="shared" si="8"/>
        <v>1.2978387593539944</v>
      </c>
      <c r="G48" s="1">
        <f t="shared" si="9"/>
        <v>97290.266473484764</v>
      </c>
      <c r="H48" s="1">
        <f t="shared" si="1"/>
        <v>1993.266473484764</v>
      </c>
      <c r="I48" s="1">
        <f t="shared" si="2"/>
        <v>1993.266473484764</v>
      </c>
      <c r="J48" s="2">
        <f t="shared" si="3"/>
        <v>2.091636120218647E-2</v>
      </c>
    </row>
    <row r="49" spans="1:10" x14ac:dyDescent="0.4">
      <c r="A49">
        <v>48</v>
      </c>
      <c r="B49">
        <v>88398</v>
      </c>
      <c r="D49" s="1">
        <f t="shared" si="7"/>
        <v>72927.810425351272</v>
      </c>
      <c r="E49" s="1">
        <f t="shared" si="5"/>
        <v>354</v>
      </c>
      <c r="F49" s="2">
        <f t="shared" si="8"/>
        <v>1.212130180303219</v>
      </c>
      <c r="G49" s="1">
        <f t="shared" si="9"/>
        <v>89463.478552445988</v>
      </c>
      <c r="H49" s="1">
        <f t="shared" si="1"/>
        <v>1065.4785524459876</v>
      </c>
      <c r="I49" s="1">
        <f t="shared" si="2"/>
        <v>1065.4785524459876</v>
      </c>
      <c r="J49" s="2">
        <f t="shared" si="3"/>
        <v>1.2053197498201176E-2</v>
      </c>
    </row>
    <row r="50" spans="1:10" x14ac:dyDescent="0.4">
      <c r="A50">
        <v>49</v>
      </c>
      <c r="B50">
        <v>89527</v>
      </c>
      <c r="D50" s="1">
        <f t="shared" si="7"/>
        <v>78484.486334627596</v>
      </c>
      <c r="E50" s="1">
        <f t="shared" si="5"/>
        <v>354</v>
      </c>
      <c r="F50" s="2">
        <f t="shared" si="8"/>
        <v>1.1406967692735017</v>
      </c>
      <c r="G50" s="1">
        <f t="shared" si="9"/>
        <v>83429.940206881118</v>
      </c>
      <c r="H50" s="1">
        <f t="shared" si="1"/>
        <v>-6097.0597931188822</v>
      </c>
      <c r="I50" s="1">
        <f t="shared" si="2"/>
        <v>6097.0597931188822</v>
      </c>
      <c r="J50" s="2">
        <f t="shared" si="3"/>
        <v>6.8103028059902398E-2</v>
      </c>
    </row>
    <row r="51" spans="1:10" x14ac:dyDescent="0.4">
      <c r="A51">
        <v>50</v>
      </c>
      <c r="B51">
        <v>90982</v>
      </c>
      <c r="D51" s="1">
        <f t="shared" si="7"/>
        <v>78838.487274063315</v>
      </c>
      <c r="E51" s="1">
        <f t="shared" si="5"/>
        <v>354</v>
      </c>
      <c r="F51" s="2">
        <f t="shared" si="8"/>
        <v>1.1540302604199222</v>
      </c>
      <c r="G51" s="1">
        <f t="shared" si="9"/>
        <v>90981.998884030807</v>
      </c>
      <c r="H51" s="1">
        <f t="shared" si="1"/>
        <v>-1.1159691930515692E-3</v>
      </c>
      <c r="I51" s="1">
        <f t="shared" si="2"/>
        <v>1.1159691930515692E-3</v>
      </c>
      <c r="J51" s="2">
        <f t="shared" si="3"/>
        <v>1.2265823932773176E-8</v>
      </c>
    </row>
    <row r="52" spans="1:10" x14ac:dyDescent="0.4">
      <c r="A52">
        <v>51</v>
      </c>
      <c r="B52">
        <v>90630</v>
      </c>
      <c r="D52" s="1">
        <f t="shared" si="7"/>
        <v>78826.073412280064</v>
      </c>
      <c r="E52" s="1">
        <f t="shared" si="5"/>
        <v>354</v>
      </c>
      <c r="F52" s="2">
        <f t="shared" si="8"/>
        <v>1.1497464744435824</v>
      </c>
      <c r="G52" s="1">
        <f t="shared" si="9"/>
        <v>91063.71176029522</v>
      </c>
      <c r="H52" s="1">
        <f t="shared" si="1"/>
        <v>433.7117602952203</v>
      </c>
      <c r="I52" s="1">
        <f t="shared" si="2"/>
        <v>433.7117602952203</v>
      </c>
      <c r="J52" s="2">
        <f t="shared" si="3"/>
        <v>4.7855209124486407E-3</v>
      </c>
    </row>
    <row r="53" spans="1:10" x14ac:dyDescent="0.4">
      <c r="A53">
        <v>52</v>
      </c>
      <c r="B53">
        <v>85406</v>
      </c>
      <c r="D53" s="1">
        <f t="shared" si="7"/>
        <v>78007.603250980654</v>
      </c>
      <c r="E53" s="1">
        <f t="shared" si="5"/>
        <v>354</v>
      </c>
      <c r="F53" s="2">
        <f t="shared" si="8"/>
        <v>1.0948419954041639</v>
      </c>
      <c r="G53" s="1">
        <f t="shared" si="9"/>
        <v>86727.943476046465</v>
      </c>
      <c r="H53" s="1">
        <f t="shared" si="1"/>
        <v>1321.9434760464646</v>
      </c>
      <c r="I53" s="1">
        <f t="shared" si="2"/>
        <v>1321.9434760464646</v>
      </c>
      <c r="J53" s="2">
        <f t="shared" si="3"/>
        <v>1.5478344332324014E-2</v>
      </c>
    </row>
    <row r="54" spans="1:10" x14ac:dyDescent="0.4">
      <c r="A54">
        <v>53</v>
      </c>
      <c r="B54">
        <v>75562</v>
      </c>
      <c r="D54" s="1">
        <f t="shared" si="7"/>
        <v>76888.36746781769</v>
      </c>
      <c r="E54" s="1">
        <f t="shared" si="5"/>
        <v>354</v>
      </c>
      <c r="F54" s="2">
        <f t="shared" si="8"/>
        <v>0.98274943906992362</v>
      </c>
      <c r="G54" s="1">
        <f t="shared" si="9"/>
        <v>77053.170830536226</v>
      </c>
      <c r="H54" s="1">
        <f t="shared" si="1"/>
        <v>1491.1708305362263</v>
      </c>
      <c r="I54" s="1">
        <f t="shared" si="2"/>
        <v>1491.1708305362263</v>
      </c>
      <c r="J54" s="2">
        <f t="shared" si="3"/>
        <v>1.9734401293457375E-2</v>
      </c>
    </row>
    <row r="55" spans="1:10" x14ac:dyDescent="0.4">
      <c r="A55">
        <v>54</v>
      </c>
      <c r="B55">
        <v>64724</v>
      </c>
      <c r="D55" s="1">
        <f t="shared" si="7"/>
        <v>76084.907075417839</v>
      </c>
      <c r="E55" s="1">
        <f t="shared" si="5"/>
        <v>354</v>
      </c>
      <c r="F55" s="2">
        <f t="shared" si="8"/>
        <v>0.85068119930597352</v>
      </c>
      <c r="G55" s="1">
        <f t="shared" si="9"/>
        <v>65737.992963952333</v>
      </c>
      <c r="H55" s="1">
        <f t="shared" si="1"/>
        <v>1013.9929639523325</v>
      </c>
      <c r="I55" s="1">
        <f t="shared" si="2"/>
        <v>1013.9929639523325</v>
      </c>
      <c r="J55" s="2">
        <f t="shared" si="3"/>
        <v>1.5666413756138874E-2</v>
      </c>
    </row>
    <row r="56" spans="1:10" x14ac:dyDescent="0.4">
      <c r="A56">
        <v>55</v>
      </c>
      <c r="B56">
        <v>54421</v>
      </c>
      <c r="D56" s="1">
        <f t="shared" si="7"/>
        <v>75333.399427658296</v>
      </c>
      <c r="E56" s="1">
        <f t="shared" si="5"/>
        <v>354</v>
      </c>
      <c r="F56" s="2">
        <f t="shared" si="8"/>
        <v>0.72240202106185047</v>
      </c>
      <c r="G56" s="1">
        <f t="shared" si="9"/>
        <v>55243.424065430147</v>
      </c>
      <c r="H56" s="1">
        <f t="shared" si="1"/>
        <v>822.42406543014658</v>
      </c>
      <c r="I56" s="1">
        <f t="shared" si="2"/>
        <v>822.42406543014658</v>
      </c>
      <c r="J56" s="2">
        <f t="shared" si="3"/>
        <v>1.5112255662890182E-2</v>
      </c>
    </row>
    <row r="57" spans="1:10" x14ac:dyDescent="0.4">
      <c r="A57">
        <v>56</v>
      </c>
      <c r="B57">
        <v>46919</v>
      </c>
      <c r="D57" s="1">
        <f t="shared" si="7"/>
        <v>74605.19065727634</v>
      </c>
      <c r="E57" s="1">
        <f t="shared" si="5"/>
        <v>354</v>
      </c>
      <c r="F57" s="2">
        <f t="shared" si="8"/>
        <v>0.6288972601857955</v>
      </c>
      <c r="G57" s="1">
        <f t="shared" si="9"/>
        <v>47619.880055283378</v>
      </c>
      <c r="H57" s="1">
        <f t="shared" si="1"/>
        <v>700.88005528337817</v>
      </c>
      <c r="I57" s="1">
        <f t="shared" si="2"/>
        <v>700.88005528337817</v>
      </c>
      <c r="J57" s="2">
        <f t="shared" si="3"/>
        <v>1.4938085962688424E-2</v>
      </c>
    </row>
    <row r="58" spans="1:10" x14ac:dyDescent="0.4">
      <c r="A58">
        <v>57</v>
      </c>
      <c r="B58">
        <v>43727</v>
      </c>
      <c r="D58" s="1">
        <f t="shared" si="7"/>
        <v>74865.789180155465</v>
      </c>
      <c r="E58" s="1">
        <f t="shared" si="5"/>
        <v>354</v>
      </c>
      <c r="F58" s="2">
        <f t="shared" si="8"/>
        <v>0.58407185015810448</v>
      </c>
      <c r="G58" s="1">
        <f t="shared" si="9"/>
        <v>43783.156995945712</v>
      </c>
      <c r="H58" s="1">
        <f t="shared" si="1"/>
        <v>56.156995945711969</v>
      </c>
      <c r="I58" s="1">
        <f t="shared" si="2"/>
        <v>56.156995945711969</v>
      </c>
      <c r="J58" s="2">
        <f t="shared" si="3"/>
        <v>1.2842636344984099E-3</v>
      </c>
    </row>
    <row r="59" spans="1:10" x14ac:dyDescent="0.4">
      <c r="A59">
        <v>58</v>
      </c>
      <c r="B59">
        <v>45265</v>
      </c>
      <c r="D59" s="1">
        <f t="shared" si="7"/>
        <v>75310.590179148465</v>
      </c>
      <c r="E59" s="1">
        <f t="shared" si="5"/>
        <v>354</v>
      </c>
      <c r="F59" s="2">
        <f t="shared" si="8"/>
        <v>0.60104428729510473</v>
      </c>
      <c r="G59" s="1">
        <f t="shared" si="9"/>
        <v>45208.824148398271</v>
      </c>
      <c r="H59" s="1">
        <f t="shared" si="1"/>
        <v>-56.175851601728937</v>
      </c>
      <c r="I59" s="1">
        <f t="shared" si="2"/>
        <v>56.175851601728937</v>
      </c>
      <c r="J59" s="2">
        <f t="shared" si="3"/>
        <v>1.2410438882520477E-3</v>
      </c>
    </row>
    <row r="60" spans="1:10" x14ac:dyDescent="0.4">
      <c r="A60">
        <v>59</v>
      </c>
      <c r="B60">
        <v>48792</v>
      </c>
      <c r="D60" s="1">
        <f t="shared" si="7"/>
        <v>75634.035948099001</v>
      </c>
      <c r="E60" s="1">
        <f t="shared" si="5"/>
        <v>354</v>
      </c>
      <c r="F60" s="2">
        <f t="shared" si="8"/>
        <v>0.64510639143310644</v>
      </c>
      <c r="G60" s="1">
        <f t="shared" si="9"/>
        <v>48812.289707820913</v>
      </c>
      <c r="H60" s="1">
        <f t="shared" si="1"/>
        <v>20.289707820913463</v>
      </c>
      <c r="I60" s="1">
        <f t="shared" si="2"/>
        <v>20.289707820913463</v>
      </c>
      <c r="J60" s="2">
        <f t="shared" si="3"/>
        <v>4.1584087188296161E-4</v>
      </c>
    </row>
    <row r="61" spans="1:10" x14ac:dyDescent="0.4">
      <c r="A61">
        <v>60</v>
      </c>
      <c r="B61">
        <v>54771</v>
      </c>
      <c r="D61" s="1">
        <f t="shared" si="7"/>
        <v>76309.971107355712</v>
      </c>
      <c r="E61" s="1">
        <f t="shared" si="5"/>
        <v>354</v>
      </c>
      <c r="F61" s="2">
        <f t="shared" si="8"/>
        <v>0.71774368677123612</v>
      </c>
      <c r="G61" s="1">
        <f t="shared" si="9"/>
        <v>54533.178049527851</v>
      </c>
      <c r="H61" s="1">
        <f t="shared" si="1"/>
        <v>-237.82195047214918</v>
      </c>
      <c r="I61" s="1">
        <f t="shared" si="2"/>
        <v>237.82195047214918</v>
      </c>
      <c r="J61" s="2">
        <f t="shared" si="3"/>
        <v>4.3421144487438461E-3</v>
      </c>
    </row>
    <row r="62" spans="1:10" x14ac:dyDescent="0.4">
      <c r="A62">
        <v>61</v>
      </c>
      <c r="B62">
        <v>63327</v>
      </c>
      <c r="D62" s="1">
        <f t="shared" si="7"/>
        <v>77146.516229508619</v>
      </c>
      <c r="E62" s="1">
        <f t="shared" si="5"/>
        <v>354</v>
      </c>
      <c r="F62" s="2">
        <f t="shared" si="8"/>
        <v>0.82086661971363728</v>
      </c>
      <c r="G62" s="1">
        <f t="shared" si="9"/>
        <v>62919.33942617385</v>
      </c>
      <c r="H62" s="1">
        <f t="shared" si="1"/>
        <v>-407.66057382614963</v>
      </c>
      <c r="I62" s="1">
        <f t="shared" si="2"/>
        <v>407.66057382614963</v>
      </c>
      <c r="J62" s="2">
        <f t="shared" si="3"/>
        <v>6.4373896414823004E-3</v>
      </c>
    </row>
    <row r="63" spans="1:10" x14ac:dyDescent="0.4">
      <c r="A63">
        <v>62</v>
      </c>
      <c r="B63">
        <v>72809</v>
      </c>
      <c r="D63" s="1">
        <f t="shared" si="7"/>
        <v>77807.789685439202</v>
      </c>
      <c r="E63" s="1">
        <f t="shared" si="5"/>
        <v>354</v>
      </c>
      <c r="F63" s="2">
        <f t="shared" si="8"/>
        <v>0.93575463709162954</v>
      </c>
      <c r="G63" s="1">
        <f t="shared" si="9"/>
        <v>72513.059354441168</v>
      </c>
      <c r="H63" s="1">
        <f t="shared" si="1"/>
        <v>-295.94064555883233</v>
      </c>
      <c r="I63" s="1">
        <f t="shared" si="2"/>
        <v>295.94064555883233</v>
      </c>
      <c r="J63" s="2">
        <f t="shared" si="3"/>
        <v>4.0646162639073787E-3</v>
      </c>
    </row>
    <row r="64" spans="1:10" x14ac:dyDescent="0.4">
      <c r="A64">
        <v>63</v>
      </c>
      <c r="B64">
        <v>80342</v>
      </c>
      <c r="D64" s="1">
        <f t="shared" si="7"/>
        <v>79211.934216898531</v>
      </c>
      <c r="E64" s="1">
        <f t="shared" si="5"/>
        <v>354</v>
      </c>
      <c r="F64" s="2">
        <f t="shared" si="8"/>
        <v>1.0142663576426139</v>
      </c>
      <c r="G64" s="1">
        <f t="shared" si="9"/>
        <v>79246.026597377509</v>
      </c>
      <c r="H64" s="1">
        <f t="shared" si="1"/>
        <v>-1095.9734026224905</v>
      </c>
      <c r="I64" s="1">
        <f t="shared" si="2"/>
        <v>1095.9734026224905</v>
      </c>
      <c r="J64" s="2">
        <f t="shared" si="3"/>
        <v>1.3641350758289445E-2</v>
      </c>
    </row>
    <row r="65" spans="1:10" x14ac:dyDescent="0.4">
      <c r="A65">
        <v>64</v>
      </c>
      <c r="B65">
        <v>83775</v>
      </c>
      <c r="D65" s="1">
        <f t="shared" si="7"/>
        <v>79924.916324811755</v>
      </c>
      <c r="E65" s="1">
        <f t="shared" si="5"/>
        <v>354</v>
      </c>
      <c r="F65" s="2">
        <f t="shared" si="8"/>
        <v>1.0481712568774131</v>
      </c>
      <c r="G65" s="1">
        <f t="shared" si="9"/>
        <v>83387.728338743313</v>
      </c>
      <c r="H65" s="1">
        <f t="shared" si="1"/>
        <v>-387.27166125668737</v>
      </c>
      <c r="I65" s="1">
        <f t="shared" si="2"/>
        <v>387.27166125668737</v>
      </c>
      <c r="J65" s="2">
        <f t="shared" si="3"/>
        <v>4.6227593107333615E-3</v>
      </c>
    </row>
    <row r="66" spans="1:10" x14ac:dyDescent="0.4">
      <c r="A66">
        <v>65</v>
      </c>
      <c r="B66">
        <v>85527</v>
      </c>
      <c r="D66" s="1">
        <f t="shared" si="7"/>
        <v>79386.838399937988</v>
      </c>
      <c r="E66" s="1">
        <f t="shared" si="5"/>
        <v>354</v>
      </c>
      <c r="F66" s="2">
        <f t="shared" si="8"/>
        <v>1.0773448310049694</v>
      </c>
      <c r="G66" s="1">
        <f t="shared" si="9"/>
        <v>86516.620715366487</v>
      </c>
      <c r="H66" s="1">
        <f t="shared" si="1"/>
        <v>989.62071536648727</v>
      </c>
      <c r="I66" s="1">
        <f t="shared" si="2"/>
        <v>989.62071536648727</v>
      </c>
      <c r="J66" s="2">
        <f t="shared" si="3"/>
        <v>1.1570857335887934E-2</v>
      </c>
    </row>
    <row r="67" spans="1:10" x14ac:dyDescent="0.4">
      <c r="A67">
        <v>66</v>
      </c>
      <c r="B67">
        <v>89456</v>
      </c>
      <c r="D67" s="1">
        <f t="shared" si="7"/>
        <v>79387.859729038202</v>
      </c>
      <c r="E67" s="1">
        <f t="shared" si="5"/>
        <v>354</v>
      </c>
      <c r="F67" s="2">
        <f t="shared" si="8"/>
        <v>1.1268221653200599</v>
      </c>
      <c r="G67" s="1">
        <f t="shared" si="9"/>
        <v>89865.476029729107</v>
      </c>
      <c r="H67" s="1">
        <f t="shared" ref="H67:H97" si="10">G67-B67</f>
        <v>409.47602972910681</v>
      </c>
      <c r="I67" s="1">
        <f t="shared" ref="I67:I97" si="11">ABS(H67)</f>
        <v>409.47602972910681</v>
      </c>
      <c r="J67" s="2">
        <f t="shared" ref="J67:J97" si="12">I67/B67</f>
        <v>4.5774015128007828E-3</v>
      </c>
    </row>
    <row r="68" spans="1:10" x14ac:dyDescent="0.4">
      <c r="A68">
        <v>67</v>
      </c>
      <c r="B68">
        <v>94655</v>
      </c>
      <c r="D68" s="1">
        <f t="shared" si="7"/>
        <v>78878.931554605952</v>
      </c>
      <c r="E68" s="1">
        <f t="shared" ref="E68:E97" si="13">$P$7*(D68-D67)+(1-$P$7)*E67</f>
        <v>354</v>
      </c>
      <c r="F68" s="2">
        <f t="shared" si="8"/>
        <v>1.2000035768039361</v>
      </c>
      <c r="G68" s="1">
        <f t="shared" si="9"/>
        <v>95721.263766172531</v>
      </c>
      <c r="H68" s="1">
        <f t="shared" si="10"/>
        <v>1066.2637661725312</v>
      </c>
      <c r="I68" s="1">
        <f t="shared" si="11"/>
        <v>1066.2637661725312</v>
      </c>
      <c r="J68" s="2">
        <f t="shared" si="12"/>
        <v>1.1264737902620371E-2</v>
      </c>
    </row>
    <row r="69" spans="1:10" x14ac:dyDescent="0.4">
      <c r="A69">
        <v>68</v>
      </c>
      <c r="B69">
        <v>102217</v>
      </c>
      <c r="D69" s="1">
        <f t="shared" si="7"/>
        <v>79017.83725760685</v>
      </c>
      <c r="E69" s="1">
        <f t="shared" si="13"/>
        <v>354</v>
      </c>
      <c r="F69" s="2">
        <f t="shared" si="8"/>
        <v>1.2935939978559692</v>
      </c>
      <c r="G69" s="1">
        <f t="shared" si="9"/>
        <v>102503.43727832258</v>
      </c>
      <c r="H69" s="1">
        <f t="shared" si="10"/>
        <v>286.43727832258446</v>
      </c>
      <c r="I69" s="1">
        <f t="shared" si="11"/>
        <v>286.43727832258446</v>
      </c>
      <c r="J69" s="2">
        <f t="shared" si="12"/>
        <v>2.8022469679464712E-3</v>
      </c>
    </row>
    <row r="70" spans="1:10" x14ac:dyDescent="0.4">
      <c r="A70">
        <v>69</v>
      </c>
      <c r="B70">
        <v>108682</v>
      </c>
      <c r="D70" s="1">
        <f t="shared" si="7"/>
        <v>80436.926117205599</v>
      </c>
      <c r="E70" s="1">
        <f t="shared" si="13"/>
        <v>354</v>
      </c>
      <c r="F70" s="2">
        <f t="shared" si="8"/>
        <v>1.351145614908732</v>
      </c>
      <c r="G70" s="1">
        <f t="shared" si="9"/>
        <v>107201.23165210347</v>
      </c>
      <c r="H70" s="1">
        <f t="shared" si="10"/>
        <v>-1480.7683478965337</v>
      </c>
      <c r="I70" s="1">
        <f t="shared" si="11"/>
        <v>1480.7683478965337</v>
      </c>
      <c r="J70" s="2">
        <f t="shared" si="12"/>
        <v>1.3624780073025282E-2</v>
      </c>
    </row>
    <row r="71" spans="1:10" x14ac:dyDescent="0.4">
      <c r="A71">
        <v>70</v>
      </c>
      <c r="B71">
        <v>108758</v>
      </c>
      <c r="D71" s="1">
        <f t="shared" si="7"/>
        <v>80624.981731590844</v>
      </c>
      <c r="E71" s="1">
        <f t="shared" si="13"/>
        <v>354</v>
      </c>
      <c r="F71" s="2">
        <f t="shared" si="8"/>
        <v>1.34893673975725</v>
      </c>
      <c r="G71" s="1">
        <f t="shared" si="9"/>
        <v>108988.43494085953</v>
      </c>
      <c r="H71" s="1">
        <f t="shared" si="10"/>
        <v>230.43494085952989</v>
      </c>
      <c r="I71" s="1">
        <f t="shared" si="11"/>
        <v>230.43494085952989</v>
      </c>
      <c r="J71" s="2">
        <f t="shared" si="12"/>
        <v>2.1187861201891344E-3</v>
      </c>
    </row>
    <row r="72" spans="1:10" x14ac:dyDescent="0.4">
      <c r="A72">
        <v>71</v>
      </c>
      <c r="B72">
        <v>107348</v>
      </c>
      <c r="D72" s="1">
        <f t="shared" si="7"/>
        <v>82663.436030861631</v>
      </c>
      <c r="E72" s="1">
        <f t="shared" si="13"/>
        <v>354</v>
      </c>
      <c r="F72" s="2">
        <f t="shared" si="8"/>
        <v>1.298615266366651</v>
      </c>
      <c r="G72" s="1">
        <f t="shared" si="9"/>
        <v>105097.66118427763</v>
      </c>
      <c r="H72" s="1">
        <f t="shared" si="10"/>
        <v>-2250.3388157223671</v>
      </c>
      <c r="I72" s="1">
        <f t="shared" si="11"/>
        <v>2250.3388157223671</v>
      </c>
      <c r="J72" s="2">
        <f t="shared" si="12"/>
        <v>2.0963025074732338E-2</v>
      </c>
    </row>
    <row r="73" spans="1:10" x14ac:dyDescent="0.4">
      <c r="A73">
        <v>72</v>
      </c>
      <c r="B73">
        <v>101779</v>
      </c>
      <c r="D73" s="1">
        <f t="shared" si="7"/>
        <v>83939.966821993832</v>
      </c>
      <c r="E73" s="1">
        <f t="shared" si="13"/>
        <v>354</v>
      </c>
      <c r="F73" s="2">
        <f t="shared" si="8"/>
        <v>1.2125213274843947</v>
      </c>
      <c r="G73" s="1">
        <f t="shared" si="9"/>
        <v>100627.93970439925</v>
      </c>
      <c r="H73" s="1">
        <f t="shared" si="10"/>
        <v>-1151.0602956007497</v>
      </c>
      <c r="I73" s="1">
        <f t="shared" si="11"/>
        <v>1151.0602956007497</v>
      </c>
      <c r="J73" s="2">
        <f t="shared" si="12"/>
        <v>1.1309408577415279E-2</v>
      </c>
    </row>
    <row r="74" spans="1:10" x14ac:dyDescent="0.4">
      <c r="A74">
        <v>73</v>
      </c>
      <c r="B74">
        <v>97717</v>
      </c>
      <c r="D74" s="1">
        <f t="shared" si="7"/>
        <v>85625.220873573708</v>
      </c>
      <c r="E74" s="1">
        <f t="shared" si="13"/>
        <v>354</v>
      </c>
      <c r="F74" s="2">
        <f t="shared" si="8"/>
        <v>1.1412174941338826</v>
      </c>
      <c r="G74" s="1">
        <f t="shared" si="9"/>
        <v>96153.855623096111</v>
      </c>
      <c r="H74" s="1">
        <f t="shared" si="10"/>
        <v>-1563.1443769038888</v>
      </c>
      <c r="I74" s="1">
        <f t="shared" si="11"/>
        <v>1563.1443769038888</v>
      </c>
      <c r="J74" s="2">
        <f t="shared" si="12"/>
        <v>1.5996647225189974E-2</v>
      </c>
    </row>
    <row r="75" spans="1:10" x14ac:dyDescent="0.4">
      <c r="A75">
        <v>74</v>
      </c>
      <c r="B75">
        <v>101586</v>
      </c>
      <c r="D75" s="1">
        <f t="shared" si="7"/>
        <v>87968.739147800559</v>
      </c>
      <c r="E75" s="1">
        <f t="shared" si="13"/>
        <v>354</v>
      </c>
      <c r="F75" s="2">
        <f t="shared" si="8"/>
        <v>1.1547965900627541</v>
      </c>
      <c r="G75" s="1">
        <f t="shared" si="9"/>
        <v>99222.622655432278</v>
      </c>
      <c r="H75" s="1">
        <f t="shared" si="10"/>
        <v>-2363.3773445677216</v>
      </c>
      <c r="I75" s="1">
        <f t="shared" si="11"/>
        <v>2363.3773445677216</v>
      </c>
      <c r="J75" s="2">
        <f t="shared" si="12"/>
        <v>2.3264793815759275E-2</v>
      </c>
    </row>
    <row r="76" spans="1:10" x14ac:dyDescent="0.4">
      <c r="A76">
        <v>75</v>
      </c>
      <c r="B76">
        <v>101967</v>
      </c>
      <c r="D76" s="1">
        <f t="shared" si="7"/>
        <v>88676.131926754417</v>
      </c>
      <c r="E76" s="1">
        <f t="shared" si="13"/>
        <v>354</v>
      </c>
      <c r="F76" s="2">
        <f t="shared" si="8"/>
        <v>1.1498810083893116</v>
      </c>
      <c r="G76" s="1">
        <f t="shared" si="9"/>
        <v>101548.75794838386</v>
      </c>
      <c r="H76" s="1">
        <f t="shared" si="10"/>
        <v>-418.24205161613645</v>
      </c>
      <c r="I76" s="1">
        <f t="shared" si="11"/>
        <v>418.24205161613645</v>
      </c>
      <c r="J76" s="2">
        <f t="shared" si="12"/>
        <v>4.1017393040506875E-3</v>
      </c>
    </row>
    <row r="77" spans="1:10" x14ac:dyDescent="0.4">
      <c r="A77">
        <v>76</v>
      </c>
      <c r="B77">
        <v>101599</v>
      </c>
      <c r="D77" s="1">
        <f t="shared" si="7"/>
        <v>92690.394337699632</v>
      </c>
      <c r="E77" s="1">
        <f t="shared" si="13"/>
        <v>354</v>
      </c>
      <c r="F77" s="2">
        <f t="shared" si="8"/>
        <v>1.0961114226123969</v>
      </c>
      <c r="G77" s="1">
        <f t="shared" si="9"/>
        <v>97473.927289783765</v>
      </c>
      <c r="H77" s="1">
        <f t="shared" si="10"/>
        <v>-4125.0727102162346</v>
      </c>
      <c r="I77" s="1">
        <f t="shared" si="11"/>
        <v>4125.0727102162346</v>
      </c>
      <c r="J77" s="2">
        <f t="shared" si="12"/>
        <v>4.060150897367331E-2</v>
      </c>
    </row>
    <row r="78" spans="1:10" x14ac:dyDescent="0.4">
      <c r="A78">
        <v>77</v>
      </c>
      <c r="B78">
        <v>95892</v>
      </c>
      <c r="D78" s="1">
        <f t="shared" si="7"/>
        <v>97445.989775436581</v>
      </c>
      <c r="E78" s="1">
        <f t="shared" si="13"/>
        <v>354</v>
      </c>
      <c r="F78" s="2">
        <f t="shared" si="8"/>
        <v>0.98405280936631934</v>
      </c>
      <c r="G78" s="1">
        <f t="shared" si="9"/>
        <v>91439.326343975088</v>
      </c>
      <c r="H78" s="1">
        <f t="shared" si="10"/>
        <v>-4452.6736560249119</v>
      </c>
      <c r="I78" s="1">
        <f t="shared" si="11"/>
        <v>4452.6736560249119</v>
      </c>
      <c r="J78" s="2">
        <f t="shared" si="12"/>
        <v>4.6434255788021024E-2</v>
      </c>
    </row>
    <row r="79" spans="1:10" x14ac:dyDescent="0.4">
      <c r="A79">
        <v>78</v>
      </c>
      <c r="B79">
        <v>86624</v>
      </c>
      <c r="D79" s="1">
        <f t="shared" si="7"/>
        <v>101714.05828700186</v>
      </c>
      <c r="E79" s="1">
        <f t="shared" si="13"/>
        <v>354</v>
      </c>
      <c r="F79" s="2">
        <f t="shared" si="8"/>
        <v>0.85164235366144825</v>
      </c>
      <c r="G79" s="1">
        <f t="shared" si="9"/>
        <v>83196.612594280334</v>
      </c>
      <c r="H79" s="1">
        <f t="shared" si="10"/>
        <v>-3427.3874057196663</v>
      </c>
      <c r="I79" s="1">
        <f t="shared" si="11"/>
        <v>3427.3874057196663</v>
      </c>
      <c r="J79" s="2">
        <f t="shared" si="12"/>
        <v>3.9566256530749751E-2</v>
      </c>
    </row>
    <row r="80" spans="1:10" x14ac:dyDescent="0.4">
      <c r="A80">
        <v>79</v>
      </c>
      <c r="B80">
        <v>77025</v>
      </c>
      <c r="D80" s="1">
        <f t="shared" si="7"/>
        <v>106493.51754318154</v>
      </c>
      <c r="E80" s="1">
        <f t="shared" si="13"/>
        <v>354</v>
      </c>
      <c r="F80" s="2">
        <f t="shared" si="8"/>
        <v>0.7232834615380932</v>
      </c>
      <c r="G80" s="1">
        <f t="shared" si="9"/>
        <v>73734.171592388899</v>
      </c>
      <c r="H80" s="1">
        <f t="shared" si="10"/>
        <v>-3290.8284076111013</v>
      </c>
      <c r="I80" s="1">
        <f t="shared" si="11"/>
        <v>3290.8284076111013</v>
      </c>
      <c r="J80" s="2">
        <f t="shared" si="12"/>
        <v>4.272415978722624E-2</v>
      </c>
    </row>
    <row r="81" spans="1:10" x14ac:dyDescent="0.4">
      <c r="A81">
        <v>80</v>
      </c>
      <c r="B81">
        <v>68964</v>
      </c>
      <c r="D81" s="1">
        <f t="shared" si="7"/>
        <v>109578.42725742982</v>
      </c>
      <c r="E81" s="1">
        <f t="shared" si="13"/>
        <v>354</v>
      </c>
      <c r="F81" s="2">
        <f t="shared" si="8"/>
        <v>0.62935745407245736</v>
      </c>
      <c r="G81" s="1">
        <f t="shared" si="9"/>
        <v>67196.111040560587</v>
      </c>
      <c r="H81" s="1">
        <f t="shared" si="10"/>
        <v>-1767.8889594394132</v>
      </c>
      <c r="I81" s="1">
        <f t="shared" si="11"/>
        <v>1767.8889594394132</v>
      </c>
      <c r="J81" s="2">
        <f t="shared" si="12"/>
        <v>2.5634953880856869E-2</v>
      </c>
    </row>
    <row r="82" spans="1:10" x14ac:dyDescent="0.4">
      <c r="A82">
        <v>81</v>
      </c>
      <c r="B82">
        <v>65006</v>
      </c>
      <c r="D82" s="1">
        <f t="shared" si="7"/>
        <v>111259.00049114686</v>
      </c>
      <c r="E82" s="1">
        <f t="shared" si="13"/>
        <v>354</v>
      </c>
      <c r="F82" s="2">
        <f t="shared" si="8"/>
        <v>0.58427632562789988</v>
      </c>
      <c r="G82" s="1">
        <f t="shared" si="9"/>
        <v>64208.436180618271</v>
      </c>
      <c r="H82" s="1">
        <f t="shared" si="10"/>
        <v>-797.56381938172854</v>
      </c>
      <c r="I82" s="1">
        <f t="shared" si="11"/>
        <v>797.56381938172854</v>
      </c>
      <c r="J82" s="2">
        <f t="shared" si="12"/>
        <v>1.2269080075404247E-2</v>
      </c>
    </row>
    <row r="83" spans="1:10" x14ac:dyDescent="0.4">
      <c r="A83">
        <v>82</v>
      </c>
      <c r="B83">
        <v>67639</v>
      </c>
      <c r="D83" s="1">
        <f t="shared" si="7"/>
        <v>112509.47851161292</v>
      </c>
      <c r="E83" s="1">
        <f t="shared" si="13"/>
        <v>354</v>
      </c>
      <c r="F83" s="2">
        <f t="shared" si="8"/>
        <v>0.60118490366141453</v>
      </c>
      <c r="G83" s="1">
        <f t="shared" si="9"/>
        <v>67084.356333069532</v>
      </c>
      <c r="H83" s="1">
        <f t="shared" si="10"/>
        <v>-554.64366693046759</v>
      </c>
      <c r="I83" s="1">
        <f t="shared" si="11"/>
        <v>554.64366693046759</v>
      </c>
      <c r="J83" s="2">
        <f t="shared" si="12"/>
        <v>8.200057170130658E-3</v>
      </c>
    </row>
    <row r="84" spans="1:10" x14ac:dyDescent="0.4">
      <c r="A84">
        <v>83</v>
      </c>
      <c r="B84">
        <v>72349</v>
      </c>
      <c r="D84" s="1">
        <f t="shared" si="7"/>
        <v>112170.83046794074</v>
      </c>
      <c r="E84" s="1">
        <f t="shared" si="13"/>
        <v>354</v>
      </c>
      <c r="F84" s="2">
        <f t="shared" si="8"/>
        <v>0.64498942994522879</v>
      </c>
      <c r="G84" s="1">
        <f t="shared" si="9"/>
        <v>72808.951347214563</v>
      </c>
      <c r="H84" s="1">
        <f t="shared" si="10"/>
        <v>459.9513472145627</v>
      </c>
      <c r="I84" s="1">
        <f t="shared" si="11"/>
        <v>459.9513472145627</v>
      </c>
      <c r="J84" s="2">
        <f t="shared" si="12"/>
        <v>6.3573974376226723E-3</v>
      </c>
    </row>
    <row r="85" spans="1:10" x14ac:dyDescent="0.4">
      <c r="A85">
        <v>84</v>
      </c>
      <c r="B85">
        <v>79647</v>
      </c>
      <c r="D85" s="1">
        <f t="shared" si="7"/>
        <v>111012.97361838639</v>
      </c>
      <c r="E85" s="1">
        <f t="shared" si="13"/>
        <v>354</v>
      </c>
      <c r="F85" s="2">
        <f t="shared" si="8"/>
        <v>0.71745668460148848</v>
      </c>
      <c r="G85" s="1">
        <f t="shared" si="9"/>
        <v>80763.986673368112</v>
      </c>
      <c r="H85" s="1">
        <f t="shared" si="10"/>
        <v>1116.986673368112</v>
      </c>
      <c r="I85" s="1">
        <f t="shared" si="11"/>
        <v>1116.986673368112</v>
      </c>
      <c r="J85" s="2">
        <f t="shared" si="12"/>
        <v>1.4024215266966891E-2</v>
      </c>
    </row>
    <row r="86" spans="1:10" x14ac:dyDescent="0.4">
      <c r="A86">
        <v>85</v>
      </c>
      <c r="B86">
        <v>89881</v>
      </c>
      <c r="D86" s="1">
        <f t="shared" si="7"/>
        <v>109548.64414453665</v>
      </c>
      <c r="E86" s="1">
        <f t="shared" si="13"/>
        <v>354</v>
      </c>
      <c r="F86" s="2">
        <f t="shared" si="8"/>
        <v>0.82046656717551436</v>
      </c>
      <c r="G86" s="1">
        <f t="shared" si="9"/>
        <v>91417.431181862659</v>
      </c>
      <c r="H86" s="1">
        <f t="shared" si="10"/>
        <v>1536.4311818626593</v>
      </c>
      <c r="I86" s="1">
        <f t="shared" si="11"/>
        <v>1536.4311818626593</v>
      </c>
      <c r="J86" s="2">
        <f t="shared" si="12"/>
        <v>1.709405972188404E-2</v>
      </c>
    </row>
    <row r="87" spans="1:10" x14ac:dyDescent="0.4">
      <c r="A87">
        <v>86</v>
      </c>
      <c r="B87">
        <v>102831</v>
      </c>
      <c r="D87" s="1">
        <f t="shared" si="7"/>
        <v>109891.31882375687</v>
      </c>
      <c r="E87" s="1">
        <f t="shared" si="13"/>
        <v>354</v>
      </c>
      <c r="F87" s="2">
        <f t="shared" si="8"/>
        <v>0.93575180551722947</v>
      </c>
      <c r="G87" s="1">
        <f t="shared" si="9"/>
        <v>102841.9088868814</v>
      </c>
      <c r="H87" s="1">
        <f t="shared" si="10"/>
        <v>10.908886881399667</v>
      </c>
      <c r="I87" s="1">
        <f t="shared" si="11"/>
        <v>10.908886881399667</v>
      </c>
      <c r="J87" s="2">
        <f t="shared" si="12"/>
        <v>1.0608558587779625E-4</v>
      </c>
    </row>
    <row r="88" spans="1:10" x14ac:dyDescent="0.4">
      <c r="A88">
        <v>87</v>
      </c>
      <c r="B88">
        <v>112191</v>
      </c>
      <c r="D88" s="1">
        <f t="shared" si="7"/>
        <v>110602.46951457931</v>
      </c>
      <c r="E88" s="1">
        <f t="shared" si="13"/>
        <v>354</v>
      </c>
      <c r="F88" s="2">
        <f t="shared" si="8"/>
        <v>1.0143625227573358</v>
      </c>
      <c r="G88" s="1">
        <f t="shared" si="9"/>
        <v>111818.11797052057</v>
      </c>
      <c r="H88" s="1">
        <f t="shared" si="10"/>
        <v>-372.88202947942773</v>
      </c>
      <c r="I88" s="1">
        <f t="shared" si="11"/>
        <v>372.88202947942773</v>
      </c>
      <c r="J88" s="2">
        <f t="shared" si="12"/>
        <v>3.3236358485032465E-3</v>
      </c>
    </row>
    <row r="89" spans="1:10" x14ac:dyDescent="0.4">
      <c r="A89">
        <v>88</v>
      </c>
      <c r="B89">
        <v>116953</v>
      </c>
      <c r="D89" s="1">
        <f t="shared" si="7"/>
        <v>111560.40815162746</v>
      </c>
      <c r="E89" s="1">
        <f t="shared" si="13"/>
        <v>354</v>
      </c>
      <c r="F89" s="2">
        <f t="shared" si="8"/>
        <v>1.0483378641017806</v>
      </c>
      <c r="G89" s="1">
        <f t="shared" si="9"/>
        <v>116301.38210977697</v>
      </c>
      <c r="H89" s="1">
        <f t="shared" si="10"/>
        <v>-651.61789022303128</v>
      </c>
      <c r="I89" s="1">
        <f t="shared" si="11"/>
        <v>651.61789022303128</v>
      </c>
      <c r="J89" s="2">
        <f t="shared" si="12"/>
        <v>5.5716218499998402E-3</v>
      </c>
    </row>
    <row r="90" spans="1:10" x14ac:dyDescent="0.4">
      <c r="A90">
        <v>89</v>
      </c>
      <c r="B90">
        <v>118473</v>
      </c>
      <c r="D90" s="1">
        <f t="shared" si="7"/>
        <v>110023.10788093638</v>
      </c>
      <c r="E90" s="1">
        <f t="shared" si="13"/>
        <v>354</v>
      </c>
      <c r="F90" s="2">
        <f t="shared" si="8"/>
        <v>1.0768010673558488</v>
      </c>
      <c r="G90" s="1">
        <f t="shared" si="9"/>
        <v>120570.40913713624</v>
      </c>
      <c r="H90" s="1">
        <f t="shared" si="10"/>
        <v>2097.4091371362447</v>
      </c>
      <c r="I90" s="1">
        <f t="shared" si="11"/>
        <v>2097.4091371362447</v>
      </c>
      <c r="J90" s="2">
        <f t="shared" si="12"/>
        <v>1.7703688917611985E-2</v>
      </c>
    </row>
    <row r="91" spans="1:10" x14ac:dyDescent="0.4">
      <c r="A91">
        <v>90</v>
      </c>
      <c r="B91">
        <v>119602</v>
      </c>
      <c r="D91" s="1">
        <f t="shared" ref="D91:D97" si="14">$P$6*(B91/F67)+(1-$P$6)*(D90+E90)</f>
        <v>106261.80376576974</v>
      </c>
      <c r="E91" s="1">
        <f t="shared" si="13"/>
        <v>354</v>
      </c>
      <c r="F91" s="2">
        <f t="shared" ref="F91:F97" si="15">$P$8*(B91/D91)+(1-$P$8)*F67</f>
        <v>1.1255408412192562</v>
      </c>
      <c r="G91" s="1">
        <f t="shared" ref="G91:G97" si="16">(D90+E90)*F67</f>
        <v>124375.37170416258</v>
      </c>
      <c r="H91" s="1">
        <f t="shared" si="10"/>
        <v>4773.3717041625787</v>
      </c>
      <c r="I91" s="1">
        <f t="shared" si="11"/>
        <v>4773.3717041625787</v>
      </c>
      <c r="J91" s="2">
        <f t="shared" si="12"/>
        <v>3.9910467251070877E-2</v>
      </c>
    </row>
    <row r="92" spans="1:10" x14ac:dyDescent="0.4">
      <c r="A92">
        <v>91</v>
      </c>
      <c r="B92">
        <v>121775</v>
      </c>
      <c r="D92" s="1">
        <f t="shared" si="14"/>
        <v>101625.39042360485</v>
      </c>
      <c r="E92" s="1">
        <f t="shared" si="13"/>
        <v>354</v>
      </c>
      <c r="F92" s="2">
        <f t="shared" si="15"/>
        <v>1.1982733792451432</v>
      </c>
      <c r="G92" s="1">
        <f t="shared" si="16"/>
        <v>127939.34586275026</v>
      </c>
      <c r="H92" s="1">
        <f t="shared" si="10"/>
        <v>6164.345862750255</v>
      </c>
      <c r="I92" s="1">
        <f t="shared" si="11"/>
        <v>6164.345862750255</v>
      </c>
      <c r="J92" s="2">
        <f t="shared" si="12"/>
        <v>5.0620783106140467E-2</v>
      </c>
    </row>
    <row r="93" spans="1:10" x14ac:dyDescent="0.4">
      <c r="A93">
        <v>92</v>
      </c>
      <c r="B93">
        <v>127589</v>
      </c>
      <c r="D93" s="1">
        <f t="shared" si="14"/>
        <v>98726.907920758356</v>
      </c>
      <c r="E93" s="1">
        <f t="shared" si="13"/>
        <v>354</v>
      </c>
      <c r="F93" s="2">
        <f t="shared" si="15"/>
        <v>1.2923427127121956</v>
      </c>
      <c r="G93" s="1">
        <f t="shared" si="16"/>
        <v>131919.92735698575</v>
      </c>
      <c r="H93" s="1">
        <f t="shared" si="10"/>
        <v>4330.9273569857469</v>
      </c>
      <c r="I93" s="1">
        <f t="shared" si="11"/>
        <v>4330.9273569857469</v>
      </c>
      <c r="J93" s="2">
        <f t="shared" si="12"/>
        <v>3.3944363205180281E-2</v>
      </c>
    </row>
    <row r="94" spans="1:10" x14ac:dyDescent="0.4">
      <c r="A94">
        <v>93</v>
      </c>
      <c r="B94">
        <v>132302</v>
      </c>
      <c r="D94" s="1">
        <f t="shared" si="14"/>
        <v>97951.547349801389</v>
      </c>
      <c r="E94" s="1">
        <f t="shared" si="13"/>
        <v>354</v>
      </c>
      <c r="F94" s="2">
        <f t="shared" si="15"/>
        <v>1.3506882084009086</v>
      </c>
      <c r="G94" s="1">
        <f t="shared" si="16"/>
        <v>133872.73425830851</v>
      </c>
      <c r="H94" s="1">
        <f t="shared" si="10"/>
        <v>1570.7342583085119</v>
      </c>
      <c r="I94" s="1">
        <f t="shared" si="11"/>
        <v>1570.7342583085119</v>
      </c>
      <c r="J94" s="2">
        <f t="shared" si="12"/>
        <v>1.187233948321652E-2</v>
      </c>
    </row>
    <row r="95" spans="1:10" x14ac:dyDescent="0.4">
      <c r="A95">
        <v>94</v>
      </c>
      <c r="B95">
        <v>132256</v>
      </c>
      <c r="D95" s="1">
        <f t="shared" si="14"/>
        <v>98052.069863468292</v>
      </c>
      <c r="E95" s="1">
        <f t="shared" si="13"/>
        <v>354</v>
      </c>
      <c r="F95" s="2">
        <f t="shared" si="15"/>
        <v>1.3488343508113461</v>
      </c>
      <c r="G95" s="1">
        <f t="shared" si="16"/>
        <v>132607.96454209305</v>
      </c>
      <c r="H95" s="1">
        <f t="shared" si="10"/>
        <v>351.96454209304648</v>
      </c>
      <c r="I95" s="1">
        <f t="shared" si="11"/>
        <v>351.96454209304648</v>
      </c>
      <c r="J95" s="2">
        <f t="shared" si="12"/>
        <v>2.6612368595227928E-3</v>
      </c>
    </row>
    <row r="96" spans="1:10" x14ac:dyDescent="0.4">
      <c r="A96">
        <v>95</v>
      </c>
      <c r="B96">
        <v>129251</v>
      </c>
      <c r="D96" s="1">
        <f t="shared" si="14"/>
        <v>99497.808223679167</v>
      </c>
      <c r="E96" s="1">
        <f t="shared" si="13"/>
        <v>354</v>
      </c>
      <c r="F96" s="2">
        <f t="shared" si="15"/>
        <v>1.2990336401122851</v>
      </c>
      <c r="G96" s="1">
        <f t="shared" si="16"/>
        <v>127791.62462784315</v>
      </c>
      <c r="H96" s="1">
        <f t="shared" si="10"/>
        <v>-1459.3753721568501</v>
      </c>
      <c r="I96" s="1">
        <f t="shared" si="11"/>
        <v>1459.3753721568501</v>
      </c>
      <c r="J96" s="2">
        <f t="shared" si="12"/>
        <v>1.1291018035890246E-2</v>
      </c>
    </row>
    <row r="97" spans="1:10" ht="16.5" thickBot="1" x14ac:dyDescent="0.45">
      <c r="A97">
        <v>96</v>
      </c>
      <c r="B97">
        <v>121431</v>
      </c>
      <c r="D97" s="1">
        <f t="shared" si="14"/>
        <v>100139.08198722635</v>
      </c>
      <c r="E97" s="1">
        <f t="shared" si="13"/>
        <v>354</v>
      </c>
      <c r="F97" s="2">
        <f t="shared" si="15"/>
        <v>1.2126234591953782</v>
      </c>
      <c r="G97" s="1">
        <f t="shared" si="16"/>
        <v>121072.44705909266</v>
      </c>
      <c r="H97" s="1">
        <f t="shared" si="10"/>
        <v>-358.55294090733514</v>
      </c>
      <c r="I97" s="1">
        <f t="shared" si="11"/>
        <v>358.55294090733514</v>
      </c>
      <c r="J97" s="2">
        <f t="shared" si="12"/>
        <v>2.9527298705218203E-3</v>
      </c>
    </row>
    <row r="98" spans="1:10" x14ac:dyDescent="0.4">
      <c r="A98">
        <v>97</v>
      </c>
      <c r="G98" s="5">
        <f>($D$97+(A98-$A$97)*$E$97)*F74</f>
        <v>114684.46320325328</v>
      </c>
    </row>
    <row r="99" spans="1:10" x14ac:dyDescent="0.4">
      <c r="A99">
        <v>98</v>
      </c>
      <c r="G99" s="6">
        <f t="shared" ref="G99:G121" si="17">($D$97+(A99-$A$97)*$E$97)*F75</f>
        <v>116457.86639662799</v>
      </c>
    </row>
    <row r="100" spans="1:10" x14ac:dyDescent="0.4">
      <c r="A100">
        <v>99</v>
      </c>
      <c r="G100" s="6">
        <f t="shared" si="17"/>
        <v>116369.20220556123</v>
      </c>
    </row>
    <row r="101" spans="1:10" x14ac:dyDescent="0.4">
      <c r="A101">
        <v>100</v>
      </c>
      <c r="G101" s="6">
        <f t="shared" si="17"/>
        <v>111315.68539053728</v>
      </c>
    </row>
    <row r="102" spans="1:10" x14ac:dyDescent="0.4">
      <c r="A102">
        <v>101</v>
      </c>
      <c r="G102" s="6">
        <f t="shared" si="17"/>
        <v>100283.91842947266</v>
      </c>
    </row>
    <row r="103" spans="1:10" x14ac:dyDescent="0.4">
      <c r="A103">
        <v>102</v>
      </c>
      <c r="G103" s="6">
        <f t="shared" si="17"/>
        <v>87091.571836275107</v>
      </c>
    </row>
    <row r="104" spans="1:10" x14ac:dyDescent="0.4">
      <c r="A104">
        <v>103</v>
      </c>
      <c r="G104" s="6">
        <f t="shared" si="17"/>
        <v>74221.238272659393</v>
      </c>
    </row>
    <row r="105" spans="1:10" x14ac:dyDescent="0.4">
      <c r="A105">
        <v>104</v>
      </c>
      <c r="G105" s="6">
        <f t="shared" si="17"/>
        <v>64805.618002567047</v>
      </c>
    </row>
    <row r="106" spans="1:10" x14ac:dyDescent="0.4">
      <c r="A106">
        <v>105</v>
      </c>
      <c r="G106" s="6">
        <f t="shared" si="17"/>
        <v>60370.399248698115</v>
      </c>
    </row>
    <row r="107" spans="1:10" x14ac:dyDescent="0.4">
      <c r="A107">
        <v>106</v>
      </c>
      <c r="G107" s="6">
        <f t="shared" si="17"/>
        <v>62330.298916194573</v>
      </c>
    </row>
    <row r="108" spans="1:10" x14ac:dyDescent="0.4">
      <c r="A108">
        <v>107</v>
      </c>
      <c r="G108" s="6">
        <f t="shared" si="17"/>
        <v>67100.238246386376</v>
      </c>
    </row>
    <row r="109" spans="1:10" x14ac:dyDescent="0.4">
      <c r="A109">
        <v>108</v>
      </c>
      <c r="G109" s="6">
        <f t="shared" si="17"/>
        <v>74893.209757779172</v>
      </c>
    </row>
    <row r="110" spans="1:10" x14ac:dyDescent="0.4">
      <c r="A110">
        <v>109</v>
      </c>
      <c r="G110" s="6">
        <f t="shared" si="17"/>
        <v>85936.555980308709</v>
      </c>
    </row>
    <row r="111" spans="1:10" x14ac:dyDescent="0.4">
      <c r="A111">
        <v>110</v>
      </c>
      <c r="G111" s="6">
        <f t="shared" si="17"/>
        <v>98342.912720528315</v>
      </c>
    </row>
    <row r="112" spans="1:10" x14ac:dyDescent="0.4">
      <c r="A112">
        <v>111</v>
      </c>
      <c r="G112" s="6">
        <f t="shared" si="17"/>
        <v>106963.59682700806</v>
      </c>
    </row>
    <row r="113" spans="1:7" x14ac:dyDescent="0.4">
      <c r="A113">
        <v>112</v>
      </c>
      <c r="G113" s="6">
        <f t="shared" si="17"/>
        <v>110917.37698587445</v>
      </c>
    </row>
    <row r="114" spans="1:7" x14ac:dyDescent="0.4">
      <c r="A114">
        <v>113</v>
      </c>
      <c r="G114" s="6">
        <f t="shared" si="17"/>
        <v>114310.05919122769</v>
      </c>
    </row>
    <row r="115" spans="1:7" x14ac:dyDescent="0.4">
      <c r="A115">
        <v>114</v>
      </c>
      <c r="G115" s="6">
        <f t="shared" si="17"/>
        <v>119882.57281907593</v>
      </c>
    </row>
    <row r="116" spans="1:7" x14ac:dyDescent="0.4">
      <c r="A116">
        <v>115</v>
      </c>
      <c r="G116" s="6">
        <f t="shared" si="17"/>
        <v>128053.582916143</v>
      </c>
    </row>
    <row r="117" spans="1:7" x14ac:dyDescent="0.4">
      <c r="A117">
        <v>116</v>
      </c>
      <c r="G117" s="6">
        <f t="shared" si="17"/>
        <v>138563.7992698834</v>
      </c>
    </row>
    <row r="118" spans="1:7" x14ac:dyDescent="0.4">
      <c r="A118">
        <v>117</v>
      </c>
      <c r="G118" s="6">
        <f t="shared" si="17"/>
        <v>145297.69338149083</v>
      </c>
    </row>
    <row r="119" spans="1:7" x14ac:dyDescent="0.4">
      <c r="A119">
        <v>118</v>
      </c>
      <c r="G119" s="6">
        <f t="shared" si="17"/>
        <v>145575.75556720339</v>
      </c>
    </row>
    <row r="120" spans="1:7" x14ac:dyDescent="0.4">
      <c r="A120">
        <v>119</v>
      </c>
      <c r="G120" s="6">
        <f t="shared" si="17"/>
        <v>140660.76808916344</v>
      </c>
    </row>
    <row r="121" spans="1:7" ht="16.5" thickBot="1" x14ac:dyDescent="0.45">
      <c r="A121">
        <v>120</v>
      </c>
      <c r="G121" s="7">
        <f t="shared" si="17"/>
        <v>131733.44890932392</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BG3PlayerUsageDataHourly</vt:lpstr>
      <vt:lpstr>Seasonal Indexing</vt:lpstr>
      <vt:lpstr>Winter's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dc:creator>
  <cp:lastModifiedBy>Msoft1706</cp:lastModifiedBy>
  <dcterms:created xsi:type="dcterms:W3CDTF">2024-03-19T18:15:43Z</dcterms:created>
  <dcterms:modified xsi:type="dcterms:W3CDTF">2025-04-01T22:44:59Z</dcterms:modified>
</cp:coreProperties>
</file>