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Sanity Checks" sheetId="3" r:id="rId5"/>
    <sheet state="visible" name="Effect Size Tests" sheetId="4" r:id="rId6"/>
    <sheet state="visible" name="Sign Tests" sheetId="5" r:id="rId7"/>
    <sheet state="visible" name="Summary" sheetId="6" r:id="rId8"/>
  </sheets>
  <definedNames/>
  <calcPr/>
</workbook>
</file>

<file path=xl/sharedStrings.xml><?xml version="1.0" encoding="utf-8"?>
<sst xmlns="http://schemas.openxmlformats.org/spreadsheetml/2006/main" count="139" uniqueCount="65">
  <si>
    <t>Date</t>
  </si>
  <si>
    <t>Pageviews</t>
  </si>
  <si>
    <t>Clicks</t>
  </si>
  <si>
    <t>CTR</t>
  </si>
  <si>
    <t>Enrollments</t>
  </si>
  <si>
    <t>Payments</t>
  </si>
  <si>
    <t>GC Rate</t>
  </si>
  <si>
    <t>NC Rate</t>
  </si>
  <si>
    <t>Expected</t>
  </si>
  <si>
    <t>Sat, Oct 11</t>
  </si>
  <si>
    <t>SE</t>
  </si>
  <si>
    <t>Sun, Oct 12</t>
  </si>
  <si>
    <t>Mon, Oct 13</t>
  </si>
  <si>
    <t>Tue, Oct 14</t>
  </si>
  <si>
    <t>Wed, Oct 15</t>
  </si>
  <si>
    <t>M</t>
  </si>
  <si>
    <t>Thu, Oct 16</t>
  </si>
  <si>
    <t>Fri, Oct 17</t>
  </si>
  <si>
    <t>Sat, Oct 18</t>
  </si>
  <si>
    <t>Lower CI</t>
  </si>
  <si>
    <t>Sun, Oct 19</t>
  </si>
  <si>
    <t>Upper CI</t>
  </si>
  <si>
    <t>Mon, Oct 20</t>
  </si>
  <si>
    <t>Observed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</si>
  <si>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</si>
  <si>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</si>
  <si>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</si>
  <si>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</si>
  <si>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</si>
  <si>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</si>
  <si>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</si>
  <si>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</si>
  <si>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</si>
  <si>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Gross Conversions</t>
  </si>
  <si>
    <t>Net Conversions</t>
  </si>
  <si>
    <t>r_pool</t>
  </si>
  <si>
    <t>Thu, Oct 30</t>
  </si>
  <si>
    <t>Fri, Oct 31</t>
  </si>
  <si>
    <t>Sat, Nov 1</t>
  </si>
  <si>
    <t>d_min</t>
  </si>
  <si>
    <t>r_hat_cont</t>
  </si>
  <si>
    <t>Sun, Nov 2</t>
  </si>
  <si>
    <t>r_hat_exp</t>
  </si>
  <si>
    <t>Mon, Nov 3</t>
  </si>
  <si>
    <t>d_hat</t>
  </si>
  <si>
    <t>SE_pool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</si>
  <si>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</si>
  <si>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</si>
  <si>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</si>
  <si>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</si>
  <si>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</si>
  <si>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</si>
  <si>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</si>
  <si>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</si>
  <si>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</si>
  <si>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</si>
  <si>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</si>
  <si>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</si>
  <si>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</si>
  <si>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</t>
  </si>
  <si>
    <t>Net</t>
  </si>
  <si>
    <t>X_control</t>
  </si>
  <si>
    <t>N_control</t>
  </si>
  <si>
    <t>X_exp</t>
  </si>
  <si>
    <t>N_exp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</si>
</sst>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"/>
    <numFmt numFmtId="166" formatCode="0.0000"/>
  </numFmts>
  <fonts count="4">
    <font>
      <sz val="10.0"/>
      <color rgb="FF000000"/>
      <name val="Arial"/>
    </font>
    <font>
      <sz val="10.0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0" fontId="3" numFmtId="165" xfId="0" applyAlignment="1" applyFont="1" applyNumberFormat="1">
      <alignment/>
    </xf>
    <xf borderId="0" fillId="0" fontId="3" numFmtId="166" xfId="0" applyFont="1" applyNumberFormat="1"/>
    <xf borderId="0" fillId="0" fontId="3" numFmtId="165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1" t="s">
        <v>9</v>
      </c>
      <c r="B2" s="6">
        <v>7723.0</v>
      </c>
      <c r="C2" s="6">
        <v>687.0</v>
      </c>
      <c r="D2" s="7" t="str">
        <f t="shared" ref="D2:D38" si="1">C2/B2</f>
        <v>0.09</v>
      </c>
      <c r="E2" s="6">
        <v>134.0</v>
      </c>
      <c r="F2" s="6">
        <v>70.0</v>
      </c>
      <c r="G2" s="9" t="str">
        <f t="shared" ref="G2:G24" si="2">E2/C2</f>
        <v>0.1951</v>
      </c>
      <c r="H2" s="9" t="str">
        <f t="shared" ref="H2:H24" si="3">F2/C2</f>
        <v>0.1019</v>
      </c>
    </row>
    <row r="3">
      <c r="A3" s="1" t="s">
        <v>11</v>
      </c>
      <c r="B3" s="6">
        <v>9102.0</v>
      </c>
      <c r="C3" s="6">
        <v>779.0</v>
      </c>
      <c r="D3" s="7" t="str">
        <f t="shared" si="1"/>
        <v>0.09</v>
      </c>
      <c r="E3" s="6">
        <v>147.0</v>
      </c>
      <c r="F3" s="6">
        <v>70.0</v>
      </c>
      <c r="G3" s="9" t="str">
        <f t="shared" si="2"/>
        <v>0.1887</v>
      </c>
      <c r="H3" s="9" t="str">
        <f t="shared" si="3"/>
        <v>0.0899</v>
      </c>
    </row>
    <row r="4">
      <c r="A4" s="1" t="s">
        <v>12</v>
      </c>
      <c r="B4" s="6">
        <v>10511.0</v>
      </c>
      <c r="C4" s="6">
        <v>909.0</v>
      </c>
      <c r="D4" s="7" t="str">
        <f t="shared" si="1"/>
        <v>0.09</v>
      </c>
      <c r="E4" s="6">
        <v>167.0</v>
      </c>
      <c r="F4" s="6">
        <v>95.0</v>
      </c>
      <c r="G4" s="9" t="str">
        <f t="shared" si="2"/>
        <v>0.1837</v>
      </c>
      <c r="H4" s="9" t="str">
        <f t="shared" si="3"/>
        <v>0.1045</v>
      </c>
    </row>
    <row r="5">
      <c r="A5" s="1" t="s">
        <v>13</v>
      </c>
      <c r="B5" s="6">
        <v>9871.0</v>
      </c>
      <c r="C5" s="6">
        <v>836.0</v>
      </c>
      <c r="D5" s="7" t="str">
        <f t="shared" si="1"/>
        <v>0.08</v>
      </c>
      <c r="E5" s="6">
        <v>156.0</v>
      </c>
      <c r="F5" s="6">
        <v>105.0</v>
      </c>
      <c r="G5" s="9" t="str">
        <f t="shared" si="2"/>
        <v>0.1866</v>
      </c>
      <c r="H5" s="9" t="str">
        <f t="shared" si="3"/>
        <v>0.1256</v>
      </c>
    </row>
    <row r="6">
      <c r="A6" s="1" t="s">
        <v>14</v>
      </c>
      <c r="B6" s="6">
        <v>10014.0</v>
      </c>
      <c r="C6" s="6">
        <v>837.0</v>
      </c>
      <c r="D6" s="7" t="str">
        <f t="shared" si="1"/>
        <v>0.08</v>
      </c>
      <c r="E6" s="6">
        <v>163.0</v>
      </c>
      <c r="F6" s="6">
        <v>64.0</v>
      </c>
      <c r="G6" s="9" t="str">
        <f t="shared" si="2"/>
        <v>0.1947</v>
      </c>
      <c r="H6" s="9" t="str">
        <f t="shared" si="3"/>
        <v>0.0765</v>
      </c>
    </row>
    <row r="7">
      <c r="A7" s="1" t="s">
        <v>16</v>
      </c>
      <c r="B7" s="6">
        <v>9670.0</v>
      </c>
      <c r="C7" s="6">
        <v>823.0</v>
      </c>
      <c r="D7" s="7" t="str">
        <f t="shared" si="1"/>
        <v>0.09</v>
      </c>
      <c r="E7" s="6">
        <v>138.0</v>
      </c>
      <c r="F7" s="6">
        <v>82.0</v>
      </c>
      <c r="G7" s="9" t="str">
        <f t="shared" si="2"/>
        <v>0.1677</v>
      </c>
      <c r="H7" s="9" t="str">
        <f t="shared" si="3"/>
        <v>0.0996</v>
      </c>
    </row>
    <row r="8">
      <c r="A8" s="1" t="s">
        <v>17</v>
      </c>
      <c r="B8" s="6">
        <v>9008.0</v>
      </c>
      <c r="C8" s="6">
        <v>748.0</v>
      </c>
      <c r="D8" s="7" t="str">
        <f t="shared" si="1"/>
        <v>0.08</v>
      </c>
      <c r="E8" s="6">
        <v>146.0</v>
      </c>
      <c r="F8" s="6">
        <v>76.0</v>
      </c>
      <c r="G8" s="9" t="str">
        <f t="shared" si="2"/>
        <v>0.1952</v>
      </c>
      <c r="H8" s="9" t="str">
        <f t="shared" si="3"/>
        <v>0.1016</v>
      </c>
    </row>
    <row r="9">
      <c r="A9" s="1" t="s">
        <v>18</v>
      </c>
      <c r="B9" s="6">
        <v>7434.0</v>
      </c>
      <c r="C9" s="6">
        <v>632.0</v>
      </c>
      <c r="D9" s="7" t="str">
        <f t="shared" si="1"/>
        <v>0.09</v>
      </c>
      <c r="E9" s="6">
        <v>110.0</v>
      </c>
      <c r="F9" s="6">
        <v>70.0</v>
      </c>
      <c r="G9" s="9" t="str">
        <f t="shared" si="2"/>
        <v>0.1741</v>
      </c>
      <c r="H9" s="9" t="str">
        <f t="shared" si="3"/>
        <v>0.1108</v>
      </c>
    </row>
    <row r="10">
      <c r="A10" s="1" t="s">
        <v>20</v>
      </c>
      <c r="B10" s="6">
        <v>8459.0</v>
      </c>
      <c r="C10" s="6">
        <v>691.0</v>
      </c>
      <c r="D10" s="7" t="str">
        <f t="shared" si="1"/>
        <v>0.08</v>
      </c>
      <c r="E10" s="6">
        <v>131.0</v>
      </c>
      <c r="F10" s="6">
        <v>60.0</v>
      </c>
      <c r="G10" s="9" t="str">
        <f t="shared" si="2"/>
        <v>0.1896</v>
      </c>
      <c r="H10" s="9" t="str">
        <f t="shared" si="3"/>
        <v>0.0868</v>
      </c>
    </row>
    <row r="11">
      <c r="A11" s="1" t="s">
        <v>22</v>
      </c>
      <c r="B11" s="6">
        <v>10667.0</v>
      </c>
      <c r="C11" s="6">
        <v>861.0</v>
      </c>
      <c r="D11" s="7" t="str">
        <f t="shared" si="1"/>
        <v>0.08</v>
      </c>
      <c r="E11" s="6">
        <v>165.0</v>
      </c>
      <c r="F11" s="6">
        <v>97.0</v>
      </c>
      <c r="G11" s="9" t="str">
        <f t="shared" si="2"/>
        <v>0.1916</v>
      </c>
      <c r="H11" s="9" t="str">
        <f t="shared" si="3"/>
        <v>0.1127</v>
      </c>
    </row>
    <row r="12">
      <c r="A12" s="1" t="s">
        <v>24</v>
      </c>
      <c r="B12" s="6">
        <v>10660.0</v>
      </c>
      <c r="C12" s="6">
        <v>867.0</v>
      </c>
      <c r="D12" s="7" t="str">
        <f t="shared" si="1"/>
        <v>0.08</v>
      </c>
      <c r="E12" s="6">
        <v>196.0</v>
      </c>
      <c r="F12" s="6">
        <v>105.0</v>
      </c>
      <c r="G12" s="9" t="str">
        <f t="shared" si="2"/>
        <v>0.2261</v>
      </c>
      <c r="H12" s="9" t="str">
        <f t="shared" si="3"/>
        <v>0.1211</v>
      </c>
    </row>
    <row r="13">
      <c r="A13" s="1" t="s">
        <v>25</v>
      </c>
      <c r="B13" s="6">
        <v>9947.0</v>
      </c>
      <c r="C13" s="6">
        <v>838.0</v>
      </c>
      <c r="D13" s="7" t="str">
        <f t="shared" si="1"/>
        <v>0.08</v>
      </c>
      <c r="E13" s="6">
        <v>162.0</v>
      </c>
      <c r="F13" s="6">
        <v>92.0</v>
      </c>
      <c r="G13" s="9" t="str">
        <f t="shared" si="2"/>
        <v>0.1933</v>
      </c>
      <c r="H13" s="9" t="str">
        <f t="shared" si="3"/>
        <v>0.1098</v>
      </c>
    </row>
    <row r="14">
      <c r="A14" s="1" t="s">
        <v>26</v>
      </c>
      <c r="B14" s="6">
        <v>8324.0</v>
      </c>
      <c r="C14" s="6">
        <v>665.0</v>
      </c>
      <c r="D14" s="7" t="str">
        <f t="shared" si="1"/>
        <v>0.08</v>
      </c>
      <c r="E14" s="6">
        <v>127.0</v>
      </c>
      <c r="F14" s="6">
        <v>56.0</v>
      </c>
      <c r="G14" s="9" t="str">
        <f t="shared" si="2"/>
        <v>0.1910</v>
      </c>
      <c r="H14" s="9" t="str">
        <f t="shared" si="3"/>
        <v>0.0842</v>
      </c>
    </row>
    <row r="15">
      <c r="A15" s="1" t="s">
        <v>27</v>
      </c>
      <c r="B15" s="6">
        <v>9434.0</v>
      </c>
      <c r="C15" s="6">
        <v>673.0</v>
      </c>
      <c r="D15" s="7" t="str">
        <f t="shared" si="1"/>
        <v>0.07</v>
      </c>
      <c r="E15" s="6">
        <v>220.0</v>
      </c>
      <c r="F15" s="6">
        <v>122.0</v>
      </c>
      <c r="G15" s="9" t="str">
        <f t="shared" si="2"/>
        <v>0.3269</v>
      </c>
      <c r="H15" s="9" t="str">
        <f t="shared" si="3"/>
        <v>0.1813</v>
      </c>
    </row>
    <row r="16">
      <c r="A16" s="1" t="s">
        <v>28</v>
      </c>
      <c r="B16" s="6">
        <v>8687.0</v>
      </c>
      <c r="C16" s="6">
        <v>691.0</v>
      </c>
      <c r="D16" s="7" t="str">
        <f t="shared" si="1"/>
        <v>0.08</v>
      </c>
      <c r="E16" s="6">
        <v>176.0</v>
      </c>
      <c r="F16" s="6">
        <v>128.0</v>
      </c>
      <c r="G16" s="9" t="str">
        <f t="shared" si="2"/>
        <v>0.2547</v>
      </c>
      <c r="H16" s="9" t="str">
        <f t="shared" si="3"/>
        <v>0.1852</v>
      </c>
    </row>
    <row r="17">
      <c r="A17" s="1" t="s">
        <v>29</v>
      </c>
      <c r="B17" s="6">
        <v>8896.0</v>
      </c>
      <c r="C17" s="6">
        <v>708.0</v>
      </c>
      <c r="D17" s="7" t="str">
        <f t="shared" si="1"/>
        <v>0.08</v>
      </c>
      <c r="E17" s="6">
        <v>161.0</v>
      </c>
      <c r="F17" s="6">
        <v>104.0</v>
      </c>
      <c r="G17" s="9" t="str">
        <f t="shared" si="2"/>
        <v>0.2274</v>
      </c>
      <c r="H17" s="9" t="str">
        <f t="shared" si="3"/>
        <v>0.1469</v>
      </c>
    </row>
    <row r="18">
      <c r="A18" s="1" t="s">
        <v>30</v>
      </c>
      <c r="B18" s="6">
        <v>9535.0</v>
      </c>
      <c r="C18" s="6">
        <v>759.0</v>
      </c>
      <c r="D18" s="7" t="str">
        <f t="shared" si="1"/>
        <v>0.08</v>
      </c>
      <c r="E18" s="6">
        <v>233.0</v>
      </c>
      <c r="F18" s="6">
        <v>124.0</v>
      </c>
      <c r="G18" s="9" t="str">
        <f t="shared" si="2"/>
        <v>0.3070</v>
      </c>
      <c r="H18" s="9" t="str">
        <f t="shared" si="3"/>
        <v>0.1634</v>
      </c>
    </row>
    <row r="19">
      <c r="A19" s="1" t="s">
        <v>31</v>
      </c>
      <c r="B19" s="6">
        <v>9363.0</v>
      </c>
      <c r="C19" s="6">
        <v>736.0</v>
      </c>
      <c r="D19" s="7" t="str">
        <f t="shared" si="1"/>
        <v>0.08</v>
      </c>
      <c r="E19" s="6">
        <v>154.0</v>
      </c>
      <c r="F19" s="6">
        <v>91.0</v>
      </c>
      <c r="G19" s="9" t="str">
        <f t="shared" si="2"/>
        <v>0.2092</v>
      </c>
      <c r="H19" s="9" t="str">
        <f t="shared" si="3"/>
        <v>0.1236</v>
      </c>
    </row>
    <row r="20">
      <c r="A20" s="1" t="s">
        <v>32</v>
      </c>
      <c r="B20" s="6">
        <v>9327.0</v>
      </c>
      <c r="C20" s="6">
        <v>739.0</v>
      </c>
      <c r="D20" s="7" t="str">
        <f t="shared" si="1"/>
        <v>0.08</v>
      </c>
      <c r="E20" s="6">
        <v>196.0</v>
      </c>
      <c r="F20" s="6">
        <v>86.0</v>
      </c>
      <c r="G20" s="9" t="str">
        <f t="shared" si="2"/>
        <v>0.2652</v>
      </c>
      <c r="H20" s="9" t="str">
        <f t="shared" si="3"/>
        <v>0.1164</v>
      </c>
    </row>
    <row r="21">
      <c r="A21" s="1" t="s">
        <v>36</v>
      </c>
      <c r="B21" s="6">
        <v>9345.0</v>
      </c>
      <c r="C21" s="6">
        <v>734.0</v>
      </c>
      <c r="D21" s="7" t="str">
        <f t="shared" si="1"/>
        <v>0.08</v>
      </c>
      <c r="E21" s="6">
        <v>167.0</v>
      </c>
      <c r="F21" s="6">
        <v>75.0</v>
      </c>
      <c r="G21" s="9" t="str">
        <f t="shared" si="2"/>
        <v>0.2275</v>
      </c>
      <c r="H21" s="9" t="str">
        <f t="shared" si="3"/>
        <v>0.1022</v>
      </c>
    </row>
    <row r="22">
      <c r="A22" s="1" t="s">
        <v>37</v>
      </c>
      <c r="B22" s="6">
        <v>8890.0</v>
      </c>
      <c r="C22" s="6">
        <v>706.0</v>
      </c>
      <c r="D22" s="7" t="str">
        <f t="shared" si="1"/>
        <v>0.08</v>
      </c>
      <c r="E22" s="6">
        <v>174.0</v>
      </c>
      <c r="F22" s="6">
        <v>101.0</v>
      </c>
      <c r="G22" s="9" t="str">
        <f t="shared" si="2"/>
        <v>0.2465</v>
      </c>
      <c r="H22" s="9" t="str">
        <f t="shared" si="3"/>
        <v>0.1431</v>
      </c>
    </row>
    <row r="23">
      <c r="A23" s="1" t="s">
        <v>38</v>
      </c>
      <c r="B23" s="6">
        <v>8460.0</v>
      </c>
      <c r="C23" s="6">
        <v>681.0</v>
      </c>
      <c r="D23" s="7" t="str">
        <f t="shared" si="1"/>
        <v>0.08</v>
      </c>
      <c r="E23" s="6">
        <v>156.0</v>
      </c>
      <c r="F23" s="6">
        <v>93.0</v>
      </c>
      <c r="G23" s="9" t="str">
        <f t="shared" si="2"/>
        <v>0.2291</v>
      </c>
      <c r="H23" s="9" t="str">
        <f t="shared" si="3"/>
        <v>0.1366</v>
      </c>
    </row>
    <row r="24">
      <c r="A24" s="1" t="s">
        <v>41</v>
      </c>
      <c r="B24" s="6">
        <v>8836.0</v>
      </c>
      <c r="C24" s="6">
        <v>693.0</v>
      </c>
      <c r="D24" s="7" t="str">
        <f t="shared" si="1"/>
        <v>0.08</v>
      </c>
      <c r="E24" s="6">
        <v>206.0</v>
      </c>
      <c r="F24" s="6">
        <v>67.0</v>
      </c>
      <c r="G24" s="9" t="str">
        <f t="shared" si="2"/>
        <v>0.2973</v>
      </c>
      <c r="H24" s="9" t="str">
        <f t="shared" si="3"/>
        <v>0.0967</v>
      </c>
    </row>
    <row r="25">
      <c r="A25" s="1" t="s">
        <v>43</v>
      </c>
      <c r="B25" s="6">
        <v>9437.0</v>
      </c>
      <c r="C25" s="6">
        <v>788.0</v>
      </c>
      <c r="D25" s="7" t="str">
        <f t="shared" si="1"/>
        <v>0.08</v>
      </c>
      <c r="E25" s="1"/>
      <c r="F25" s="11"/>
    </row>
    <row r="26">
      <c r="A26" s="1" t="s">
        <v>46</v>
      </c>
      <c r="B26" s="6">
        <v>9420.0</v>
      </c>
      <c r="C26" s="6">
        <v>781.0</v>
      </c>
      <c r="D26" s="7" t="str">
        <f t="shared" si="1"/>
        <v>0.08</v>
      </c>
      <c r="E26" s="1"/>
      <c r="F26" s="11"/>
    </row>
    <row r="27">
      <c r="A27" s="1" t="s">
        <v>47</v>
      </c>
      <c r="B27" s="6">
        <v>9570.0</v>
      </c>
      <c r="C27" s="6">
        <v>805.0</v>
      </c>
      <c r="D27" s="7" t="str">
        <f t="shared" si="1"/>
        <v>0.08</v>
      </c>
      <c r="E27" s="1"/>
      <c r="F27" s="11"/>
    </row>
    <row r="28">
      <c r="A28" s="1" t="s">
        <v>48</v>
      </c>
      <c r="B28" s="6">
        <v>9921.0</v>
      </c>
      <c r="C28" s="6">
        <v>830.0</v>
      </c>
      <c r="D28" s="7" t="str">
        <f t="shared" si="1"/>
        <v>0.08</v>
      </c>
      <c r="E28" s="1"/>
      <c r="F28" s="11"/>
    </row>
    <row r="29">
      <c r="A29" s="1" t="s">
        <v>49</v>
      </c>
      <c r="B29" s="6">
        <v>9424.0</v>
      </c>
      <c r="C29" s="6">
        <v>781.0</v>
      </c>
      <c r="D29" s="7" t="str">
        <f t="shared" si="1"/>
        <v>0.08</v>
      </c>
      <c r="E29" s="1"/>
      <c r="F29" s="11"/>
    </row>
    <row r="30">
      <c r="A30" s="1" t="s">
        <v>50</v>
      </c>
      <c r="B30" s="6">
        <v>9010.0</v>
      </c>
      <c r="C30" s="6">
        <v>756.0</v>
      </c>
      <c r="D30" s="7" t="str">
        <f t="shared" si="1"/>
        <v>0.08</v>
      </c>
      <c r="E30" s="1"/>
      <c r="F30" s="11"/>
    </row>
    <row r="31">
      <c r="A31" s="1" t="s">
        <v>51</v>
      </c>
      <c r="B31" s="6">
        <v>9656.0</v>
      </c>
      <c r="C31" s="6">
        <v>825.0</v>
      </c>
      <c r="D31" s="7" t="str">
        <f t="shared" si="1"/>
        <v>0.09</v>
      </c>
      <c r="E31" s="1"/>
      <c r="F31" s="11"/>
    </row>
    <row r="32">
      <c r="A32" s="1" t="s">
        <v>52</v>
      </c>
      <c r="B32" s="6">
        <v>10419.0</v>
      </c>
      <c r="C32" s="6">
        <v>874.0</v>
      </c>
      <c r="D32" s="7" t="str">
        <f t="shared" si="1"/>
        <v>0.08</v>
      </c>
      <c r="E32" s="1"/>
      <c r="F32" s="11"/>
    </row>
    <row r="33">
      <c r="A33" s="1" t="s">
        <v>53</v>
      </c>
      <c r="B33" s="6">
        <v>9880.0</v>
      </c>
      <c r="C33" s="6">
        <v>830.0</v>
      </c>
      <c r="D33" s="7" t="str">
        <f t="shared" si="1"/>
        <v>0.08</v>
      </c>
      <c r="E33" s="1"/>
      <c r="F33" s="11"/>
    </row>
    <row r="34">
      <c r="A34" s="1" t="s">
        <v>54</v>
      </c>
      <c r="B34" s="6">
        <v>10134.0</v>
      </c>
      <c r="C34" s="6">
        <v>801.0</v>
      </c>
      <c r="D34" s="7" t="str">
        <f t="shared" si="1"/>
        <v>0.08</v>
      </c>
      <c r="E34" s="1"/>
      <c r="F34" s="11"/>
    </row>
    <row r="35">
      <c r="A35" s="1" t="s">
        <v>55</v>
      </c>
      <c r="B35" s="6">
        <v>9717.0</v>
      </c>
      <c r="C35" s="6">
        <v>814.0</v>
      </c>
      <c r="D35" s="7" t="str">
        <f t="shared" si="1"/>
        <v>0.08</v>
      </c>
      <c r="E35" s="1"/>
      <c r="F35" s="11"/>
    </row>
    <row r="36">
      <c r="A36" s="1" t="s">
        <v>56</v>
      </c>
      <c r="B36" s="6">
        <v>9192.0</v>
      </c>
      <c r="C36" s="6">
        <v>735.0</v>
      </c>
      <c r="D36" s="7" t="str">
        <f t="shared" si="1"/>
        <v>0.08</v>
      </c>
      <c r="E36" s="1"/>
      <c r="F36" s="11"/>
    </row>
    <row r="37">
      <c r="A37" s="1" t="s">
        <v>57</v>
      </c>
      <c r="B37" s="6">
        <v>8630.0</v>
      </c>
      <c r="C37" s="6">
        <v>743.0</v>
      </c>
      <c r="D37" s="7" t="str">
        <f t="shared" si="1"/>
        <v>0.09</v>
      </c>
      <c r="E37" s="1"/>
      <c r="F37" s="11"/>
    </row>
    <row r="38">
      <c r="A38" s="1" t="s">
        <v>58</v>
      </c>
      <c r="B38" s="6">
        <v>8970.0</v>
      </c>
      <c r="C38" s="6">
        <v>722.0</v>
      </c>
      <c r="D38" s="7" t="str">
        <f t="shared" si="1"/>
        <v>0.08</v>
      </c>
      <c r="E38" s="1"/>
      <c r="F38" s="11"/>
    </row>
    <row r="39">
      <c r="A39" s="1"/>
      <c r="B39" s="6"/>
      <c r="C39" s="6"/>
      <c r="D39" s="1"/>
      <c r="E39" s="1"/>
      <c r="F39" s="11"/>
    </row>
    <row r="40">
      <c r="A40" s="1"/>
      <c r="B40" s="6"/>
      <c r="C40" s="6"/>
      <c r="D40" s="1"/>
      <c r="E40" s="1"/>
      <c r="F4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>
      <c r="A2" s="1" t="s">
        <v>9</v>
      </c>
      <c r="B2" s="6">
        <v>7716.0</v>
      </c>
      <c r="C2" s="6">
        <v>686.0</v>
      </c>
      <c r="D2" s="7" t="str">
        <f t="shared" ref="D2:D38" si="1">C2/B2</f>
        <v>0.09</v>
      </c>
      <c r="E2" s="6">
        <v>105.0</v>
      </c>
      <c r="F2" s="6">
        <v>34.0</v>
      </c>
      <c r="G2" s="9" t="str">
        <f t="shared" ref="G2:G24" si="2">E2/C2</f>
        <v>0.1531</v>
      </c>
      <c r="H2" s="9" t="str">
        <f t="shared" ref="H2:H24" si="3">F2/C2</f>
        <v>0.0496</v>
      </c>
    </row>
    <row r="3">
      <c r="A3" s="1" t="s">
        <v>11</v>
      </c>
      <c r="B3" s="6">
        <v>9288.0</v>
      </c>
      <c r="C3" s="6">
        <v>785.0</v>
      </c>
      <c r="D3" s="7" t="str">
        <f t="shared" si="1"/>
        <v>0.08</v>
      </c>
      <c r="E3" s="6">
        <v>116.0</v>
      </c>
      <c r="F3" s="6">
        <v>91.0</v>
      </c>
      <c r="G3" s="9" t="str">
        <f t="shared" si="2"/>
        <v>0.1478</v>
      </c>
      <c r="H3" s="9" t="str">
        <f t="shared" si="3"/>
        <v>0.1159</v>
      </c>
    </row>
    <row r="4">
      <c r="A4" s="1" t="s">
        <v>12</v>
      </c>
      <c r="B4" s="6">
        <v>10480.0</v>
      </c>
      <c r="C4" s="6">
        <v>884.0</v>
      </c>
      <c r="D4" s="7" t="str">
        <f t="shared" si="1"/>
        <v>0.08</v>
      </c>
      <c r="E4" s="6">
        <v>145.0</v>
      </c>
      <c r="F4" s="6">
        <v>79.0</v>
      </c>
      <c r="G4" s="9" t="str">
        <f t="shared" si="2"/>
        <v>0.1640</v>
      </c>
      <c r="H4" s="9" t="str">
        <f t="shared" si="3"/>
        <v>0.0894</v>
      </c>
    </row>
    <row r="5">
      <c r="A5" s="1" t="s">
        <v>13</v>
      </c>
      <c r="B5" s="6">
        <v>9867.0</v>
      </c>
      <c r="C5" s="6">
        <v>827.0</v>
      </c>
      <c r="D5" s="7" t="str">
        <f t="shared" si="1"/>
        <v>0.08</v>
      </c>
      <c r="E5" s="6">
        <v>138.0</v>
      </c>
      <c r="F5" s="6">
        <v>92.0</v>
      </c>
      <c r="G5" s="9" t="str">
        <f t="shared" si="2"/>
        <v>0.1669</v>
      </c>
      <c r="H5" s="9" t="str">
        <f t="shared" si="3"/>
        <v>0.1112</v>
      </c>
    </row>
    <row r="6">
      <c r="A6" s="1" t="s">
        <v>14</v>
      </c>
      <c r="B6" s="6">
        <v>9793.0</v>
      </c>
      <c r="C6" s="6">
        <v>832.0</v>
      </c>
      <c r="D6" s="7" t="str">
        <f t="shared" si="1"/>
        <v>0.08</v>
      </c>
      <c r="E6" s="6">
        <v>140.0</v>
      </c>
      <c r="F6" s="6">
        <v>94.0</v>
      </c>
      <c r="G6" s="9" t="str">
        <f t="shared" si="2"/>
        <v>0.1683</v>
      </c>
      <c r="H6" s="9" t="str">
        <f t="shared" si="3"/>
        <v>0.1130</v>
      </c>
    </row>
    <row r="7">
      <c r="A7" s="1" t="s">
        <v>16</v>
      </c>
      <c r="B7" s="6">
        <v>9500.0</v>
      </c>
      <c r="C7" s="6">
        <v>788.0</v>
      </c>
      <c r="D7" s="7" t="str">
        <f t="shared" si="1"/>
        <v>0.08</v>
      </c>
      <c r="E7" s="6">
        <v>129.0</v>
      </c>
      <c r="F7" s="6">
        <v>61.0</v>
      </c>
      <c r="G7" s="9" t="str">
        <f t="shared" si="2"/>
        <v>0.1637</v>
      </c>
      <c r="H7" s="9" t="str">
        <f t="shared" si="3"/>
        <v>0.0774</v>
      </c>
    </row>
    <row r="8">
      <c r="A8" s="1" t="s">
        <v>17</v>
      </c>
      <c r="B8" s="6">
        <v>9088.0</v>
      </c>
      <c r="C8" s="6">
        <v>780.0</v>
      </c>
      <c r="D8" s="7" t="str">
        <f t="shared" si="1"/>
        <v>0.09</v>
      </c>
      <c r="E8" s="6">
        <v>127.0</v>
      </c>
      <c r="F8" s="6">
        <v>44.0</v>
      </c>
      <c r="G8" s="9" t="str">
        <f t="shared" si="2"/>
        <v>0.1628</v>
      </c>
      <c r="H8" s="9" t="str">
        <f t="shared" si="3"/>
        <v>0.0564</v>
      </c>
    </row>
    <row r="9">
      <c r="A9" s="1" t="s">
        <v>18</v>
      </c>
      <c r="B9" s="6">
        <v>7664.0</v>
      </c>
      <c r="C9" s="6">
        <v>652.0</v>
      </c>
      <c r="D9" s="7" t="str">
        <f t="shared" si="1"/>
        <v>0.09</v>
      </c>
      <c r="E9" s="6">
        <v>94.0</v>
      </c>
      <c r="F9" s="6">
        <v>62.0</v>
      </c>
      <c r="G9" s="9" t="str">
        <f t="shared" si="2"/>
        <v>0.1442</v>
      </c>
      <c r="H9" s="9" t="str">
        <f t="shared" si="3"/>
        <v>0.0951</v>
      </c>
    </row>
    <row r="10">
      <c r="A10" s="1" t="s">
        <v>20</v>
      </c>
      <c r="B10" s="6">
        <v>8434.0</v>
      </c>
      <c r="C10" s="6">
        <v>697.0</v>
      </c>
      <c r="D10" s="7" t="str">
        <f t="shared" si="1"/>
        <v>0.08</v>
      </c>
      <c r="E10" s="6">
        <v>120.0</v>
      </c>
      <c r="F10" s="6">
        <v>77.0</v>
      </c>
      <c r="G10" s="9" t="str">
        <f t="shared" si="2"/>
        <v>0.1722</v>
      </c>
      <c r="H10" s="9" t="str">
        <f t="shared" si="3"/>
        <v>0.1105</v>
      </c>
    </row>
    <row r="11">
      <c r="A11" s="1" t="s">
        <v>22</v>
      </c>
      <c r="B11" s="6">
        <v>10496.0</v>
      </c>
      <c r="C11" s="6">
        <v>860.0</v>
      </c>
      <c r="D11" s="7" t="str">
        <f t="shared" si="1"/>
        <v>0.08</v>
      </c>
      <c r="E11" s="6">
        <v>153.0</v>
      </c>
      <c r="F11" s="6">
        <v>98.0</v>
      </c>
      <c r="G11" s="9" t="str">
        <f t="shared" si="2"/>
        <v>0.1779</v>
      </c>
      <c r="H11" s="9" t="str">
        <f t="shared" si="3"/>
        <v>0.1140</v>
      </c>
    </row>
    <row r="12">
      <c r="A12" s="1" t="s">
        <v>24</v>
      </c>
      <c r="B12" s="6">
        <v>10551.0</v>
      </c>
      <c r="C12" s="6">
        <v>864.0</v>
      </c>
      <c r="D12" s="7" t="str">
        <f t="shared" si="1"/>
        <v>0.08</v>
      </c>
      <c r="E12" s="6">
        <v>143.0</v>
      </c>
      <c r="F12" s="6">
        <v>71.0</v>
      </c>
      <c r="G12" s="9" t="str">
        <f t="shared" si="2"/>
        <v>0.1655</v>
      </c>
      <c r="H12" s="9" t="str">
        <f t="shared" si="3"/>
        <v>0.0822</v>
      </c>
    </row>
    <row r="13">
      <c r="A13" s="1" t="s">
        <v>25</v>
      </c>
      <c r="B13" s="6">
        <v>9737.0</v>
      </c>
      <c r="C13" s="6">
        <v>801.0</v>
      </c>
      <c r="D13" s="7" t="str">
        <f t="shared" si="1"/>
        <v>0.08</v>
      </c>
      <c r="E13" s="6">
        <v>128.0</v>
      </c>
      <c r="F13" s="6">
        <v>70.0</v>
      </c>
      <c r="G13" s="9" t="str">
        <f t="shared" si="2"/>
        <v>0.1598</v>
      </c>
      <c r="H13" s="9" t="str">
        <f t="shared" si="3"/>
        <v>0.0874</v>
      </c>
    </row>
    <row r="14">
      <c r="A14" s="1" t="s">
        <v>26</v>
      </c>
      <c r="B14" s="6">
        <v>8176.0</v>
      </c>
      <c r="C14" s="6">
        <v>642.0</v>
      </c>
      <c r="D14" s="7" t="str">
        <f t="shared" si="1"/>
        <v>0.08</v>
      </c>
      <c r="E14" s="6">
        <v>122.0</v>
      </c>
      <c r="F14" s="6">
        <v>68.0</v>
      </c>
      <c r="G14" s="9" t="str">
        <f t="shared" si="2"/>
        <v>0.1900</v>
      </c>
      <c r="H14" s="9" t="str">
        <f t="shared" si="3"/>
        <v>0.1059</v>
      </c>
    </row>
    <row r="15">
      <c r="A15" s="1" t="s">
        <v>27</v>
      </c>
      <c r="B15" s="6">
        <v>9402.0</v>
      </c>
      <c r="C15" s="6">
        <v>697.0</v>
      </c>
      <c r="D15" s="7" t="str">
        <f t="shared" si="1"/>
        <v>0.07</v>
      </c>
      <c r="E15" s="6">
        <v>194.0</v>
      </c>
      <c r="F15" s="6">
        <v>94.0</v>
      </c>
      <c r="G15" s="9" t="str">
        <f t="shared" si="2"/>
        <v>0.2783</v>
      </c>
      <c r="H15" s="9" t="str">
        <f t="shared" si="3"/>
        <v>0.1349</v>
      </c>
    </row>
    <row r="16">
      <c r="A16" s="1" t="s">
        <v>28</v>
      </c>
      <c r="B16" s="6">
        <v>8669.0</v>
      </c>
      <c r="C16" s="6">
        <v>669.0</v>
      </c>
      <c r="D16" s="7" t="str">
        <f t="shared" si="1"/>
        <v>0.08</v>
      </c>
      <c r="E16" s="6">
        <v>127.0</v>
      </c>
      <c r="F16" s="6">
        <v>81.0</v>
      </c>
      <c r="G16" s="9" t="str">
        <f t="shared" si="2"/>
        <v>0.1898</v>
      </c>
      <c r="H16" s="9" t="str">
        <f t="shared" si="3"/>
        <v>0.1211</v>
      </c>
    </row>
    <row r="17">
      <c r="A17" s="1" t="s">
        <v>29</v>
      </c>
      <c r="B17" s="6">
        <v>8881.0</v>
      </c>
      <c r="C17" s="6">
        <v>693.0</v>
      </c>
      <c r="D17" s="7" t="str">
        <f t="shared" si="1"/>
        <v>0.08</v>
      </c>
      <c r="E17" s="6">
        <v>153.0</v>
      </c>
      <c r="F17" s="6">
        <v>101.0</v>
      </c>
      <c r="G17" s="9" t="str">
        <f t="shared" si="2"/>
        <v>0.2208</v>
      </c>
      <c r="H17" s="9" t="str">
        <f t="shared" si="3"/>
        <v>0.1457</v>
      </c>
    </row>
    <row r="18">
      <c r="A18" s="1" t="s">
        <v>30</v>
      </c>
      <c r="B18" s="6">
        <v>9655.0</v>
      </c>
      <c r="C18" s="6">
        <v>771.0</v>
      </c>
      <c r="D18" s="7" t="str">
        <f t="shared" si="1"/>
        <v>0.08</v>
      </c>
      <c r="E18" s="6">
        <v>213.0</v>
      </c>
      <c r="F18" s="6">
        <v>119.0</v>
      </c>
      <c r="G18" s="9" t="str">
        <f t="shared" si="2"/>
        <v>0.2763</v>
      </c>
      <c r="H18" s="9" t="str">
        <f t="shared" si="3"/>
        <v>0.1543</v>
      </c>
    </row>
    <row r="19">
      <c r="A19" s="1" t="s">
        <v>31</v>
      </c>
      <c r="B19" s="6">
        <v>9396.0</v>
      </c>
      <c r="C19" s="6">
        <v>736.0</v>
      </c>
      <c r="D19" s="7" t="str">
        <f t="shared" si="1"/>
        <v>0.08</v>
      </c>
      <c r="E19" s="6">
        <v>162.0</v>
      </c>
      <c r="F19" s="6">
        <v>120.0</v>
      </c>
      <c r="G19" s="9" t="str">
        <f t="shared" si="2"/>
        <v>0.2201</v>
      </c>
      <c r="H19" s="9" t="str">
        <f t="shared" si="3"/>
        <v>0.1630</v>
      </c>
    </row>
    <row r="20">
      <c r="A20" s="1" t="s">
        <v>32</v>
      </c>
      <c r="B20" s="6">
        <v>9262.0</v>
      </c>
      <c r="C20" s="6">
        <v>727.0</v>
      </c>
      <c r="D20" s="7" t="str">
        <f t="shared" si="1"/>
        <v>0.08</v>
      </c>
      <c r="E20" s="6">
        <v>201.0</v>
      </c>
      <c r="F20" s="6">
        <v>96.0</v>
      </c>
      <c r="G20" s="9" t="str">
        <f t="shared" si="2"/>
        <v>0.2765</v>
      </c>
      <c r="H20" s="9" t="str">
        <f t="shared" si="3"/>
        <v>0.1320</v>
      </c>
    </row>
    <row r="21">
      <c r="A21" s="1" t="s">
        <v>36</v>
      </c>
      <c r="B21" s="6">
        <v>9308.0</v>
      </c>
      <c r="C21" s="6">
        <v>728.0</v>
      </c>
      <c r="D21" s="7" t="str">
        <f t="shared" si="1"/>
        <v>0.08</v>
      </c>
      <c r="E21" s="6">
        <v>207.0</v>
      </c>
      <c r="F21" s="6">
        <v>67.0</v>
      </c>
      <c r="G21" s="9" t="str">
        <f t="shared" si="2"/>
        <v>0.2843</v>
      </c>
      <c r="H21" s="9" t="str">
        <f t="shared" si="3"/>
        <v>0.0920</v>
      </c>
    </row>
    <row r="22">
      <c r="A22" s="1" t="s">
        <v>37</v>
      </c>
      <c r="B22" s="6">
        <v>8715.0</v>
      </c>
      <c r="C22" s="6">
        <v>722.0</v>
      </c>
      <c r="D22" s="7" t="str">
        <f t="shared" si="1"/>
        <v>0.08</v>
      </c>
      <c r="E22" s="6">
        <v>182.0</v>
      </c>
      <c r="F22" s="6">
        <v>123.0</v>
      </c>
      <c r="G22" s="9" t="str">
        <f t="shared" si="2"/>
        <v>0.2521</v>
      </c>
      <c r="H22" s="9" t="str">
        <f t="shared" si="3"/>
        <v>0.1704</v>
      </c>
    </row>
    <row r="23">
      <c r="A23" s="1" t="s">
        <v>38</v>
      </c>
      <c r="B23" s="6">
        <v>8448.0</v>
      </c>
      <c r="C23" s="6">
        <v>695.0</v>
      </c>
      <c r="D23" s="7" t="str">
        <f t="shared" si="1"/>
        <v>0.08</v>
      </c>
      <c r="E23" s="6">
        <v>142.0</v>
      </c>
      <c r="F23" s="6">
        <v>100.0</v>
      </c>
      <c r="G23" s="9" t="str">
        <f t="shared" si="2"/>
        <v>0.2043</v>
      </c>
      <c r="H23" s="9" t="str">
        <f t="shared" si="3"/>
        <v>0.1439</v>
      </c>
    </row>
    <row r="24">
      <c r="A24" s="1" t="s">
        <v>41</v>
      </c>
      <c r="B24" s="6">
        <v>8836.0</v>
      </c>
      <c r="C24" s="6">
        <v>724.0</v>
      </c>
      <c r="D24" s="7" t="str">
        <f t="shared" si="1"/>
        <v>0.08</v>
      </c>
      <c r="E24" s="6">
        <v>182.0</v>
      </c>
      <c r="F24" s="6">
        <v>103.0</v>
      </c>
      <c r="G24" s="9" t="str">
        <f t="shared" si="2"/>
        <v>0.2514</v>
      </c>
      <c r="H24" s="9" t="str">
        <f t="shared" si="3"/>
        <v>0.1423</v>
      </c>
    </row>
    <row r="25">
      <c r="A25" s="1" t="s">
        <v>43</v>
      </c>
      <c r="B25" s="6">
        <v>9359.0</v>
      </c>
      <c r="C25" s="6">
        <v>789.0</v>
      </c>
      <c r="D25" s="7" t="str">
        <f t="shared" si="1"/>
        <v>0.08</v>
      </c>
      <c r="E25" s="11"/>
      <c r="F25" s="11"/>
    </row>
    <row r="26">
      <c r="A26" s="1" t="s">
        <v>46</v>
      </c>
      <c r="B26" s="6">
        <v>9427.0</v>
      </c>
      <c r="C26" s="6">
        <v>743.0</v>
      </c>
      <c r="D26" s="7" t="str">
        <f t="shared" si="1"/>
        <v>0.08</v>
      </c>
      <c r="E26" s="11"/>
      <c r="F26" s="11"/>
    </row>
    <row r="27">
      <c r="A27" s="1" t="s">
        <v>47</v>
      </c>
      <c r="B27" s="6">
        <v>9633.0</v>
      </c>
      <c r="C27" s="6">
        <v>808.0</v>
      </c>
      <c r="D27" s="7" t="str">
        <f t="shared" si="1"/>
        <v>0.08</v>
      </c>
      <c r="E27" s="11"/>
      <c r="F27" s="11"/>
    </row>
    <row r="28">
      <c r="A28" s="1" t="s">
        <v>48</v>
      </c>
      <c r="B28" s="6">
        <v>9842.0</v>
      </c>
      <c r="C28" s="6">
        <v>831.0</v>
      </c>
      <c r="D28" s="7" t="str">
        <f t="shared" si="1"/>
        <v>0.08</v>
      </c>
      <c r="E28" s="11"/>
      <c r="F28" s="11"/>
    </row>
    <row r="29">
      <c r="A29" s="1" t="s">
        <v>49</v>
      </c>
      <c r="B29" s="6">
        <v>9272.0</v>
      </c>
      <c r="C29" s="6">
        <v>767.0</v>
      </c>
      <c r="D29" s="7" t="str">
        <f t="shared" si="1"/>
        <v>0.08</v>
      </c>
      <c r="E29" s="11"/>
      <c r="F29" s="11"/>
    </row>
    <row r="30">
      <c r="A30" s="1" t="s">
        <v>50</v>
      </c>
      <c r="B30" s="6">
        <v>8969.0</v>
      </c>
      <c r="C30" s="6">
        <v>760.0</v>
      </c>
      <c r="D30" s="7" t="str">
        <f t="shared" si="1"/>
        <v>0.08</v>
      </c>
      <c r="E30" s="11"/>
      <c r="F30" s="11"/>
    </row>
    <row r="31">
      <c r="A31" s="1" t="s">
        <v>51</v>
      </c>
      <c r="B31" s="6">
        <v>9697.0</v>
      </c>
      <c r="C31" s="6">
        <v>850.0</v>
      </c>
      <c r="D31" s="7" t="str">
        <f t="shared" si="1"/>
        <v>0.09</v>
      </c>
      <c r="E31" s="11"/>
      <c r="F31" s="11"/>
    </row>
    <row r="32">
      <c r="A32" s="1" t="s">
        <v>52</v>
      </c>
      <c r="B32" s="6">
        <v>10445.0</v>
      </c>
      <c r="C32" s="6">
        <v>851.0</v>
      </c>
      <c r="D32" s="7" t="str">
        <f t="shared" si="1"/>
        <v>0.08</v>
      </c>
      <c r="E32" s="11"/>
      <c r="F32" s="11"/>
    </row>
    <row r="33">
      <c r="A33" s="1" t="s">
        <v>53</v>
      </c>
      <c r="B33" s="6">
        <v>9931.0</v>
      </c>
      <c r="C33" s="6">
        <v>831.0</v>
      </c>
      <c r="D33" s="7" t="str">
        <f t="shared" si="1"/>
        <v>0.08</v>
      </c>
      <c r="E33" s="11"/>
      <c r="F33" s="11"/>
    </row>
    <row r="34">
      <c r="A34" s="1" t="s">
        <v>54</v>
      </c>
      <c r="B34" s="6">
        <v>10042.0</v>
      </c>
      <c r="C34" s="6">
        <v>802.0</v>
      </c>
      <c r="D34" s="7" t="str">
        <f t="shared" si="1"/>
        <v>0.08</v>
      </c>
      <c r="E34" s="11"/>
      <c r="F34" s="11"/>
    </row>
    <row r="35">
      <c r="A35" s="1" t="s">
        <v>55</v>
      </c>
      <c r="B35" s="6">
        <v>9721.0</v>
      </c>
      <c r="C35" s="6">
        <v>829.0</v>
      </c>
      <c r="D35" s="7" t="str">
        <f t="shared" si="1"/>
        <v>0.09</v>
      </c>
      <c r="E35" s="11"/>
      <c r="F35" s="11"/>
    </row>
    <row r="36">
      <c r="A36" s="1" t="s">
        <v>56</v>
      </c>
      <c r="B36" s="6">
        <v>9304.0</v>
      </c>
      <c r="C36" s="6">
        <v>770.0</v>
      </c>
      <c r="D36" s="7" t="str">
        <f t="shared" si="1"/>
        <v>0.08</v>
      </c>
      <c r="E36" s="11"/>
      <c r="F36" s="11"/>
    </row>
    <row r="37">
      <c r="A37" s="1" t="s">
        <v>57</v>
      </c>
      <c r="B37" s="6">
        <v>8668.0</v>
      </c>
      <c r="C37" s="6">
        <v>724.0</v>
      </c>
      <c r="D37" s="7" t="str">
        <f t="shared" si="1"/>
        <v>0.08</v>
      </c>
      <c r="E37" s="11"/>
      <c r="F37" s="11"/>
    </row>
    <row r="38">
      <c r="A38" s="1" t="s">
        <v>58</v>
      </c>
      <c r="B38" s="6">
        <v>8988.0</v>
      </c>
      <c r="C38" s="6">
        <v>710.0</v>
      </c>
      <c r="D38" s="7" t="str">
        <f t="shared" si="1"/>
        <v>0.08</v>
      </c>
      <c r="E38" s="11"/>
      <c r="F38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</cols>
  <sheetData>
    <row r="2">
      <c r="C2" s="3" t="s">
        <v>1</v>
      </c>
      <c r="D2" s="3" t="s">
        <v>2</v>
      </c>
      <c r="E2" s="3" t="s">
        <v>3</v>
      </c>
    </row>
    <row r="3">
      <c r="B3" s="4" t="s">
        <v>8</v>
      </c>
      <c r="C3" s="5">
        <v>0.5</v>
      </c>
      <c r="D3" s="5">
        <v>0.5</v>
      </c>
      <c r="E3" s="8" t="str">
        <f>sum(Control!C2:C38)/sum(Control!B2:B38)</f>
        <v>0.0821</v>
      </c>
    </row>
    <row r="4">
      <c r="B4" s="4" t="s">
        <v>10</v>
      </c>
      <c r="C4" s="9" t="str">
        <f>SQRT(((C3)*(1-C3))/(SUM(Experiment!B2:B38)+SUM(Control!B2:B38)))</f>
        <v>0.0006</v>
      </c>
      <c r="D4" s="9" t="str">
        <f>SQRT(((D3)*(1-D3))/(SUM(Experiment!C2:C38)+SUM(Control!C2:C38)))</f>
        <v>0.0021</v>
      </c>
      <c r="E4" s="9" t="str">
        <f>SQRT(((E3)*(1-E3))/(SUM(Control!B2:B38)))</f>
        <v>0.0005</v>
      </c>
    </row>
    <row r="5">
      <c r="B5" s="4" t="s">
        <v>15</v>
      </c>
      <c r="C5" s="9" t="str">
        <f t="shared" ref="C5:E5" si="1">1.96*C4</f>
        <v>0.0012</v>
      </c>
      <c r="D5" s="9" t="str">
        <f t="shared" si="1"/>
        <v>0.0041</v>
      </c>
      <c r="E5" s="9" t="str">
        <f t="shared" si="1"/>
        <v>0.0009</v>
      </c>
    </row>
    <row r="6">
      <c r="B6" s="4" t="s">
        <v>19</v>
      </c>
      <c r="C6" s="10" t="str">
        <f t="shared" ref="C6:E6" si="2">C3-C5</f>
        <v>0.4988</v>
      </c>
      <c r="D6" s="10" t="str">
        <f t="shared" si="2"/>
        <v>0.4959</v>
      </c>
      <c r="E6" s="10" t="str">
        <f t="shared" si="2"/>
        <v>0.0812</v>
      </c>
    </row>
    <row r="7">
      <c r="B7" s="4" t="s">
        <v>21</v>
      </c>
      <c r="C7" s="10" t="str">
        <f t="shared" ref="C7:E7" si="3">C3+C5</f>
        <v>0.5012</v>
      </c>
      <c r="D7" s="10" t="str">
        <f t="shared" si="3"/>
        <v>0.5041</v>
      </c>
      <c r="E7" s="10" t="str">
        <f t="shared" si="3"/>
        <v>0.0830</v>
      </c>
    </row>
    <row r="8">
      <c r="B8" s="4" t="s">
        <v>23</v>
      </c>
      <c r="C8" s="9" t="str">
        <f>1-SUM(Experiment!B2:B38)/(SUM(Experiment!B2:B38)+SUM(Control!B2:B38))</f>
        <v>0.5006</v>
      </c>
      <c r="D8" s="9" t="str">
        <f>1-SUM(Experiment!C2:C38)/(SUM(Experiment!C2:C38)+SUM(Control!C2:C38))</f>
        <v>0.5005</v>
      </c>
      <c r="E8" s="8" t="str">
        <f>sum(Experiment!C2:C38)/sum(Experiment!B2:B38)</f>
        <v>0.0822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3" max="3" width="18.14"/>
    <col customWidth="1" min="4" max="4" width="15.71"/>
  </cols>
  <sheetData>
    <row r="2">
      <c r="C2" s="3" t="s">
        <v>33</v>
      </c>
      <c r="D2" s="3" t="s">
        <v>34</v>
      </c>
    </row>
    <row r="3">
      <c r="B3" s="4" t="s">
        <v>35</v>
      </c>
      <c r="C3" s="8" t="str">
        <f>(sum(Control!E2:E24)+sum(Experiment!E2:E24))/(sum(Experiment!$C$2:$C$24)+sum(Control!$C$2:$C$24))</f>
        <v>0.2086</v>
      </c>
      <c r="D3" s="8" t="str">
        <f>(sum(Control!F2:F24)+sum(Experiment!F2:F24))/(sum(Experiment!$C$2:$C$24)+sum(Control!$C$2:$C$24))</f>
        <v>0.1151</v>
      </c>
    </row>
    <row r="4">
      <c r="B4" s="4" t="s">
        <v>39</v>
      </c>
      <c r="C4" s="8">
        <v>0.01</v>
      </c>
      <c r="D4" s="8">
        <v>0.0075</v>
      </c>
    </row>
    <row r="5">
      <c r="B5" s="4" t="s">
        <v>40</v>
      </c>
      <c r="C5" s="9" t="str">
        <f>sum(Control!E2:E24)/sum(Control!$C$2:$C$24)</f>
        <v>0.2189</v>
      </c>
      <c r="D5" s="9" t="str">
        <f>sum(Control!F2:F24)/sum(Control!$C$2:$C$24)</f>
        <v>0.1176</v>
      </c>
    </row>
    <row r="6">
      <c r="B6" s="4" t="s">
        <v>42</v>
      </c>
      <c r="C6" s="9" t="str">
        <f>sum(Experiment!E2:E24)/sum(Experiment!$C$2:$C$24)</f>
        <v>0.1983</v>
      </c>
      <c r="D6" s="9" t="str">
        <f>sum(Experiment!F2:F24)/sum(Experiment!$C$2:$C$24)</f>
        <v>0.1127</v>
      </c>
    </row>
    <row r="7">
      <c r="B7" s="4" t="s">
        <v>44</v>
      </c>
      <c r="C7" s="9" t="str">
        <f t="shared" ref="C7:D7" si="1">C6-C5</f>
        <v>-0.0206</v>
      </c>
      <c r="D7" s="9" t="str">
        <f t="shared" si="1"/>
        <v>-0.0049</v>
      </c>
    </row>
    <row r="8">
      <c r="B8" s="4" t="s">
        <v>45</v>
      </c>
      <c r="C8" s="9" t="str">
        <f>SQRT(C3*(1-C3)*((1/sum(Control!$C$2:$C$24))+(1/sum(Experiment!$C$2:$C$24))))</f>
        <v>0.0044</v>
      </c>
      <c r="D8" s="9" t="str">
        <f>SQRT(D3*(1-D3)*((1/sum(Control!$C$2:$C$24))+(1/sum(Experiment!$C$2:$C$24))))</f>
        <v>0.0034</v>
      </c>
    </row>
    <row r="9">
      <c r="B9" s="4" t="s">
        <v>15</v>
      </c>
      <c r="C9" s="9" t="str">
        <f t="shared" ref="C9:D9" si="2">1.96*C8</f>
        <v>0.0086</v>
      </c>
      <c r="D9" s="9" t="str">
        <f t="shared" si="2"/>
        <v>0.0067</v>
      </c>
    </row>
    <row r="10">
      <c r="B10" s="4" t="s">
        <v>19</v>
      </c>
      <c r="C10" s="10" t="str">
        <f t="shared" ref="C10:D10" si="3">C7-C9</f>
        <v>-0.0291</v>
      </c>
      <c r="D10" s="10" t="str">
        <f t="shared" si="3"/>
        <v>-0.0116</v>
      </c>
    </row>
    <row r="11">
      <c r="B11" s="4" t="s">
        <v>21</v>
      </c>
      <c r="C11" s="10" t="str">
        <f t="shared" ref="C11:D11" si="4">C7+C9</f>
        <v>-0.0120</v>
      </c>
      <c r="D11" s="10" t="str">
        <f t="shared" si="4"/>
        <v>0.0019</v>
      </c>
    </row>
    <row r="12">
      <c r="B12" s="4"/>
      <c r="C12" s="9"/>
      <c r="D12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</cols>
  <sheetData>
    <row r="2">
      <c r="B2" s="1"/>
      <c r="C2" s="4" t="s">
        <v>59</v>
      </c>
      <c r="D2" s="4" t="s">
        <v>60</v>
      </c>
    </row>
    <row r="3">
      <c r="B3" s="1" t="s">
        <v>9</v>
      </c>
      <c r="C3" s="9" t="str">
        <f>Experiment!G2-Control!G2</f>
        <v>-0.0420</v>
      </c>
      <c r="D3" s="9" t="str">
        <f>Experiment!H2-Control!H2</f>
        <v>-0.0523</v>
      </c>
      <c r="E3" t="str">
        <f t="shared" ref="E3:F3" si="1">C3&lt;0</f>
        <v>TRUE</v>
      </c>
      <c r="F3" t="str">
        <f t="shared" si="1"/>
        <v>TRUE</v>
      </c>
      <c r="G3" t="str">
        <f t="shared" ref="G3:H3" si="2">countif(E3:E25,TRUE)</f>
        <v>19</v>
      </c>
      <c r="H3" t="str">
        <f t="shared" si="2"/>
        <v>13</v>
      </c>
    </row>
    <row r="4">
      <c r="B4" s="1" t="s">
        <v>11</v>
      </c>
      <c r="C4" s="9" t="str">
        <f>Experiment!G3-Control!G3</f>
        <v>-0.0409</v>
      </c>
      <c r="D4" s="9" t="str">
        <f>Experiment!H3-Control!H3</f>
        <v>0.0261</v>
      </c>
      <c r="E4" t="str">
        <f t="shared" ref="E4:F4" si="3">C4&lt;0</f>
        <v>TRUE</v>
      </c>
      <c r="F4" t="str">
        <f t="shared" si="3"/>
        <v>FALSE</v>
      </c>
      <c r="G4" t="str">
        <f t="shared" ref="G4:H4" si="4">COUNTA(E3:E25)</f>
        <v>23</v>
      </c>
      <c r="H4" t="str">
        <f t="shared" si="4"/>
        <v>23</v>
      </c>
    </row>
    <row r="5">
      <c r="B5" s="1" t="s">
        <v>12</v>
      </c>
      <c r="C5" s="9" t="str">
        <f>Experiment!G4-Control!G4</f>
        <v>-0.0197</v>
      </c>
      <c r="D5" s="9" t="str">
        <f>Experiment!H4-Control!H4</f>
        <v>-0.0151</v>
      </c>
      <c r="E5" t="str">
        <f t="shared" ref="E5:F5" si="5">C5&lt;0</f>
        <v>TRUE</v>
      </c>
      <c r="F5" t="str">
        <f t="shared" si="5"/>
        <v>TRUE</v>
      </c>
    </row>
    <row r="6">
      <c r="B6" s="1" t="s">
        <v>13</v>
      </c>
      <c r="C6" s="9" t="str">
        <f>Experiment!G5-Control!G5</f>
        <v>-0.0197</v>
      </c>
      <c r="D6" s="9" t="str">
        <f>Experiment!H5-Control!H5</f>
        <v>-0.0144</v>
      </c>
      <c r="E6" t="str">
        <f t="shared" ref="E6:F6" si="6">C6&lt;0</f>
        <v>TRUE</v>
      </c>
      <c r="F6" t="str">
        <f t="shared" si="6"/>
        <v>TRUE</v>
      </c>
    </row>
    <row r="7">
      <c r="B7" s="1" t="s">
        <v>14</v>
      </c>
      <c r="C7" s="9" t="str">
        <f>Experiment!G6-Control!G6</f>
        <v>-0.0265</v>
      </c>
      <c r="D7" s="9" t="str">
        <f>Experiment!H6-Control!H6</f>
        <v>0.0365</v>
      </c>
      <c r="E7" t="str">
        <f t="shared" ref="E7:F7" si="7">C7&lt;0</f>
        <v>TRUE</v>
      </c>
      <c r="F7" t="str">
        <f t="shared" si="7"/>
        <v>FALSE</v>
      </c>
    </row>
    <row r="8">
      <c r="B8" s="1" t="s">
        <v>16</v>
      </c>
      <c r="C8" s="9" t="str">
        <f>Experiment!G7-Control!G7</f>
        <v>-0.0040</v>
      </c>
      <c r="D8" s="9" t="str">
        <f>Experiment!H7-Control!H7</f>
        <v>-0.0222</v>
      </c>
      <c r="E8" t="str">
        <f t="shared" ref="E8:F8" si="8">C8&lt;0</f>
        <v>TRUE</v>
      </c>
      <c r="F8" t="str">
        <f t="shared" si="8"/>
        <v>TRUE</v>
      </c>
    </row>
    <row r="9">
      <c r="B9" s="1" t="s">
        <v>17</v>
      </c>
      <c r="C9" s="9" t="str">
        <f>Experiment!G8-Control!G8</f>
        <v>-0.0324</v>
      </c>
      <c r="D9" s="9" t="str">
        <f>Experiment!H8-Control!H8</f>
        <v>-0.0452</v>
      </c>
      <c r="E9" t="str">
        <f t="shared" ref="E9:F9" si="9">C9&lt;0</f>
        <v>TRUE</v>
      </c>
      <c r="F9" t="str">
        <f t="shared" si="9"/>
        <v>TRUE</v>
      </c>
    </row>
    <row r="10">
      <c r="B10" s="1" t="s">
        <v>18</v>
      </c>
      <c r="C10" s="9" t="str">
        <f>Experiment!G9-Control!G9</f>
        <v>-0.0299</v>
      </c>
      <c r="D10" s="9" t="str">
        <f>Experiment!H9-Control!H9</f>
        <v>-0.0157</v>
      </c>
      <c r="E10" t="str">
        <f t="shared" ref="E10:F10" si="10">C10&lt;0</f>
        <v>TRUE</v>
      </c>
      <c r="F10" t="str">
        <f t="shared" si="10"/>
        <v>TRUE</v>
      </c>
    </row>
    <row r="11">
      <c r="B11" s="1" t="s">
        <v>20</v>
      </c>
      <c r="C11" s="9" t="str">
        <f>Experiment!G10-Control!G10</f>
        <v>-0.0174</v>
      </c>
      <c r="D11" s="9" t="str">
        <f>Experiment!H10-Control!H10</f>
        <v>0.0236</v>
      </c>
      <c r="E11" t="str">
        <f t="shared" ref="E11:F11" si="11">C11&lt;0</f>
        <v>TRUE</v>
      </c>
      <c r="F11" t="str">
        <f t="shared" si="11"/>
        <v>FALSE</v>
      </c>
    </row>
    <row r="12">
      <c r="B12" s="1" t="s">
        <v>22</v>
      </c>
      <c r="C12" s="9" t="str">
        <f>Experiment!G11-Control!G11</f>
        <v>-0.0137</v>
      </c>
      <c r="D12" s="9" t="str">
        <f>Experiment!H11-Control!H11</f>
        <v>0.0013</v>
      </c>
      <c r="E12" t="str">
        <f t="shared" ref="E12:F12" si="12">C12&lt;0</f>
        <v>TRUE</v>
      </c>
      <c r="F12" t="str">
        <f t="shared" si="12"/>
        <v>FALSE</v>
      </c>
    </row>
    <row r="13">
      <c r="B13" s="1" t="s">
        <v>24</v>
      </c>
      <c r="C13" s="9" t="str">
        <f>Experiment!G12-Control!G12</f>
        <v>-0.0606</v>
      </c>
      <c r="D13" s="9" t="str">
        <f>Experiment!H12-Control!H12</f>
        <v>-0.0389</v>
      </c>
      <c r="E13" t="str">
        <f t="shared" ref="E13:F13" si="13">C13&lt;0</f>
        <v>TRUE</v>
      </c>
      <c r="F13" t="str">
        <f t="shared" si="13"/>
        <v>TRUE</v>
      </c>
    </row>
    <row r="14">
      <c r="B14" s="1" t="s">
        <v>25</v>
      </c>
      <c r="C14" s="9" t="str">
        <f>Experiment!G13-Control!G13</f>
        <v>-0.0335</v>
      </c>
      <c r="D14" s="9" t="str">
        <f>Experiment!H13-Control!H13</f>
        <v>-0.0224</v>
      </c>
      <c r="E14" t="str">
        <f t="shared" ref="E14:F14" si="14">C14&lt;0</f>
        <v>TRUE</v>
      </c>
      <c r="F14" t="str">
        <f t="shared" si="14"/>
        <v>TRUE</v>
      </c>
    </row>
    <row r="15">
      <c r="B15" s="1" t="s">
        <v>26</v>
      </c>
      <c r="C15" s="9" t="str">
        <f>Experiment!G14-Control!G14</f>
        <v>-0.0009</v>
      </c>
      <c r="D15" s="9" t="str">
        <f>Experiment!H14-Control!H14</f>
        <v>0.0217</v>
      </c>
      <c r="E15" t="str">
        <f t="shared" ref="E15:F15" si="15">C15&lt;0</f>
        <v>TRUE</v>
      </c>
      <c r="F15" t="str">
        <f t="shared" si="15"/>
        <v>FALSE</v>
      </c>
    </row>
    <row r="16">
      <c r="B16" s="1" t="s">
        <v>27</v>
      </c>
      <c r="C16" s="9" t="str">
        <f>Experiment!G15-Control!G15</f>
        <v>-0.0486</v>
      </c>
      <c r="D16" s="9" t="str">
        <f>Experiment!H15-Control!H15</f>
        <v>-0.0464</v>
      </c>
      <c r="E16" t="str">
        <f t="shared" ref="E16:F16" si="16">C16&lt;0</f>
        <v>TRUE</v>
      </c>
      <c r="F16" t="str">
        <f t="shared" si="16"/>
        <v>TRUE</v>
      </c>
    </row>
    <row r="17">
      <c r="B17" s="1" t="s">
        <v>28</v>
      </c>
      <c r="C17" s="9" t="str">
        <f>Experiment!G16-Control!G16</f>
        <v>-0.0649</v>
      </c>
      <c r="D17" s="9" t="str">
        <f>Experiment!H16-Control!H16</f>
        <v>-0.0642</v>
      </c>
      <c r="E17" t="str">
        <f t="shared" ref="E17:F17" si="17">C17&lt;0</f>
        <v>TRUE</v>
      </c>
      <c r="F17" t="str">
        <f t="shared" si="17"/>
        <v>TRUE</v>
      </c>
    </row>
    <row r="18">
      <c r="B18" s="1" t="s">
        <v>29</v>
      </c>
      <c r="C18" s="9" t="str">
        <f>Experiment!G17-Control!G17</f>
        <v>-0.0066</v>
      </c>
      <c r="D18" s="9" t="str">
        <f>Experiment!H17-Control!H17</f>
        <v>-0.0011</v>
      </c>
      <c r="E18" t="str">
        <f t="shared" ref="E18:F18" si="18">C18&lt;0</f>
        <v>TRUE</v>
      </c>
      <c r="F18" t="str">
        <f t="shared" si="18"/>
        <v>TRUE</v>
      </c>
    </row>
    <row r="19">
      <c r="B19" s="1" t="s">
        <v>30</v>
      </c>
      <c r="C19" s="9" t="str">
        <f>Experiment!G18-Control!G18</f>
        <v>-0.0307</v>
      </c>
      <c r="D19" s="9" t="str">
        <f>Experiment!H18-Control!H18</f>
        <v>-0.0090</v>
      </c>
      <c r="E19" t="str">
        <f t="shared" ref="E19:F19" si="19">C19&lt;0</f>
        <v>TRUE</v>
      </c>
      <c r="F19" t="str">
        <f t="shared" si="19"/>
        <v>TRUE</v>
      </c>
    </row>
    <row r="20">
      <c r="B20" s="1" t="s">
        <v>31</v>
      </c>
      <c r="C20" s="9" t="str">
        <f>Experiment!G19-Control!G19</f>
        <v>0.0109</v>
      </c>
      <c r="D20" s="9" t="str">
        <f>Experiment!H19-Control!H19</f>
        <v>0.0394</v>
      </c>
      <c r="E20" t="str">
        <f t="shared" ref="E20:F20" si="20">C20&lt;0</f>
        <v>FALSE</v>
      </c>
      <c r="F20" t="str">
        <f t="shared" si="20"/>
        <v>FALSE</v>
      </c>
    </row>
    <row r="21">
      <c r="B21" s="1" t="s">
        <v>32</v>
      </c>
      <c r="C21" s="9" t="str">
        <f>Experiment!G20-Control!G20</f>
        <v>0.0113</v>
      </c>
      <c r="D21" s="9" t="str">
        <f>Experiment!H20-Control!H20</f>
        <v>0.0157</v>
      </c>
      <c r="E21" t="str">
        <f t="shared" ref="E21:F21" si="21">C21&lt;0</f>
        <v>FALSE</v>
      </c>
      <c r="F21" t="str">
        <f t="shared" si="21"/>
        <v>FALSE</v>
      </c>
    </row>
    <row r="22">
      <c r="B22" s="1" t="s">
        <v>36</v>
      </c>
      <c r="C22" s="9" t="str">
        <f>Experiment!G21-Control!G21</f>
        <v>0.0568</v>
      </c>
      <c r="D22" s="9" t="str">
        <f>Experiment!H21-Control!H21</f>
        <v>-0.0101</v>
      </c>
      <c r="E22" t="str">
        <f t="shared" ref="E22:F22" si="22">C22&lt;0</f>
        <v>FALSE</v>
      </c>
      <c r="F22" t="str">
        <f t="shared" si="22"/>
        <v>TRUE</v>
      </c>
    </row>
    <row r="23">
      <c r="B23" s="1" t="s">
        <v>37</v>
      </c>
      <c r="C23" s="9" t="str">
        <f>Experiment!G22-Control!G22</f>
        <v>0.0056</v>
      </c>
      <c r="D23" s="9" t="str">
        <f>Experiment!H22-Control!H22</f>
        <v>0.0273</v>
      </c>
      <c r="E23" t="str">
        <f t="shared" ref="E23:F23" si="23">C23&lt;0</f>
        <v>FALSE</v>
      </c>
      <c r="F23" t="str">
        <f t="shared" si="23"/>
        <v>FALSE</v>
      </c>
    </row>
    <row r="24">
      <c r="B24" s="1" t="s">
        <v>38</v>
      </c>
      <c r="C24" s="9" t="str">
        <f>Experiment!G23-Control!G23</f>
        <v>-0.0248</v>
      </c>
      <c r="D24" s="9" t="str">
        <f>Experiment!H23-Control!H23</f>
        <v>0.0073</v>
      </c>
      <c r="E24" t="str">
        <f t="shared" ref="E24:F24" si="24">C24&lt;0</f>
        <v>TRUE</v>
      </c>
      <c r="F24" t="str">
        <f t="shared" si="24"/>
        <v>FALSE</v>
      </c>
    </row>
    <row r="25">
      <c r="B25" s="1" t="s">
        <v>41</v>
      </c>
      <c r="C25" s="9" t="str">
        <f>Experiment!G24-Control!G24</f>
        <v>-0.0459</v>
      </c>
      <c r="D25" s="9" t="str">
        <f>Experiment!H24-Control!H24</f>
        <v>0.0456</v>
      </c>
      <c r="E25" t="str">
        <f t="shared" ref="E25:F25" si="25">C25&lt;0</f>
        <v>TRUE</v>
      </c>
      <c r="F25" t="str">
        <f t="shared" si="25"/>
        <v>FALSE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71"/>
  </cols>
  <sheetData>
    <row r="2">
      <c r="B2" s="4" t="s">
        <v>61</v>
      </c>
      <c r="C2" t="str">
        <f>SUM(Control!C2:C38)</f>
        <v>28378</v>
      </c>
    </row>
    <row r="3">
      <c r="B3" s="4" t="s">
        <v>62</v>
      </c>
      <c r="C3" t="str">
        <f>SUM(Control!B2:B38)</f>
        <v>345543</v>
      </c>
    </row>
    <row r="5">
      <c r="B5" s="4" t="s">
        <v>63</v>
      </c>
    </row>
    <row r="6">
      <c r="B6" s="4" t="s">
        <v>64</v>
      </c>
    </row>
  </sheetData>
  <drawing r:id="rId1"/>
</worksheet>
</file>