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mabr-my.sharepoint.com/personal/lincprog_uema_br/Documents/Documentos/MESTRADO/DISSERTACAO/API_Script/Dataset/"/>
    </mc:Choice>
  </mc:AlternateContent>
  <xr:revisionPtr revIDLastSave="0" documentId="13_ncr:40009_{56818B67-1557-40CB-B4AA-4AA2DD15F885}" xr6:coauthVersionLast="47" xr6:coauthVersionMax="47" xr10:uidLastSave="{00000000-0000-0000-0000-000000000000}"/>
  <bookViews>
    <workbookView xWindow="-120" yWindow="-120" windowWidth="24240" windowHeight="13020"/>
  </bookViews>
  <sheets>
    <sheet name="Planilha1" sheetId="2" r:id="rId1"/>
    <sheet name="Previsoes_Deep_Learning_Mais_Ep" sheetId="1" r:id="rId2"/>
  </sheets>
  <definedNames>
    <definedName name="SegmentaçãodeDados_receita">#N/A</definedName>
    <definedName name="SegmentaçãodeDados_uf">#N/A</definedName>
  </definedNames>
  <calcPr calcId="0"/>
  <pivotCaches>
    <pivotCache cacheId="17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X4" i="2" l="1"/>
  <c r="U4" i="2"/>
  <c r="A19" i="2"/>
  <c r="A18" i="2"/>
  <c r="AD10" i="2"/>
  <c r="AD11" i="2"/>
  <c r="AD12" i="2"/>
  <c r="AD9" i="2"/>
  <c r="AE8" i="2"/>
  <c r="AD8" i="2"/>
  <c r="AC8" i="2"/>
  <c r="AC10" i="2"/>
  <c r="AC11" i="2"/>
  <c r="AC12" i="2"/>
  <c r="AC9" i="2"/>
  <c r="R4" i="2"/>
  <c r="E17" i="2" s="1"/>
  <c r="Q4" i="2"/>
  <c r="D15" i="2" s="1"/>
  <c r="AE10" i="2"/>
  <c r="AE11" i="2"/>
  <c r="AE12" i="2"/>
  <c r="AE9" i="2"/>
  <c r="E19" i="2" l="1"/>
  <c r="E18" i="2"/>
  <c r="AA4" i="2"/>
  <c r="C16" i="2" s="1"/>
  <c r="C15" i="2"/>
  <c r="E15" i="2" s="1"/>
  <c r="D17" i="2"/>
  <c r="C17" i="2"/>
  <c r="B17" i="2"/>
  <c r="B18" i="2" l="1"/>
  <c r="D18" i="2"/>
  <c r="D19" i="2"/>
  <c r="C19" i="2"/>
  <c r="B16" i="2"/>
  <c r="B19" i="2"/>
  <c r="D16" i="2"/>
  <c r="E16" i="2"/>
  <c r="C18" i="2"/>
  <c r="B15" i="2"/>
</calcChain>
</file>

<file path=xl/sharedStrings.xml><?xml version="1.0" encoding="utf-8"?>
<sst xmlns="http://schemas.openxmlformats.org/spreadsheetml/2006/main" count="390" uniqueCount="64">
  <si>
    <t>indice</t>
  </si>
  <si>
    <t>uf</t>
  </si>
  <si>
    <t>receita</t>
  </si>
  <si>
    <t>seletor</t>
  </si>
  <si>
    <t>seletor_model</t>
  </si>
  <si>
    <t>features</t>
  </si>
  <si>
    <t>k features</t>
  </si>
  <si>
    <t>modelo_trinamamento</t>
  </si>
  <si>
    <t>LearnRate</t>
  </si>
  <si>
    <t>LastEpoch</t>
  </si>
  <si>
    <t>LastmodelLos</t>
  </si>
  <si>
    <t>LastmodelRMSE</t>
  </si>
  <si>
    <t>BestSavedEpoch</t>
  </si>
  <si>
    <t>BestSavedmodelLos</t>
  </si>
  <si>
    <t>BestSavedmodelRMSE</t>
  </si>
  <si>
    <t>Data</t>
  </si>
  <si>
    <t>Predicao</t>
  </si>
  <si>
    <t>Realizado</t>
  </si>
  <si>
    <t>MA</t>
  </si>
  <si>
    <t>CFEM</t>
  </si>
  <si>
    <t>KBest</t>
  </si>
  <si>
    <t>GradientBoostingRegressor</t>
  </si>
  <si>
    <t>x_3,DolarComercial,ICMS_TOTAL,ST_EXTERNO,ICMS_SIMP_NACIO,IPVA,Exportacao,Importacao,SalarioMinimo,ResvInternac,Tx_SELIC_Perd,SINAP_Alto,SINAP_Baixo,SINAP_Minimo,SINAP_Normal,TxIPCA,IPP,PIB_MenBR,EXPT_SLZ_TOTAL,EXPT_SLZ_ProdIndQuim,MetaisCcomuns,Prod_Minerais,PIB_Mun,RndPrCap_Mun,VA_BrtAdm,VA_BrtIndust,VA_BrtServExclAdm,VA_ImpostosProd_,VA_BrtTotal,PercResSP_Nom,CFEM_MA,CFEM_Mun,Coef_IPM,Gasolina_Brasil,Ajustes_MA_Munic,DvLq_Gov_MA,ICMS_Muns,TOTAL_ArrecMun</t>
  </si>
  <si>
    <t>CNN</t>
  </si>
  <si>
    <t>LSTM</t>
  </si>
  <si>
    <t>LSTM_COMPLEX</t>
  </si>
  <si>
    <t>GRU</t>
  </si>
  <si>
    <t>CFEM AFETADOS</t>
  </si>
  <si>
    <t>LinearRegression</t>
  </si>
  <si>
    <t>x_3,x_2,ICMS_DvAtTrb,ICMS_TOTAL,ST_EXTERNO,Importacao,CFEM_MA,CFEM_Total,Gasolina_Brasil,FinMA_Mn_JrNom,Ajustes_MA_Munic,IPVA_Muns</t>
  </si>
  <si>
    <t>FEP</t>
  </si>
  <si>
    <t>RegressionLasso</t>
  </si>
  <si>
    <t>XGBRegressor</t>
  </si>
  <si>
    <t>x_3,x_2,x_1,DolarComercial,ICMS,ICMS_DvAtTrb,ICMS_TOTAL,ST_EXTERNO,ST_INTERNO,ICMS_SIMP_NACIO,IPVA,IGPM,IBC_Br,Exportacao,Importacao,SalarioMinimo,ResvInternac,Tx_SELIC_Perd,INPC,SINAP_Alto,SINAP_Baixo,SINAP_Minimo,SINAP_Normal,TxDesocupados,TxIPCA,Petroleo_Brent_Brasil,IPP,PIB_MenBR,EXPT_SLZ_TOTAL,EXPT_SLZ_ProdIndQuim,PrcInvRndPrCpMn</t>
  </si>
  <si>
    <t>FPM</t>
  </si>
  <si>
    <t>RegressionRidge</t>
  </si>
  <si>
    <t>x_3,x_1,IPVA,IGPM,IBC_Br,Importacao,TxDesocupados,TxIPCA,Petroleo_Brent_Brasil,PIB_MenBR,TransacoesEspeciais,CFEM_MA,CFEM_Total,Gasolina_Brasil,FinMA_MnRestPrim,FinMA_MnRestNom,DvLq_Sao_Luis_MA,DvLq_MA_ExcCapital,ICMS_Muns,TOTAL_ArrecMun</t>
  </si>
  <si>
    <t>ICMS</t>
  </si>
  <si>
    <t>x_1,DolarComercial,ICMS,ICMS_TOTAL,ST_EXTERNO,ICMS_SIMP_NACIO,SalarioMinimo,ResvInternac,SINAP_Alto,SINAP_Baixo,SINAP_Minimo,SINAP_Normal,TxDesocupados,PIB_MenBR,EXPT_SLZ_ProdIndQuim,MetaisCcomuns,Prod_Minerais,PIB_Mun,RndPrCap_Mun,VA_BrtAdm,VA_BrtIndust,VA_BrtServExclAdm,VA_ImpostosProd_,VA_BrtTotal,PercResSP_Nom,Coef_IPM,Gasolina_Brasil,DvLq_Gov_MA,DvLq_Sao_Luis_MA,Coef_CIFPM_SLZ</t>
  </si>
  <si>
    <t>IPI</t>
  </si>
  <si>
    <t>x_3,x_2,DolarComercial,ICMS,ICMS_DvAtTrb,ICMS_TOTAL,ST_EXTERNO,ST_INTERNO,ICMS_SIMP_NACIO,IPVA,IGPM,IBC_Br,Exportacao,ResvInternac,Tx_SELIC_Perd,INPC,SINAP_Alto,SINAP_Baixo,SINAP_Minimo,SINAP_Normal,TxDesocupados,TxIPCA,Petroleo_Brent_Brasil,IPP,PIB_MenBR,EXPT_SLZ_TOTAL,EXPT_SLZ_ProdIndQuim,MetaisCcomuns,Prod_Minerais,TransacoesEspeciais,PIB_Mun,RndPrCap_Mun,VA_BrtAdm,VA_BrtAgro,VA_BrtIndust,VA_BrtServExclAdm,VA_ImpostosProd_,VA_BrtTotal,CFEM_MA,CFEM_Total,CFEM_Mun,Veic_PgtoIPVA,Coef_IPM,FinMA_MnRestPrim,FinMA_MnRestNom,FinMA_Mn_JrNom,Ajustes_MA_Munic,DvLq_Gov_MA,DvLq_Sao_Luis_MA,DvLq_MA_ExcCapital,ICMS_DvAtTrb_Muns,ICMS_Muns,IPVA_Muns,TOTAL_ArrecMun,Coef_CIFPM_SLZ</t>
  </si>
  <si>
    <t>IPVA</t>
  </si>
  <si>
    <t>x_3,x_2,x_1,DolarComercial,ICMS,ICMS_DvAtTrb,ICMS_TOTAL,ST_EXTERNO,ST_INTERNO,ICMS_SIMP_NACIO,IPVA,IGPM,IBC_Br,Exportacao,Importacao,SalarioMinimo,ResvInternac,Tx_SELIC_Perd,INPC,SINAP_Alto,SINAP_Baixo,PrcInvRndPrCpMn</t>
  </si>
  <si>
    <t>Features Selecionadas</t>
  </si>
  <si>
    <t>Qnt features</t>
  </si>
  <si>
    <t>Learn Rate</t>
  </si>
  <si>
    <t>jan</t>
  </si>
  <si>
    <t>fev</t>
  </si>
  <si>
    <t>Total Predição</t>
  </si>
  <si>
    <t>Predição</t>
  </si>
  <si>
    <t>Total Executado</t>
  </si>
  <si>
    <t>Executado</t>
  </si>
  <si>
    <t>Meses</t>
  </si>
  <si>
    <t>Valores</t>
  </si>
  <si>
    <t>Total Diferença</t>
  </si>
  <si>
    <t>Diferença</t>
  </si>
  <si>
    <t>RMSE</t>
  </si>
  <si>
    <t>Loss</t>
  </si>
  <si>
    <t>Épocas</t>
  </si>
  <si>
    <t>Modelo</t>
  </si>
  <si>
    <t>Menor RMSE</t>
  </si>
  <si>
    <t>Diferença absoluta</t>
  </si>
  <si>
    <t>Menor Loss</t>
  </si>
  <si>
    <t>Menor 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</si>
</sst>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_ ;[Red]\-0.0000\ "/>
    <numFmt numFmtId="166" formatCode="#,##0.00_ ;[Red]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1" fontId="0" fillId="0" borderId="0" xfId="0" applyNumberFormat="1"/>
    <xf numFmtId="14" fontId="0" fillId="0" borderId="0" xfId="0" applyNumberFormat="1"/>
    <xf numFmtId="3" fontId="0" fillId="0" borderId="0" xfId="0" applyNumberFormat="1"/>
    <xf numFmtId="0" fontId="18" fillId="0" borderId="0" xfId="0" applyFont="1" applyAlignment="1">
      <alignment horizontal="center"/>
    </xf>
    <xf numFmtId="0" fontId="18" fillId="0" borderId="0" xfId="0" pivotButton="1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166" fontId="18" fillId="0" borderId="0" xfId="0" applyNumberFormat="1" applyFont="1"/>
    <xf numFmtId="0" fontId="18" fillId="0" borderId="0" xfId="0" applyFont="1"/>
    <xf numFmtId="0" fontId="18" fillId="34" borderId="11" xfId="0" applyFont="1" applyFill="1" applyBorder="1"/>
    <xf numFmtId="0" fontId="18" fillId="34" borderId="12" xfId="0" applyFont="1" applyFill="1" applyBorder="1"/>
    <xf numFmtId="166" fontId="18" fillId="34" borderId="13" xfId="0" applyNumberFormat="1" applyFont="1" applyFill="1" applyBorder="1"/>
    <xf numFmtId="0" fontId="16" fillId="0" borderId="0" xfId="0" applyFont="1"/>
    <xf numFmtId="0" fontId="19" fillId="0" borderId="0" xfId="0" applyFont="1"/>
    <xf numFmtId="0" fontId="0" fillId="0" borderId="0" xfId="0" applyAlignment="1">
      <alignment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0" xfId="0" applyFont="1" applyFill="1" applyBorder="1" applyAlignment="1">
      <alignment horizontal="center" vertical="center" wrapText="1"/>
    </xf>
    <xf numFmtId="0" fontId="19" fillId="33" borderId="0" xfId="0" applyFont="1" applyFill="1" applyBorder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left" vertical="center" wrapText="1"/>
    </xf>
    <xf numFmtId="0" fontId="18" fillId="0" borderId="0" xfId="0" applyNumberFormat="1" applyFont="1" applyAlignment="1">
      <alignment vertical="center" wrapText="1"/>
    </xf>
    <xf numFmtId="165" fontId="18" fillId="0" borderId="0" xfId="0" applyNumberFormat="1" applyFont="1" applyAlignment="1">
      <alignment vertical="center" wrapText="1"/>
    </xf>
    <xf numFmtId="0" fontId="18" fillId="0" borderId="0" xfId="0" pivotButton="1" applyFont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961">
    <dxf>
      <alignment wrapText="1"/>
    </dxf>
    <dxf>
      <alignment vertical="center"/>
    </dxf>
    <dxf>
      <alignment horizontal="center"/>
    </dxf>
    <dxf>
      <alignment vertical="center"/>
    </dxf>
    <dxf>
      <numFmt numFmtId="165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5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5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5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5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5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5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5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5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5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5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5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5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5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5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5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5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5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5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0" indent="0"/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wrapText="1"/>
    </dxf>
    <dxf>
      <alignment wrapText="1"/>
    </dxf>
    <dxf>
      <alignment wrapText="0" indent="0"/>
    </dxf>
    <dxf>
      <alignment wrapText="1"/>
    </dxf>
    <dxf>
      <alignment vertical="center"/>
    </dxf>
    <dxf>
      <alignment horizontal="center"/>
    </dxf>
    <dxf>
      <alignment vertical="center"/>
    </dxf>
    <dxf>
      <numFmt numFmtId="165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vertical="center"/>
    </dxf>
    <dxf>
      <alignment wrapText="1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wrapText="1"/>
    </dxf>
    <dxf>
      <alignment vertical="center"/>
    </dxf>
    <dxf>
      <alignment horizontal="center"/>
    </dxf>
    <dxf>
      <alignment vertical="center"/>
    </dxf>
    <dxf>
      <numFmt numFmtId="165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1" indent="0"/>
    </dxf>
    <dxf>
      <alignment wrapText="1" indent="0"/>
    </dxf>
    <dxf>
      <alignment wrapText="1" indent="0"/>
    </dxf>
    <dxf>
      <alignment wrapText="1" indent="0"/>
    </dxf>
    <dxf>
      <alignment vertical="center"/>
    </dxf>
    <dxf>
      <alignment wrapText="1"/>
    </dxf>
    <dxf>
      <alignment vertical="center"/>
    </dxf>
    <dxf>
      <alignment wrapText="1"/>
    </dxf>
    <dxf>
      <alignment wrapText="1"/>
    </dxf>
    <dxf>
      <alignment vertical="center"/>
    </dxf>
    <dxf>
      <alignment horizontal="center"/>
    </dxf>
    <dxf>
      <alignment vertical="center"/>
    </dxf>
    <dxf>
      <numFmt numFmtId="165" formatCode="0.0000_ ;[Red]\-0.0000\ 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0.0000_ ;[Red]\-0.0000\ "/>
    </dxf>
    <dxf>
      <alignment vertical="center"/>
    </dxf>
    <dxf>
      <alignment horizontal="center"/>
    </dxf>
    <dxf>
      <alignment vertical="center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3</xdr:row>
      <xdr:rowOff>476250</xdr:rowOff>
    </xdr:from>
    <xdr:to>
      <xdr:col>5</xdr:col>
      <xdr:colOff>104775</xdr:colOff>
      <xdr:row>12</xdr:row>
      <xdr:rowOff>47624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eceita">
              <a:extLst>
                <a:ext uri="{FF2B5EF4-FFF2-40B4-BE49-F238E27FC236}">
                  <a16:creationId xmlns:a16="http://schemas.microsoft.com/office/drawing/2014/main" id="{28FF8C9C-4F1C-D424-EBFB-320D20A56A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cei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1" y="1028700"/>
              <a:ext cx="3590924" cy="1571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0</xdr:col>
      <xdr:colOff>209550</xdr:colOff>
      <xdr:row>1</xdr:row>
      <xdr:rowOff>47625</xdr:rowOff>
    </xdr:from>
    <xdr:ext cx="1828800" cy="647700"/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uf 1">
              <a:extLst>
                <a:ext uri="{FF2B5EF4-FFF2-40B4-BE49-F238E27FC236}">
                  <a16:creationId xmlns:a16="http://schemas.microsoft.com/office/drawing/2014/main" id="{A6E235C9-2FCC-442B-900D-C9AE29E79E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238125"/>
              <a:ext cx="1828800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áudia Patrícia Pimentel" refreshedDate="44962.89341689815" missingItemsLimit="0" createdVersion="8" refreshedVersion="8" minRefreshableVersion="3" recordCount="56">
  <cacheSource type="worksheet">
    <worksheetSource ref="A1:R57" sheet="Previsoes_Deep_Learning_Mais_Ep"/>
  </cacheSource>
  <cacheFields count="20">
    <cacheField name="indice" numFmtId="0">
      <sharedItems containsSemiMixedTypes="0" containsString="0" containsNumber="1" containsInteger="1" minValue="0" maxValue="55"/>
    </cacheField>
    <cacheField name="uf" numFmtId="0">
      <sharedItems count="1">
        <s v="MA"/>
      </sharedItems>
    </cacheField>
    <cacheField name="receita" numFmtId="0">
      <sharedItems count="7">
        <s v="CFEM"/>
        <s v="CFEM AFETADOS"/>
        <s v="FEP"/>
        <s v="FPM"/>
        <s v="ICMS"/>
        <s v="IPI"/>
        <s v="IPVA"/>
      </sharedItems>
    </cacheField>
    <cacheField name="seletor" numFmtId="0">
      <sharedItems count="4">
        <s v="KBest"/>
        <s v="LinearRegression"/>
        <s v="RegressionLasso"/>
        <s v="RegressionRidge"/>
      </sharedItems>
    </cacheField>
    <cacheField name="seletor_model" numFmtId="0">
      <sharedItems count="2">
        <s v="GradientBoostingRegressor"/>
        <s v="XGBRegressor"/>
      </sharedItems>
    </cacheField>
    <cacheField name="features" numFmtId="0">
      <sharedItems count="7" longText="1">
        <s v="x_3,DolarComercial,ICMS_TOTAL,ST_EXTERNO,ICMS_SIMP_NACIO,IPVA,Exportacao,Importacao,SalarioMinimo,ResvInternac,Tx_SELIC_Perd,SINAP_Alto,SINAP_Baixo,SINAP_Minimo,SINAP_Normal,TxIPCA,IPP,PIB_MenBR,EXPT_SLZ_TOTAL,EXPT_SLZ_ProdIndQuim,MetaisCcomuns,Prod_Minerais,PIB_Mun,RndPrCap_Mun,VA_BrtAdm,VA_BrtIndust,VA_BrtServExclAdm,VA_ImpostosProd_,VA_BrtTotal,PercResSP_Nom,CFEM_MA,CFEM_Mun,Coef_IPM,Gasolina_Brasil,Ajustes_MA_Munic,DvLq_Gov_MA,ICMS_Muns,TOTAL_ArrecMun"/>
        <s v="x_3,x_2,ICMS_DvAtTrb,ICMS_TOTAL,ST_EXTERNO,Importacao,CFEM_MA,CFEM_Total,Gasolina_Brasil,FinMA_Mn_JrNom,Ajustes_MA_Munic,IPVA_Muns"/>
        <s v="x_3,x_2,x_1,DolarComercial,ICMS,ICMS_DvAtTrb,ICMS_TOTAL,ST_EXTERNO,ST_INTERNO,ICMS_SIMP_NACIO,IPVA,IGPM,IBC_Br,Exportacao,Importacao,SalarioMinimo,ResvInternac,Tx_SELIC_Perd,INPC,SINAP_Alto,SINAP_Baixo,SINAP_Minimo,SINAP_Normal,TxDesocupados,TxIPCA,Petroleo_Brent_Brasil,IPP,PIB_MenBR,EXPT_SLZ_TOTAL,EXPT_SLZ_ProdIndQuim,PrcInvRndPrCpMn"/>
        <s v="x_3,x_1,IPVA,IGPM,IBC_Br,Importacao,TxDesocupados,TxIPCA,Petroleo_Brent_Brasil,PIB_MenBR,TransacoesEspeciais,CFEM_MA,CFEM_Total,Gasolina_Brasil,FinMA_MnRestPrim,FinMA_MnRestNom,DvLq_Sao_Luis_MA,DvLq_MA_ExcCapital,ICMS_Muns,TOTAL_ArrecMun"/>
        <s v="x_1,DolarComercial,ICMS,ICMS_TOTAL,ST_EXTERNO,ICMS_SIMP_NACIO,SalarioMinimo,ResvInternac,SINAP_Alto,SINAP_Baixo,SINAP_Minimo,SINAP_Normal,TxDesocupados,PIB_MenBR,EXPT_SLZ_ProdIndQuim,MetaisCcomuns,Prod_Minerais,PIB_Mun,RndPrCap_Mun,VA_BrtAdm,VA_BrtIndust,VA_BrtServExclAdm,VA_ImpostosProd_,VA_BrtTotal,PercResSP_Nom,Coef_IPM,Gasolina_Brasil,DvLq_Gov_MA,DvLq_Sao_Luis_MA,Coef_CIFPM_SLZ"/>
        <s v="x_3,x_2,DolarComercial,ICMS,ICMS_DvAtTrb,ICMS_TOTAL,ST_EXTERNO,ST_INTERNO,ICMS_SIMP_NACIO,IPVA,IGPM,IBC_Br,Exportacao,ResvInternac,Tx_SELIC_Perd,INPC,SINAP_Alto,SINAP_Baixo,SINAP_Minimo,SINAP_Normal,TxDesocupados,TxIPCA,Petroleo_Brent_Brasil,IPP,PIB_MenBR,EXPT_SLZ_TOTAL,EXPT_SLZ_ProdIndQuim,MetaisCcomuns,Prod_Minerais,TransacoesEspeciais,PIB_Mun,RndPrCap_Mun,VA_BrtAdm,VA_BrtAgro,VA_BrtIndust,VA_BrtServExclAdm,VA_ImpostosProd_,VA_BrtTotal,CFEM_MA,CFEM_Total,CFEM_Mun,Veic_PgtoIPVA,Coef_IPM,FinMA_MnRestPrim,FinMA_MnRestNom,FinMA_Mn_JrNom,Ajustes_MA_Munic,DvLq_Gov_MA,DvLq_Sao_Luis_MA,DvLq_MA_ExcCapital,ICMS_DvAtTrb_Muns,ICMS_Muns,IPVA_Muns,TOTAL_ArrecMun,Coef_CIFPM_SLZ"/>
        <s v="x_3,x_2,x_1,DolarComercial,ICMS,ICMS_DvAtTrb,ICMS_TOTAL,ST_EXTERNO,ST_INTERNO,ICMS_SIMP_NACIO,IPVA,IGPM,IBC_Br,Exportacao,Importacao,SalarioMinimo,ResvInternac,Tx_SELIC_Perd,INPC,SINAP_Alto,SINAP_Baixo,PrcInvRndPrCpMn"/>
      </sharedItems>
    </cacheField>
    <cacheField name="k features" numFmtId="0">
      <sharedItems containsSemiMixedTypes="0" containsString="0" containsNumber="1" containsInteger="1" minValue="12" maxValue="55" count="7">
        <n v="38"/>
        <n v="12"/>
        <n v="31"/>
        <n v="20"/>
        <n v="30"/>
        <n v="55"/>
        <n v="22"/>
      </sharedItems>
    </cacheField>
    <cacheField name="modelo_trinamamento" numFmtId="0">
      <sharedItems count="4">
        <s v="CNN"/>
        <s v="LSTM"/>
        <s v="LSTM_COMPLEX"/>
        <s v="GRU"/>
      </sharedItems>
    </cacheField>
    <cacheField name="LearnRate" numFmtId="11">
      <sharedItems containsSemiMixedTypes="0" containsString="0" containsNumber="1" minValue="1E-4" maxValue="1E-4"/>
    </cacheField>
    <cacheField name="LastEpoch" numFmtId="0">
      <sharedItems containsSemiMixedTypes="0" containsString="0" containsNumber="1" containsInteger="1" minValue="10" maxValue="200"/>
    </cacheField>
    <cacheField name="LastmodelLos" numFmtId="0">
      <sharedItems containsSemiMixedTypes="0" containsString="0" containsNumber="1" minValue="3.5000000000000003E-2" maxValue="44931"/>
    </cacheField>
    <cacheField name="LastmodelRMSE" numFmtId="0">
      <sharedItems containsSemiMixedTypes="0" containsString="0" containsNumber="1" minValue="0.187" maxValue="21197" count="28">
        <n v="0.99119999999999997"/>
        <n v="0.187"/>
        <n v="0.21240000000000001"/>
        <n v="0.2155"/>
        <n v="13836"/>
        <n v="11739"/>
        <n v="14011"/>
        <n v="12868"/>
        <n v="11764"/>
        <n v="16964"/>
        <n v="20173"/>
        <n v="21197"/>
        <n v="0.74990000000000001"/>
        <n v="11727"/>
        <n v="14687"/>
        <n v="11936"/>
        <n v="11725"/>
        <n v="0.96260000000000001"/>
        <n v="0.77280000000000004"/>
        <n v="0.87749999999999995"/>
        <n v="13097"/>
        <n v="10455"/>
        <n v="10009"/>
        <n v="0.88470000000000004"/>
        <n v="10237"/>
        <n v="0.55369999999999997"/>
        <n v="0.45450000000000002"/>
        <n v="0.59940000000000004"/>
      </sharedItems>
    </cacheField>
    <cacheField name="BestSavedEpoch" numFmtId="0">
      <sharedItems containsSemiMixedTypes="0" containsString="0" containsNumber="1" containsInteger="1" minValue="6" maxValue="115" count="19">
        <n v="7"/>
        <n v="14"/>
        <n v="16"/>
        <n v="38"/>
        <n v="25"/>
        <n v="100"/>
        <n v="50"/>
        <n v="80"/>
        <n v="115"/>
        <n v="79"/>
        <n v="6"/>
        <n v="39"/>
        <n v="42"/>
        <n v="15"/>
        <n v="65"/>
        <n v="10"/>
        <n v="84"/>
        <n v="47"/>
        <n v="46"/>
      </sharedItems>
    </cacheField>
    <cacheField name="BestSavedmodelLos" numFmtId="0">
      <sharedItems containsSemiMixedTypes="0" containsString="0" containsNumber="1" minValue="1.95E-2" maxValue="40696" count="28">
        <n v="0.32169999999999999"/>
        <n v="1.95E-2"/>
        <n v="3.6999999999999998E-2"/>
        <n v="3.2899999999999999E-2"/>
        <n v="18926"/>
        <n v="1378"/>
        <n v="19631"/>
        <n v="16559"/>
        <n v="12595"/>
        <n v="28779"/>
        <n v="40696"/>
        <n v="4484"/>
        <n v="0.36630000000000001"/>
        <n v="13753"/>
        <n v="20728"/>
        <n v="14036"/>
        <n v="0.64039999999999997"/>
        <n v="0.80269999999999997"/>
        <n v="0.54900000000000004"/>
        <n v="0.74299999999999999"/>
        <n v="15877"/>
        <n v="1024"/>
        <n v="0.85450000000000004"/>
        <n v="0.78269999999999995"/>
        <n v="10479"/>
        <n v="0.2041"/>
        <n v="0.20660000000000001"/>
        <n v="0.29730000000000001"/>
      </sharedItems>
    </cacheField>
    <cacheField name="BestSavedmodelRMSE" numFmtId="0">
      <sharedItems containsSemiMixedTypes="0" containsString="0" containsNumber="1" minValue="0.13969999999999999" maxValue="21175" count="28">
        <n v="0.56720000000000004"/>
        <n v="0.13969999999999999"/>
        <n v="0.19239999999999999"/>
        <n v="0.18149999999999999"/>
        <n v="13757"/>
        <n v="11739"/>
        <n v="14011"/>
        <n v="12868"/>
        <n v="11223"/>
        <n v="16964"/>
        <n v="20173"/>
        <n v="21175"/>
        <n v="0.60519999999999996"/>
        <n v="11727"/>
        <n v="14397"/>
        <n v="11847"/>
        <n v="0.80020000000000002"/>
        <n v="0.89590000000000003"/>
        <n v="0.7409"/>
        <n v="0.86199999999999999"/>
        <n v="1.26"/>
        <n v="10119"/>
        <n v="0.9244"/>
        <n v="0.88470000000000004"/>
        <n v="10237"/>
        <n v="0.45179999999999998"/>
        <n v="0.45450000000000002"/>
        <n v="0.54530000000000001"/>
      </sharedItems>
    </cacheField>
    <cacheField name="Data" numFmtId="14">
      <sharedItems containsSemiMixedTypes="0" containsNonDate="0" containsDate="1" containsString="0" minDate="2022-01-16T00:00:00" maxDate="2022-02-24T00:00:00" count="14">
        <d v="2022-01-16T00:00:00"/>
        <d v="2022-02-16T00:00:00"/>
        <d v="2022-01-23T00:00:00"/>
        <d v="2022-02-23T00:00:00"/>
        <d v="2022-01-18T00:00:00"/>
        <d v="2022-02-18T00:00:00"/>
        <d v="2022-01-19T00:00:00"/>
        <d v="2022-02-19T00:00:00"/>
        <d v="2022-01-20T00:00:00"/>
        <d v="2022-02-20T00:00:00"/>
        <d v="2022-01-21T00:00:00"/>
        <d v="2022-02-21T00:00:00"/>
        <d v="2022-01-22T00:00:00"/>
        <d v="2022-02-22T00:00:00"/>
      </sharedItems>
      <fieldGroup par="18" base="15">
        <rangePr groupBy="days" startDate="2022-01-16T00:00:00" endDate="2022-02-24T00:00:00"/>
        <groupItems count="368">
          <s v="&lt;16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4/02/2022"/>
        </groupItems>
      </fieldGroup>
    </cacheField>
    <cacheField name="Predicao" numFmtId="0">
      <sharedItems containsSemiMixedTypes="0" containsString="0" containsNumber="1" minValue="-1405812.75" maxValue="73122632"/>
    </cacheField>
    <cacheField name="Realizado" numFmtId="0">
      <sharedItems containsSemiMixedTypes="0" containsString="0" containsNumber="1" minValue="14208.74" maxValue="74870189.540000007"/>
    </cacheField>
    <cacheField name="Meses" numFmtId="0" databaseField="0">
      <fieldGroup base="15">
        <rangePr groupBy="months" startDate="2022-01-16T00:00:00" endDate="2022-02-24T00:00:00"/>
        <groupItems count="14">
          <s v="&lt;16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02/2022"/>
        </groupItems>
      </fieldGroup>
    </cacheField>
    <cacheField name="Diferenca" numFmtId="0" formula="Realizado -Predicao" databaseField="0"/>
  </cacheFields>
  <extLst>
    <ext xmlns:x14="http://schemas.microsoft.com/office/spreadsheetml/2009/9/main" uri="{725AE2AE-9491-48be-B2B4-4EB974FC3084}">
      <x14:pivotCacheDefinition pivotCacheId="2374897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0"/>
    <x v="0"/>
    <x v="0"/>
    <x v="0"/>
    <x v="0"/>
    <x v="0"/>
    <x v="0"/>
    <x v="0"/>
    <n v="1E-4"/>
    <n v="110"/>
    <n v="0.98260000000000003"/>
    <x v="0"/>
    <x v="0"/>
    <x v="0"/>
    <x v="0"/>
    <x v="0"/>
    <n v="27016.19"/>
    <n v="14208.74"/>
  </r>
  <r>
    <n v="1"/>
    <x v="0"/>
    <x v="0"/>
    <x v="0"/>
    <x v="0"/>
    <x v="0"/>
    <x v="0"/>
    <x v="0"/>
    <n v="1E-4"/>
    <n v="110"/>
    <n v="0.98260000000000003"/>
    <x v="0"/>
    <x v="0"/>
    <x v="0"/>
    <x v="0"/>
    <x v="1"/>
    <n v="33758.11"/>
    <n v="15555.34"/>
  </r>
  <r>
    <n v="14"/>
    <x v="0"/>
    <x v="0"/>
    <x v="0"/>
    <x v="0"/>
    <x v="0"/>
    <x v="0"/>
    <x v="1"/>
    <n v="1E-4"/>
    <n v="100"/>
    <n v="3.5000000000000003E-2"/>
    <x v="1"/>
    <x v="1"/>
    <x v="1"/>
    <x v="1"/>
    <x v="0"/>
    <n v="16337.71"/>
    <n v="14208.74"/>
  </r>
  <r>
    <n v="15"/>
    <x v="0"/>
    <x v="0"/>
    <x v="0"/>
    <x v="0"/>
    <x v="0"/>
    <x v="0"/>
    <x v="1"/>
    <n v="1E-4"/>
    <n v="100"/>
    <n v="3.5000000000000003E-2"/>
    <x v="1"/>
    <x v="1"/>
    <x v="1"/>
    <x v="1"/>
    <x v="1"/>
    <n v="16404.419999999998"/>
    <n v="15555.34"/>
  </r>
  <r>
    <n v="28"/>
    <x v="0"/>
    <x v="0"/>
    <x v="0"/>
    <x v="0"/>
    <x v="0"/>
    <x v="0"/>
    <x v="2"/>
    <n v="1E-4"/>
    <n v="50"/>
    <n v="4.5100000000000001E-2"/>
    <x v="2"/>
    <x v="2"/>
    <x v="2"/>
    <x v="2"/>
    <x v="0"/>
    <n v="17828.79"/>
    <n v="14208.74"/>
  </r>
  <r>
    <n v="29"/>
    <x v="0"/>
    <x v="0"/>
    <x v="0"/>
    <x v="0"/>
    <x v="0"/>
    <x v="0"/>
    <x v="2"/>
    <n v="1E-4"/>
    <n v="50"/>
    <n v="4.5100000000000001E-2"/>
    <x v="2"/>
    <x v="2"/>
    <x v="2"/>
    <x v="2"/>
    <x v="1"/>
    <n v="18459.080000000002"/>
    <n v="15555.34"/>
  </r>
  <r>
    <n v="42"/>
    <x v="0"/>
    <x v="0"/>
    <x v="0"/>
    <x v="0"/>
    <x v="0"/>
    <x v="0"/>
    <x v="3"/>
    <n v="1E-4"/>
    <n v="80"/>
    <n v="4.6399999999999997E-2"/>
    <x v="3"/>
    <x v="3"/>
    <x v="3"/>
    <x v="3"/>
    <x v="0"/>
    <n v="14414.89"/>
    <n v="14208.74"/>
  </r>
  <r>
    <n v="43"/>
    <x v="0"/>
    <x v="0"/>
    <x v="0"/>
    <x v="0"/>
    <x v="0"/>
    <x v="0"/>
    <x v="3"/>
    <n v="1E-4"/>
    <n v="80"/>
    <n v="4.6399999999999997E-2"/>
    <x v="3"/>
    <x v="3"/>
    <x v="3"/>
    <x v="3"/>
    <x v="1"/>
    <n v="11574.28"/>
    <n v="15555.34"/>
  </r>
  <r>
    <n v="12"/>
    <x v="0"/>
    <x v="1"/>
    <x v="1"/>
    <x v="0"/>
    <x v="1"/>
    <x v="1"/>
    <x v="0"/>
    <n v="1E-4"/>
    <n v="30"/>
    <n v="19144"/>
    <x v="4"/>
    <x v="4"/>
    <x v="4"/>
    <x v="4"/>
    <x v="2"/>
    <n v="8118175.5"/>
    <n v="7379090.0999999996"/>
  </r>
  <r>
    <n v="13"/>
    <x v="0"/>
    <x v="1"/>
    <x v="1"/>
    <x v="0"/>
    <x v="1"/>
    <x v="1"/>
    <x v="0"/>
    <n v="1E-4"/>
    <n v="30"/>
    <n v="19144"/>
    <x v="4"/>
    <x v="4"/>
    <x v="4"/>
    <x v="4"/>
    <x v="3"/>
    <n v="3686449.5"/>
    <n v="7745104.3499999996"/>
  </r>
  <r>
    <n v="26"/>
    <x v="0"/>
    <x v="1"/>
    <x v="1"/>
    <x v="0"/>
    <x v="1"/>
    <x v="1"/>
    <x v="1"/>
    <n v="1E-4"/>
    <n v="100"/>
    <n v="1378"/>
    <x v="5"/>
    <x v="5"/>
    <x v="5"/>
    <x v="5"/>
    <x v="2"/>
    <n v="7911826"/>
    <n v="7379090.0999999996"/>
  </r>
  <r>
    <n v="27"/>
    <x v="0"/>
    <x v="1"/>
    <x v="1"/>
    <x v="0"/>
    <x v="1"/>
    <x v="1"/>
    <x v="1"/>
    <n v="1E-4"/>
    <n v="100"/>
    <n v="1378"/>
    <x v="5"/>
    <x v="5"/>
    <x v="5"/>
    <x v="5"/>
    <x v="3"/>
    <n v="6942487"/>
    <n v="7745104.3499999996"/>
  </r>
  <r>
    <n v="40"/>
    <x v="0"/>
    <x v="1"/>
    <x v="1"/>
    <x v="0"/>
    <x v="1"/>
    <x v="1"/>
    <x v="2"/>
    <n v="1E-4"/>
    <n v="50"/>
    <n v="19631"/>
    <x v="6"/>
    <x v="6"/>
    <x v="6"/>
    <x v="6"/>
    <x v="2"/>
    <n v="7331323.5"/>
    <n v="7379090.0999999996"/>
  </r>
  <r>
    <n v="41"/>
    <x v="0"/>
    <x v="1"/>
    <x v="1"/>
    <x v="0"/>
    <x v="1"/>
    <x v="1"/>
    <x v="2"/>
    <n v="1E-4"/>
    <n v="50"/>
    <n v="19631"/>
    <x v="6"/>
    <x v="6"/>
    <x v="6"/>
    <x v="6"/>
    <x v="3"/>
    <n v="7086854"/>
    <n v="7745104.3499999996"/>
  </r>
  <r>
    <n v="54"/>
    <x v="0"/>
    <x v="1"/>
    <x v="1"/>
    <x v="0"/>
    <x v="1"/>
    <x v="1"/>
    <x v="3"/>
    <n v="1E-4"/>
    <n v="80"/>
    <n v="16559"/>
    <x v="7"/>
    <x v="7"/>
    <x v="7"/>
    <x v="7"/>
    <x v="2"/>
    <n v="8601261"/>
    <n v="7379090.0999999996"/>
  </r>
  <r>
    <n v="55"/>
    <x v="0"/>
    <x v="1"/>
    <x v="1"/>
    <x v="0"/>
    <x v="1"/>
    <x v="1"/>
    <x v="3"/>
    <n v="1E-4"/>
    <n v="80"/>
    <n v="16559"/>
    <x v="7"/>
    <x v="7"/>
    <x v="7"/>
    <x v="7"/>
    <x v="3"/>
    <n v="6778372"/>
    <n v="7745104.3499999996"/>
  </r>
  <r>
    <n v="2"/>
    <x v="0"/>
    <x v="2"/>
    <x v="2"/>
    <x v="1"/>
    <x v="2"/>
    <x v="2"/>
    <x v="0"/>
    <n v="1E-4"/>
    <n v="200"/>
    <n v="13838"/>
    <x v="8"/>
    <x v="8"/>
    <x v="8"/>
    <x v="8"/>
    <x v="4"/>
    <n v="1201237.6200000001"/>
    <n v="719937.71"/>
  </r>
  <r>
    <n v="3"/>
    <x v="0"/>
    <x v="2"/>
    <x v="2"/>
    <x v="1"/>
    <x v="2"/>
    <x v="2"/>
    <x v="0"/>
    <n v="1E-4"/>
    <n v="200"/>
    <n v="13838"/>
    <x v="8"/>
    <x v="8"/>
    <x v="8"/>
    <x v="8"/>
    <x v="5"/>
    <n v="907570.56"/>
    <n v="786058.29"/>
  </r>
  <r>
    <n v="16"/>
    <x v="0"/>
    <x v="2"/>
    <x v="2"/>
    <x v="1"/>
    <x v="2"/>
    <x v="2"/>
    <x v="1"/>
    <n v="1E-4"/>
    <n v="100"/>
    <n v="28779"/>
    <x v="9"/>
    <x v="5"/>
    <x v="9"/>
    <x v="9"/>
    <x v="4"/>
    <n v="833597.31"/>
    <n v="719937.71"/>
  </r>
  <r>
    <n v="17"/>
    <x v="0"/>
    <x v="2"/>
    <x v="2"/>
    <x v="1"/>
    <x v="2"/>
    <x v="2"/>
    <x v="1"/>
    <n v="1E-4"/>
    <n v="100"/>
    <n v="28779"/>
    <x v="9"/>
    <x v="5"/>
    <x v="9"/>
    <x v="9"/>
    <x v="5"/>
    <n v="834845.88"/>
    <n v="786058.29"/>
  </r>
  <r>
    <n v="30"/>
    <x v="0"/>
    <x v="2"/>
    <x v="2"/>
    <x v="1"/>
    <x v="2"/>
    <x v="2"/>
    <x v="2"/>
    <n v="1E-4"/>
    <n v="50"/>
    <n v="40696"/>
    <x v="10"/>
    <x v="6"/>
    <x v="10"/>
    <x v="10"/>
    <x v="4"/>
    <n v="737257.69"/>
    <n v="719937.71"/>
  </r>
  <r>
    <n v="31"/>
    <x v="0"/>
    <x v="2"/>
    <x v="2"/>
    <x v="1"/>
    <x v="2"/>
    <x v="2"/>
    <x v="2"/>
    <n v="1E-4"/>
    <n v="50"/>
    <n v="40696"/>
    <x v="10"/>
    <x v="6"/>
    <x v="10"/>
    <x v="10"/>
    <x v="5"/>
    <n v="732416.94"/>
    <n v="786058.29"/>
  </r>
  <r>
    <n v="44"/>
    <x v="0"/>
    <x v="2"/>
    <x v="2"/>
    <x v="1"/>
    <x v="2"/>
    <x v="2"/>
    <x v="3"/>
    <n v="1E-4"/>
    <n v="80"/>
    <n v="44931"/>
    <x v="11"/>
    <x v="9"/>
    <x v="11"/>
    <x v="11"/>
    <x v="4"/>
    <n v="753933.75"/>
    <n v="719937.71"/>
  </r>
  <r>
    <n v="45"/>
    <x v="0"/>
    <x v="2"/>
    <x v="2"/>
    <x v="1"/>
    <x v="2"/>
    <x v="2"/>
    <x v="3"/>
    <n v="1E-4"/>
    <n v="80"/>
    <n v="44931"/>
    <x v="11"/>
    <x v="9"/>
    <x v="11"/>
    <x v="11"/>
    <x v="5"/>
    <n v="733187.44"/>
    <n v="786058.29"/>
  </r>
  <r>
    <n v="4"/>
    <x v="0"/>
    <x v="3"/>
    <x v="3"/>
    <x v="0"/>
    <x v="3"/>
    <x v="3"/>
    <x v="0"/>
    <n v="1E-4"/>
    <n v="200"/>
    <n v="0.56240000000000001"/>
    <x v="12"/>
    <x v="10"/>
    <x v="12"/>
    <x v="12"/>
    <x v="6"/>
    <n v="73122632"/>
    <n v="56972497.090000004"/>
  </r>
  <r>
    <n v="5"/>
    <x v="0"/>
    <x v="3"/>
    <x v="3"/>
    <x v="0"/>
    <x v="3"/>
    <x v="3"/>
    <x v="0"/>
    <n v="1E-4"/>
    <n v="200"/>
    <n v="0.56240000000000001"/>
    <x v="12"/>
    <x v="10"/>
    <x v="12"/>
    <x v="12"/>
    <x v="7"/>
    <n v="62349356"/>
    <n v="74870189.540000007"/>
  </r>
  <r>
    <n v="18"/>
    <x v="0"/>
    <x v="3"/>
    <x v="3"/>
    <x v="0"/>
    <x v="3"/>
    <x v="3"/>
    <x v="1"/>
    <n v="1E-4"/>
    <n v="100"/>
    <n v="13753"/>
    <x v="13"/>
    <x v="5"/>
    <x v="13"/>
    <x v="13"/>
    <x v="6"/>
    <n v="50151920"/>
    <n v="56972497.090000004"/>
  </r>
  <r>
    <n v="19"/>
    <x v="0"/>
    <x v="3"/>
    <x v="3"/>
    <x v="0"/>
    <x v="3"/>
    <x v="3"/>
    <x v="1"/>
    <n v="1E-4"/>
    <n v="100"/>
    <n v="13753"/>
    <x v="13"/>
    <x v="5"/>
    <x v="13"/>
    <x v="13"/>
    <x v="7"/>
    <n v="57877232"/>
    <n v="74870189.540000007"/>
  </r>
  <r>
    <n v="32"/>
    <x v="0"/>
    <x v="3"/>
    <x v="3"/>
    <x v="0"/>
    <x v="3"/>
    <x v="3"/>
    <x v="2"/>
    <n v="1E-4"/>
    <n v="50"/>
    <n v="21569"/>
    <x v="14"/>
    <x v="11"/>
    <x v="14"/>
    <x v="14"/>
    <x v="6"/>
    <n v="46463000"/>
    <n v="56972497.090000004"/>
  </r>
  <r>
    <n v="33"/>
    <x v="0"/>
    <x v="3"/>
    <x v="3"/>
    <x v="0"/>
    <x v="3"/>
    <x v="3"/>
    <x v="2"/>
    <n v="1E-4"/>
    <n v="50"/>
    <n v="21569"/>
    <x v="14"/>
    <x v="11"/>
    <x v="14"/>
    <x v="14"/>
    <x v="7"/>
    <n v="55324816"/>
    <n v="74870189.540000007"/>
  </r>
  <r>
    <n v="46"/>
    <x v="0"/>
    <x v="3"/>
    <x v="3"/>
    <x v="0"/>
    <x v="3"/>
    <x v="3"/>
    <x v="3"/>
    <n v="1E-4"/>
    <n v="80"/>
    <n v="14246"/>
    <x v="15"/>
    <x v="9"/>
    <x v="15"/>
    <x v="15"/>
    <x v="6"/>
    <n v="51619680"/>
    <n v="56972497.090000004"/>
  </r>
  <r>
    <n v="47"/>
    <x v="0"/>
    <x v="3"/>
    <x v="3"/>
    <x v="0"/>
    <x v="3"/>
    <x v="3"/>
    <x v="3"/>
    <n v="1E-4"/>
    <n v="80"/>
    <n v="14246"/>
    <x v="15"/>
    <x v="9"/>
    <x v="15"/>
    <x v="15"/>
    <x v="7"/>
    <n v="57792104"/>
    <n v="74870189.540000007"/>
  </r>
  <r>
    <n v="6"/>
    <x v="0"/>
    <x v="4"/>
    <x v="0"/>
    <x v="0"/>
    <x v="4"/>
    <x v="4"/>
    <x v="0"/>
    <n v="1E-4"/>
    <n v="160"/>
    <n v="13748"/>
    <x v="16"/>
    <x v="12"/>
    <x v="16"/>
    <x v="16"/>
    <x v="8"/>
    <n v="57903704"/>
    <n v="70700563.890000001"/>
  </r>
  <r>
    <n v="7"/>
    <x v="0"/>
    <x v="4"/>
    <x v="0"/>
    <x v="0"/>
    <x v="4"/>
    <x v="4"/>
    <x v="0"/>
    <n v="1E-4"/>
    <n v="160"/>
    <n v="13748"/>
    <x v="16"/>
    <x v="12"/>
    <x v="16"/>
    <x v="16"/>
    <x v="9"/>
    <n v="58172596"/>
    <n v="53251349.759999998"/>
  </r>
  <r>
    <n v="20"/>
    <x v="0"/>
    <x v="4"/>
    <x v="0"/>
    <x v="0"/>
    <x v="4"/>
    <x v="4"/>
    <x v="1"/>
    <n v="1E-4"/>
    <n v="100"/>
    <n v="0.92659999999999998"/>
    <x v="17"/>
    <x v="13"/>
    <x v="17"/>
    <x v="17"/>
    <x v="8"/>
    <n v="55114076"/>
    <n v="70700563.890000001"/>
  </r>
  <r>
    <n v="21"/>
    <x v="0"/>
    <x v="4"/>
    <x v="0"/>
    <x v="0"/>
    <x v="4"/>
    <x v="4"/>
    <x v="1"/>
    <n v="1E-4"/>
    <n v="100"/>
    <n v="0.92659999999999998"/>
    <x v="17"/>
    <x v="13"/>
    <x v="17"/>
    <x v="17"/>
    <x v="9"/>
    <n v="55280996"/>
    <n v="53251349.759999998"/>
  </r>
  <r>
    <n v="34"/>
    <x v="0"/>
    <x v="4"/>
    <x v="0"/>
    <x v="0"/>
    <x v="4"/>
    <x v="4"/>
    <x v="2"/>
    <n v="1E-4"/>
    <n v="50"/>
    <n v="0.59719999999999995"/>
    <x v="18"/>
    <x v="13"/>
    <x v="18"/>
    <x v="18"/>
    <x v="8"/>
    <n v="58153088"/>
    <n v="70700563.890000001"/>
  </r>
  <r>
    <n v="35"/>
    <x v="0"/>
    <x v="4"/>
    <x v="0"/>
    <x v="0"/>
    <x v="4"/>
    <x v="4"/>
    <x v="2"/>
    <n v="1E-4"/>
    <n v="50"/>
    <n v="0.59719999999999995"/>
    <x v="18"/>
    <x v="13"/>
    <x v="18"/>
    <x v="18"/>
    <x v="9"/>
    <n v="59559720"/>
    <n v="53251349.759999998"/>
  </r>
  <r>
    <n v="48"/>
    <x v="0"/>
    <x v="4"/>
    <x v="0"/>
    <x v="0"/>
    <x v="4"/>
    <x v="4"/>
    <x v="3"/>
    <n v="1E-4"/>
    <n v="80"/>
    <n v="0.77"/>
    <x v="19"/>
    <x v="14"/>
    <x v="19"/>
    <x v="19"/>
    <x v="8"/>
    <n v="55330696"/>
    <n v="70700563.890000001"/>
  </r>
  <r>
    <n v="49"/>
    <x v="0"/>
    <x v="4"/>
    <x v="0"/>
    <x v="0"/>
    <x v="4"/>
    <x v="4"/>
    <x v="3"/>
    <n v="1E-4"/>
    <n v="80"/>
    <n v="0.77"/>
    <x v="19"/>
    <x v="14"/>
    <x v="19"/>
    <x v="19"/>
    <x v="9"/>
    <n v="54776820"/>
    <n v="53251349.759999998"/>
  </r>
  <r>
    <n v="8"/>
    <x v="0"/>
    <x v="5"/>
    <x v="3"/>
    <x v="1"/>
    <x v="5"/>
    <x v="5"/>
    <x v="0"/>
    <n v="1E-4"/>
    <n v="155"/>
    <n v="17153"/>
    <x v="20"/>
    <x v="15"/>
    <x v="20"/>
    <x v="20"/>
    <x v="10"/>
    <n v="322922.96999999997"/>
    <n v="702313.98"/>
  </r>
  <r>
    <n v="9"/>
    <x v="0"/>
    <x v="5"/>
    <x v="3"/>
    <x v="1"/>
    <x v="5"/>
    <x v="5"/>
    <x v="0"/>
    <n v="1E-4"/>
    <n v="155"/>
    <n v="17153"/>
    <x v="20"/>
    <x v="15"/>
    <x v="20"/>
    <x v="20"/>
    <x v="11"/>
    <n v="530500.62"/>
    <n v="558950.13"/>
  </r>
  <r>
    <n v="22"/>
    <x v="0"/>
    <x v="5"/>
    <x v="3"/>
    <x v="1"/>
    <x v="5"/>
    <x v="5"/>
    <x v="1"/>
    <n v="1E-4"/>
    <n v="100"/>
    <n v="10932"/>
    <x v="21"/>
    <x v="16"/>
    <x v="21"/>
    <x v="21"/>
    <x v="10"/>
    <n v="499178.28"/>
    <n v="702313.98"/>
  </r>
  <r>
    <n v="23"/>
    <x v="0"/>
    <x v="5"/>
    <x v="3"/>
    <x v="1"/>
    <x v="5"/>
    <x v="5"/>
    <x v="1"/>
    <n v="1E-4"/>
    <n v="100"/>
    <n v="10932"/>
    <x v="21"/>
    <x v="16"/>
    <x v="21"/>
    <x v="21"/>
    <x v="11"/>
    <n v="539987.88"/>
    <n v="558950.13"/>
  </r>
  <r>
    <n v="36"/>
    <x v="0"/>
    <x v="5"/>
    <x v="3"/>
    <x v="1"/>
    <x v="5"/>
    <x v="5"/>
    <x v="2"/>
    <n v="1E-4"/>
    <n v="50"/>
    <n v="10017"/>
    <x v="22"/>
    <x v="17"/>
    <x v="22"/>
    <x v="22"/>
    <x v="10"/>
    <n v="525662.5"/>
    <n v="702313.98"/>
  </r>
  <r>
    <n v="37"/>
    <x v="0"/>
    <x v="5"/>
    <x v="3"/>
    <x v="1"/>
    <x v="5"/>
    <x v="5"/>
    <x v="2"/>
    <n v="1E-4"/>
    <n v="50"/>
    <n v="10017"/>
    <x v="22"/>
    <x v="17"/>
    <x v="22"/>
    <x v="22"/>
    <x v="11"/>
    <n v="554573.12"/>
    <n v="558950.13"/>
  </r>
  <r>
    <n v="50"/>
    <x v="0"/>
    <x v="5"/>
    <x v="3"/>
    <x v="1"/>
    <x v="5"/>
    <x v="5"/>
    <x v="3"/>
    <n v="1E-4"/>
    <n v="80"/>
    <n v="0.78269999999999995"/>
    <x v="23"/>
    <x v="7"/>
    <x v="23"/>
    <x v="23"/>
    <x v="10"/>
    <n v="567542.93999999994"/>
    <n v="702313.98"/>
  </r>
  <r>
    <n v="51"/>
    <x v="0"/>
    <x v="5"/>
    <x v="3"/>
    <x v="1"/>
    <x v="5"/>
    <x v="5"/>
    <x v="3"/>
    <n v="1E-4"/>
    <n v="80"/>
    <n v="0.78269999999999995"/>
    <x v="23"/>
    <x v="7"/>
    <x v="23"/>
    <x v="23"/>
    <x v="11"/>
    <n v="562535.62"/>
    <n v="558950.13"/>
  </r>
  <r>
    <n v="10"/>
    <x v="0"/>
    <x v="6"/>
    <x v="2"/>
    <x v="1"/>
    <x v="6"/>
    <x v="6"/>
    <x v="0"/>
    <n v="1E-4"/>
    <n v="10"/>
    <n v="10479"/>
    <x v="24"/>
    <x v="15"/>
    <x v="24"/>
    <x v="24"/>
    <x v="12"/>
    <n v="-1405812.75"/>
    <n v="5833637.0599999996"/>
  </r>
  <r>
    <n v="11"/>
    <x v="0"/>
    <x v="6"/>
    <x v="2"/>
    <x v="1"/>
    <x v="6"/>
    <x v="6"/>
    <x v="0"/>
    <n v="1E-4"/>
    <n v="10"/>
    <n v="10479"/>
    <x v="24"/>
    <x v="15"/>
    <x v="24"/>
    <x v="24"/>
    <x v="13"/>
    <n v="1140430.25"/>
    <n v="11446102.25"/>
  </r>
  <r>
    <n v="24"/>
    <x v="0"/>
    <x v="6"/>
    <x v="2"/>
    <x v="1"/>
    <x v="6"/>
    <x v="6"/>
    <x v="1"/>
    <n v="1E-4"/>
    <n v="100"/>
    <n v="0.30659999999999998"/>
    <x v="25"/>
    <x v="12"/>
    <x v="25"/>
    <x v="25"/>
    <x v="12"/>
    <n v="4451441.5"/>
    <n v="5833637.0599999996"/>
  </r>
  <r>
    <n v="25"/>
    <x v="0"/>
    <x v="6"/>
    <x v="2"/>
    <x v="1"/>
    <x v="6"/>
    <x v="6"/>
    <x v="1"/>
    <n v="1E-4"/>
    <n v="100"/>
    <n v="0.30659999999999998"/>
    <x v="25"/>
    <x v="12"/>
    <x v="25"/>
    <x v="25"/>
    <x v="13"/>
    <n v="4612391.5"/>
    <n v="11446102.25"/>
  </r>
  <r>
    <n v="38"/>
    <x v="0"/>
    <x v="6"/>
    <x v="2"/>
    <x v="1"/>
    <x v="6"/>
    <x v="6"/>
    <x v="2"/>
    <n v="1E-4"/>
    <n v="50"/>
    <n v="0.20660000000000001"/>
    <x v="26"/>
    <x v="6"/>
    <x v="26"/>
    <x v="26"/>
    <x v="12"/>
    <n v="4048260.5"/>
    <n v="5833637.0599999996"/>
  </r>
  <r>
    <n v="39"/>
    <x v="0"/>
    <x v="6"/>
    <x v="2"/>
    <x v="1"/>
    <x v="6"/>
    <x v="6"/>
    <x v="2"/>
    <n v="1E-4"/>
    <n v="50"/>
    <n v="0.20660000000000001"/>
    <x v="26"/>
    <x v="6"/>
    <x v="26"/>
    <x v="26"/>
    <x v="13"/>
    <n v="4123099"/>
    <n v="11446102.25"/>
  </r>
  <r>
    <n v="52"/>
    <x v="0"/>
    <x v="6"/>
    <x v="2"/>
    <x v="1"/>
    <x v="6"/>
    <x v="6"/>
    <x v="3"/>
    <n v="1E-4"/>
    <n v="80"/>
    <n v="0.35920000000000002"/>
    <x v="27"/>
    <x v="18"/>
    <x v="27"/>
    <x v="27"/>
    <x v="12"/>
    <n v="3050311.25"/>
    <n v="5833637.0599999996"/>
  </r>
  <r>
    <n v="53"/>
    <x v="0"/>
    <x v="6"/>
    <x v="2"/>
    <x v="1"/>
    <x v="6"/>
    <x v="6"/>
    <x v="3"/>
    <n v="1E-4"/>
    <n v="80"/>
    <n v="0.35920000000000002"/>
    <x v="27"/>
    <x v="18"/>
    <x v="27"/>
    <x v="27"/>
    <x v="13"/>
    <n v="830082.75"/>
    <n v="11446102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_Features" cacheId="17" applyNumberFormats="0" applyBorderFormats="0" applyFontFormats="0" applyPatternFormats="0" applyAlignmentFormats="0" applyWidthHeightFormats="1" dataCaption="Valores" updatedVersion="8" minRefreshableVersion="3" rowGrandTotals="0" colGrandTotals="0" itemPrintTitles="1" mergeItem="1" createdVersion="8" indent="0" outline="1" outlineData="1" multipleFieldFilters="0" rowHeaderCaption="Features Selecionadas">
  <location ref="G1:I4" firstHeaderRow="0" firstDataRow="1" firstDataCol="1"/>
  <pivotFields count="20">
    <pivotField showAll="0"/>
    <pivotField showAll="0">
      <items count="2">
        <item x="0"/>
        <item t="default"/>
      </items>
    </pivotField>
    <pivotField showAll="0">
      <items count="8">
        <item h="1" x="0"/>
        <item x="1"/>
        <item h="1" x="2"/>
        <item h="1" x="3"/>
        <item h="1" x="4"/>
        <item h="1" x="5"/>
        <item h="1" x="6"/>
        <item t="default"/>
      </items>
    </pivotField>
    <pivotField axis="axisRow" showAll="0" defaultSubtotal="0">
      <items count="4">
        <item x="0"/>
        <item x="1"/>
        <item x="2"/>
        <item x="3"/>
      </items>
    </pivotField>
    <pivotField axis="axisRow" showAll="0" defaultSubtotal="0">
      <items count="2">
        <item x="0"/>
        <item x="1"/>
      </items>
    </pivotField>
    <pivotField axis="axisRow" showAll="0">
      <items count="8">
        <item x="4"/>
        <item x="0"/>
        <item x="3"/>
        <item x="5"/>
        <item x="1"/>
        <item x="6"/>
        <item x="2"/>
        <item t="default"/>
      </items>
    </pivotField>
    <pivotField dataField="1" showAll="0"/>
    <pivotField showAll="0"/>
    <pivotField dataField="1" numFmtId="11" showAll="0"/>
    <pivotField showAll="0"/>
    <pivotField showAll="0"/>
    <pivotField showAll="0"/>
    <pivotField showAll="0"/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3">
    <field x="3"/>
    <field x="4"/>
    <field x="5"/>
  </rowFields>
  <rowItems count="3">
    <i>
      <x v="1"/>
    </i>
    <i r="1">
      <x/>
    </i>
    <i r="2">
      <x v="4"/>
    </i>
  </rowItems>
  <colFields count="1">
    <field x="-2"/>
  </colFields>
  <colItems count="2">
    <i>
      <x/>
    </i>
    <i i="1">
      <x v="1"/>
    </i>
  </colItems>
  <dataFields count="2">
    <dataField name="Qnt features" fld="6" subtotal="average" baseField="3" baseItem="0"/>
    <dataField name="Learn Rate" fld="8" subtotal="max" baseField="3" baseItem="0" numFmtId="165"/>
  </dataFields>
  <formats count="33">
    <format dxfId="960">
      <pivotArea dataOnly="0" fieldPosition="0">
        <references count="1">
          <reference field="5" count="1">
            <x v="1"/>
          </reference>
        </references>
      </pivotArea>
    </format>
    <format dxfId="959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>
            <x v="1"/>
          </reference>
        </references>
      </pivotArea>
    </format>
    <format dxfId="958">
      <pivotArea collapsedLevelsAreSubtotals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>
            <x v="1"/>
          </reference>
        </references>
      </pivotArea>
    </format>
    <format dxfId="957">
      <pivotArea dataOnly="0" labelOnly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>
            <x v="1"/>
          </reference>
        </references>
      </pivotArea>
    </format>
    <format dxfId="956">
      <pivotArea outline="0" fieldPosition="0">
        <references count="1">
          <reference field="4294967294" count="1">
            <x v="1"/>
          </reference>
        </references>
      </pivotArea>
    </format>
    <format dxfId="955">
      <pivotArea type="all" dataOnly="0" outline="0" fieldPosition="0"/>
    </format>
    <format dxfId="954">
      <pivotArea outline="0" collapsedLevelsAreSubtotals="1" fieldPosition="0"/>
    </format>
    <format dxfId="953">
      <pivotArea field="3" type="button" dataOnly="0" labelOnly="1" outline="0" axis="axisRow" fieldPosition="0"/>
    </format>
    <format dxfId="952">
      <pivotArea dataOnly="0" labelOnly="1" fieldPosition="0">
        <references count="1">
          <reference field="3" count="1">
            <x v="0"/>
          </reference>
        </references>
      </pivotArea>
    </format>
    <format dxfId="951">
      <pivotArea dataOnly="0" labelOnly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950">
      <pivotArea dataOnly="0" labelOnly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>
            <x v="1"/>
          </reference>
        </references>
      </pivotArea>
    </format>
    <format dxfId="9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64">
      <pivotArea type="all" dataOnly="0" outline="0" fieldPosition="0"/>
    </format>
    <format dxfId="857">
      <pivotArea outline="0" collapsedLevelsAreSubtotals="1" fieldPosition="0"/>
    </format>
    <format dxfId="856">
      <pivotArea field="3" type="button" dataOnly="0" labelOnly="1" outline="0" axis="axisRow" fieldPosition="0"/>
    </format>
    <format dxfId="855">
      <pivotArea dataOnly="0" labelOnly="1" fieldPosition="0">
        <references count="1">
          <reference field="3" count="1">
            <x v="0"/>
          </reference>
        </references>
      </pivotArea>
    </format>
    <format dxfId="854">
      <pivotArea dataOnly="0" labelOnly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853">
      <pivotArea dataOnly="0" labelOnly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8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51">
      <pivotArea type="all" dataOnly="0" outline="0" fieldPosition="0"/>
    </format>
    <format dxfId="850">
      <pivotArea outline="0" collapsedLevelsAreSubtotals="1" fieldPosition="0"/>
    </format>
    <format dxfId="849">
      <pivotArea field="3" type="button" dataOnly="0" labelOnly="1" outline="0" axis="axisRow" fieldPosition="0"/>
    </format>
    <format dxfId="848">
      <pivotArea dataOnly="0" labelOnly="1" fieldPosition="0">
        <references count="1">
          <reference field="3" count="1">
            <x v="0"/>
          </reference>
        </references>
      </pivotArea>
    </format>
    <format dxfId="847">
      <pivotArea dataOnly="0" labelOnly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846">
      <pivotArea dataOnly="0" labelOnly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84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44">
      <pivotArea type="all" dataOnly="0" outline="0" fieldPosition="0"/>
    </format>
    <format dxfId="841">
      <pivotArea outline="0" collapsedLevelsAreSubtotals="1" fieldPosition="0"/>
    </format>
    <format dxfId="840">
      <pivotArea field="3" type="button" dataOnly="0" labelOnly="1" outline="0" axis="axisRow" fieldPosition="0"/>
    </format>
    <format dxfId="839">
      <pivotArea dataOnly="0" labelOnly="1" fieldPosition="0">
        <references count="1">
          <reference field="3" count="1">
            <x v="0"/>
          </reference>
        </references>
      </pivotArea>
    </format>
    <format dxfId="838">
      <pivotArea dataOnly="0" labelOnly="1" fieldPosition="0">
        <references count="2">
          <reference field="3" count="1" selected="0">
            <x v="0"/>
          </reference>
          <reference field="4" count="1">
            <x v="0"/>
          </reference>
        </references>
      </pivotArea>
    </format>
    <format dxfId="837">
      <pivotArea dataOnly="0" labelOnly="1" fieldPosition="0">
        <references count="3">
          <reference field="3" count="1" selected="0">
            <x v="0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8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d_Seletor" cacheId="17" applyNumberFormats="0" applyBorderFormats="0" applyFontFormats="0" applyPatternFormats="0" applyAlignmentFormats="0" applyWidthHeightFormats="1" dataCaption="Valores" updatedVersion="8" minRefreshableVersion="3" useAutoFormatting="1" rowGrandTotals="0" itemPrintTitles="1" mergeItem="1" createdVersion="8" indent="0" compact="0" compactData="0" multipleFieldFilters="0" rowHeaderCaption="Modelos" colHeaderCaption="Bimestre">
  <location ref="O5:AA12" firstHeaderRow="1" firstDataRow="4" firstDataCol="4"/>
  <pivotFields count="20">
    <pivotField compact="0" outline="0" showAll="0"/>
    <pivotField compact="0" outline="0" showAll="0">
      <items count="2">
        <item x="0"/>
        <item t="default"/>
      </items>
    </pivotField>
    <pivotField compact="0" outline="0" showAll="0">
      <items count="8">
        <item h="1" x="0"/>
        <item x="1"/>
        <item h="1" x="2"/>
        <item h="1" x="3"/>
        <item h="1" x="4"/>
        <item h="1" x="5"/>
        <item h="1" x="6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>
      <items count="8">
        <item x="1"/>
        <item x="3"/>
        <item x="6"/>
        <item x="4"/>
        <item x="2"/>
        <item x="0"/>
        <item x="5"/>
        <item t="default"/>
      </items>
    </pivotField>
    <pivotField axis="axisRow" compact="0" outline="0" showAll="0" defaultSubtotal="0">
      <items count="4">
        <item x="0"/>
        <item x="3"/>
        <item x="1"/>
        <item x="2"/>
      </items>
    </pivotField>
    <pivotField compact="0" numFmtId="11" outline="0" showAll="0"/>
    <pivotField compact="0" outline="0" showAll="0"/>
    <pivotField compact="0" outline="0" showAll="0"/>
    <pivotField compact="0" outline="0" showAll="0" defaultSubtotal="0">
      <items count="28">
        <item x="1"/>
        <item x="2"/>
        <item x="3"/>
        <item x="26"/>
        <item x="25"/>
        <item x="27"/>
        <item x="12"/>
        <item x="18"/>
        <item x="19"/>
        <item x="23"/>
        <item x="17"/>
        <item x="0"/>
        <item x="22"/>
        <item x="24"/>
        <item x="21"/>
        <item x="16"/>
        <item x="13"/>
        <item x="5"/>
        <item x="8"/>
        <item x="15"/>
        <item x="7"/>
        <item x="20"/>
        <item x="4"/>
        <item x="6"/>
        <item x="14"/>
        <item x="9"/>
        <item x="10"/>
        <item x="11"/>
      </items>
    </pivotField>
    <pivotField name="Épocas" axis="axisRow" compact="0" outline="0" showAll="0" defaultSubtotal="0">
      <items count="19">
        <item x="10"/>
        <item x="0"/>
        <item x="15"/>
        <item x="1"/>
        <item x="13"/>
        <item x="2"/>
        <item x="4"/>
        <item x="3"/>
        <item x="11"/>
        <item x="12"/>
        <item x="18"/>
        <item x="17"/>
        <item x="6"/>
        <item x="14"/>
        <item x="9"/>
        <item x="7"/>
        <item x="16"/>
        <item x="5"/>
        <item x="8"/>
      </items>
    </pivotField>
    <pivotField name="Loss" axis="axisRow" compact="0" outline="0" showAll="0">
      <items count="29">
        <item x="1"/>
        <item x="3"/>
        <item x="2"/>
        <item x="25"/>
        <item x="26"/>
        <item x="27"/>
        <item x="0"/>
        <item x="12"/>
        <item x="18"/>
        <item x="16"/>
        <item x="19"/>
        <item x="23"/>
        <item x="17"/>
        <item x="22"/>
        <item x="21"/>
        <item x="5"/>
        <item x="11"/>
        <item x="24"/>
        <item x="8"/>
        <item x="13"/>
        <item x="15"/>
        <item x="20"/>
        <item x="7"/>
        <item x="4"/>
        <item x="6"/>
        <item x="14"/>
        <item x="9"/>
        <item x="10"/>
        <item t="default"/>
      </items>
    </pivotField>
    <pivotField name="RMSE" axis="axisRow" compact="0" outline="0" showAll="0" defaultSubtotal="0">
      <items count="28">
        <item x="1"/>
        <item x="3"/>
        <item x="2"/>
        <item x="25"/>
        <item x="26"/>
        <item x="27"/>
        <item x="0"/>
        <item x="12"/>
        <item x="18"/>
        <item x="16"/>
        <item x="19"/>
        <item x="23"/>
        <item x="17"/>
        <item x="22"/>
        <item x="20"/>
        <item x="21"/>
        <item x="24"/>
        <item x="8"/>
        <item x="13"/>
        <item x="5"/>
        <item x="15"/>
        <item x="7"/>
        <item x="4"/>
        <item x="6"/>
        <item x="14"/>
        <item x="9"/>
        <item x="10"/>
        <item x="11"/>
      </items>
    </pivotField>
    <pivotField axis="axisCol"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outline="0" showAll="0"/>
    <pivotField dataField="1" compact="0" outline="0" showAll="0"/>
    <pivotField axis="axisCol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compact="0" outline="0" dragToRow="0" dragToCol="0" dragToPage="0" showAll="0" defaultSubtotal="0"/>
  </pivotFields>
  <rowFields count="4">
    <field x="7"/>
    <field x="12"/>
    <field x="14"/>
    <field x="13"/>
  </rowFields>
  <rowItems count="4">
    <i>
      <x/>
      <x v="6"/>
      <x v="22"/>
      <x v="23"/>
    </i>
    <i>
      <x v="1"/>
      <x v="15"/>
      <x v="21"/>
      <x v="22"/>
    </i>
    <i>
      <x v="2"/>
      <x v="17"/>
      <x v="19"/>
      <x v="15"/>
    </i>
    <i>
      <x v="3"/>
      <x v="12"/>
      <x v="23"/>
      <x v="24"/>
    </i>
  </rowItems>
  <colFields count="3">
    <field x="18"/>
    <field x="15"/>
    <field x="-2"/>
  </colFields>
  <colItems count="9">
    <i>
      <x v="1"/>
      <x v="1048832"/>
      <x/>
    </i>
    <i r="2" i="1">
      <x v="1"/>
    </i>
    <i r="2" i="2">
      <x v="2"/>
    </i>
    <i>
      <x v="2"/>
      <x v="1048832"/>
      <x/>
    </i>
    <i r="2" i="1">
      <x v="1"/>
    </i>
    <i r="2" i="2">
      <x v="2"/>
    </i>
    <i t="grand">
      <x/>
    </i>
    <i t="grand" i="1">
      <x/>
    </i>
    <i t="grand" i="2">
      <x/>
    </i>
  </colItems>
  <dataFields count="3">
    <dataField name="Executado" fld="17" baseField="7" baseItem="0" numFmtId="166"/>
    <dataField name="Predição" fld="16" baseField="7" baseItem="0" numFmtId="166"/>
    <dataField name="Diferença" fld="19" baseField="11" baseItem="11" numFmtId="166"/>
  </dataFields>
  <formats count="11">
    <format dxfId="938">
      <pivotArea field="18" type="button" dataOnly="0" labelOnly="1" outline="0" axis="axisCol" fieldPosition="0"/>
    </format>
    <format dxfId="939">
      <pivotArea field="15" type="button" dataOnly="0" labelOnly="1" outline="0" axis="axisCol" fieldPosition="1"/>
    </format>
    <format dxfId="940">
      <pivotArea field="-2" type="button" dataOnly="0" labelOnly="1" outline="0" axis="axisCol" fieldPosition="2"/>
    </format>
    <format dxfId="941">
      <pivotArea type="topRight" dataOnly="0" labelOnly="1" outline="0" fieldPosition="0"/>
    </format>
    <format dxfId="942">
      <pivotArea dataOnly="0" labelOnly="1" fieldPosition="0">
        <references count="1">
          <reference field="18" count="2">
            <x v="1"/>
            <x v="2"/>
          </reference>
        </references>
      </pivotArea>
    </format>
    <format dxfId="943">
      <pivotArea field="1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44">
      <pivotArea field="1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945">
      <pivotArea dataOnly="0" labelOnly="1" fieldPosition="0">
        <references count="2">
          <reference field="15" count="1">
            <x v="1048832"/>
          </reference>
          <reference field="18" count="1" selected="0">
            <x v="1"/>
          </reference>
        </references>
      </pivotArea>
    </format>
    <format dxfId="946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1"/>
          </reference>
        </references>
      </pivotArea>
    </format>
    <format dxfId="947">
      <pivotArea dataOnly="0" labelOnly="1" outline="0" fieldPosition="0">
        <references count="2">
          <reference field="4294967294" count="2">
            <x v="0"/>
            <x v="1"/>
          </reference>
          <reference field="18" count="1" selected="0">
            <x v="2"/>
          </reference>
        </references>
      </pivotArea>
    </format>
    <format dxfId="948">
      <pivotArea type="all" dataOnly="0" outline="0" fieldPosition="0"/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uf" sourceName="uf">
  <pivotTables>
    <pivotTable tabId="2" name="Td_Seletor"/>
    <pivotTable tabId="2" name="Td_Features"/>
  </pivotTables>
  <data>
    <tabular pivotCacheId="237489791">
      <items count="1"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eceita" sourceName="receita">
  <pivotTables>
    <pivotTable tabId="2" name="Td_Seletor"/>
    <pivotTable tabId="2" name="Td_Features"/>
  </pivotTables>
  <data>
    <tabular pivotCacheId="237489791">
      <items count="7">
        <i x="0"/>
        <i x="1" s="1"/>
        <i x="2"/>
        <i x="3"/>
        <i x="4"/>
        <i x="5"/>
        <i x="6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uf 1" cache="SegmentaçãodeDados_uf" caption="uf" rowHeight="241300"/>
  <slicer name="receita" cache="SegmentaçãodeDados_receita" caption="receita" columnCount="2" style="SlicerStyleLight6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abSelected="1" workbookViewId="0">
      <selection activeCell="G8" sqref="G8"/>
    </sheetView>
  </sheetViews>
  <sheetFormatPr defaultRowHeight="15" x14ac:dyDescent="0.25"/>
  <cols>
    <col min="1" max="1" width="15.140625" customWidth="1"/>
    <col min="2" max="2" width="12.42578125" bestFit="1" customWidth="1"/>
    <col min="3" max="4" width="8" customWidth="1"/>
    <col min="5" max="5" width="11.28515625" bestFit="1" customWidth="1"/>
    <col min="6" max="6" width="5.5703125" customWidth="1"/>
    <col min="7" max="7" width="59.7109375" style="16" customWidth="1"/>
    <col min="8" max="8" width="9.85546875" bestFit="1" customWidth="1"/>
    <col min="9" max="9" width="8.5703125" bestFit="1" customWidth="1"/>
    <col min="10" max="14" width="1.42578125" customWidth="1"/>
    <col min="15" max="15" width="22.140625" bestFit="1" customWidth="1"/>
    <col min="16" max="16" width="6.85546875" customWidth="1"/>
    <col min="17" max="17" width="9.140625" customWidth="1"/>
    <col min="18" max="18" width="8.5703125" bestFit="1" customWidth="1"/>
    <col min="19" max="24" width="11" bestFit="1" customWidth="1"/>
    <col min="25" max="25" width="12.28515625" bestFit="1" customWidth="1"/>
    <col min="26" max="26" width="11.28515625" bestFit="1" customWidth="1"/>
    <col min="27" max="27" width="11.85546875" bestFit="1" customWidth="1"/>
    <col min="28" max="28" width="6.42578125" customWidth="1"/>
    <col min="29" max="31" width="13.140625" customWidth="1"/>
  </cols>
  <sheetData>
    <row r="1" spans="1:31" x14ac:dyDescent="0.25">
      <c r="G1" s="24" t="s">
        <v>43</v>
      </c>
      <c r="H1" s="8" t="s">
        <v>44</v>
      </c>
      <c r="I1" s="8" t="s">
        <v>45</v>
      </c>
      <c r="J1" s="10"/>
    </row>
    <row r="2" spans="1:31" x14ac:dyDescent="0.25">
      <c r="G2" s="21" t="s">
        <v>28</v>
      </c>
      <c r="H2" s="22"/>
      <c r="I2" s="23"/>
      <c r="J2" s="10"/>
    </row>
    <row r="3" spans="1:31" x14ac:dyDescent="0.25">
      <c r="G3" s="21" t="s">
        <v>21</v>
      </c>
      <c r="H3" s="22"/>
      <c r="I3" s="23"/>
      <c r="J3" s="10"/>
    </row>
    <row r="4" spans="1:31" ht="36" x14ac:dyDescent="0.25">
      <c r="G4" s="21" t="s">
        <v>29</v>
      </c>
      <c r="H4" s="22">
        <v>12</v>
      </c>
      <c r="I4" s="23">
        <v>1E-4</v>
      </c>
      <c r="J4" s="10"/>
      <c r="Q4" s="20">
        <f>SMALL($Q$9:$Q$17,1)</f>
        <v>11739</v>
      </c>
      <c r="R4" s="20">
        <f>SMALL($R$9:$R$17,1)</f>
        <v>1378</v>
      </c>
      <c r="S4" s="20"/>
      <c r="T4" s="20"/>
      <c r="U4" s="20">
        <f>SMALL($AC$9:$AC$12,1)</f>
        <v>47766.599999999627</v>
      </c>
      <c r="V4" s="20"/>
      <c r="W4" s="20"/>
      <c r="X4" s="20">
        <f>SMALL($AD$9:$AD$12,1)</f>
        <v>658250.34999999963</v>
      </c>
      <c r="Y4" s="20"/>
      <c r="Z4" s="20"/>
      <c r="AA4" s="20">
        <f>SMALL($AE$9:$AE$12,1)</f>
        <v>255438.55000000075</v>
      </c>
    </row>
    <row r="5" spans="1:31" ht="15" customHeight="1" x14ac:dyDescent="0.25">
      <c r="O5" s="4"/>
      <c r="P5" s="4"/>
      <c r="Q5" s="4"/>
      <c r="R5" s="4"/>
      <c r="S5" s="5" t="s">
        <v>52</v>
      </c>
      <c r="T5" s="5" t="s">
        <v>15</v>
      </c>
      <c r="U5" s="5" t="s">
        <v>53</v>
      </c>
      <c r="V5" s="4"/>
      <c r="W5" s="4"/>
      <c r="X5" s="4"/>
      <c r="Y5" s="4"/>
      <c r="Z5" s="4"/>
      <c r="AA5" s="4"/>
      <c r="AD5" s="16"/>
      <c r="AE5" s="16"/>
    </row>
    <row r="6" spans="1:31" x14ac:dyDescent="0.25">
      <c r="O6" s="4"/>
      <c r="P6" s="4"/>
      <c r="Q6" s="4"/>
      <c r="R6" s="4"/>
      <c r="S6" s="6" t="s">
        <v>46</v>
      </c>
      <c r="T6" s="7"/>
      <c r="U6" s="7"/>
      <c r="V6" s="6" t="s">
        <v>47</v>
      </c>
      <c r="W6" s="7"/>
      <c r="X6" s="7"/>
      <c r="Y6" s="6" t="s">
        <v>50</v>
      </c>
      <c r="Z6" s="6" t="s">
        <v>48</v>
      </c>
      <c r="AA6" s="6" t="s">
        <v>54</v>
      </c>
    </row>
    <row r="7" spans="1:31" ht="15" customHeight="1" x14ac:dyDescent="0.25">
      <c r="O7" s="4"/>
      <c r="P7" s="4"/>
      <c r="Q7" s="4"/>
      <c r="R7" s="4"/>
      <c r="S7" s="6"/>
      <c r="T7" s="7"/>
      <c r="U7" s="7"/>
      <c r="V7" s="7"/>
      <c r="W7" s="7"/>
      <c r="X7" s="7"/>
      <c r="Y7" s="7"/>
      <c r="Z7" s="7"/>
      <c r="AA7" s="7"/>
      <c r="AC7" s="18" t="s">
        <v>61</v>
      </c>
      <c r="AD7" s="19"/>
      <c r="AE7" s="19"/>
    </row>
    <row r="8" spans="1:31" x14ac:dyDescent="0.25">
      <c r="O8" s="5" t="s">
        <v>7</v>
      </c>
      <c r="P8" s="5" t="s">
        <v>58</v>
      </c>
      <c r="Q8" s="5" t="s">
        <v>56</v>
      </c>
      <c r="R8" s="5" t="s">
        <v>57</v>
      </c>
      <c r="S8" s="8" t="s">
        <v>51</v>
      </c>
      <c r="T8" s="8" t="s">
        <v>49</v>
      </c>
      <c r="U8" s="8" t="s">
        <v>55</v>
      </c>
      <c r="V8" s="8" t="s">
        <v>51</v>
      </c>
      <c r="W8" s="8" t="s">
        <v>49</v>
      </c>
      <c r="X8" s="8" t="s">
        <v>55</v>
      </c>
      <c r="Y8" s="7"/>
      <c r="Z8" s="7"/>
      <c r="AA8" s="7"/>
      <c r="AC8" s="17" t="str">
        <f>S6</f>
        <v>jan</v>
      </c>
      <c r="AD8" s="17" t="str">
        <f>V6</f>
        <v>fev</v>
      </c>
      <c r="AE8" s="17" t="str">
        <f>AA6</f>
        <v>Total Diferença</v>
      </c>
    </row>
    <row r="9" spans="1:31" x14ac:dyDescent="0.25">
      <c r="O9" s="8" t="s">
        <v>23</v>
      </c>
      <c r="P9" s="8">
        <v>25</v>
      </c>
      <c r="Q9" s="8">
        <v>13757</v>
      </c>
      <c r="R9" s="8">
        <v>18926</v>
      </c>
      <c r="S9" s="9">
        <v>7379090.0999999996</v>
      </c>
      <c r="T9" s="9">
        <v>8118175.5</v>
      </c>
      <c r="U9" s="9">
        <v>-739085.40000000037</v>
      </c>
      <c r="V9" s="9">
        <v>7745104.3499999996</v>
      </c>
      <c r="W9" s="9">
        <v>3686449.5</v>
      </c>
      <c r="X9" s="9">
        <v>4058654.8499999996</v>
      </c>
      <c r="Y9" s="9">
        <v>15124194.449999999</v>
      </c>
      <c r="Z9" s="9">
        <v>11804625</v>
      </c>
      <c r="AA9" s="9">
        <v>3319569.4499999993</v>
      </c>
      <c r="AC9" s="9">
        <f>ABS(U9)</f>
        <v>739085.40000000037</v>
      </c>
      <c r="AD9" s="9">
        <f>ABS(X9)</f>
        <v>4058654.8499999996</v>
      </c>
      <c r="AE9" s="9">
        <f>ABS(AA9)</f>
        <v>3319569.4499999993</v>
      </c>
    </row>
    <row r="10" spans="1:31" x14ac:dyDescent="0.25">
      <c r="O10" s="8" t="s">
        <v>26</v>
      </c>
      <c r="P10" s="8">
        <v>80</v>
      </c>
      <c r="Q10" s="8">
        <v>12868</v>
      </c>
      <c r="R10" s="8">
        <v>16559</v>
      </c>
      <c r="S10" s="9">
        <v>7379090.0999999996</v>
      </c>
      <c r="T10" s="9">
        <v>8601261</v>
      </c>
      <c r="U10" s="9">
        <v>-1222170.9000000004</v>
      </c>
      <c r="V10" s="9">
        <v>7745104.3499999996</v>
      </c>
      <c r="W10" s="9">
        <v>6778372</v>
      </c>
      <c r="X10" s="9">
        <v>966732.34999999963</v>
      </c>
      <c r="Y10" s="9">
        <v>15124194.449999999</v>
      </c>
      <c r="Z10" s="9">
        <v>15379633</v>
      </c>
      <c r="AA10" s="9">
        <v>-255438.55000000075</v>
      </c>
      <c r="AC10" s="9">
        <f>ABS(U10)</f>
        <v>1222170.9000000004</v>
      </c>
      <c r="AD10" s="9">
        <f t="shared" ref="AD10:AD12" si="0">ABS(X10)</f>
        <v>966732.34999999963</v>
      </c>
      <c r="AE10" s="9">
        <f>ABS(AA10)</f>
        <v>255438.55000000075</v>
      </c>
    </row>
    <row r="11" spans="1:31" x14ac:dyDescent="0.25">
      <c r="O11" s="8" t="s">
        <v>24</v>
      </c>
      <c r="P11" s="8">
        <v>100</v>
      </c>
      <c r="Q11" s="8">
        <v>11739</v>
      </c>
      <c r="R11" s="8">
        <v>1378</v>
      </c>
      <c r="S11" s="9">
        <v>7379090.0999999996</v>
      </c>
      <c r="T11" s="9">
        <v>7911826</v>
      </c>
      <c r="U11" s="9">
        <v>-532735.90000000037</v>
      </c>
      <c r="V11" s="9">
        <v>7745104.3499999996</v>
      </c>
      <c r="W11" s="9">
        <v>6942487</v>
      </c>
      <c r="X11" s="9">
        <v>802617.34999999963</v>
      </c>
      <c r="Y11" s="9">
        <v>15124194.449999999</v>
      </c>
      <c r="Z11" s="9">
        <v>14854313</v>
      </c>
      <c r="AA11" s="9">
        <v>269881.44999999925</v>
      </c>
      <c r="AC11" s="9">
        <f>ABS(U11)</f>
        <v>532735.90000000037</v>
      </c>
      <c r="AD11" s="9">
        <f t="shared" si="0"/>
        <v>802617.34999999963</v>
      </c>
      <c r="AE11" s="9">
        <f>ABS(AA11)</f>
        <v>269881.44999999925</v>
      </c>
    </row>
    <row r="12" spans="1:31" x14ac:dyDescent="0.25">
      <c r="O12" s="8" t="s">
        <v>25</v>
      </c>
      <c r="P12" s="8">
        <v>50</v>
      </c>
      <c r="Q12" s="8">
        <v>14011</v>
      </c>
      <c r="R12" s="8">
        <v>19631</v>
      </c>
      <c r="S12" s="9">
        <v>7379090.0999999996</v>
      </c>
      <c r="T12" s="9">
        <v>7331323.5</v>
      </c>
      <c r="U12" s="9">
        <v>47766.599999999627</v>
      </c>
      <c r="V12" s="9">
        <v>7745104.3499999996</v>
      </c>
      <c r="W12" s="9">
        <v>7086854</v>
      </c>
      <c r="X12" s="9">
        <v>658250.34999999963</v>
      </c>
      <c r="Y12" s="9">
        <v>15124194.449999999</v>
      </c>
      <c r="Z12" s="9">
        <v>14418177.5</v>
      </c>
      <c r="AA12" s="9">
        <v>706016.94999999925</v>
      </c>
      <c r="AC12" s="9">
        <f>ABS(U12)</f>
        <v>47766.599999999627</v>
      </c>
      <c r="AD12" s="9">
        <f t="shared" si="0"/>
        <v>658250.34999999963</v>
      </c>
      <c r="AE12" s="9">
        <f>ABS(AA12)</f>
        <v>706016.94999999925</v>
      </c>
    </row>
    <row r="14" spans="1:31" x14ac:dyDescent="0.25">
      <c r="A14" s="14"/>
      <c r="B14" s="15" t="s">
        <v>59</v>
      </c>
      <c r="C14" s="15" t="s">
        <v>56</v>
      </c>
      <c r="D14" s="15" t="s">
        <v>57</v>
      </c>
      <c r="E14" s="15" t="s">
        <v>55</v>
      </c>
    </row>
    <row r="15" spans="1:31" x14ac:dyDescent="0.25">
      <c r="A15" s="11" t="s">
        <v>60</v>
      </c>
      <c r="B15" s="12" t="str">
        <f>INDEX($O$9:$R$16,MATCH(C15,$Q$9:$Q$16,0),1)</f>
        <v>LSTM</v>
      </c>
      <c r="C15" s="12">
        <f>$Q$4</f>
        <v>11739</v>
      </c>
      <c r="D15" s="12">
        <f>INDEX($O$9:$AA$16,MATCH($Q$4,$Q$9:$Q$16,0),4)</f>
        <v>1378</v>
      </c>
      <c r="E15" s="13">
        <f>INDEX($O$9:$AA$16,MATCH($C$15,$Q$9:$Q$16,0),13)</f>
        <v>269881.44999999925</v>
      </c>
    </row>
    <row r="16" spans="1:31" x14ac:dyDescent="0.25">
      <c r="A16" s="11" t="s">
        <v>63</v>
      </c>
      <c r="B16" s="12" t="str">
        <f>INDEX($O$9:$R$12,MATCH($AA$4,$AE$9:$AE$12,0),1)</f>
        <v>GRU</v>
      </c>
      <c r="C16" s="12">
        <f>INDEX($O$9:$R$12,MATCH($AA$4,$AE$9:$AE$12,0),3)</f>
        <v>12868</v>
      </c>
      <c r="D16" s="12">
        <f>INDEX($O$9:$R$12,MATCH($AA$4,$AE$9:$AE$12,0),4)</f>
        <v>16559</v>
      </c>
      <c r="E16" s="13">
        <f>INDEX($O$9:$AA$16,MATCH($AA$4,$AE$9:$AE$12,0),13)</f>
        <v>-255438.55000000075</v>
      </c>
    </row>
    <row r="17" spans="1:5" x14ac:dyDescent="0.25">
      <c r="A17" s="11" t="s">
        <v>62</v>
      </c>
      <c r="B17" s="12" t="str">
        <f>INDEX($O$9:$R$14,MATCH($R$4,$R$9:$R$14,0),1)</f>
        <v>LSTM</v>
      </c>
      <c r="C17" s="12">
        <f>INDEX($O$9:$R$14,MATCH($R$4,$R$9:$R$14,0),3)</f>
        <v>11739</v>
      </c>
      <c r="D17" s="12">
        <f>INDEX($O$9:$R$14,MATCH($R$4,$R$9:$R$14,0),4)</f>
        <v>1378</v>
      </c>
      <c r="E17" s="13">
        <f>INDEX($O$9:$AA$14,MATCH($R$4,$R$9:$R$14,0),13)</f>
        <v>269881.44999999925</v>
      </c>
    </row>
    <row r="18" spans="1:5" x14ac:dyDescent="0.25">
      <c r="A18" s="11" t="str">
        <f>CONCATENATE("Menor Dif. de ",$S$6)</f>
        <v>Menor Dif. de jan</v>
      </c>
      <c r="B18" s="12" t="str">
        <f>INDEX($O$9:$R$12,MATCH($U$4,$AC$9:$AC$12,0),1)</f>
        <v>LSTM_COMPLEX</v>
      </c>
      <c r="C18" s="12">
        <f>INDEX($O$9:$R$12,MATCH($U$4,$AC$9:$AC$12,0),3)</f>
        <v>14011</v>
      </c>
      <c r="D18" s="12">
        <f>INDEX($O$9:$R$12,MATCH($U$4,$AC$9:$AC$12,0),4)</f>
        <v>19631</v>
      </c>
      <c r="E18" s="13">
        <f>INDEX($O$9:$AA$16,MATCH($U$4,$AC$9:$AC$12,0),13)</f>
        <v>706016.94999999925</v>
      </c>
    </row>
    <row r="19" spans="1:5" x14ac:dyDescent="0.25">
      <c r="A19" s="11" t="str">
        <f>CONCATENATE("Menor Dif. de ",$V$6)</f>
        <v>Menor Dif. de fev</v>
      </c>
      <c r="B19" s="12" t="str">
        <f>INDEX($O$9:$R$12,MATCH($X$4,$AD$9:$AD$12,0),1)</f>
        <v>LSTM_COMPLEX</v>
      </c>
      <c r="C19" s="12">
        <f>INDEX($O$9:$R$12,MATCH($X$4,$AD$9:$AD$12,0),3)</f>
        <v>14011</v>
      </c>
      <c r="D19" s="12">
        <f>INDEX($O$9:$R$12,MATCH($X$4,$AD$9:$AD$12,0),4)</f>
        <v>19631</v>
      </c>
      <c r="E19" s="13">
        <f>INDEX($O$9:$AA$16,MATCH($X$4,$AD$9:$AD$12,0),13)</f>
        <v>706016.94999999925</v>
      </c>
    </row>
  </sheetData>
  <mergeCells count="7">
    <mergeCell ref="Y6:Y8"/>
    <mergeCell ref="Z6:Z8"/>
    <mergeCell ref="AA6:AA8"/>
    <mergeCell ref="S7:X7"/>
    <mergeCell ref="S6:U6"/>
    <mergeCell ref="V6:X6"/>
    <mergeCell ref="AC7:AE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opLeftCell="A30" workbookViewId="0">
      <selection sqref="A1:R57"/>
    </sheetView>
  </sheetViews>
  <sheetFormatPr defaultRowHeight="15" x14ac:dyDescent="0.25"/>
  <cols>
    <col min="6" max="6" width="20.5703125" customWidth="1"/>
    <col min="15" max="15" width="21" bestFit="1" customWidth="1"/>
    <col min="16" max="16" width="10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0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38</v>
      </c>
      <c r="H2" t="s">
        <v>23</v>
      </c>
      <c r="I2" s="1">
        <v>1E-4</v>
      </c>
      <c r="J2">
        <v>110</v>
      </c>
      <c r="K2">
        <v>0.98260000000000003</v>
      </c>
      <c r="L2">
        <v>0.99119999999999997</v>
      </c>
      <c r="M2">
        <v>7</v>
      </c>
      <c r="N2">
        <v>0.32169999999999999</v>
      </c>
      <c r="O2">
        <v>0.56720000000000004</v>
      </c>
      <c r="P2" s="2">
        <v>44577</v>
      </c>
      <c r="Q2">
        <v>27016.19</v>
      </c>
      <c r="R2">
        <v>14208.74</v>
      </c>
    </row>
    <row r="3" spans="1:18" x14ac:dyDescent="0.25">
      <c r="A3">
        <v>1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38</v>
      </c>
      <c r="H3" t="s">
        <v>23</v>
      </c>
      <c r="I3" s="1">
        <v>1E-4</v>
      </c>
      <c r="J3">
        <v>110</v>
      </c>
      <c r="K3">
        <v>0.98260000000000003</v>
      </c>
      <c r="L3">
        <v>0.99119999999999997</v>
      </c>
      <c r="M3">
        <v>7</v>
      </c>
      <c r="N3">
        <v>0.32169999999999999</v>
      </c>
      <c r="O3">
        <v>0.56720000000000004</v>
      </c>
      <c r="P3" s="2">
        <v>44608</v>
      </c>
      <c r="Q3">
        <v>33758.11</v>
      </c>
      <c r="R3">
        <v>15555.34</v>
      </c>
    </row>
    <row r="4" spans="1:18" x14ac:dyDescent="0.25">
      <c r="A4">
        <v>14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38</v>
      </c>
      <c r="H4" t="s">
        <v>24</v>
      </c>
      <c r="I4" s="1">
        <v>1E-4</v>
      </c>
      <c r="J4">
        <v>100</v>
      </c>
      <c r="K4">
        <v>3.5000000000000003E-2</v>
      </c>
      <c r="L4">
        <v>0.187</v>
      </c>
      <c r="M4">
        <v>14</v>
      </c>
      <c r="N4">
        <v>1.95E-2</v>
      </c>
      <c r="O4">
        <v>0.13969999999999999</v>
      </c>
      <c r="P4" s="2">
        <v>44577</v>
      </c>
      <c r="Q4">
        <v>16337.71</v>
      </c>
      <c r="R4">
        <v>14208.74</v>
      </c>
    </row>
    <row r="5" spans="1:18" x14ac:dyDescent="0.25">
      <c r="A5">
        <v>15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38</v>
      </c>
      <c r="H5" t="s">
        <v>24</v>
      </c>
      <c r="I5" s="1">
        <v>1E-4</v>
      </c>
      <c r="J5">
        <v>100</v>
      </c>
      <c r="K5">
        <v>3.5000000000000003E-2</v>
      </c>
      <c r="L5">
        <v>0.187</v>
      </c>
      <c r="M5">
        <v>14</v>
      </c>
      <c r="N5">
        <v>1.95E-2</v>
      </c>
      <c r="O5">
        <v>0.13969999999999999</v>
      </c>
      <c r="P5" s="2">
        <v>44608</v>
      </c>
      <c r="Q5">
        <v>16404.419999999998</v>
      </c>
      <c r="R5">
        <v>15555.34</v>
      </c>
    </row>
    <row r="6" spans="1:18" x14ac:dyDescent="0.25">
      <c r="A6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38</v>
      </c>
      <c r="H6" t="s">
        <v>25</v>
      </c>
      <c r="I6" s="1">
        <v>1E-4</v>
      </c>
      <c r="J6">
        <v>50</v>
      </c>
      <c r="K6">
        <v>4.5100000000000001E-2</v>
      </c>
      <c r="L6">
        <v>0.21240000000000001</v>
      </c>
      <c r="M6">
        <v>16</v>
      </c>
      <c r="N6">
        <v>3.6999999999999998E-2</v>
      </c>
      <c r="O6">
        <v>0.19239999999999999</v>
      </c>
      <c r="P6" s="2">
        <v>44577</v>
      </c>
      <c r="Q6">
        <v>17828.79</v>
      </c>
      <c r="R6">
        <v>14208.74</v>
      </c>
    </row>
    <row r="7" spans="1:18" x14ac:dyDescent="0.25">
      <c r="A7">
        <v>29</v>
      </c>
      <c r="B7" t="s">
        <v>18</v>
      </c>
      <c r="C7" t="s">
        <v>19</v>
      </c>
      <c r="D7" t="s">
        <v>20</v>
      </c>
      <c r="E7" t="s">
        <v>21</v>
      </c>
      <c r="F7" t="s">
        <v>22</v>
      </c>
      <c r="G7">
        <v>38</v>
      </c>
      <c r="H7" t="s">
        <v>25</v>
      </c>
      <c r="I7" s="1">
        <v>1E-4</v>
      </c>
      <c r="J7">
        <v>50</v>
      </c>
      <c r="K7">
        <v>4.5100000000000001E-2</v>
      </c>
      <c r="L7">
        <v>0.21240000000000001</v>
      </c>
      <c r="M7">
        <v>16</v>
      </c>
      <c r="N7">
        <v>3.6999999999999998E-2</v>
      </c>
      <c r="O7">
        <v>0.19239999999999999</v>
      </c>
      <c r="P7" s="2">
        <v>44608</v>
      </c>
      <c r="Q7">
        <v>18459.080000000002</v>
      </c>
      <c r="R7">
        <v>15555.34</v>
      </c>
    </row>
    <row r="8" spans="1:18" x14ac:dyDescent="0.25">
      <c r="A8">
        <v>42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>
        <v>38</v>
      </c>
      <c r="H8" t="s">
        <v>26</v>
      </c>
      <c r="I8" s="1">
        <v>1E-4</v>
      </c>
      <c r="J8">
        <v>80</v>
      </c>
      <c r="K8">
        <v>4.6399999999999997E-2</v>
      </c>
      <c r="L8">
        <v>0.2155</v>
      </c>
      <c r="M8">
        <v>38</v>
      </c>
      <c r="N8">
        <v>3.2899999999999999E-2</v>
      </c>
      <c r="O8">
        <v>0.18149999999999999</v>
      </c>
      <c r="P8" s="2">
        <v>44577</v>
      </c>
      <c r="Q8">
        <v>14414.89</v>
      </c>
      <c r="R8">
        <v>14208.74</v>
      </c>
    </row>
    <row r="9" spans="1:18" x14ac:dyDescent="0.25">
      <c r="A9">
        <v>43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38</v>
      </c>
      <c r="H9" t="s">
        <v>26</v>
      </c>
      <c r="I9" s="1">
        <v>1E-4</v>
      </c>
      <c r="J9">
        <v>80</v>
      </c>
      <c r="K9">
        <v>4.6399999999999997E-2</v>
      </c>
      <c r="L9">
        <v>0.2155</v>
      </c>
      <c r="M9">
        <v>38</v>
      </c>
      <c r="N9">
        <v>3.2899999999999999E-2</v>
      </c>
      <c r="O9">
        <v>0.18149999999999999</v>
      </c>
      <c r="P9" s="2">
        <v>44608</v>
      </c>
      <c r="Q9">
        <v>11574.28</v>
      </c>
      <c r="R9">
        <v>15555.34</v>
      </c>
    </row>
    <row r="10" spans="1:18" x14ac:dyDescent="0.25">
      <c r="A10">
        <v>12</v>
      </c>
      <c r="B10" t="s">
        <v>18</v>
      </c>
      <c r="C10" t="s">
        <v>27</v>
      </c>
      <c r="D10" t="s">
        <v>28</v>
      </c>
      <c r="E10" t="s">
        <v>21</v>
      </c>
      <c r="F10" t="s">
        <v>29</v>
      </c>
      <c r="G10">
        <v>12</v>
      </c>
      <c r="H10" t="s">
        <v>23</v>
      </c>
      <c r="I10" s="1">
        <v>1E-4</v>
      </c>
      <c r="J10">
        <v>30</v>
      </c>
      <c r="K10" s="3">
        <v>19144</v>
      </c>
      <c r="L10" s="3">
        <v>13836</v>
      </c>
      <c r="M10">
        <v>25</v>
      </c>
      <c r="N10" s="3">
        <v>18926</v>
      </c>
      <c r="O10" s="3">
        <v>13757</v>
      </c>
      <c r="P10" s="2">
        <v>44584</v>
      </c>
      <c r="Q10">
        <v>8118175.5</v>
      </c>
      <c r="R10">
        <v>7379090.0999999996</v>
      </c>
    </row>
    <row r="11" spans="1:18" x14ac:dyDescent="0.25">
      <c r="A11">
        <v>13</v>
      </c>
      <c r="B11" t="s">
        <v>18</v>
      </c>
      <c r="C11" t="s">
        <v>27</v>
      </c>
      <c r="D11" t="s">
        <v>28</v>
      </c>
      <c r="E11" t="s">
        <v>21</v>
      </c>
      <c r="F11" t="s">
        <v>29</v>
      </c>
      <c r="G11">
        <v>12</v>
      </c>
      <c r="H11" t="s">
        <v>23</v>
      </c>
      <c r="I11" s="1">
        <v>1E-4</v>
      </c>
      <c r="J11">
        <v>30</v>
      </c>
      <c r="K11" s="3">
        <v>19144</v>
      </c>
      <c r="L11" s="3">
        <v>13836</v>
      </c>
      <c r="M11">
        <v>25</v>
      </c>
      <c r="N11" s="3">
        <v>18926</v>
      </c>
      <c r="O11" s="3">
        <v>13757</v>
      </c>
      <c r="P11" s="2">
        <v>44615</v>
      </c>
      <c r="Q11">
        <v>3686449.5</v>
      </c>
      <c r="R11">
        <v>7745104.3499999996</v>
      </c>
    </row>
    <row r="12" spans="1:18" x14ac:dyDescent="0.25">
      <c r="A12">
        <v>26</v>
      </c>
      <c r="B12" t="s">
        <v>18</v>
      </c>
      <c r="C12" t="s">
        <v>27</v>
      </c>
      <c r="D12" t="s">
        <v>28</v>
      </c>
      <c r="E12" t="s">
        <v>21</v>
      </c>
      <c r="F12" t="s">
        <v>29</v>
      </c>
      <c r="G12">
        <v>12</v>
      </c>
      <c r="H12" t="s">
        <v>24</v>
      </c>
      <c r="I12" s="1">
        <v>1E-4</v>
      </c>
      <c r="J12">
        <v>100</v>
      </c>
      <c r="K12" s="3">
        <v>1378</v>
      </c>
      <c r="L12" s="3">
        <v>11739</v>
      </c>
      <c r="M12">
        <v>100</v>
      </c>
      <c r="N12" s="3">
        <v>1378</v>
      </c>
      <c r="O12" s="3">
        <v>11739</v>
      </c>
      <c r="P12" s="2">
        <v>44584</v>
      </c>
      <c r="Q12">
        <v>7911826</v>
      </c>
      <c r="R12">
        <v>7379090.0999999996</v>
      </c>
    </row>
    <row r="13" spans="1:18" x14ac:dyDescent="0.25">
      <c r="A13">
        <v>27</v>
      </c>
      <c r="B13" t="s">
        <v>18</v>
      </c>
      <c r="C13" t="s">
        <v>27</v>
      </c>
      <c r="D13" t="s">
        <v>28</v>
      </c>
      <c r="E13" t="s">
        <v>21</v>
      </c>
      <c r="F13" t="s">
        <v>29</v>
      </c>
      <c r="G13">
        <v>12</v>
      </c>
      <c r="H13" t="s">
        <v>24</v>
      </c>
      <c r="I13" s="1">
        <v>1E-4</v>
      </c>
      <c r="J13">
        <v>100</v>
      </c>
      <c r="K13" s="3">
        <v>1378</v>
      </c>
      <c r="L13" s="3">
        <v>11739</v>
      </c>
      <c r="M13">
        <v>100</v>
      </c>
      <c r="N13" s="3">
        <v>1378</v>
      </c>
      <c r="O13" s="3">
        <v>11739</v>
      </c>
      <c r="P13" s="2">
        <v>44615</v>
      </c>
      <c r="Q13">
        <v>6942487</v>
      </c>
      <c r="R13">
        <v>7745104.3499999996</v>
      </c>
    </row>
    <row r="14" spans="1:18" x14ac:dyDescent="0.25">
      <c r="A14">
        <v>40</v>
      </c>
      <c r="B14" t="s">
        <v>18</v>
      </c>
      <c r="C14" t="s">
        <v>27</v>
      </c>
      <c r="D14" t="s">
        <v>28</v>
      </c>
      <c r="E14" t="s">
        <v>21</v>
      </c>
      <c r="F14" t="s">
        <v>29</v>
      </c>
      <c r="G14">
        <v>12</v>
      </c>
      <c r="H14" t="s">
        <v>25</v>
      </c>
      <c r="I14" s="1">
        <v>1E-4</v>
      </c>
      <c r="J14">
        <v>50</v>
      </c>
      <c r="K14" s="3">
        <v>19631</v>
      </c>
      <c r="L14" s="3">
        <v>14011</v>
      </c>
      <c r="M14">
        <v>50</v>
      </c>
      <c r="N14" s="3">
        <v>19631</v>
      </c>
      <c r="O14" s="3">
        <v>14011</v>
      </c>
      <c r="P14" s="2">
        <v>44584</v>
      </c>
      <c r="Q14">
        <v>7331323.5</v>
      </c>
      <c r="R14">
        <v>7379090.0999999996</v>
      </c>
    </row>
    <row r="15" spans="1:18" x14ac:dyDescent="0.25">
      <c r="A15">
        <v>41</v>
      </c>
      <c r="B15" t="s">
        <v>18</v>
      </c>
      <c r="C15" t="s">
        <v>27</v>
      </c>
      <c r="D15" t="s">
        <v>28</v>
      </c>
      <c r="E15" t="s">
        <v>21</v>
      </c>
      <c r="F15" t="s">
        <v>29</v>
      </c>
      <c r="G15">
        <v>12</v>
      </c>
      <c r="H15" t="s">
        <v>25</v>
      </c>
      <c r="I15" s="1">
        <v>1E-4</v>
      </c>
      <c r="J15">
        <v>50</v>
      </c>
      <c r="K15" s="3">
        <v>19631</v>
      </c>
      <c r="L15" s="3">
        <v>14011</v>
      </c>
      <c r="M15">
        <v>50</v>
      </c>
      <c r="N15" s="3">
        <v>19631</v>
      </c>
      <c r="O15" s="3">
        <v>14011</v>
      </c>
      <c r="P15" s="2">
        <v>44615</v>
      </c>
      <c r="Q15">
        <v>7086854</v>
      </c>
      <c r="R15">
        <v>7745104.3499999996</v>
      </c>
    </row>
    <row r="16" spans="1:18" x14ac:dyDescent="0.25">
      <c r="A16">
        <v>54</v>
      </c>
      <c r="B16" t="s">
        <v>18</v>
      </c>
      <c r="C16" t="s">
        <v>27</v>
      </c>
      <c r="D16" t="s">
        <v>28</v>
      </c>
      <c r="E16" t="s">
        <v>21</v>
      </c>
      <c r="F16" t="s">
        <v>29</v>
      </c>
      <c r="G16">
        <v>12</v>
      </c>
      <c r="H16" t="s">
        <v>26</v>
      </c>
      <c r="I16" s="1">
        <v>1E-4</v>
      </c>
      <c r="J16">
        <v>80</v>
      </c>
      <c r="K16" s="3">
        <v>16559</v>
      </c>
      <c r="L16" s="3">
        <v>12868</v>
      </c>
      <c r="M16">
        <v>80</v>
      </c>
      <c r="N16" s="3">
        <v>16559</v>
      </c>
      <c r="O16" s="3">
        <v>12868</v>
      </c>
      <c r="P16" s="2">
        <v>44584</v>
      </c>
      <c r="Q16">
        <v>8601261</v>
      </c>
      <c r="R16">
        <v>7379090.0999999996</v>
      </c>
    </row>
    <row r="17" spans="1:18" x14ac:dyDescent="0.25">
      <c r="A17">
        <v>55</v>
      </c>
      <c r="B17" t="s">
        <v>18</v>
      </c>
      <c r="C17" t="s">
        <v>27</v>
      </c>
      <c r="D17" t="s">
        <v>28</v>
      </c>
      <c r="E17" t="s">
        <v>21</v>
      </c>
      <c r="F17" t="s">
        <v>29</v>
      </c>
      <c r="G17">
        <v>12</v>
      </c>
      <c r="H17" t="s">
        <v>26</v>
      </c>
      <c r="I17" s="1">
        <v>1E-4</v>
      </c>
      <c r="J17">
        <v>80</v>
      </c>
      <c r="K17" s="3">
        <v>16559</v>
      </c>
      <c r="L17" s="3">
        <v>12868</v>
      </c>
      <c r="M17">
        <v>80</v>
      </c>
      <c r="N17" s="3">
        <v>16559</v>
      </c>
      <c r="O17" s="3">
        <v>12868</v>
      </c>
      <c r="P17" s="2">
        <v>44615</v>
      </c>
      <c r="Q17">
        <v>6778372</v>
      </c>
      <c r="R17">
        <v>7745104.3499999996</v>
      </c>
    </row>
    <row r="18" spans="1:18" x14ac:dyDescent="0.25">
      <c r="A18">
        <v>2</v>
      </c>
      <c r="B18" t="s">
        <v>18</v>
      </c>
      <c r="C18" t="s">
        <v>30</v>
      </c>
      <c r="D18" t="s">
        <v>31</v>
      </c>
      <c r="E18" t="s">
        <v>32</v>
      </c>
      <c r="F18" t="s">
        <v>33</v>
      </c>
      <c r="G18">
        <v>31</v>
      </c>
      <c r="H18" t="s">
        <v>23</v>
      </c>
      <c r="I18" s="1">
        <v>1E-4</v>
      </c>
      <c r="J18">
        <v>200</v>
      </c>
      <c r="K18" s="3">
        <v>13838</v>
      </c>
      <c r="L18" s="3">
        <v>11764</v>
      </c>
      <c r="M18">
        <v>115</v>
      </c>
      <c r="N18" s="3">
        <v>12595</v>
      </c>
      <c r="O18" s="3">
        <v>11223</v>
      </c>
      <c r="P18" s="2">
        <v>44579</v>
      </c>
      <c r="Q18">
        <v>1201237.6200000001</v>
      </c>
      <c r="R18">
        <v>719937.71</v>
      </c>
    </row>
    <row r="19" spans="1:18" x14ac:dyDescent="0.25">
      <c r="A19">
        <v>3</v>
      </c>
      <c r="B19" t="s">
        <v>18</v>
      </c>
      <c r="C19" t="s">
        <v>30</v>
      </c>
      <c r="D19" t="s">
        <v>31</v>
      </c>
      <c r="E19" t="s">
        <v>32</v>
      </c>
      <c r="F19" t="s">
        <v>33</v>
      </c>
      <c r="G19">
        <v>31</v>
      </c>
      <c r="H19" t="s">
        <v>23</v>
      </c>
      <c r="I19" s="1">
        <v>1E-4</v>
      </c>
      <c r="J19">
        <v>200</v>
      </c>
      <c r="K19" s="3">
        <v>13838</v>
      </c>
      <c r="L19" s="3">
        <v>11764</v>
      </c>
      <c r="M19">
        <v>115</v>
      </c>
      <c r="N19" s="3">
        <v>12595</v>
      </c>
      <c r="O19" s="3">
        <v>11223</v>
      </c>
      <c r="P19" s="2">
        <v>44610</v>
      </c>
      <c r="Q19">
        <v>907570.56</v>
      </c>
      <c r="R19">
        <v>786058.29</v>
      </c>
    </row>
    <row r="20" spans="1:18" x14ac:dyDescent="0.25">
      <c r="A20">
        <v>16</v>
      </c>
      <c r="B20" t="s">
        <v>18</v>
      </c>
      <c r="C20" t="s">
        <v>30</v>
      </c>
      <c r="D20" t="s">
        <v>31</v>
      </c>
      <c r="E20" t="s">
        <v>32</v>
      </c>
      <c r="F20" t="s">
        <v>33</v>
      </c>
      <c r="G20">
        <v>31</v>
      </c>
      <c r="H20" t="s">
        <v>24</v>
      </c>
      <c r="I20" s="1">
        <v>1E-4</v>
      </c>
      <c r="J20">
        <v>100</v>
      </c>
      <c r="K20" s="3">
        <v>28779</v>
      </c>
      <c r="L20" s="3">
        <v>16964</v>
      </c>
      <c r="M20">
        <v>100</v>
      </c>
      <c r="N20" s="3">
        <v>28779</v>
      </c>
      <c r="O20" s="3">
        <v>16964</v>
      </c>
      <c r="P20" s="2">
        <v>44579</v>
      </c>
      <c r="Q20">
        <v>833597.31</v>
      </c>
      <c r="R20">
        <v>719937.71</v>
      </c>
    </row>
    <row r="21" spans="1:18" x14ac:dyDescent="0.25">
      <c r="A21">
        <v>17</v>
      </c>
      <c r="B21" t="s">
        <v>18</v>
      </c>
      <c r="C21" t="s">
        <v>30</v>
      </c>
      <c r="D21" t="s">
        <v>31</v>
      </c>
      <c r="E21" t="s">
        <v>32</v>
      </c>
      <c r="F21" t="s">
        <v>33</v>
      </c>
      <c r="G21">
        <v>31</v>
      </c>
      <c r="H21" t="s">
        <v>24</v>
      </c>
      <c r="I21" s="1">
        <v>1E-4</v>
      </c>
      <c r="J21">
        <v>100</v>
      </c>
      <c r="K21" s="3">
        <v>28779</v>
      </c>
      <c r="L21" s="3">
        <v>16964</v>
      </c>
      <c r="M21">
        <v>100</v>
      </c>
      <c r="N21" s="3">
        <v>28779</v>
      </c>
      <c r="O21" s="3">
        <v>16964</v>
      </c>
      <c r="P21" s="2">
        <v>44610</v>
      </c>
      <c r="Q21">
        <v>834845.88</v>
      </c>
      <c r="R21">
        <v>786058.29</v>
      </c>
    </row>
    <row r="22" spans="1:18" x14ac:dyDescent="0.25">
      <c r="A22">
        <v>30</v>
      </c>
      <c r="B22" t="s">
        <v>18</v>
      </c>
      <c r="C22" t="s">
        <v>30</v>
      </c>
      <c r="D22" t="s">
        <v>31</v>
      </c>
      <c r="E22" t="s">
        <v>32</v>
      </c>
      <c r="F22" t="s">
        <v>33</v>
      </c>
      <c r="G22">
        <v>31</v>
      </c>
      <c r="H22" t="s">
        <v>25</v>
      </c>
      <c r="I22" s="1">
        <v>1E-4</v>
      </c>
      <c r="J22">
        <v>50</v>
      </c>
      <c r="K22" s="3">
        <v>40696</v>
      </c>
      <c r="L22" s="3">
        <v>20173</v>
      </c>
      <c r="M22">
        <v>50</v>
      </c>
      <c r="N22" s="3">
        <v>40696</v>
      </c>
      <c r="O22" s="3">
        <v>20173</v>
      </c>
      <c r="P22" s="2">
        <v>44579</v>
      </c>
      <c r="Q22">
        <v>737257.69</v>
      </c>
      <c r="R22">
        <v>719937.71</v>
      </c>
    </row>
    <row r="23" spans="1:18" x14ac:dyDescent="0.25">
      <c r="A23">
        <v>31</v>
      </c>
      <c r="B23" t="s">
        <v>18</v>
      </c>
      <c r="C23" t="s">
        <v>30</v>
      </c>
      <c r="D23" t="s">
        <v>31</v>
      </c>
      <c r="E23" t="s">
        <v>32</v>
      </c>
      <c r="F23" t="s">
        <v>33</v>
      </c>
      <c r="G23">
        <v>31</v>
      </c>
      <c r="H23" t="s">
        <v>25</v>
      </c>
      <c r="I23" s="1">
        <v>1E-4</v>
      </c>
      <c r="J23">
        <v>50</v>
      </c>
      <c r="K23" s="3">
        <v>40696</v>
      </c>
      <c r="L23" s="3">
        <v>20173</v>
      </c>
      <c r="M23">
        <v>50</v>
      </c>
      <c r="N23" s="3">
        <v>40696</v>
      </c>
      <c r="O23" s="3">
        <v>20173</v>
      </c>
      <c r="P23" s="2">
        <v>44610</v>
      </c>
      <c r="Q23">
        <v>732416.94</v>
      </c>
      <c r="R23">
        <v>786058.29</v>
      </c>
    </row>
    <row r="24" spans="1:18" x14ac:dyDescent="0.25">
      <c r="A24">
        <v>44</v>
      </c>
      <c r="B24" t="s">
        <v>18</v>
      </c>
      <c r="C24" t="s">
        <v>30</v>
      </c>
      <c r="D24" t="s">
        <v>31</v>
      </c>
      <c r="E24" t="s">
        <v>32</v>
      </c>
      <c r="F24" t="s">
        <v>33</v>
      </c>
      <c r="G24">
        <v>31</v>
      </c>
      <c r="H24" t="s">
        <v>26</v>
      </c>
      <c r="I24" s="1">
        <v>1E-4</v>
      </c>
      <c r="J24">
        <v>80</v>
      </c>
      <c r="K24" s="3">
        <v>44931</v>
      </c>
      <c r="L24" s="3">
        <v>21197</v>
      </c>
      <c r="M24">
        <v>79</v>
      </c>
      <c r="N24" s="3">
        <v>4484</v>
      </c>
      <c r="O24" s="3">
        <v>21175</v>
      </c>
      <c r="P24" s="2">
        <v>44579</v>
      </c>
      <c r="Q24">
        <v>753933.75</v>
      </c>
      <c r="R24">
        <v>719937.71</v>
      </c>
    </row>
    <row r="25" spans="1:18" x14ac:dyDescent="0.25">
      <c r="A25">
        <v>45</v>
      </c>
      <c r="B25" t="s">
        <v>18</v>
      </c>
      <c r="C25" t="s">
        <v>30</v>
      </c>
      <c r="D25" t="s">
        <v>31</v>
      </c>
      <c r="E25" t="s">
        <v>32</v>
      </c>
      <c r="F25" t="s">
        <v>33</v>
      </c>
      <c r="G25">
        <v>31</v>
      </c>
      <c r="H25" t="s">
        <v>26</v>
      </c>
      <c r="I25" s="1">
        <v>1E-4</v>
      </c>
      <c r="J25">
        <v>80</v>
      </c>
      <c r="K25" s="3">
        <v>44931</v>
      </c>
      <c r="L25" s="3">
        <v>21197</v>
      </c>
      <c r="M25">
        <v>79</v>
      </c>
      <c r="N25" s="3">
        <v>4484</v>
      </c>
      <c r="O25" s="3">
        <v>21175</v>
      </c>
      <c r="P25" s="2">
        <v>44610</v>
      </c>
      <c r="Q25">
        <v>733187.44</v>
      </c>
      <c r="R25">
        <v>786058.29</v>
      </c>
    </row>
    <row r="26" spans="1:18" x14ac:dyDescent="0.25">
      <c r="A26">
        <v>4</v>
      </c>
      <c r="B26" t="s">
        <v>18</v>
      </c>
      <c r="C26" t="s">
        <v>34</v>
      </c>
      <c r="D26" t="s">
        <v>35</v>
      </c>
      <c r="E26" t="s">
        <v>21</v>
      </c>
      <c r="F26" t="s">
        <v>36</v>
      </c>
      <c r="G26">
        <v>20</v>
      </c>
      <c r="H26" t="s">
        <v>23</v>
      </c>
      <c r="I26" s="1">
        <v>1E-4</v>
      </c>
      <c r="J26">
        <v>200</v>
      </c>
      <c r="K26">
        <v>0.56240000000000001</v>
      </c>
      <c r="L26">
        <v>0.74990000000000001</v>
      </c>
      <c r="M26">
        <v>6</v>
      </c>
      <c r="N26">
        <v>0.36630000000000001</v>
      </c>
      <c r="O26">
        <v>0.60519999999999996</v>
      </c>
      <c r="P26" s="2">
        <v>44580</v>
      </c>
      <c r="Q26">
        <v>73122632</v>
      </c>
      <c r="R26">
        <v>56972497.090000004</v>
      </c>
    </row>
    <row r="27" spans="1:18" x14ac:dyDescent="0.25">
      <c r="A27">
        <v>5</v>
      </c>
      <c r="B27" t="s">
        <v>18</v>
      </c>
      <c r="C27" t="s">
        <v>34</v>
      </c>
      <c r="D27" t="s">
        <v>35</v>
      </c>
      <c r="E27" t="s">
        <v>21</v>
      </c>
      <c r="F27" t="s">
        <v>36</v>
      </c>
      <c r="G27">
        <v>20</v>
      </c>
      <c r="H27" t="s">
        <v>23</v>
      </c>
      <c r="I27" s="1">
        <v>1E-4</v>
      </c>
      <c r="J27">
        <v>200</v>
      </c>
      <c r="K27">
        <v>0.56240000000000001</v>
      </c>
      <c r="L27">
        <v>0.74990000000000001</v>
      </c>
      <c r="M27">
        <v>6</v>
      </c>
      <c r="N27">
        <v>0.36630000000000001</v>
      </c>
      <c r="O27">
        <v>0.60519999999999996</v>
      </c>
      <c r="P27" s="2">
        <v>44611</v>
      </c>
      <c r="Q27">
        <v>62349356</v>
      </c>
      <c r="R27">
        <v>74870189.540000007</v>
      </c>
    </row>
    <row r="28" spans="1:18" x14ac:dyDescent="0.25">
      <c r="A28">
        <v>18</v>
      </c>
      <c r="B28" t="s">
        <v>18</v>
      </c>
      <c r="C28" t="s">
        <v>34</v>
      </c>
      <c r="D28" t="s">
        <v>35</v>
      </c>
      <c r="E28" t="s">
        <v>21</v>
      </c>
      <c r="F28" t="s">
        <v>36</v>
      </c>
      <c r="G28">
        <v>20</v>
      </c>
      <c r="H28" t="s">
        <v>24</v>
      </c>
      <c r="I28" s="1">
        <v>1E-4</v>
      </c>
      <c r="J28">
        <v>100</v>
      </c>
      <c r="K28" s="3">
        <v>13753</v>
      </c>
      <c r="L28" s="3">
        <v>11727</v>
      </c>
      <c r="M28">
        <v>100</v>
      </c>
      <c r="N28" s="3">
        <v>13753</v>
      </c>
      <c r="O28" s="3">
        <v>11727</v>
      </c>
      <c r="P28" s="2">
        <v>44580</v>
      </c>
      <c r="Q28">
        <v>50151920</v>
      </c>
      <c r="R28">
        <v>56972497.090000004</v>
      </c>
    </row>
    <row r="29" spans="1:18" x14ac:dyDescent="0.25">
      <c r="A29">
        <v>19</v>
      </c>
      <c r="B29" t="s">
        <v>18</v>
      </c>
      <c r="C29" t="s">
        <v>34</v>
      </c>
      <c r="D29" t="s">
        <v>35</v>
      </c>
      <c r="E29" t="s">
        <v>21</v>
      </c>
      <c r="F29" t="s">
        <v>36</v>
      </c>
      <c r="G29">
        <v>20</v>
      </c>
      <c r="H29" t="s">
        <v>24</v>
      </c>
      <c r="I29" s="1">
        <v>1E-4</v>
      </c>
      <c r="J29">
        <v>100</v>
      </c>
      <c r="K29" s="3">
        <v>13753</v>
      </c>
      <c r="L29" s="3">
        <v>11727</v>
      </c>
      <c r="M29">
        <v>100</v>
      </c>
      <c r="N29" s="3">
        <v>13753</v>
      </c>
      <c r="O29" s="3">
        <v>11727</v>
      </c>
      <c r="P29" s="2">
        <v>44611</v>
      </c>
      <c r="Q29">
        <v>57877232</v>
      </c>
      <c r="R29">
        <v>74870189.540000007</v>
      </c>
    </row>
    <row r="30" spans="1:18" x14ac:dyDescent="0.25">
      <c r="A30">
        <v>32</v>
      </c>
      <c r="B30" t="s">
        <v>18</v>
      </c>
      <c r="C30" t="s">
        <v>34</v>
      </c>
      <c r="D30" t="s">
        <v>35</v>
      </c>
      <c r="E30" t="s">
        <v>21</v>
      </c>
      <c r="F30" t="s">
        <v>36</v>
      </c>
      <c r="G30">
        <v>20</v>
      </c>
      <c r="H30" t="s">
        <v>25</v>
      </c>
      <c r="I30" s="1">
        <v>1E-4</v>
      </c>
      <c r="J30">
        <v>50</v>
      </c>
      <c r="K30" s="3">
        <v>21569</v>
      </c>
      <c r="L30" s="3">
        <v>14687</v>
      </c>
      <c r="M30">
        <v>39</v>
      </c>
      <c r="N30" s="3">
        <v>20728</v>
      </c>
      <c r="O30" s="3">
        <v>14397</v>
      </c>
      <c r="P30" s="2">
        <v>44580</v>
      </c>
      <c r="Q30">
        <v>46463000</v>
      </c>
      <c r="R30">
        <v>56972497.090000004</v>
      </c>
    </row>
    <row r="31" spans="1:18" x14ac:dyDescent="0.25">
      <c r="A31">
        <v>33</v>
      </c>
      <c r="B31" t="s">
        <v>18</v>
      </c>
      <c r="C31" t="s">
        <v>34</v>
      </c>
      <c r="D31" t="s">
        <v>35</v>
      </c>
      <c r="E31" t="s">
        <v>21</v>
      </c>
      <c r="F31" t="s">
        <v>36</v>
      </c>
      <c r="G31">
        <v>20</v>
      </c>
      <c r="H31" t="s">
        <v>25</v>
      </c>
      <c r="I31" s="1">
        <v>1E-4</v>
      </c>
      <c r="J31">
        <v>50</v>
      </c>
      <c r="K31" s="3">
        <v>21569</v>
      </c>
      <c r="L31" s="3">
        <v>14687</v>
      </c>
      <c r="M31">
        <v>39</v>
      </c>
      <c r="N31" s="3">
        <v>20728</v>
      </c>
      <c r="O31" s="3">
        <v>14397</v>
      </c>
      <c r="P31" s="2">
        <v>44611</v>
      </c>
      <c r="Q31">
        <v>55324816</v>
      </c>
      <c r="R31">
        <v>74870189.540000007</v>
      </c>
    </row>
    <row r="32" spans="1:18" x14ac:dyDescent="0.25">
      <c r="A32">
        <v>46</v>
      </c>
      <c r="B32" t="s">
        <v>18</v>
      </c>
      <c r="C32" t="s">
        <v>34</v>
      </c>
      <c r="D32" t="s">
        <v>35</v>
      </c>
      <c r="E32" t="s">
        <v>21</v>
      </c>
      <c r="F32" t="s">
        <v>36</v>
      </c>
      <c r="G32">
        <v>20</v>
      </c>
      <c r="H32" t="s">
        <v>26</v>
      </c>
      <c r="I32" s="1">
        <v>1E-4</v>
      </c>
      <c r="J32">
        <v>80</v>
      </c>
      <c r="K32" s="3">
        <v>14246</v>
      </c>
      <c r="L32" s="3">
        <v>11936</v>
      </c>
      <c r="M32">
        <v>79</v>
      </c>
      <c r="N32" s="3">
        <v>14036</v>
      </c>
      <c r="O32" s="3">
        <v>11847</v>
      </c>
      <c r="P32" s="2">
        <v>44580</v>
      </c>
      <c r="Q32">
        <v>51619680</v>
      </c>
      <c r="R32">
        <v>56972497.090000004</v>
      </c>
    </row>
    <row r="33" spans="1:18" x14ac:dyDescent="0.25">
      <c r="A33">
        <v>47</v>
      </c>
      <c r="B33" t="s">
        <v>18</v>
      </c>
      <c r="C33" t="s">
        <v>34</v>
      </c>
      <c r="D33" t="s">
        <v>35</v>
      </c>
      <c r="E33" t="s">
        <v>21</v>
      </c>
      <c r="F33" t="s">
        <v>36</v>
      </c>
      <c r="G33">
        <v>20</v>
      </c>
      <c r="H33" t="s">
        <v>26</v>
      </c>
      <c r="I33" s="1">
        <v>1E-4</v>
      </c>
      <c r="J33">
        <v>80</v>
      </c>
      <c r="K33" s="3">
        <v>14246</v>
      </c>
      <c r="L33" s="3">
        <v>11936</v>
      </c>
      <c r="M33">
        <v>79</v>
      </c>
      <c r="N33" s="3">
        <v>14036</v>
      </c>
      <c r="O33" s="3">
        <v>11847</v>
      </c>
      <c r="P33" s="2">
        <v>44611</v>
      </c>
      <c r="Q33">
        <v>57792104</v>
      </c>
      <c r="R33">
        <v>74870189.540000007</v>
      </c>
    </row>
    <row r="34" spans="1:18" x14ac:dyDescent="0.25">
      <c r="A34">
        <v>6</v>
      </c>
      <c r="B34" t="s">
        <v>18</v>
      </c>
      <c r="C34" t="s">
        <v>37</v>
      </c>
      <c r="D34" t="s">
        <v>20</v>
      </c>
      <c r="E34" t="s">
        <v>21</v>
      </c>
      <c r="F34" t="s">
        <v>38</v>
      </c>
      <c r="G34">
        <v>30</v>
      </c>
      <c r="H34" t="s">
        <v>23</v>
      </c>
      <c r="I34" s="1">
        <v>1E-4</v>
      </c>
      <c r="J34">
        <v>160</v>
      </c>
      <c r="K34" s="3">
        <v>13748</v>
      </c>
      <c r="L34" s="3">
        <v>11725</v>
      </c>
      <c r="M34">
        <v>42</v>
      </c>
      <c r="N34">
        <v>0.64039999999999997</v>
      </c>
      <c r="O34">
        <v>0.80020000000000002</v>
      </c>
      <c r="P34" s="2">
        <v>44581</v>
      </c>
      <c r="Q34">
        <v>57903704</v>
      </c>
      <c r="R34">
        <v>70700563.890000001</v>
      </c>
    </row>
    <row r="35" spans="1:18" x14ac:dyDescent="0.25">
      <c r="A35">
        <v>7</v>
      </c>
      <c r="B35" t="s">
        <v>18</v>
      </c>
      <c r="C35" t="s">
        <v>37</v>
      </c>
      <c r="D35" t="s">
        <v>20</v>
      </c>
      <c r="E35" t="s">
        <v>21</v>
      </c>
      <c r="F35" t="s">
        <v>38</v>
      </c>
      <c r="G35">
        <v>30</v>
      </c>
      <c r="H35" t="s">
        <v>23</v>
      </c>
      <c r="I35" s="1">
        <v>1E-4</v>
      </c>
      <c r="J35">
        <v>160</v>
      </c>
      <c r="K35" s="3">
        <v>13748</v>
      </c>
      <c r="L35" s="3">
        <v>11725</v>
      </c>
      <c r="M35">
        <v>42</v>
      </c>
      <c r="N35">
        <v>0.64039999999999997</v>
      </c>
      <c r="O35">
        <v>0.80020000000000002</v>
      </c>
      <c r="P35" s="2">
        <v>44612</v>
      </c>
      <c r="Q35">
        <v>58172596</v>
      </c>
      <c r="R35">
        <v>53251349.759999998</v>
      </c>
    </row>
    <row r="36" spans="1:18" x14ac:dyDescent="0.25">
      <c r="A36">
        <v>20</v>
      </c>
      <c r="B36" t="s">
        <v>18</v>
      </c>
      <c r="C36" t="s">
        <v>37</v>
      </c>
      <c r="D36" t="s">
        <v>20</v>
      </c>
      <c r="E36" t="s">
        <v>21</v>
      </c>
      <c r="F36" t="s">
        <v>38</v>
      </c>
      <c r="G36">
        <v>30</v>
      </c>
      <c r="H36" t="s">
        <v>24</v>
      </c>
      <c r="I36" s="1">
        <v>1E-4</v>
      </c>
      <c r="J36">
        <v>100</v>
      </c>
      <c r="K36">
        <v>0.92659999999999998</v>
      </c>
      <c r="L36">
        <v>0.96260000000000001</v>
      </c>
      <c r="M36">
        <v>15</v>
      </c>
      <c r="N36">
        <v>0.80269999999999997</v>
      </c>
      <c r="O36">
        <v>0.89590000000000003</v>
      </c>
      <c r="P36" s="2">
        <v>44581</v>
      </c>
      <c r="Q36">
        <v>55114076</v>
      </c>
      <c r="R36">
        <v>70700563.890000001</v>
      </c>
    </row>
    <row r="37" spans="1:18" x14ac:dyDescent="0.25">
      <c r="A37">
        <v>21</v>
      </c>
      <c r="B37" t="s">
        <v>18</v>
      </c>
      <c r="C37" t="s">
        <v>37</v>
      </c>
      <c r="D37" t="s">
        <v>20</v>
      </c>
      <c r="E37" t="s">
        <v>21</v>
      </c>
      <c r="F37" t="s">
        <v>38</v>
      </c>
      <c r="G37">
        <v>30</v>
      </c>
      <c r="H37" t="s">
        <v>24</v>
      </c>
      <c r="I37" s="1">
        <v>1E-4</v>
      </c>
      <c r="J37">
        <v>100</v>
      </c>
      <c r="K37">
        <v>0.92659999999999998</v>
      </c>
      <c r="L37">
        <v>0.96260000000000001</v>
      </c>
      <c r="M37">
        <v>15</v>
      </c>
      <c r="N37">
        <v>0.80269999999999997</v>
      </c>
      <c r="O37">
        <v>0.89590000000000003</v>
      </c>
      <c r="P37" s="2">
        <v>44612</v>
      </c>
      <c r="Q37">
        <v>55280996</v>
      </c>
      <c r="R37">
        <v>53251349.759999998</v>
      </c>
    </row>
    <row r="38" spans="1:18" x14ac:dyDescent="0.25">
      <c r="A38">
        <v>34</v>
      </c>
      <c r="B38" t="s">
        <v>18</v>
      </c>
      <c r="C38" t="s">
        <v>37</v>
      </c>
      <c r="D38" t="s">
        <v>20</v>
      </c>
      <c r="E38" t="s">
        <v>21</v>
      </c>
      <c r="F38" t="s">
        <v>38</v>
      </c>
      <c r="G38">
        <v>30</v>
      </c>
      <c r="H38" t="s">
        <v>25</v>
      </c>
      <c r="I38" s="1">
        <v>1E-4</v>
      </c>
      <c r="J38">
        <v>50</v>
      </c>
      <c r="K38">
        <v>0.59719999999999995</v>
      </c>
      <c r="L38">
        <v>0.77280000000000004</v>
      </c>
      <c r="M38">
        <v>15</v>
      </c>
      <c r="N38">
        <v>0.54900000000000004</v>
      </c>
      <c r="O38">
        <v>0.7409</v>
      </c>
      <c r="P38" s="2">
        <v>44581</v>
      </c>
      <c r="Q38">
        <v>58153088</v>
      </c>
      <c r="R38">
        <v>70700563.890000001</v>
      </c>
    </row>
    <row r="39" spans="1:18" x14ac:dyDescent="0.25">
      <c r="A39">
        <v>35</v>
      </c>
      <c r="B39" t="s">
        <v>18</v>
      </c>
      <c r="C39" t="s">
        <v>37</v>
      </c>
      <c r="D39" t="s">
        <v>20</v>
      </c>
      <c r="E39" t="s">
        <v>21</v>
      </c>
      <c r="F39" t="s">
        <v>38</v>
      </c>
      <c r="G39">
        <v>30</v>
      </c>
      <c r="H39" t="s">
        <v>25</v>
      </c>
      <c r="I39" s="1">
        <v>1E-4</v>
      </c>
      <c r="J39">
        <v>50</v>
      </c>
      <c r="K39">
        <v>0.59719999999999995</v>
      </c>
      <c r="L39">
        <v>0.77280000000000004</v>
      </c>
      <c r="M39">
        <v>15</v>
      </c>
      <c r="N39">
        <v>0.54900000000000004</v>
      </c>
      <c r="O39">
        <v>0.7409</v>
      </c>
      <c r="P39" s="2">
        <v>44612</v>
      </c>
      <c r="Q39">
        <v>59559720</v>
      </c>
      <c r="R39">
        <v>53251349.759999998</v>
      </c>
    </row>
    <row r="40" spans="1:18" x14ac:dyDescent="0.25">
      <c r="A40">
        <v>48</v>
      </c>
      <c r="B40" t="s">
        <v>18</v>
      </c>
      <c r="C40" t="s">
        <v>37</v>
      </c>
      <c r="D40" t="s">
        <v>20</v>
      </c>
      <c r="E40" t="s">
        <v>21</v>
      </c>
      <c r="F40" t="s">
        <v>38</v>
      </c>
      <c r="G40">
        <v>30</v>
      </c>
      <c r="H40" t="s">
        <v>26</v>
      </c>
      <c r="I40" s="1">
        <v>1E-4</v>
      </c>
      <c r="J40">
        <v>80</v>
      </c>
      <c r="K40">
        <v>0.77</v>
      </c>
      <c r="L40">
        <v>0.87749999999999995</v>
      </c>
      <c r="M40">
        <v>65</v>
      </c>
      <c r="N40">
        <v>0.74299999999999999</v>
      </c>
      <c r="O40">
        <v>0.86199999999999999</v>
      </c>
      <c r="P40" s="2">
        <v>44581</v>
      </c>
      <c r="Q40">
        <v>55330696</v>
      </c>
      <c r="R40">
        <v>70700563.890000001</v>
      </c>
    </row>
    <row r="41" spans="1:18" x14ac:dyDescent="0.25">
      <c r="A41">
        <v>49</v>
      </c>
      <c r="B41" t="s">
        <v>18</v>
      </c>
      <c r="C41" t="s">
        <v>37</v>
      </c>
      <c r="D41" t="s">
        <v>20</v>
      </c>
      <c r="E41" t="s">
        <v>21</v>
      </c>
      <c r="F41" t="s">
        <v>38</v>
      </c>
      <c r="G41">
        <v>30</v>
      </c>
      <c r="H41" t="s">
        <v>26</v>
      </c>
      <c r="I41" s="1">
        <v>1E-4</v>
      </c>
      <c r="J41">
        <v>80</v>
      </c>
      <c r="K41">
        <v>0.77</v>
      </c>
      <c r="L41">
        <v>0.87749999999999995</v>
      </c>
      <c r="M41">
        <v>65</v>
      </c>
      <c r="N41">
        <v>0.74299999999999999</v>
      </c>
      <c r="O41">
        <v>0.86199999999999999</v>
      </c>
      <c r="P41" s="2">
        <v>44612</v>
      </c>
      <c r="Q41">
        <v>54776820</v>
      </c>
      <c r="R41">
        <v>53251349.759999998</v>
      </c>
    </row>
    <row r="42" spans="1:18" x14ac:dyDescent="0.25">
      <c r="A42">
        <v>8</v>
      </c>
      <c r="B42" t="s">
        <v>18</v>
      </c>
      <c r="C42" t="s">
        <v>39</v>
      </c>
      <c r="D42" t="s">
        <v>35</v>
      </c>
      <c r="E42" t="s">
        <v>32</v>
      </c>
      <c r="F42" t="s">
        <v>40</v>
      </c>
      <c r="G42">
        <v>55</v>
      </c>
      <c r="H42" t="s">
        <v>23</v>
      </c>
      <c r="I42" s="1">
        <v>1E-4</v>
      </c>
      <c r="J42">
        <v>155</v>
      </c>
      <c r="K42" s="3">
        <v>17153</v>
      </c>
      <c r="L42" s="3">
        <v>13097</v>
      </c>
      <c r="M42">
        <v>10</v>
      </c>
      <c r="N42" s="3">
        <v>15877</v>
      </c>
      <c r="O42">
        <v>1.26</v>
      </c>
      <c r="P42" s="2">
        <v>44582</v>
      </c>
      <c r="Q42">
        <v>322922.96999999997</v>
      </c>
      <c r="R42">
        <v>702313.98</v>
      </c>
    </row>
    <row r="43" spans="1:18" x14ac:dyDescent="0.25">
      <c r="A43">
        <v>9</v>
      </c>
      <c r="B43" t="s">
        <v>18</v>
      </c>
      <c r="C43" t="s">
        <v>39</v>
      </c>
      <c r="D43" t="s">
        <v>35</v>
      </c>
      <c r="E43" t="s">
        <v>32</v>
      </c>
      <c r="F43" t="s">
        <v>40</v>
      </c>
      <c r="G43">
        <v>55</v>
      </c>
      <c r="H43" t="s">
        <v>23</v>
      </c>
      <c r="I43" s="1">
        <v>1E-4</v>
      </c>
      <c r="J43">
        <v>155</v>
      </c>
      <c r="K43" s="3">
        <v>17153</v>
      </c>
      <c r="L43" s="3">
        <v>13097</v>
      </c>
      <c r="M43">
        <v>10</v>
      </c>
      <c r="N43" s="3">
        <v>15877</v>
      </c>
      <c r="O43">
        <v>1.26</v>
      </c>
      <c r="P43" s="2">
        <v>44613</v>
      </c>
      <c r="Q43">
        <v>530500.62</v>
      </c>
      <c r="R43">
        <v>558950.13</v>
      </c>
    </row>
    <row r="44" spans="1:18" x14ac:dyDescent="0.25">
      <c r="A44">
        <v>22</v>
      </c>
      <c r="B44" t="s">
        <v>18</v>
      </c>
      <c r="C44" t="s">
        <v>39</v>
      </c>
      <c r="D44" t="s">
        <v>35</v>
      </c>
      <c r="E44" t="s">
        <v>32</v>
      </c>
      <c r="F44" t="s">
        <v>40</v>
      </c>
      <c r="G44">
        <v>55</v>
      </c>
      <c r="H44" t="s">
        <v>24</v>
      </c>
      <c r="I44" s="1">
        <v>1E-4</v>
      </c>
      <c r="J44">
        <v>100</v>
      </c>
      <c r="K44" s="3">
        <v>10932</v>
      </c>
      <c r="L44" s="3">
        <v>10455</v>
      </c>
      <c r="M44">
        <v>84</v>
      </c>
      <c r="N44" s="3">
        <v>1024</v>
      </c>
      <c r="O44" s="3">
        <v>10119</v>
      </c>
      <c r="P44" s="2">
        <v>44582</v>
      </c>
      <c r="Q44">
        <v>499178.28</v>
      </c>
      <c r="R44">
        <v>702313.98</v>
      </c>
    </row>
    <row r="45" spans="1:18" x14ac:dyDescent="0.25">
      <c r="A45">
        <v>23</v>
      </c>
      <c r="B45" t="s">
        <v>18</v>
      </c>
      <c r="C45" t="s">
        <v>39</v>
      </c>
      <c r="D45" t="s">
        <v>35</v>
      </c>
      <c r="E45" t="s">
        <v>32</v>
      </c>
      <c r="F45" t="s">
        <v>40</v>
      </c>
      <c r="G45">
        <v>55</v>
      </c>
      <c r="H45" t="s">
        <v>24</v>
      </c>
      <c r="I45" s="1">
        <v>1E-4</v>
      </c>
      <c r="J45">
        <v>100</v>
      </c>
      <c r="K45" s="3">
        <v>10932</v>
      </c>
      <c r="L45" s="3">
        <v>10455</v>
      </c>
      <c r="M45">
        <v>84</v>
      </c>
      <c r="N45" s="3">
        <v>1024</v>
      </c>
      <c r="O45" s="3">
        <v>10119</v>
      </c>
      <c r="P45" s="2">
        <v>44613</v>
      </c>
      <c r="Q45">
        <v>539987.88</v>
      </c>
      <c r="R45">
        <v>558950.13</v>
      </c>
    </row>
    <row r="46" spans="1:18" x14ac:dyDescent="0.25">
      <c r="A46">
        <v>36</v>
      </c>
      <c r="B46" t="s">
        <v>18</v>
      </c>
      <c r="C46" t="s">
        <v>39</v>
      </c>
      <c r="D46" t="s">
        <v>35</v>
      </c>
      <c r="E46" t="s">
        <v>32</v>
      </c>
      <c r="F46" t="s">
        <v>40</v>
      </c>
      <c r="G46">
        <v>55</v>
      </c>
      <c r="H46" t="s">
        <v>25</v>
      </c>
      <c r="I46" s="1">
        <v>1E-4</v>
      </c>
      <c r="J46">
        <v>50</v>
      </c>
      <c r="K46" s="3">
        <v>10017</v>
      </c>
      <c r="L46" s="3">
        <v>10009</v>
      </c>
      <c r="M46">
        <v>47</v>
      </c>
      <c r="N46">
        <v>0.85450000000000004</v>
      </c>
      <c r="O46">
        <v>0.9244</v>
      </c>
      <c r="P46" s="2">
        <v>44582</v>
      </c>
      <c r="Q46">
        <v>525662.5</v>
      </c>
      <c r="R46">
        <v>702313.98</v>
      </c>
    </row>
    <row r="47" spans="1:18" x14ac:dyDescent="0.25">
      <c r="A47">
        <v>37</v>
      </c>
      <c r="B47" t="s">
        <v>18</v>
      </c>
      <c r="C47" t="s">
        <v>39</v>
      </c>
      <c r="D47" t="s">
        <v>35</v>
      </c>
      <c r="E47" t="s">
        <v>32</v>
      </c>
      <c r="F47" t="s">
        <v>40</v>
      </c>
      <c r="G47">
        <v>55</v>
      </c>
      <c r="H47" t="s">
        <v>25</v>
      </c>
      <c r="I47" s="1">
        <v>1E-4</v>
      </c>
      <c r="J47">
        <v>50</v>
      </c>
      <c r="K47" s="3">
        <v>10017</v>
      </c>
      <c r="L47" s="3">
        <v>10009</v>
      </c>
      <c r="M47">
        <v>47</v>
      </c>
      <c r="N47">
        <v>0.85450000000000004</v>
      </c>
      <c r="O47">
        <v>0.9244</v>
      </c>
      <c r="P47" s="2">
        <v>44613</v>
      </c>
      <c r="Q47">
        <v>554573.12</v>
      </c>
      <c r="R47">
        <v>558950.13</v>
      </c>
    </row>
    <row r="48" spans="1:18" x14ac:dyDescent="0.25">
      <c r="A48">
        <v>50</v>
      </c>
      <c r="B48" t="s">
        <v>18</v>
      </c>
      <c r="C48" t="s">
        <v>39</v>
      </c>
      <c r="D48" t="s">
        <v>35</v>
      </c>
      <c r="E48" t="s">
        <v>32</v>
      </c>
      <c r="F48" t="s">
        <v>40</v>
      </c>
      <c r="G48">
        <v>55</v>
      </c>
      <c r="H48" t="s">
        <v>26</v>
      </c>
      <c r="I48" s="1">
        <v>1E-4</v>
      </c>
      <c r="J48">
        <v>80</v>
      </c>
      <c r="K48">
        <v>0.78269999999999995</v>
      </c>
      <c r="L48">
        <v>0.88470000000000004</v>
      </c>
      <c r="M48">
        <v>80</v>
      </c>
      <c r="N48">
        <v>0.78269999999999995</v>
      </c>
      <c r="O48">
        <v>0.88470000000000004</v>
      </c>
      <c r="P48" s="2">
        <v>44582</v>
      </c>
      <c r="Q48">
        <v>567542.93999999994</v>
      </c>
      <c r="R48">
        <v>702313.98</v>
      </c>
    </row>
    <row r="49" spans="1:18" x14ac:dyDescent="0.25">
      <c r="A49">
        <v>51</v>
      </c>
      <c r="B49" t="s">
        <v>18</v>
      </c>
      <c r="C49" t="s">
        <v>39</v>
      </c>
      <c r="D49" t="s">
        <v>35</v>
      </c>
      <c r="E49" t="s">
        <v>32</v>
      </c>
      <c r="F49" t="s">
        <v>40</v>
      </c>
      <c r="G49">
        <v>55</v>
      </c>
      <c r="H49" t="s">
        <v>26</v>
      </c>
      <c r="I49" s="1">
        <v>1E-4</v>
      </c>
      <c r="J49">
        <v>80</v>
      </c>
      <c r="K49">
        <v>0.78269999999999995</v>
      </c>
      <c r="L49">
        <v>0.88470000000000004</v>
      </c>
      <c r="M49">
        <v>80</v>
      </c>
      <c r="N49">
        <v>0.78269999999999995</v>
      </c>
      <c r="O49">
        <v>0.88470000000000004</v>
      </c>
      <c r="P49" s="2">
        <v>44613</v>
      </c>
      <c r="Q49">
        <v>562535.62</v>
      </c>
      <c r="R49">
        <v>558950.13</v>
      </c>
    </row>
    <row r="50" spans="1:18" x14ac:dyDescent="0.25">
      <c r="A50">
        <v>10</v>
      </c>
      <c r="B50" t="s">
        <v>18</v>
      </c>
      <c r="C50" t="s">
        <v>41</v>
      </c>
      <c r="D50" t="s">
        <v>31</v>
      </c>
      <c r="E50" t="s">
        <v>32</v>
      </c>
      <c r="F50" t="s">
        <v>42</v>
      </c>
      <c r="G50">
        <v>22</v>
      </c>
      <c r="H50" t="s">
        <v>23</v>
      </c>
      <c r="I50" s="1">
        <v>1E-4</v>
      </c>
      <c r="J50">
        <v>10</v>
      </c>
      <c r="K50" s="3">
        <v>10479</v>
      </c>
      <c r="L50" s="3">
        <v>10237</v>
      </c>
      <c r="M50">
        <v>10</v>
      </c>
      <c r="N50" s="3">
        <v>10479</v>
      </c>
      <c r="O50" s="3">
        <v>10237</v>
      </c>
      <c r="P50" s="2">
        <v>44583</v>
      </c>
      <c r="Q50">
        <v>-1405812.75</v>
      </c>
      <c r="R50">
        <v>5833637.0599999996</v>
      </c>
    </row>
    <row r="51" spans="1:18" x14ac:dyDescent="0.25">
      <c r="A51">
        <v>11</v>
      </c>
      <c r="B51" t="s">
        <v>18</v>
      </c>
      <c r="C51" t="s">
        <v>41</v>
      </c>
      <c r="D51" t="s">
        <v>31</v>
      </c>
      <c r="E51" t="s">
        <v>32</v>
      </c>
      <c r="F51" t="s">
        <v>42</v>
      </c>
      <c r="G51">
        <v>22</v>
      </c>
      <c r="H51" t="s">
        <v>23</v>
      </c>
      <c r="I51" s="1">
        <v>1E-4</v>
      </c>
      <c r="J51">
        <v>10</v>
      </c>
      <c r="K51" s="3">
        <v>10479</v>
      </c>
      <c r="L51" s="3">
        <v>10237</v>
      </c>
      <c r="M51">
        <v>10</v>
      </c>
      <c r="N51" s="3">
        <v>10479</v>
      </c>
      <c r="O51" s="3">
        <v>10237</v>
      </c>
      <c r="P51" s="2">
        <v>44614</v>
      </c>
      <c r="Q51">
        <v>1140430.25</v>
      </c>
      <c r="R51">
        <v>11446102.25</v>
      </c>
    </row>
    <row r="52" spans="1:18" x14ac:dyDescent="0.25">
      <c r="A52">
        <v>24</v>
      </c>
      <c r="B52" t="s">
        <v>18</v>
      </c>
      <c r="C52" t="s">
        <v>41</v>
      </c>
      <c r="D52" t="s">
        <v>31</v>
      </c>
      <c r="E52" t="s">
        <v>32</v>
      </c>
      <c r="F52" t="s">
        <v>42</v>
      </c>
      <c r="G52">
        <v>22</v>
      </c>
      <c r="H52" t="s">
        <v>24</v>
      </c>
      <c r="I52" s="1">
        <v>1E-4</v>
      </c>
      <c r="J52">
        <v>100</v>
      </c>
      <c r="K52">
        <v>0.30659999999999998</v>
      </c>
      <c r="L52">
        <v>0.55369999999999997</v>
      </c>
      <c r="M52">
        <v>42</v>
      </c>
      <c r="N52">
        <v>0.2041</v>
      </c>
      <c r="O52">
        <v>0.45179999999999998</v>
      </c>
      <c r="P52" s="2">
        <v>44583</v>
      </c>
      <c r="Q52">
        <v>4451441.5</v>
      </c>
      <c r="R52">
        <v>5833637.0599999996</v>
      </c>
    </row>
    <row r="53" spans="1:18" x14ac:dyDescent="0.25">
      <c r="A53">
        <v>25</v>
      </c>
      <c r="B53" t="s">
        <v>18</v>
      </c>
      <c r="C53" t="s">
        <v>41</v>
      </c>
      <c r="D53" t="s">
        <v>31</v>
      </c>
      <c r="E53" t="s">
        <v>32</v>
      </c>
      <c r="F53" t="s">
        <v>42</v>
      </c>
      <c r="G53">
        <v>22</v>
      </c>
      <c r="H53" t="s">
        <v>24</v>
      </c>
      <c r="I53" s="1">
        <v>1E-4</v>
      </c>
      <c r="J53">
        <v>100</v>
      </c>
      <c r="K53">
        <v>0.30659999999999998</v>
      </c>
      <c r="L53">
        <v>0.55369999999999997</v>
      </c>
      <c r="M53">
        <v>42</v>
      </c>
      <c r="N53">
        <v>0.2041</v>
      </c>
      <c r="O53">
        <v>0.45179999999999998</v>
      </c>
      <c r="P53" s="2">
        <v>44614</v>
      </c>
      <c r="Q53">
        <v>4612391.5</v>
      </c>
      <c r="R53">
        <v>11446102.25</v>
      </c>
    </row>
    <row r="54" spans="1:18" x14ac:dyDescent="0.25">
      <c r="A54">
        <v>38</v>
      </c>
      <c r="B54" t="s">
        <v>18</v>
      </c>
      <c r="C54" t="s">
        <v>41</v>
      </c>
      <c r="D54" t="s">
        <v>31</v>
      </c>
      <c r="E54" t="s">
        <v>32</v>
      </c>
      <c r="F54" t="s">
        <v>42</v>
      </c>
      <c r="G54">
        <v>22</v>
      </c>
      <c r="H54" t="s">
        <v>25</v>
      </c>
      <c r="I54" s="1">
        <v>1E-4</v>
      </c>
      <c r="J54">
        <v>50</v>
      </c>
      <c r="K54">
        <v>0.20660000000000001</v>
      </c>
      <c r="L54">
        <v>0.45450000000000002</v>
      </c>
      <c r="M54">
        <v>50</v>
      </c>
      <c r="N54">
        <v>0.20660000000000001</v>
      </c>
      <c r="O54">
        <v>0.45450000000000002</v>
      </c>
      <c r="P54" s="2">
        <v>44583</v>
      </c>
      <c r="Q54">
        <v>4048260.5</v>
      </c>
      <c r="R54">
        <v>5833637.0599999996</v>
      </c>
    </row>
    <row r="55" spans="1:18" x14ac:dyDescent="0.25">
      <c r="A55">
        <v>39</v>
      </c>
      <c r="B55" t="s">
        <v>18</v>
      </c>
      <c r="C55" t="s">
        <v>41</v>
      </c>
      <c r="D55" t="s">
        <v>31</v>
      </c>
      <c r="E55" t="s">
        <v>32</v>
      </c>
      <c r="F55" t="s">
        <v>42</v>
      </c>
      <c r="G55">
        <v>22</v>
      </c>
      <c r="H55" t="s">
        <v>25</v>
      </c>
      <c r="I55" s="1">
        <v>1E-4</v>
      </c>
      <c r="J55">
        <v>50</v>
      </c>
      <c r="K55">
        <v>0.20660000000000001</v>
      </c>
      <c r="L55">
        <v>0.45450000000000002</v>
      </c>
      <c r="M55">
        <v>50</v>
      </c>
      <c r="N55">
        <v>0.20660000000000001</v>
      </c>
      <c r="O55">
        <v>0.45450000000000002</v>
      </c>
      <c r="P55" s="2">
        <v>44614</v>
      </c>
      <c r="Q55">
        <v>4123099</v>
      </c>
      <c r="R55">
        <v>11446102.25</v>
      </c>
    </row>
    <row r="56" spans="1:18" x14ac:dyDescent="0.25">
      <c r="A56">
        <v>52</v>
      </c>
      <c r="B56" t="s">
        <v>18</v>
      </c>
      <c r="C56" t="s">
        <v>41</v>
      </c>
      <c r="D56" t="s">
        <v>31</v>
      </c>
      <c r="E56" t="s">
        <v>32</v>
      </c>
      <c r="F56" t="s">
        <v>42</v>
      </c>
      <c r="G56">
        <v>22</v>
      </c>
      <c r="H56" t="s">
        <v>26</v>
      </c>
      <c r="I56" s="1">
        <v>1E-4</v>
      </c>
      <c r="J56">
        <v>80</v>
      </c>
      <c r="K56">
        <v>0.35920000000000002</v>
      </c>
      <c r="L56">
        <v>0.59940000000000004</v>
      </c>
      <c r="M56">
        <v>46</v>
      </c>
      <c r="N56">
        <v>0.29730000000000001</v>
      </c>
      <c r="O56">
        <v>0.54530000000000001</v>
      </c>
      <c r="P56" s="2">
        <v>44583</v>
      </c>
      <c r="Q56">
        <v>3050311.25</v>
      </c>
      <c r="R56">
        <v>5833637.0599999996</v>
      </c>
    </row>
    <row r="57" spans="1:18" x14ac:dyDescent="0.25">
      <c r="A57">
        <v>53</v>
      </c>
      <c r="B57" t="s">
        <v>18</v>
      </c>
      <c r="C57" t="s">
        <v>41</v>
      </c>
      <c r="D57" t="s">
        <v>31</v>
      </c>
      <c r="E57" t="s">
        <v>32</v>
      </c>
      <c r="F57" t="s">
        <v>42</v>
      </c>
      <c r="G57">
        <v>22</v>
      </c>
      <c r="H57" t="s">
        <v>26</v>
      </c>
      <c r="I57" s="1">
        <v>1E-4</v>
      </c>
      <c r="J57">
        <v>80</v>
      </c>
      <c r="K57">
        <v>0.35920000000000002</v>
      </c>
      <c r="L57">
        <v>0.59940000000000004</v>
      </c>
      <c r="M57">
        <v>46</v>
      </c>
      <c r="N57">
        <v>0.29730000000000001</v>
      </c>
      <c r="O57">
        <v>0.54530000000000001</v>
      </c>
      <c r="P57" s="2">
        <v>44614</v>
      </c>
      <c r="Q57">
        <v>830082.75</v>
      </c>
      <c r="R57">
        <v>11446102.25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Previsoes_Deep_Learning_Mais_Ep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office365</cp:lastModifiedBy>
  <dcterms:created xsi:type="dcterms:W3CDTF">2023-02-06T00:26:07Z</dcterms:created>
  <dcterms:modified xsi:type="dcterms:W3CDTF">2023-02-06T02:07:38Z</dcterms:modified>
</cp:coreProperties>
</file>