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nfoway\Desktop\Trabalho MKT\"/>
    </mc:Choice>
  </mc:AlternateContent>
  <xr:revisionPtr revIDLastSave="0" documentId="13_ncr:1_{60C903EF-C743-4C82-B4AF-1C5D173BBD6F}" xr6:coauthVersionLast="44" xr6:coauthVersionMax="44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Acompanhamento Diário" sheetId="1" r:id="rId1"/>
    <sheet name="Agosto 19" sheetId="3" r:id="rId2"/>
    <sheet name="Setembro 19" sheetId="4" r:id="rId3"/>
    <sheet name="Investimento - Contas" sheetId="2" r:id="rId4"/>
    <sheet name="Resultado Simplifica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5" l="1"/>
  <c r="C24" i="5"/>
  <c r="C10" i="5" l="1"/>
  <c r="AG21" i="4" l="1"/>
  <c r="AG22" i="4"/>
  <c r="AG23" i="4"/>
  <c r="AG24" i="4"/>
  <c r="AG25" i="4"/>
  <c r="AG26" i="4"/>
  <c r="AG27" i="4"/>
  <c r="AG28" i="4"/>
  <c r="AG29" i="4"/>
  <c r="AG30" i="4"/>
  <c r="AG31" i="4"/>
  <c r="AG6" i="4"/>
  <c r="AG7" i="4"/>
  <c r="AG8" i="4"/>
  <c r="AG9" i="4"/>
  <c r="AG10" i="4"/>
  <c r="AG11" i="4"/>
  <c r="AG12" i="4"/>
  <c r="AG5" i="4"/>
  <c r="C5" i="5" l="1"/>
  <c r="AF34" i="4" l="1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20" i="4"/>
  <c r="AG19" i="4"/>
  <c r="AG18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0" i="3"/>
  <c r="AE36" i="4" l="1"/>
  <c r="AB39" i="4"/>
  <c r="AF39" i="4"/>
  <c r="AA36" i="4"/>
  <c r="X39" i="4"/>
  <c r="W36" i="4"/>
  <c r="T39" i="4"/>
  <c r="S36" i="4"/>
  <c r="P39" i="4"/>
  <c r="O36" i="4"/>
  <c r="L39" i="4"/>
  <c r="K36" i="4"/>
  <c r="H39" i="4"/>
  <c r="G36" i="4"/>
  <c r="AG13" i="4"/>
  <c r="D39" i="4"/>
  <c r="C36" i="4"/>
  <c r="AG15" i="4"/>
  <c r="AH20" i="4" s="1"/>
  <c r="D36" i="4"/>
  <c r="H36" i="4"/>
  <c r="L36" i="4"/>
  <c r="P36" i="4"/>
  <c r="T36" i="4"/>
  <c r="X36" i="4"/>
  <c r="AB36" i="4"/>
  <c r="AF36" i="4"/>
  <c r="E39" i="4"/>
  <c r="I39" i="4"/>
  <c r="M39" i="4"/>
  <c r="Q39" i="4"/>
  <c r="U39" i="4"/>
  <c r="Y39" i="4"/>
  <c r="AC35" i="4"/>
  <c r="AG14" i="4"/>
  <c r="AH19" i="4" s="1"/>
  <c r="E36" i="4"/>
  <c r="I36" i="4"/>
  <c r="M36" i="4"/>
  <c r="Q36" i="4"/>
  <c r="U36" i="4"/>
  <c r="Y36" i="4"/>
  <c r="AC36" i="4"/>
  <c r="B39" i="4"/>
  <c r="F39" i="4"/>
  <c r="J39" i="4"/>
  <c r="N39" i="4"/>
  <c r="R39" i="4"/>
  <c r="V39" i="4"/>
  <c r="Z39" i="4"/>
  <c r="AD39" i="4"/>
  <c r="B36" i="4"/>
  <c r="F36" i="4"/>
  <c r="J36" i="4"/>
  <c r="N36" i="4"/>
  <c r="R36" i="4"/>
  <c r="V36" i="4"/>
  <c r="Z36" i="4"/>
  <c r="AD36" i="4"/>
  <c r="C39" i="4"/>
  <c r="G39" i="4"/>
  <c r="K39" i="4"/>
  <c r="O39" i="4"/>
  <c r="S39" i="4"/>
  <c r="W39" i="4"/>
  <c r="AA39" i="4"/>
  <c r="AE39" i="4"/>
  <c r="B35" i="4"/>
  <c r="F35" i="4"/>
  <c r="J35" i="4"/>
  <c r="N35" i="4"/>
  <c r="R35" i="4"/>
  <c r="V35" i="4"/>
  <c r="Z35" i="4"/>
  <c r="AD35" i="4"/>
  <c r="AG32" i="4"/>
  <c r="AG34" i="4"/>
  <c r="E35" i="4"/>
  <c r="I35" i="4"/>
  <c r="M35" i="4"/>
  <c r="Q35" i="4"/>
  <c r="U35" i="4"/>
  <c r="Y35" i="4"/>
  <c r="AC39" i="4"/>
  <c r="C35" i="4"/>
  <c r="G35" i="4"/>
  <c r="K35" i="4"/>
  <c r="O35" i="4"/>
  <c r="S35" i="4"/>
  <c r="W35" i="4"/>
  <c r="AA35" i="4"/>
  <c r="AE35" i="4"/>
  <c r="D35" i="4"/>
  <c r="H35" i="4"/>
  <c r="L35" i="4"/>
  <c r="P35" i="4"/>
  <c r="T35" i="4"/>
  <c r="X35" i="4"/>
  <c r="AB35" i="4"/>
  <c r="AF35" i="4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29" i="3"/>
  <c r="AG28" i="3"/>
  <c r="AG23" i="3"/>
  <c r="AG22" i="3"/>
  <c r="AG21" i="3"/>
  <c r="AG20" i="3"/>
  <c r="AG19" i="3"/>
  <c r="AG18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D39" i="3" s="1"/>
  <c r="AC14" i="3"/>
  <c r="AB14" i="3"/>
  <c r="AA14" i="3"/>
  <c r="Z14" i="3"/>
  <c r="Z39" i="3" s="1"/>
  <c r="Y14" i="3"/>
  <c r="X14" i="3"/>
  <c r="W14" i="3"/>
  <c r="V14" i="3"/>
  <c r="V39" i="3" s="1"/>
  <c r="U14" i="3"/>
  <c r="T14" i="3"/>
  <c r="S14" i="3"/>
  <c r="R14" i="3"/>
  <c r="Q14" i="3"/>
  <c r="P14" i="3"/>
  <c r="O14" i="3"/>
  <c r="N14" i="3"/>
  <c r="N39" i="3" s="1"/>
  <c r="M14" i="3"/>
  <c r="L14" i="3"/>
  <c r="K14" i="3"/>
  <c r="J14" i="3"/>
  <c r="J39" i="3" s="1"/>
  <c r="I14" i="3"/>
  <c r="H14" i="3"/>
  <c r="G14" i="3"/>
  <c r="F14" i="3"/>
  <c r="E14" i="3"/>
  <c r="D14" i="3"/>
  <c r="C14" i="3"/>
  <c r="B14" i="3"/>
  <c r="AF13" i="3"/>
  <c r="AE13" i="3"/>
  <c r="AD13" i="3"/>
  <c r="AD36" i="3" s="1"/>
  <c r="AC13" i="3"/>
  <c r="AC36" i="3" s="1"/>
  <c r="AB13" i="3"/>
  <c r="AA13" i="3"/>
  <c r="Z13" i="3"/>
  <c r="Z36" i="3" s="1"/>
  <c r="Y13" i="3"/>
  <c r="Y36" i="3" s="1"/>
  <c r="X13" i="3"/>
  <c r="W13" i="3"/>
  <c r="V13" i="3"/>
  <c r="U13" i="3"/>
  <c r="U36" i="3" s="1"/>
  <c r="T13" i="3"/>
  <c r="S13" i="3"/>
  <c r="R13" i="3"/>
  <c r="R36" i="3" s="1"/>
  <c r="Q13" i="3"/>
  <c r="Q36" i="3" s="1"/>
  <c r="P13" i="3"/>
  <c r="O13" i="3"/>
  <c r="N13" i="3"/>
  <c r="M13" i="3"/>
  <c r="L13" i="3"/>
  <c r="K13" i="3"/>
  <c r="J13" i="3"/>
  <c r="I13" i="3"/>
  <c r="H13" i="3"/>
  <c r="G13" i="3"/>
  <c r="F13" i="3"/>
  <c r="F36" i="3" s="1"/>
  <c r="E13" i="3"/>
  <c r="E36" i="3" s="1"/>
  <c r="D13" i="3"/>
  <c r="C13" i="3"/>
  <c r="B13" i="3"/>
  <c r="B36" i="3" s="1"/>
  <c r="D35" i="3" l="1"/>
  <c r="H35" i="3"/>
  <c r="T35" i="3"/>
  <c r="X35" i="3"/>
  <c r="AF35" i="3"/>
  <c r="AG16" i="4"/>
  <c r="AG36" i="4"/>
  <c r="AG35" i="4"/>
  <c r="AE35" i="3"/>
  <c r="AG34" i="3"/>
  <c r="AB35" i="3"/>
  <c r="AA35" i="3"/>
  <c r="W35" i="3"/>
  <c r="V36" i="3"/>
  <c r="R39" i="3"/>
  <c r="S35" i="3"/>
  <c r="P35" i="3"/>
  <c r="O35" i="3"/>
  <c r="N36" i="3"/>
  <c r="M36" i="3"/>
  <c r="K35" i="3"/>
  <c r="L35" i="3"/>
  <c r="J36" i="3"/>
  <c r="I36" i="3"/>
  <c r="G35" i="3"/>
  <c r="F39" i="3"/>
  <c r="C35" i="3"/>
  <c r="B39" i="3"/>
  <c r="AG32" i="3"/>
  <c r="I35" i="3"/>
  <c r="M35" i="3"/>
  <c r="Q35" i="3"/>
  <c r="U35" i="3"/>
  <c r="Y39" i="3"/>
  <c r="AC35" i="3"/>
  <c r="AG15" i="3"/>
  <c r="AH20" i="3" s="1"/>
  <c r="AG14" i="3"/>
  <c r="C36" i="3"/>
  <c r="G36" i="3"/>
  <c r="K36" i="3"/>
  <c r="O36" i="3"/>
  <c r="S36" i="3"/>
  <c r="W36" i="3"/>
  <c r="AA36" i="3"/>
  <c r="AE36" i="3"/>
  <c r="D39" i="3"/>
  <c r="H39" i="3"/>
  <c r="L39" i="3"/>
  <c r="P39" i="3"/>
  <c r="T39" i="3"/>
  <c r="X39" i="3"/>
  <c r="AB39" i="3"/>
  <c r="AF39" i="3"/>
  <c r="D36" i="3"/>
  <c r="H36" i="3"/>
  <c r="L36" i="3"/>
  <c r="P36" i="3"/>
  <c r="T36" i="3"/>
  <c r="X36" i="3"/>
  <c r="AB36" i="3"/>
  <c r="AF36" i="3"/>
  <c r="B35" i="3"/>
  <c r="F35" i="3"/>
  <c r="J35" i="3"/>
  <c r="N35" i="3"/>
  <c r="R35" i="3"/>
  <c r="V35" i="3"/>
  <c r="Z35" i="3"/>
  <c r="AD35" i="3"/>
  <c r="E39" i="3"/>
  <c r="I39" i="3"/>
  <c r="M39" i="3"/>
  <c r="Q39" i="3"/>
  <c r="U39" i="3"/>
  <c r="AC39" i="3"/>
  <c r="E35" i="3"/>
  <c r="Y35" i="3"/>
  <c r="C39" i="3"/>
  <c r="G39" i="3"/>
  <c r="K39" i="3"/>
  <c r="O39" i="3"/>
  <c r="S39" i="3"/>
  <c r="W39" i="3"/>
  <c r="AA39" i="3"/>
  <c r="AE39" i="3"/>
  <c r="AG18" i="1"/>
  <c r="AG19" i="1"/>
  <c r="AG20" i="1"/>
  <c r="AG21" i="1"/>
  <c r="AG22" i="1"/>
  <c r="AG23" i="1"/>
  <c r="AG17" i="1"/>
  <c r="AG16" i="1"/>
  <c r="W11" i="1"/>
  <c r="B12" i="1"/>
  <c r="AG36" i="3" l="1"/>
  <c r="AG35" i="3"/>
  <c r="AH19" i="3"/>
  <c r="AG16" i="3"/>
  <c r="AA27" i="1"/>
  <c r="AB27" i="1"/>
  <c r="AC27" i="1"/>
  <c r="AD27" i="1"/>
  <c r="AE27" i="1"/>
  <c r="AF27" i="1"/>
  <c r="AA25" i="1"/>
  <c r="AA29" i="1" s="1"/>
  <c r="AB25" i="1"/>
  <c r="AC25" i="1"/>
  <c r="AD25" i="1"/>
  <c r="AE25" i="1"/>
  <c r="AE29" i="1" s="1"/>
  <c r="AF25" i="1"/>
  <c r="AA13" i="1"/>
  <c r="AB13" i="1"/>
  <c r="AC13" i="1"/>
  <c r="AD13" i="1"/>
  <c r="AE13" i="1"/>
  <c r="AF13" i="1"/>
  <c r="AA12" i="1"/>
  <c r="AB12" i="1"/>
  <c r="AC12" i="1"/>
  <c r="AC28" i="1" s="1"/>
  <c r="AD12" i="1"/>
  <c r="AE12" i="1"/>
  <c r="AF12" i="1"/>
  <c r="AA11" i="1"/>
  <c r="AB11" i="1"/>
  <c r="AC11" i="1"/>
  <c r="AD11" i="1"/>
  <c r="AE11" i="1"/>
  <c r="AF11" i="1"/>
  <c r="AF29" i="1" s="1"/>
  <c r="AB28" i="1" l="1"/>
  <c r="AB29" i="1"/>
  <c r="AE32" i="1"/>
  <c r="AF32" i="1"/>
  <c r="AF28" i="1"/>
  <c r="AE28" i="1"/>
  <c r="AD29" i="1"/>
  <c r="AD28" i="1"/>
  <c r="AD32" i="1"/>
  <c r="AC29" i="1"/>
  <c r="AC32" i="1"/>
  <c r="AB32" i="1"/>
  <c r="AA32" i="1"/>
  <c r="AA28" i="1"/>
  <c r="Q27" i="1"/>
  <c r="R27" i="1"/>
  <c r="S27" i="1"/>
  <c r="T27" i="1"/>
  <c r="U27" i="1"/>
  <c r="V27" i="1"/>
  <c r="V28" i="1" s="1"/>
  <c r="W27" i="1"/>
  <c r="X27" i="1"/>
  <c r="Y27" i="1"/>
  <c r="Z27" i="1"/>
  <c r="Q25" i="1"/>
  <c r="R25" i="1"/>
  <c r="S25" i="1"/>
  <c r="T25" i="1"/>
  <c r="U25" i="1"/>
  <c r="V25" i="1"/>
  <c r="W25" i="1"/>
  <c r="X25" i="1"/>
  <c r="Y25" i="1"/>
  <c r="Z25" i="1"/>
  <c r="Q13" i="1"/>
  <c r="R13" i="1"/>
  <c r="S13" i="1"/>
  <c r="T13" i="1"/>
  <c r="U13" i="1"/>
  <c r="V13" i="1"/>
  <c r="W13" i="1"/>
  <c r="X13" i="1"/>
  <c r="Y13" i="1"/>
  <c r="Z13" i="1"/>
  <c r="Q12" i="1"/>
  <c r="R12" i="1"/>
  <c r="S12" i="1"/>
  <c r="S28" i="1" s="1"/>
  <c r="T12" i="1"/>
  <c r="U12" i="1"/>
  <c r="V12" i="1"/>
  <c r="W12" i="1"/>
  <c r="W32" i="1" s="1"/>
  <c r="X12" i="1"/>
  <c r="X28" i="1" s="1"/>
  <c r="Y12" i="1"/>
  <c r="Z12" i="1"/>
  <c r="R11" i="1"/>
  <c r="S11" i="1"/>
  <c r="T11" i="1"/>
  <c r="U11" i="1"/>
  <c r="U29" i="1" s="1"/>
  <c r="V11" i="1"/>
  <c r="X11" i="1"/>
  <c r="X29" i="1" s="1"/>
  <c r="Y11" i="1"/>
  <c r="Z11" i="1"/>
  <c r="Q11" i="1"/>
  <c r="U32" i="1" l="1"/>
  <c r="Q32" i="1"/>
  <c r="S32" i="1"/>
  <c r="V32" i="1"/>
  <c r="R28" i="1"/>
  <c r="R29" i="1"/>
  <c r="T28" i="1"/>
  <c r="Z29" i="1"/>
  <c r="Z32" i="1"/>
  <c r="Z28" i="1"/>
  <c r="Y29" i="1"/>
  <c r="Y32" i="1"/>
  <c r="Y28" i="1"/>
  <c r="V29" i="1"/>
  <c r="W29" i="1"/>
  <c r="X32" i="1"/>
  <c r="U28" i="1"/>
  <c r="W28" i="1"/>
  <c r="T29" i="1"/>
  <c r="T32" i="1"/>
  <c r="S29" i="1"/>
  <c r="R32" i="1"/>
  <c r="Q29" i="1"/>
  <c r="Q28" i="1"/>
  <c r="E27" i="1"/>
  <c r="D27" i="1"/>
  <c r="C27" i="1"/>
  <c r="D7" i="2" l="1"/>
  <c r="C7" i="2"/>
  <c r="B25" i="1"/>
  <c r="F27" i="1" l="1"/>
  <c r="G27" i="1"/>
  <c r="H27" i="1"/>
  <c r="I27" i="1"/>
  <c r="J27" i="1"/>
  <c r="K27" i="1"/>
  <c r="K28" i="1" s="1"/>
  <c r="L27" i="1"/>
  <c r="M27" i="1"/>
  <c r="N27" i="1"/>
  <c r="O27" i="1"/>
  <c r="P27" i="1"/>
  <c r="C25" i="1"/>
  <c r="AG25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D32" i="1" s="1"/>
  <c r="E12" i="1"/>
  <c r="E28" i="1" s="1"/>
  <c r="F12" i="1"/>
  <c r="F32" i="1" s="1"/>
  <c r="G12" i="1"/>
  <c r="H12" i="1"/>
  <c r="I12" i="1"/>
  <c r="J12" i="1"/>
  <c r="K12" i="1"/>
  <c r="L12" i="1"/>
  <c r="M12" i="1"/>
  <c r="N12" i="1"/>
  <c r="O12" i="1"/>
  <c r="P12" i="1"/>
  <c r="C12" i="1"/>
  <c r="B27" i="1"/>
  <c r="B32" i="1" s="1"/>
  <c r="B13" i="1"/>
  <c r="B11" i="1"/>
  <c r="B29" i="1" s="1"/>
  <c r="P32" i="1" l="1"/>
  <c r="M29" i="1"/>
  <c r="L29" i="1"/>
  <c r="F28" i="1"/>
  <c r="AG12" i="1"/>
  <c r="AH17" i="1" s="1"/>
  <c r="C28" i="1"/>
  <c r="C32" i="1"/>
  <c r="AG13" i="1"/>
  <c r="AH18" i="1" s="1"/>
  <c r="H32" i="1"/>
  <c r="K29" i="1"/>
  <c r="O29" i="1"/>
  <c r="O28" i="1"/>
  <c r="O32" i="1"/>
  <c r="N32" i="1"/>
  <c r="M32" i="1"/>
  <c r="M28" i="1"/>
  <c r="L32" i="1"/>
  <c r="J32" i="1"/>
  <c r="I28" i="1"/>
  <c r="I32" i="1"/>
  <c r="K32" i="1"/>
  <c r="G28" i="1"/>
  <c r="G32" i="1"/>
  <c r="E32" i="1"/>
  <c r="G29" i="1"/>
  <c r="C29" i="1"/>
  <c r="AG29" i="1" s="1"/>
  <c r="B28" i="1"/>
  <c r="I29" i="1"/>
  <c r="P29" i="1"/>
  <c r="H29" i="1"/>
  <c r="N28" i="1"/>
  <c r="J28" i="1"/>
  <c r="E29" i="1"/>
  <c r="D29" i="1"/>
  <c r="N29" i="1"/>
  <c r="J29" i="1"/>
  <c r="F29" i="1"/>
  <c r="P28" i="1"/>
  <c r="L28" i="1"/>
  <c r="H28" i="1"/>
  <c r="D28" i="1"/>
</calcChain>
</file>

<file path=xl/sharedStrings.xml><?xml version="1.0" encoding="utf-8"?>
<sst xmlns="http://schemas.openxmlformats.org/spreadsheetml/2006/main" count="198" uniqueCount="65">
  <si>
    <t>Campanhas</t>
  </si>
  <si>
    <t>Conv. FE1</t>
  </si>
  <si>
    <t>RMK T10</t>
  </si>
  <si>
    <t>Pré-Webinário</t>
  </si>
  <si>
    <t>Pós- Webinário</t>
  </si>
  <si>
    <t>Trafo - FE1</t>
  </si>
  <si>
    <t>Webniário Conv. Leads</t>
  </si>
  <si>
    <t>Dia</t>
  </si>
  <si>
    <t>Total Diário</t>
  </si>
  <si>
    <t>Vendas Hotmart</t>
  </si>
  <si>
    <t>Revisão Top10</t>
  </si>
  <si>
    <t>Mega Combo ADM</t>
  </si>
  <si>
    <t>Super Administrativo</t>
  </si>
  <si>
    <t>Curso On Line 2ª F. OAB</t>
  </si>
  <si>
    <r>
      <t xml:space="preserve">Prévia Super Adm. </t>
    </r>
    <r>
      <rPr>
        <b/>
        <sz val="10"/>
        <color rgb="FFFF0000"/>
        <rFont val="Calibri"/>
        <family val="2"/>
        <scheme val="minor"/>
      </rPr>
      <t>(Gasto)</t>
    </r>
  </si>
  <si>
    <r>
      <t xml:space="preserve">Prévia Funil FE1 </t>
    </r>
    <r>
      <rPr>
        <b/>
        <sz val="10"/>
        <color rgb="FFFF0000"/>
        <rFont val="Calibri"/>
        <family val="2"/>
        <scheme val="minor"/>
      </rPr>
      <t>(Gasto)</t>
    </r>
  </si>
  <si>
    <r>
      <t xml:space="preserve">Prévia Funil FE1 Hotmart - </t>
    </r>
    <r>
      <rPr>
        <b/>
        <sz val="10"/>
        <color rgb="FF0070C0"/>
        <rFont val="Calibri"/>
        <family val="2"/>
        <scheme val="minor"/>
      </rPr>
      <t>(Venda)</t>
    </r>
  </si>
  <si>
    <t>Prévia Resultado Funil FE1</t>
  </si>
  <si>
    <r>
      <t xml:space="preserve">Total Diário </t>
    </r>
    <r>
      <rPr>
        <b/>
        <sz val="10"/>
        <color rgb="FF0070C0"/>
        <rFont val="Calibri"/>
        <family val="2"/>
        <scheme val="minor"/>
      </rPr>
      <t>(VENDAS)</t>
    </r>
  </si>
  <si>
    <t>Aquecimento</t>
  </si>
  <si>
    <t>Conv e RMK</t>
  </si>
  <si>
    <t>Junho</t>
  </si>
  <si>
    <t>Julho</t>
  </si>
  <si>
    <t>Agosto</t>
  </si>
  <si>
    <t>Setembro</t>
  </si>
  <si>
    <t>Outubro</t>
  </si>
  <si>
    <t>Novembro</t>
  </si>
  <si>
    <t>Dezembro</t>
  </si>
  <si>
    <t>Contas Geral</t>
  </si>
  <si>
    <t>Questões Aprofundadas ADM</t>
  </si>
  <si>
    <t>Resutado Funil FE1</t>
  </si>
  <si>
    <t>Resultado Diário Geral</t>
  </si>
  <si>
    <t/>
  </si>
  <si>
    <t>ADM Carreira Completa Juridico</t>
  </si>
  <si>
    <t>Meteórico</t>
  </si>
  <si>
    <t>Acesso Premium 2019</t>
  </si>
  <si>
    <t>Extensão 2 anos</t>
  </si>
  <si>
    <t>SuperINFO</t>
  </si>
  <si>
    <t>Mediação (André)</t>
  </si>
  <si>
    <t>Lucro Geral</t>
  </si>
  <si>
    <t>Super Tributário</t>
  </si>
  <si>
    <t>Publicidade Instagram</t>
  </si>
  <si>
    <t>50% OFF Mês Advogado</t>
  </si>
  <si>
    <t>Questões Essenciais TBT</t>
  </si>
  <si>
    <t>Box Essenciais Mapas Mentais</t>
  </si>
  <si>
    <t>1ª Fase super OAB</t>
  </si>
  <si>
    <t xml:space="preserve">Vendas Produtos Mazza </t>
  </si>
  <si>
    <t>Total Geral Agosto</t>
  </si>
  <si>
    <t>Resultado de Agosto 2019</t>
  </si>
  <si>
    <t>Despesa Anuncio Instagram Mazza</t>
  </si>
  <si>
    <t>Despesas Anúncios Geral</t>
  </si>
  <si>
    <t>Resultado [trafo / investimento anuncios - vendas]</t>
  </si>
  <si>
    <t>Lucro de trafego para Setembro 2019</t>
  </si>
  <si>
    <t>Despesa  Anuncio Instagram Mazza</t>
  </si>
  <si>
    <t>Investimento Anuncios conta 348764497</t>
  </si>
  <si>
    <t>NÚMEROS ACOMPNHADOS DIARIAMENTE</t>
  </si>
  <si>
    <t>NUMEROS FORNECIDO FB NO DIA 30/09/2019</t>
  </si>
  <si>
    <t>Investimento em Anuncios Geral</t>
  </si>
  <si>
    <t>Investimento anuncio Instagram Mazza</t>
  </si>
  <si>
    <t>Total Investimento Anuncios</t>
  </si>
  <si>
    <t>Total Vendas Hotmart</t>
  </si>
  <si>
    <t>Calculo Invest. Geral - Vendas Hotmart</t>
  </si>
  <si>
    <t>Lucro de trafego</t>
  </si>
  <si>
    <t>OBS. Valor já descontado 10% Hotmart</t>
  </si>
  <si>
    <t>obs. valor já está descontado 10% do Hotmart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</si>
</sst>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3" fillId="0" borderId="0" xfId="0" applyFont="1"/>
    <xf numFmtId="0" fontId="3" fillId="2" borderId="1" xfId="0" applyFont="1" applyFill="1" applyBorder="1"/>
    <xf numFmtId="0" fontId="4" fillId="0" borderId="0" xfId="0" applyFont="1"/>
    <xf numFmtId="16" fontId="3" fillId="2" borderId="1" xfId="0" applyNumberFormat="1" applyFont="1" applyFill="1" applyBorder="1"/>
    <xf numFmtId="44" fontId="3" fillId="0" borderId="0" xfId="1" applyFont="1"/>
    <xf numFmtId="44" fontId="4" fillId="0" borderId="0" xfId="0" applyNumberFormat="1" applyFont="1"/>
    <xf numFmtId="0" fontId="5" fillId="0" borderId="0" xfId="0" applyFont="1"/>
    <xf numFmtId="44" fontId="3" fillId="0" borderId="0" xfId="0" applyNumberFormat="1" applyFont="1"/>
    <xf numFmtId="0" fontId="4" fillId="3" borderId="0" xfId="0" applyFont="1" applyFill="1"/>
    <xf numFmtId="0" fontId="3" fillId="3" borderId="0" xfId="0" applyFont="1" applyFill="1"/>
    <xf numFmtId="44" fontId="3" fillId="3" borderId="0" xfId="0" applyNumberFormat="1" applyFont="1" applyFill="1"/>
    <xf numFmtId="44" fontId="4" fillId="3" borderId="0" xfId="1" applyFont="1" applyFill="1"/>
    <xf numFmtId="44" fontId="3" fillId="3" borderId="0" xfId="1" applyFont="1" applyFill="1"/>
    <xf numFmtId="0" fontId="5" fillId="3" borderId="0" xfId="0" applyFont="1" applyFill="1"/>
    <xf numFmtId="44" fontId="7" fillId="0" borderId="0" xfId="0" applyNumberFormat="1" applyFont="1"/>
    <xf numFmtId="0" fontId="4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8" xfId="0" applyBorder="1"/>
    <xf numFmtId="44" fontId="0" fillId="0" borderId="1" xfId="1" applyFont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ill="1" applyBorder="1" applyAlignment="1">
      <alignment horizontal="left"/>
    </xf>
    <xf numFmtId="44" fontId="5" fillId="0" borderId="0" xfId="0" applyNumberFormat="1" applyFont="1"/>
    <xf numFmtId="44" fontId="6" fillId="3" borderId="0" xfId="0" applyNumberFormat="1" applyFont="1" applyFill="1"/>
    <xf numFmtId="44" fontId="2" fillId="0" borderId="1" xfId="0" applyNumberFormat="1" applyFont="1" applyBorder="1"/>
    <xf numFmtId="44" fontId="6" fillId="0" borderId="0" xfId="0" applyNumberFormat="1" applyFont="1"/>
    <xf numFmtId="44" fontId="7" fillId="3" borderId="0" xfId="0" applyNumberFormat="1" applyFont="1" applyFill="1"/>
    <xf numFmtId="0" fontId="3" fillId="0" borderId="0" xfId="0" quotePrefix="1" applyFont="1"/>
    <xf numFmtId="0" fontId="3" fillId="0" borderId="0" xfId="0" applyFont="1" applyFill="1"/>
    <xf numFmtId="4" fontId="3" fillId="0" borderId="0" xfId="0" applyNumberFormat="1" applyFont="1"/>
    <xf numFmtId="0" fontId="3" fillId="3" borderId="1" xfId="0" applyFont="1" applyFill="1" applyBorder="1"/>
    <xf numFmtId="44" fontId="4" fillId="3" borderId="0" xfId="0" applyNumberFormat="1" applyFont="1" applyFill="1"/>
    <xf numFmtId="44" fontId="3" fillId="0" borderId="0" xfId="0" applyNumberFormat="1" applyFont="1" applyFill="1"/>
    <xf numFmtId="4" fontId="3" fillId="3" borderId="0" xfId="0" applyNumberFormat="1" applyFont="1" applyFill="1"/>
    <xf numFmtId="44" fontId="2" fillId="0" borderId="11" xfId="1" applyFont="1" applyBorder="1"/>
    <xf numFmtId="44" fontId="2" fillId="5" borderId="11" xfId="0" applyNumberFormat="1" applyFont="1" applyFill="1" applyBorder="1"/>
    <xf numFmtId="44" fontId="3" fillId="0" borderId="0" xfId="1" applyFont="1" applyFill="1"/>
    <xf numFmtId="44" fontId="2" fillId="4" borderId="1" xfId="1" applyFont="1" applyFill="1" applyBorder="1"/>
    <xf numFmtId="0" fontId="2" fillId="6" borderId="12" xfId="0" applyFont="1" applyFill="1" applyBorder="1"/>
    <xf numFmtId="44" fontId="0" fillId="6" borderId="1" xfId="1" applyFont="1" applyFill="1" applyBorder="1"/>
    <xf numFmtId="44" fontId="2" fillId="6" borderId="0" xfId="0" applyNumberFormat="1" applyFont="1" applyFill="1" applyBorder="1"/>
    <xf numFmtId="0" fontId="2" fillId="7" borderId="13" xfId="0" applyFont="1" applyFill="1" applyBorder="1" applyAlignment="1"/>
    <xf numFmtId="0" fontId="2" fillId="7" borderId="14" xfId="0" applyFont="1" applyFill="1" applyBorder="1" applyAlignment="1"/>
    <xf numFmtId="8" fontId="2" fillId="7" borderId="15" xfId="0" applyNumberFormat="1" applyFont="1" applyFill="1" applyBorder="1" applyAlignment="1"/>
    <xf numFmtId="8" fontId="2" fillId="7" borderId="16" xfId="0" applyNumberFormat="1" applyFont="1" applyFill="1" applyBorder="1" applyAlignment="1"/>
    <xf numFmtId="44" fontId="3" fillId="0" borderId="0" xfId="1" quotePrefix="1" applyFont="1"/>
    <xf numFmtId="0" fontId="2" fillId="6" borderId="17" xfId="0" applyFont="1" applyFill="1" applyBorder="1"/>
    <xf numFmtId="44" fontId="9" fillId="6" borderId="18" xfId="0" applyNumberFormat="1" applyFont="1" applyFill="1" applyBorder="1"/>
    <xf numFmtId="44" fontId="10" fillId="6" borderId="1" xfId="1" applyFont="1" applyFill="1" applyBorder="1"/>
    <xf numFmtId="44" fontId="9" fillId="6" borderId="1" xfId="0" applyNumberFormat="1" applyFont="1" applyFill="1" applyBorder="1"/>
    <xf numFmtId="44" fontId="8" fillId="8" borderId="1" xfId="1" applyFont="1" applyFill="1" applyBorder="1"/>
    <xf numFmtId="44" fontId="0" fillId="9" borderId="1" xfId="1" applyFont="1" applyFill="1" applyBorder="1"/>
    <xf numFmtId="0" fontId="0" fillId="0" borderId="19" xfId="0" applyBorder="1"/>
    <xf numFmtId="0" fontId="0" fillId="0" borderId="14" xfId="0" applyBorder="1"/>
    <xf numFmtId="0" fontId="10" fillId="6" borderId="20" xfId="0" applyFont="1" applyFill="1" applyBorder="1"/>
    <xf numFmtId="0" fontId="0" fillId="0" borderId="0" xfId="0" applyBorder="1"/>
    <xf numFmtId="0" fontId="0" fillId="0" borderId="21" xfId="0" applyBorder="1"/>
    <xf numFmtId="0" fontId="9" fillId="6" borderId="22" xfId="0" applyFont="1" applyFill="1" applyBorder="1"/>
    <xf numFmtId="0" fontId="0" fillId="9" borderId="0" xfId="0" applyFill="1" applyBorder="1"/>
    <xf numFmtId="0" fontId="0" fillId="9" borderId="21" xfId="0" applyFill="1" applyBorder="1"/>
    <xf numFmtId="0" fontId="2" fillId="6" borderId="23" xfId="0" applyFont="1" applyFill="1" applyBorder="1"/>
    <xf numFmtId="0" fontId="2" fillId="8" borderId="22" xfId="0" applyFont="1" applyFill="1" applyBorder="1"/>
    <xf numFmtId="44" fontId="0" fillId="0" borderId="0" xfId="0" applyNumberFormat="1" applyBorder="1"/>
    <xf numFmtId="0" fontId="2" fillId="9" borderId="22" xfId="0" applyFont="1" applyFill="1" applyBorder="1" applyAlignment="1">
      <alignment wrapText="1"/>
    </xf>
    <xf numFmtId="0" fontId="2" fillId="6" borderId="22" xfId="0" applyFont="1" applyFill="1" applyBorder="1" applyAlignment="1">
      <alignment wrapText="1"/>
    </xf>
    <xf numFmtId="0" fontId="0" fillId="0" borderId="23" xfId="0" applyBorder="1"/>
    <xf numFmtId="0" fontId="11" fillId="5" borderId="24" xfId="0" applyFont="1" applyFill="1" applyBorder="1"/>
    <xf numFmtId="0" fontId="12" fillId="0" borderId="25" xfId="0" applyFont="1" applyBorder="1"/>
    <xf numFmtId="0" fontId="0" fillId="0" borderId="26" xfId="0" applyBorder="1"/>
    <xf numFmtId="0" fontId="0" fillId="0" borderId="16" xfId="0" applyBorder="1"/>
    <xf numFmtId="0" fontId="0" fillId="10" borderId="13" xfId="0" applyFill="1" applyBorder="1"/>
    <xf numFmtId="0" fontId="0" fillId="0" borderId="15" xfId="0" applyBorder="1"/>
    <xf numFmtId="0" fontId="0" fillId="10" borderId="23" xfId="0" applyFill="1" applyBorder="1"/>
    <xf numFmtId="44" fontId="2" fillId="10" borderId="21" xfId="1" applyFont="1" applyFill="1" applyBorder="1"/>
    <xf numFmtId="0" fontId="13" fillId="0" borderId="23" xfId="0" applyFont="1" applyBorder="1"/>
    <xf numFmtId="44" fontId="13" fillId="0" borderId="21" xfId="1" applyFont="1" applyBorder="1"/>
    <xf numFmtId="44" fontId="8" fillId="0" borderId="21" xfId="0" applyNumberFormat="1" applyFont="1" applyBorder="1"/>
    <xf numFmtId="0" fontId="14" fillId="0" borderId="23" xfId="0" applyFont="1" applyBorder="1"/>
    <xf numFmtId="44" fontId="15" fillId="0" borderId="21" xfId="1" applyFont="1" applyBorder="1"/>
    <xf numFmtId="44" fontId="14" fillId="0" borderId="21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opLeftCell="A6" workbookViewId="0">
      <pane xSplit="1" topLeftCell="T1" activePane="topRight" state="frozen"/>
      <selection pane="topRight" activeCell="W22" sqref="W22"/>
    </sheetView>
  </sheetViews>
  <sheetFormatPr defaultColWidth="7.28515625" defaultRowHeight="12.75" x14ac:dyDescent="0.2"/>
  <cols>
    <col min="1" max="1" width="28.42578125" style="2" bestFit="1" customWidth="1"/>
    <col min="2" max="3" width="10" style="2" bestFit="1" customWidth="1"/>
    <col min="4" max="4" width="11.42578125" style="2" bestFit="1" customWidth="1"/>
    <col min="5" max="22" width="10" style="2" bestFit="1" customWidth="1"/>
    <col min="23" max="23" width="11.42578125" style="2" bestFit="1" customWidth="1"/>
    <col min="24" max="25" width="10" style="2" bestFit="1" customWidth="1"/>
    <col min="26" max="26" width="12.42578125" style="2" bestFit="1" customWidth="1"/>
    <col min="27" max="32" width="10" style="2" bestFit="1" customWidth="1"/>
    <col min="33" max="33" width="12.42578125" style="2" bestFit="1" customWidth="1"/>
    <col min="34" max="34" width="11.42578125" style="2" bestFit="1" customWidth="1"/>
    <col min="35" max="16384" width="7.28515625" style="2"/>
  </cols>
  <sheetData>
    <row r="1" spans="1:33" x14ac:dyDescent="0.2">
      <c r="B1" s="3" t="s">
        <v>7</v>
      </c>
      <c r="C1" s="3" t="s">
        <v>7</v>
      </c>
      <c r="D1" s="3" t="s">
        <v>7</v>
      </c>
      <c r="E1" s="3" t="s">
        <v>7</v>
      </c>
      <c r="F1" s="3" t="s">
        <v>7</v>
      </c>
      <c r="G1" s="3" t="s">
        <v>7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</row>
    <row r="2" spans="1:33" x14ac:dyDescent="0.2">
      <c r="A2" s="4" t="s">
        <v>0</v>
      </c>
      <c r="B2" s="5">
        <v>43647</v>
      </c>
      <c r="C2" s="5">
        <v>43648</v>
      </c>
      <c r="D2" s="5">
        <v>43649</v>
      </c>
      <c r="E2" s="5">
        <v>43650</v>
      </c>
      <c r="F2" s="5">
        <v>43651</v>
      </c>
      <c r="G2" s="5">
        <v>43652</v>
      </c>
      <c r="H2" s="5">
        <v>43653</v>
      </c>
      <c r="I2" s="5">
        <v>43654</v>
      </c>
      <c r="J2" s="5">
        <v>43655</v>
      </c>
      <c r="K2" s="5">
        <v>43656</v>
      </c>
      <c r="L2" s="5">
        <v>43657</v>
      </c>
      <c r="M2" s="5">
        <v>43658</v>
      </c>
      <c r="N2" s="5">
        <v>43659</v>
      </c>
      <c r="O2" s="5">
        <v>43660</v>
      </c>
      <c r="P2" s="5">
        <v>43661</v>
      </c>
      <c r="Q2" s="5">
        <v>43662</v>
      </c>
      <c r="R2" s="5">
        <v>43663</v>
      </c>
      <c r="S2" s="5">
        <v>43664</v>
      </c>
      <c r="T2" s="5">
        <v>43665</v>
      </c>
      <c r="U2" s="5">
        <v>43666</v>
      </c>
      <c r="V2" s="5">
        <v>43667</v>
      </c>
      <c r="W2" s="5">
        <v>43668</v>
      </c>
      <c r="X2" s="5">
        <v>43669</v>
      </c>
      <c r="Y2" s="5">
        <v>43670</v>
      </c>
      <c r="Z2" s="5">
        <v>43671</v>
      </c>
      <c r="AA2" s="5">
        <v>43672</v>
      </c>
      <c r="AB2" s="5">
        <v>43673</v>
      </c>
      <c r="AC2" s="5">
        <v>43674</v>
      </c>
      <c r="AD2" s="5">
        <v>43675</v>
      </c>
      <c r="AE2" s="5">
        <v>43676</v>
      </c>
      <c r="AF2" s="5">
        <v>43677</v>
      </c>
    </row>
    <row r="4" spans="1:33" s="11" customFormat="1" x14ac:dyDescent="0.2">
      <c r="A4" s="11" t="s">
        <v>5</v>
      </c>
      <c r="B4" s="14">
        <v>29.47</v>
      </c>
      <c r="C4" s="14">
        <v>29.68</v>
      </c>
      <c r="D4" s="14">
        <v>30.49</v>
      </c>
      <c r="E4" s="14">
        <v>30.03</v>
      </c>
      <c r="F4" s="14">
        <v>29.34</v>
      </c>
      <c r="G4" s="14">
        <v>18.57</v>
      </c>
      <c r="H4" s="14">
        <v>20.18</v>
      </c>
      <c r="I4" s="14">
        <v>20.170000000000002</v>
      </c>
      <c r="J4" s="14">
        <v>19.95</v>
      </c>
      <c r="K4" s="14">
        <v>29.99</v>
      </c>
      <c r="L4" s="14">
        <v>38.74</v>
      </c>
      <c r="M4" s="14">
        <v>38.14</v>
      </c>
      <c r="N4" s="14">
        <v>41.39</v>
      </c>
      <c r="O4" s="14">
        <v>39.56</v>
      </c>
      <c r="P4" s="14"/>
    </row>
    <row r="5" spans="1:33" x14ac:dyDescent="0.2">
      <c r="A5" s="2" t="s">
        <v>1</v>
      </c>
      <c r="B5" s="6">
        <v>165.69</v>
      </c>
      <c r="C5" s="6">
        <v>147.15</v>
      </c>
      <c r="D5" s="6">
        <v>152.21</v>
      </c>
      <c r="E5" s="6">
        <v>148.59</v>
      </c>
      <c r="F5" s="6">
        <v>133.12</v>
      </c>
      <c r="G5" s="6">
        <v>125.11</v>
      </c>
      <c r="H5" s="6">
        <v>119.9</v>
      </c>
      <c r="I5" s="6">
        <v>94.46</v>
      </c>
      <c r="J5" s="6">
        <v>89.3</v>
      </c>
      <c r="K5" s="6">
        <v>88.42</v>
      </c>
      <c r="L5" s="6">
        <v>100.84</v>
      </c>
      <c r="M5" s="6">
        <v>100.38</v>
      </c>
      <c r="N5" s="6">
        <v>106.1</v>
      </c>
      <c r="O5" s="6">
        <v>99.86</v>
      </c>
      <c r="P5" s="6">
        <v>93.86</v>
      </c>
      <c r="Q5" s="2">
        <v>88.95</v>
      </c>
      <c r="R5" s="2">
        <v>89.11</v>
      </c>
      <c r="S5" s="2">
        <v>91.09</v>
      </c>
      <c r="T5" s="2">
        <v>87.28</v>
      </c>
      <c r="U5" s="2">
        <v>93.74</v>
      </c>
      <c r="V5" s="2">
        <v>90.7</v>
      </c>
      <c r="W5" s="2">
        <v>90.24</v>
      </c>
      <c r="X5" s="2">
        <v>88.64</v>
      </c>
      <c r="Y5" s="2">
        <v>90.31</v>
      </c>
      <c r="Z5" s="2">
        <v>88.73</v>
      </c>
      <c r="AA5" s="2">
        <v>88.12</v>
      </c>
      <c r="AB5" s="2">
        <v>93.18</v>
      </c>
      <c r="AC5" s="2">
        <v>90.87</v>
      </c>
      <c r="AD5" s="2">
        <v>86.9</v>
      </c>
      <c r="AE5" s="2">
        <v>88.71</v>
      </c>
      <c r="AF5" s="2">
        <v>91.22</v>
      </c>
    </row>
    <row r="6" spans="1:33" s="11" customFormat="1" x14ac:dyDescent="0.2">
      <c r="A6" s="11" t="s">
        <v>2</v>
      </c>
      <c r="B6" s="14">
        <v>29.36</v>
      </c>
      <c r="C6" s="14">
        <v>28.86</v>
      </c>
      <c r="D6" s="14">
        <v>29.66</v>
      </c>
      <c r="E6" s="14">
        <v>30.27</v>
      </c>
      <c r="F6" s="14">
        <v>29.73</v>
      </c>
      <c r="G6" s="14">
        <v>17.79</v>
      </c>
      <c r="H6" s="14">
        <v>19.03</v>
      </c>
      <c r="I6" s="14">
        <v>19.64</v>
      </c>
      <c r="J6" s="14">
        <v>19.8</v>
      </c>
      <c r="K6" s="14">
        <v>19.920000000000002</v>
      </c>
      <c r="L6" s="14">
        <v>20.67</v>
      </c>
      <c r="M6" s="14">
        <v>19.77</v>
      </c>
      <c r="N6" s="14">
        <v>21.17</v>
      </c>
      <c r="O6" s="14">
        <v>20.04</v>
      </c>
      <c r="P6" s="14">
        <v>19.170000000000002</v>
      </c>
      <c r="Q6" s="11">
        <v>20.16</v>
      </c>
      <c r="R6" s="11">
        <v>20.53</v>
      </c>
      <c r="S6" s="11">
        <v>19.27</v>
      </c>
      <c r="T6" s="11">
        <v>20.03</v>
      </c>
      <c r="U6" s="11">
        <v>20.57</v>
      </c>
      <c r="V6" s="11">
        <v>19.39</v>
      </c>
      <c r="W6" s="11">
        <v>19.43</v>
      </c>
      <c r="X6" s="11">
        <v>19.940000000000001</v>
      </c>
      <c r="Y6" s="11">
        <v>20.22</v>
      </c>
      <c r="Z6" s="11">
        <v>19.82</v>
      </c>
      <c r="AA6" s="11">
        <v>20.149999999999999</v>
      </c>
      <c r="AB6" s="11">
        <v>21.05</v>
      </c>
      <c r="AC6" s="11">
        <v>19.63</v>
      </c>
      <c r="AD6" s="11">
        <v>19.329999999999998</v>
      </c>
      <c r="AE6" s="11">
        <v>19.8</v>
      </c>
      <c r="AF6" s="11">
        <v>19.79</v>
      </c>
    </row>
    <row r="7" spans="1:33" x14ac:dyDescent="0.2">
      <c r="A7" s="2" t="s">
        <v>3</v>
      </c>
      <c r="B7" s="6">
        <v>0</v>
      </c>
      <c r="C7" s="6"/>
      <c r="D7" s="6">
        <v>0.01</v>
      </c>
      <c r="E7" s="6">
        <v>0.01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S7" s="32"/>
      <c r="V7" s="31" t="s">
        <v>32</v>
      </c>
    </row>
    <row r="8" spans="1:33" s="11" customFormat="1" x14ac:dyDescent="0.2">
      <c r="A8" s="11" t="s">
        <v>4</v>
      </c>
      <c r="B8" s="14">
        <v>42.48</v>
      </c>
      <c r="C8" s="14">
        <v>49.49</v>
      </c>
      <c r="D8" s="14">
        <v>30.92</v>
      </c>
      <c r="E8" s="14">
        <v>34.119999999999997</v>
      </c>
      <c r="F8" s="14">
        <v>26.52</v>
      </c>
      <c r="G8" s="14">
        <v>26.16</v>
      </c>
      <c r="H8" s="14">
        <v>34.369999999999997</v>
      </c>
      <c r="I8" s="14">
        <v>23.9</v>
      </c>
      <c r="J8" s="14">
        <v>31.8</v>
      </c>
      <c r="K8" s="14">
        <v>28.67</v>
      </c>
      <c r="L8" s="14">
        <v>34.119999999999997</v>
      </c>
      <c r="M8" s="14">
        <v>34.29</v>
      </c>
      <c r="N8" s="14">
        <v>25.89</v>
      </c>
      <c r="O8" s="14">
        <v>21.53</v>
      </c>
      <c r="P8" s="14">
        <v>22.11</v>
      </c>
      <c r="Q8" s="11">
        <v>14.45</v>
      </c>
      <c r="R8" s="11">
        <v>16.27</v>
      </c>
      <c r="S8" s="11">
        <v>17.12</v>
      </c>
      <c r="T8" s="11">
        <v>11.69</v>
      </c>
      <c r="U8" s="11">
        <v>15.79</v>
      </c>
      <c r="V8" s="11">
        <v>15.52</v>
      </c>
      <c r="W8" s="11">
        <v>11.98</v>
      </c>
      <c r="X8" s="11">
        <v>19.5</v>
      </c>
      <c r="Y8" s="11">
        <v>27.09</v>
      </c>
      <c r="Z8" s="11">
        <v>17.88</v>
      </c>
      <c r="AA8" s="11">
        <v>14.44</v>
      </c>
      <c r="AB8" s="11">
        <v>12.16</v>
      </c>
      <c r="AC8" s="11">
        <v>10.07</v>
      </c>
      <c r="AD8" s="11">
        <v>8.5500000000000007</v>
      </c>
      <c r="AE8" s="11">
        <v>8.6</v>
      </c>
      <c r="AF8" s="11">
        <v>10.72</v>
      </c>
    </row>
    <row r="9" spans="1:33" x14ac:dyDescent="0.2">
      <c r="A9" s="2" t="s">
        <v>6</v>
      </c>
      <c r="B9" s="6">
        <v>29.52</v>
      </c>
      <c r="C9" s="6">
        <v>29.53</v>
      </c>
      <c r="D9" s="6">
        <v>30.43</v>
      </c>
      <c r="E9" s="6">
        <v>29.64</v>
      </c>
      <c r="F9" s="6">
        <v>30.06</v>
      </c>
      <c r="G9" s="6">
        <v>19.22</v>
      </c>
      <c r="H9" s="6">
        <v>20.239999999999998</v>
      </c>
      <c r="I9" s="6">
        <v>19.670000000000002</v>
      </c>
      <c r="J9" s="6">
        <v>20.2</v>
      </c>
      <c r="K9" s="6">
        <v>19.41</v>
      </c>
      <c r="L9" s="6">
        <v>19.61</v>
      </c>
      <c r="M9" s="6">
        <v>20.260000000000002</v>
      </c>
      <c r="N9" s="6">
        <v>20.59</v>
      </c>
      <c r="O9" s="6">
        <v>20.23</v>
      </c>
      <c r="P9" s="6">
        <v>20.13</v>
      </c>
      <c r="Q9" s="2">
        <v>19.940000000000001</v>
      </c>
      <c r="R9" s="2">
        <v>19.71</v>
      </c>
      <c r="S9" s="2">
        <v>20.05</v>
      </c>
      <c r="T9" s="2">
        <v>19.45</v>
      </c>
      <c r="U9" s="2">
        <v>20.49</v>
      </c>
      <c r="V9" s="2">
        <v>20.41</v>
      </c>
      <c r="W9" s="2">
        <v>19.97</v>
      </c>
      <c r="X9" s="2">
        <v>19.5</v>
      </c>
      <c r="Y9" s="2">
        <v>20.47</v>
      </c>
      <c r="Z9" s="2">
        <v>19.84</v>
      </c>
      <c r="AA9" s="2">
        <v>19.510000000000002</v>
      </c>
      <c r="AB9" s="2">
        <v>20.3</v>
      </c>
      <c r="AC9" s="2">
        <v>19.739999999999998</v>
      </c>
      <c r="AD9" s="2">
        <v>19.62</v>
      </c>
      <c r="AE9" s="2">
        <v>19.48</v>
      </c>
      <c r="AF9" s="2">
        <v>20.28</v>
      </c>
    </row>
    <row r="10" spans="1:33" s="11" customFormat="1" x14ac:dyDescent="0.2">
      <c r="A10" s="11" t="s">
        <v>34</v>
      </c>
      <c r="W10" s="11">
        <v>9721.74</v>
      </c>
    </row>
    <row r="11" spans="1:33" x14ac:dyDescent="0.2">
      <c r="A11" s="2" t="s">
        <v>8</v>
      </c>
      <c r="B11" s="7">
        <f>SUM(B4:B10)</f>
        <v>296.52</v>
      </c>
      <c r="C11" s="7">
        <f t="shared" ref="C11:AF11" si="0">SUM(C4:C10)</f>
        <v>284.71000000000004</v>
      </c>
      <c r="D11" s="7">
        <f t="shared" si="0"/>
        <v>273.72000000000003</v>
      </c>
      <c r="E11" s="7">
        <f t="shared" si="0"/>
        <v>272.66000000000003</v>
      </c>
      <c r="F11" s="7">
        <f t="shared" si="0"/>
        <v>248.77</v>
      </c>
      <c r="G11" s="7">
        <f t="shared" si="0"/>
        <v>206.85</v>
      </c>
      <c r="H11" s="7">
        <f t="shared" si="0"/>
        <v>213.72000000000003</v>
      </c>
      <c r="I11" s="7">
        <f t="shared" si="0"/>
        <v>177.83999999999997</v>
      </c>
      <c r="J11" s="7">
        <f t="shared" si="0"/>
        <v>181.05</v>
      </c>
      <c r="K11" s="7">
        <f t="shared" si="0"/>
        <v>186.41</v>
      </c>
      <c r="L11" s="7">
        <f t="shared" si="0"/>
        <v>213.98000000000002</v>
      </c>
      <c r="M11" s="7">
        <f t="shared" si="0"/>
        <v>212.83999999999997</v>
      </c>
      <c r="N11" s="7">
        <f t="shared" si="0"/>
        <v>215.14000000000001</v>
      </c>
      <c r="O11" s="7">
        <f t="shared" si="0"/>
        <v>201.22</v>
      </c>
      <c r="P11" s="7">
        <f t="shared" si="0"/>
        <v>155.26999999999998</v>
      </c>
      <c r="Q11" s="7">
        <f t="shared" si="0"/>
        <v>143.5</v>
      </c>
      <c r="R11" s="7">
        <f t="shared" si="0"/>
        <v>145.62</v>
      </c>
      <c r="S11" s="7">
        <f t="shared" si="0"/>
        <v>147.53</v>
      </c>
      <c r="T11" s="7">
        <f t="shared" si="0"/>
        <v>138.44999999999999</v>
      </c>
      <c r="U11" s="7">
        <f t="shared" si="0"/>
        <v>150.59</v>
      </c>
      <c r="V11" s="7">
        <f t="shared" si="0"/>
        <v>146.02000000000001</v>
      </c>
      <c r="W11" s="7">
        <f t="shared" si="0"/>
        <v>9863.36</v>
      </c>
      <c r="X11" s="7">
        <f t="shared" si="0"/>
        <v>147.57999999999998</v>
      </c>
      <c r="Y11" s="7">
        <f t="shared" si="0"/>
        <v>158.09</v>
      </c>
      <c r="Z11" s="7">
        <f t="shared" si="0"/>
        <v>146.27000000000001</v>
      </c>
      <c r="AA11" s="7">
        <f t="shared" si="0"/>
        <v>142.22</v>
      </c>
      <c r="AB11" s="7">
        <f t="shared" si="0"/>
        <v>146.69</v>
      </c>
      <c r="AC11" s="7">
        <f t="shared" si="0"/>
        <v>140.31</v>
      </c>
      <c r="AD11" s="7">
        <f t="shared" si="0"/>
        <v>134.4</v>
      </c>
      <c r="AE11" s="7">
        <f t="shared" si="0"/>
        <v>136.58999999999997</v>
      </c>
      <c r="AF11" s="7">
        <f t="shared" si="0"/>
        <v>142.01</v>
      </c>
    </row>
    <row r="12" spans="1:33" s="11" customFormat="1" x14ac:dyDescent="0.2">
      <c r="A12" s="15" t="s">
        <v>15</v>
      </c>
      <c r="B12" s="12">
        <f>B4+B5+B6</f>
        <v>224.51999999999998</v>
      </c>
      <c r="C12" s="12">
        <f>C4+C5+C6</f>
        <v>205.69</v>
      </c>
      <c r="D12" s="12">
        <f t="shared" ref="D12:AF12" si="1">D4+D5+D6</f>
        <v>212.36</v>
      </c>
      <c r="E12" s="12">
        <f t="shared" si="1"/>
        <v>208.89000000000001</v>
      </c>
      <c r="F12" s="12">
        <f t="shared" si="1"/>
        <v>192.19</v>
      </c>
      <c r="G12" s="12">
        <f t="shared" si="1"/>
        <v>161.47</v>
      </c>
      <c r="H12" s="12">
        <f t="shared" si="1"/>
        <v>159.11000000000001</v>
      </c>
      <c r="I12" s="12">
        <f t="shared" si="1"/>
        <v>134.26999999999998</v>
      </c>
      <c r="J12" s="12">
        <f t="shared" si="1"/>
        <v>129.05000000000001</v>
      </c>
      <c r="K12" s="12">
        <f t="shared" si="1"/>
        <v>138.32999999999998</v>
      </c>
      <c r="L12" s="12">
        <f t="shared" si="1"/>
        <v>160.25</v>
      </c>
      <c r="M12" s="12">
        <f t="shared" si="1"/>
        <v>158.29</v>
      </c>
      <c r="N12" s="12">
        <f t="shared" si="1"/>
        <v>168.66000000000003</v>
      </c>
      <c r="O12" s="12">
        <f t="shared" si="1"/>
        <v>159.46</v>
      </c>
      <c r="P12" s="12">
        <f t="shared" si="1"/>
        <v>113.03</v>
      </c>
      <c r="Q12" s="12">
        <f t="shared" si="1"/>
        <v>109.11</v>
      </c>
      <c r="R12" s="12">
        <f t="shared" si="1"/>
        <v>109.64</v>
      </c>
      <c r="S12" s="12">
        <f t="shared" si="1"/>
        <v>110.36</v>
      </c>
      <c r="T12" s="12">
        <f t="shared" si="1"/>
        <v>107.31</v>
      </c>
      <c r="U12" s="12">
        <f t="shared" si="1"/>
        <v>114.31</v>
      </c>
      <c r="V12" s="12">
        <f t="shared" si="1"/>
        <v>110.09</v>
      </c>
      <c r="W12" s="12">
        <f t="shared" si="1"/>
        <v>109.66999999999999</v>
      </c>
      <c r="X12" s="12">
        <f t="shared" si="1"/>
        <v>108.58</v>
      </c>
      <c r="Y12" s="12">
        <f t="shared" si="1"/>
        <v>110.53</v>
      </c>
      <c r="Z12" s="12">
        <f t="shared" si="1"/>
        <v>108.55000000000001</v>
      </c>
      <c r="AA12" s="12">
        <f t="shared" si="1"/>
        <v>108.27000000000001</v>
      </c>
      <c r="AB12" s="12">
        <f t="shared" si="1"/>
        <v>114.23</v>
      </c>
      <c r="AC12" s="12">
        <f t="shared" si="1"/>
        <v>110.5</v>
      </c>
      <c r="AD12" s="12">
        <f t="shared" si="1"/>
        <v>106.23</v>
      </c>
      <c r="AE12" s="12">
        <f t="shared" si="1"/>
        <v>108.50999999999999</v>
      </c>
      <c r="AF12" s="12">
        <f t="shared" si="1"/>
        <v>111.00999999999999</v>
      </c>
      <c r="AG12" s="12">
        <f>SUM(B12:AF12)</f>
        <v>4282.4700000000012</v>
      </c>
    </row>
    <row r="13" spans="1:33" x14ac:dyDescent="0.2">
      <c r="A13" s="8" t="s">
        <v>14</v>
      </c>
      <c r="B13" s="9">
        <f>B8+B9</f>
        <v>72</v>
      </c>
      <c r="C13" s="9">
        <f t="shared" ref="C13:AF13" si="2">C8+C9</f>
        <v>79.02000000000001</v>
      </c>
      <c r="D13" s="9">
        <f t="shared" si="2"/>
        <v>61.35</v>
      </c>
      <c r="E13" s="9">
        <f t="shared" si="2"/>
        <v>63.76</v>
      </c>
      <c r="F13" s="9">
        <f t="shared" si="2"/>
        <v>56.58</v>
      </c>
      <c r="G13" s="9">
        <f t="shared" si="2"/>
        <v>45.379999999999995</v>
      </c>
      <c r="H13" s="9">
        <f t="shared" si="2"/>
        <v>54.61</v>
      </c>
      <c r="I13" s="9">
        <f t="shared" si="2"/>
        <v>43.57</v>
      </c>
      <c r="J13" s="9">
        <f t="shared" si="2"/>
        <v>52</v>
      </c>
      <c r="K13" s="9">
        <f t="shared" si="2"/>
        <v>48.08</v>
      </c>
      <c r="L13" s="9">
        <f t="shared" si="2"/>
        <v>53.73</v>
      </c>
      <c r="M13" s="9">
        <f t="shared" si="2"/>
        <v>54.55</v>
      </c>
      <c r="N13" s="9">
        <f t="shared" si="2"/>
        <v>46.480000000000004</v>
      </c>
      <c r="O13" s="9">
        <f t="shared" si="2"/>
        <v>41.760000000000005</v>
      </c>
      <c r="P13" s="9">
        <f t="shared" si="2"/>
        <v>42.239999999999995</v>
      </c>
      <c r="Q13" s="9">
        <f t="shared" si="2"/>
        <v>34.39</v>
      </c>
      <c r="R13" s="9">
        <f t="shared" si="2"/>
        <v>35.980000000000004</v>
      </c>
      <c r="S13" s="9">
        <f t="shared" si="2"/>
        <v>37.17</v>
      </c>
      <c r="T13" s="9">
        <f t="shared" si="2"/>
        <v>31.14</v>
      </c>
      <c r="U13" s="9">
        <f t="shared" si="2"/>
        <v>36.28</v>
      </c>
      <c r="V13" s="9">
        <f t="shared" si="2"/>
        <v>35.93</v>
      </c>
      <c r="W13" s="9">
        <f t="shared" si="2"/>
        <v>31.95</v>
      </c>
      <c r="X13" s="9">
        <f t="shared" si="2"/>
        <v>39</v>
      </c>
      <c r="Y13" s="9">
        <f t="shared" si="2"/>
        <v>47.56</v>
      </c>
      <c r="Z13" s="9">
        <f t="shared" si="2"/>
        <v>37.72</v>
      </c>
      <c r="AA13" s="9">
        <f t="shared" si="2"/>
        <v>33.950000000000003</v>
      </c>
      <c r="AB13" s="9">
        <f t="shared" si="2"/>
        <v>32.46</v>
      </c>
      <c r="AC13" s="9">
        <f t="shared" si="2"/>
        <v>29.81</v>
      </c>
      <c r="AD13" s="9">
        <f t="shared" si="2"/>
        <v>28.17</v>
      </c>
      <c r="AE13" s="9">
        <f t="shared" si="2"/>
        <v>28.08</v>
      </c>
      <c r="AF13" s="9">
        <f t="shared" si="2"/>
        <v>31</v>
      </c>
      <c r="AG13" s="36">
        <f>SUM(B13:AF13)</f>
        <v>1365.7</v>
      </c>
    </row>
    <row r="15" spans="1:33" s="11" customFormat="1" x14ac:dyDescent="0.2">
      <c r="A15" s="17" t="s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  <c r="Q15" s="19"/>
      <c r="R15" s="19"/>
      <c r="S15" s="19"/>
      <c r="T15" s="19"/>
      <c r="U15" s="19"/>
      <c r="V15" s="19"/>
      <c r="W15" s="19"/>
      <c r="X15" s="19"/>
      <c r="Y15" s="19"/>
      <c r="Z15" s="34"/>
      <c r="AA15" s="19"/>
      <c r="AB15" s="19"/>
      <c r="AC15" s="19"/>
      <c r="AD15" s="19"/>
      <c r="AE15" s="19"/>
      <c r="AF15" s="20"/>
    </row>
    <row r="16" spans="1:33" s="11" customFormat="1" x14ac:dyDescent="0.2">
      <c r="A16" s="11" t="s">
        <v>10</v>
      </c>
      <c r="B16" s="14">
        <v>54.48</v>
      </c>
      <c r="C16" s="11">
        <v>18.16</v>
      </c>
      <c r="D16" s="11">
        <v>36.340000000000003</v>
      </c>
      <c r="E16" s="11">
        <v>36.32</v>
      </c>
      <c r="F16" s="11">
        <v>18.16</v>
      </c>
      <c r="G16" s="11">
        <v>18.16</v>
      </c>
      <c r="I16" s="11">
        <v>118.92</v>
      </c>
      <c r="J16" s="11">
        <v>36.32</v>
      </c>
      <c r="K16" s="11">
        <v>61.12</v>
      </c>
      <c r="L16" s="11">
        <v>54.48</v>
      </c>
      <c r="M16" s="11">
        <v>42.96</v>
      </c>
      <c r="N16" s="11">
        <v>18.16</v>
      </c>
      <c r="O16" s="11">
        <v>18.16</v>
      </c>
      <c r="Q16" s="11">
        <v>75.959999999999994</v>
      </c>
      <c r="R16" s="11">
        <v>57.8</v>
      </c>
      <c r="S16" s="11">
        <v>18.16</v>
      </c>
      <c r="T16" s="11">
        <v>18.16</v>
      </c>
      <c r="U16" s="11">
        <v>54.48</v>
      </c>
      <c r="V16" s="11">
        <v>36.32</v>
      </c>
      <c r="W16" s="11">
        <v>94.12</v>
      </c>
      <c r="X16" s="11">
        <v>57.8</v>
      </c>
      <c r="Y16" s="11">
        <v>151.91999999999999</v>
      </c>
      <c r="Z16" s="11">
        <v>75.959999999999994</v>
      </c>
      <c r="AA16" s="11">
        <v>54.48</v>
      </c>
      <c r="AB16" s="11">
        <v>18.16</v>
      </c>
      <c r="AC16" s="11">
        <v>54.48</v>
      </c>
      <c r="AD16" s="11">
        <v>54.48</v>
      </c>
      <c r="AE16" s="11">
        <v>39.64</v>
      </c>
      <c r="AF16" s="11">
        <v>57.8</v>
      </c>
      <c r="AG16" s="12">
        <f>SUM(B16:AF16)</f>
        <v>1451.4600000000003</v>
      </c>
    </row>
    <row r="17" spans="1:34" x14ac:dyDescent="0.2">
      <c r="A17" s="2" t="s">
        <v>11</v>
      </c>
      <c r="B17" s="6">
        <v>183.88</v>
      </c>
      <c r="C17" s="2">
        <v>104.37</v>
      </c>
      <c r="L17" s="2">
        <v>79.510000000000005</v>
      </c>
      <c r="T17" s="2">
        <v>104.37</v>
      </c>
      <c r="Y17" s="2">
        <v>79.510000000000005</v>
      </c>
      <c r="AD17" s="2">
        <v>79.510000000000005</v>
      </c>
      <c r="AG17" s="36">
        <f>SUM(B17:AF17)</f>
        <v>631.15</v>
      </c>
      <c r="AH17" s="9">
        <f>AG12-SUM(AG16:AG17)</f>
        <v>2199.860000000001</v>
      </c>
    </row>
    <row r="18" spans="1:34" s="11" customFormat="1" x14ac:dyDescent="0.2">
      <c r="A18" s="11" t="s">
        <v>12</v>
      </c>
      <c r="B18" s="14"/>
      <c r="D18" s="11">
        <v>411.07</v>
      </c>
      <c r="L18" s="11">
        <v>411.07</v>
      </c>
      <c r="N18" s="11">
        <v>411.07</v>
      </c>
      <c r="R18" s="11">
        <v>411.07</v>
      </c>
      <c r="AG18" s="12">
        <f t="shared" ref="AG18:AG23" si="3">SUM(B18:AF18)</f>
        <v>1644.28</v>
      </c>
      <c r="AH18" s="35">
        <f>AG18-AG13</f>
        <v>278.57999999999993</v>
      </c>
    </row>
    <row r="19" spans="1:34" x14ac:dyDescent="0.2">
      <c r="A19" s="2" t="s">
        <v>13</v>
      </c>
      <c r="B19" s="6">
        <v>662.21</v>
      </c>
      <c r="D19" s="2">
        <v>662.21</v>
      </c>
      <c r="AG19" s="36">
        <f t="shared" si="3"/>
        <v>1324.42</v>
      </c>
    </row>
    <row r="20" spans="1:34" s="11" customFormat="1" x14ac:dyDescent="0.2">
      <c r="A20" s="11" t="s">
        <v>33</v>
      </c>
      <c r="B20" s="14"/>
      <c r="P20" s="11">
        <v>357.94</v>
      </c>
      <c r="AG20" s="12">
        <f t="shared" si="3"/>
        <v>357.94</v>
      </c>
    </row>
    <row r="21" spans="1:34" x14ac:dyDescent="0.2">
      <c r="A21" s="2" t="s">
        <v>29</v>
      </c>
      <c r="B21" s="6"/>
      <c r="C21" s="2">
        <v>137.53</v>
      </c>
      <c r="D21" s="2">
        <v>137.53</v>
      </c>
      <c r="F21" s="2">
        <v>137.53</v>
      </c>
      <c r="AG21" s="36">
        <f t="shared" si="3"/>
        <v>412.59000000000003</v>
      </c>
    </row>
    <row r="22" spans="1:34" s="11" customFormat="1" x14ac:dyDescent="0.2">
      <c r="A22" s="11" t="s">
        <v>35</v>
      </c>
      <c r="B22" s="14"/>
      <c r="Z22" s="37">
        <v>19299.45</v>
      </c>
      <c r="AA22" s="11">
        <v>306.45</v>
      </c>
      <c r="AD22" s="11">
        <v>306.45</v>
      </c>
      <c r="AG22" s="12">
        <f t="shared" si="3"/>
        <v>19912.350000000002</v>
      </c>
    </row>
    <row r="23" spans="1:34" x14ac:dyDescent="0.2">
      <c r="A23" s="2" t="s">
        <v>36</v>
      </c>
      <c r="B23" s="6"/>
      <c r="Z23" s="33">
        <v>1484.07</v>
      </c>
      <c r="AG23" s="36">
        <f t="shared" si="3"/>
        <v>1484.07</v>
      </c>
    </row>
    <row r="24" spans="1:34" x14ac:dyDescent="0.2">
      <c r="B24" s="6"/>
    </row>
    <row r="25" spans="1:34" s="11" customFormat="1" x14ac:dyDescent="0.2">
      <c r="A25" s="10" t="s">
        <v>18</v>
      </c>
      <c r="B25" s="13">
        <f t="shared" ref="B25:AF25" si="4">SUM(B16:B24)</f>
        <v>900.57</v>
      </c>
      <c r="C25" s="13">
        <f t="shared" si="4"/>
        <v>260.06</v>
      </c>
      <c r="D25" s="13">
        <f t="shared" si="4"/>
        <v>1247.1499999999999</v>
      </c>
      <c r="E25" s="13">
        <f t="shared" si="4"/>
        <v>36.32</v>
      </c>
      <c r="F25" s="13">
        <f t="shared" si="4"/>
        <v>155.69</v>
      </c>
      <c r="G25" s="13">
        <f t="shared" si="4"/>
        <v>18.16</v>
      </c>
      <c r="H25" s="13">
        <f t="shared" si="4"/>
        <v>0</v>
      </c>
      <c r="I25" s="13">
        <f t="shared" si="4"/>
        <v>118.92</v>
      </c>
      <c r="J25" s="13">
        <f t="shared" si="4"/>
        <v>36.32</v>
      </c>
      <c r="K25" s="13">
        <f t="shared" si="4"/>
        <v>61.12</v>
      </c>
      <c r="L25" s="13">
        <f t="shared" si="4"/>
        <v>545.05999999999995</v>
      </c>
      <c r="M25" s="13">
        <f t="shared" si="4"/>
        <v>42.96</v>
      </c>
      <c r="N25" s="13">
        <f t="shared" si="4"/>
        <v>429.23</v>
      </c>
      <c r="O25" s="13">
        <f t="shared" si="4"/>
        <v>18.16</v>
      </c>
      <c r="P25" s="13">
        <f t="shared" si="4"/>
        <v>357.94</v>
      </c>
      <c r="Q25" s="13">
        <f t="shared" si="4"/>
        <v>75.959999999999994</v>
      </c>
      <c r="R25" s="13">
        <f t="shared" si="4"/>
        <v>468.87</v>
      </c>
      <c r="S25" s="13">
        <f t="shared" si="4"/>
        <v>18.16</v>
      </c>
      <c r="T25" s="13">
        <f t="shared" si="4"/>
        <v>122.53</v>
      </c>
      <c r="U25" s="13">
        <f t="shared" si="4"/>
        <v>54.48</v>
      </c>
      <c r="V25" s="13">
        <f t="shared" si="4"/>
        <v>36.32</v>
      </c>
      <c r="W25" s="13">
        <f t="shared" si="4"/>
        <v>94.12</v>
      </c>
      <c r="X25" s="13">
        <f t="shared" si="4"/>
        <v>57.8</v>
      </c>
      <c r="Y25" s="13">
        <f t="shared" si="4"/>
        <v>231.43</v>
      </c>
      <c r="Z25" s="13">
        <f t="shared" si="4"/>
        <v>20859.48</v>
      </c>
      <c r="AA25" s="13">
        <f t="shared" si="4"/>
        <v>360.93</v>
      </c>
      <c r="AB25" s="13">
        <f t="shared" si="4"/>
        <v>18.16</v>
      </c>
      <c r="AC25" s="13">
        <f t="shared" si="4"/>
        <v>54.48</v>
      </c>
      <c r="AD25" s="13">
        <f t="shared" si="4"/>
        <v>440.44</v>
      </c>
      <c r="AE25" s="13">
        <f t="shared" si="4"/>
        <v>39.64</v>
      </c>
      <c r="AF25" s="13">
        <f t="shared" si="4"/>
        <v>57.8</v>
      </c>
      <c r="AG25" s="12">
        <f>SUM(B25:AF25)</f>
        <v>27218.259999999995</v>
      </c>
    </row>
    <row r="27" spans="1:34" s="11" customFormat="1" x14ac:dyDescent="0.2">
      <c r="A27" s="10" t="s">
        <v>16</v>
      </c>
      <c r="B27" s="12">
        <f>B16+B17</f>
        <v>238.35999999999999</v>
      </c>
      <c r="C27" s="12">
        <f>C16+C17</f>
        <v>122.53</v>
      </c>
      <c r="D27" s="12">
        <f>D16+D17</f>
        <v>36.340000000000003</v>
      </c>
      <c r="E27" s="12">
        <f>E16+E17</f>
        <v>36.32</v>
      </c>
      <c r="F27" s="12">
        <f t="shared" ref="F27:AF27" si="5">F16+F17</f>
        <v>18.16</v>
      </c>
      <c r="G27" s="12">
        <f t="shared" si="5"/>
        <v>18.16</v>
      </c>
      <c r="H27" s="12">
        <f t="shared" si="5"/>
        <v>0</v>
      </c>
      <c r="I27" s="12">
        <f t="shared" si="5"/>
        <v>118.92</v>
      </c>
      <c r="J27" s="12">
        <f t="shared" si="5"/>
        <v>36.32</v>
      </c>
      <c r="K27" s="12">
        <f t="shared" si="5"/>
        <v>61.12</v>
      </c>
      <c r="L27" s="12">
        <f t="shared" si="5"/>
        <v>133.99</v>
      </c>
      <c r="M27" s="12">
        <f t="shared" si="5"/>
        <v>42.96</v>
      </c>
      <c r="N27" s="12">
        <f t="shared" si="5"/>
        <v>18.16</v>
      </c>
      <c r="O27" s="12">
        <f t="shared" si="5"/>
        <v>18.16</v>
      </c>
      <c r="P27" s="12">
        <f t="shared" si="5"/>
        <v>0</v>
      </c>
      <c r="Q27" s="12">
        <f t="shared" si="5"/>
        <v>75.959999999999994</v>
      </c>
      <c r="R27" s="12">
        <f t="shared" si="5"/>
        <v>57.8</v>
      </c>
      <c r="S27" s="12">
        <f t="shared" si="5"/>
        <v>18.16</v>
      </c>
      <c r="T27" s="12">
        <f t="shared" si="5"/>
        <v>122.53</v>
      </c>
      <c r="U27" s="12">
        <f t="shared" si="5"/>
        <v>54.48</v>
      </c>
      <c r="V27" s="12">
        <f t="shared" si="5"/>
        <v>36.32</v>
      </c>
      <c r="W27" s="12">
        <f t="shared" si="5"/>
        <v>94.12</v>
      </c>
      <c r="X27" s="12">
        <f t="shared" si="5"/>
        <v>57.8</v>
      </c>
      <c r="Y27" s="12">
        <f t="shared" si="5"/>
        <v>231.43</v>
      </c>
      <c r="Z27" s="12">
        <f t="shared" si="5"/>
        <v>75.959999999999994</v>
      </c>
      <c r="AA27" s="12">
        <f t="shared" si="5"/>
        <v>54.48</v>
      </c>
      <c r="AB27" s="12">
        <f t="shared" si="5"/>
        <v>18.16</v>
      </c>
      <c r="AC27" s="12">
        <f t="shared" si="5"/>
        <v>54.48</v>
      </c>
      <c r="AD27" s="12">
        <f t="shared" si="5"/>
        <v>133.99</v>
      </c>
      <c r="AE27" s="12">
        <f t="shared" si="5"/>
        <v>39.64</v>
      </c>
      <c r="AF27" s="12">
        <f t="shared" si="5"/>
        <v>57.8</v>
      </c>
    </row>
    <row r="28" spans="1:34" x14ac:dyDescent="0.2">
      <c r="A28" s="4" t="s">
        <v>30</v>
      </c>
      <c r="B28" s="9">
        <f t="shared" ref="B28:AF28" si="6">B27-B12</f>
        <v>13.840000000000003</v>
      </c>
      <c r="C28" s="26">
        <f>C27-C12</f>
        <v>-83.16</v>
      </c>
      <c r="D28" s="26">
        <f t="shared" si="6"/>
        <v>-176.02</v>
      </c>
      <c r="E28" s="26">
        <f>E27-E12</f>
        <v>-172.57000000000002</v>
      </c>
      <c r="F28" s="26">
        <f>F27-F12</f>
        <v>-174.03</v>
      </c>
      <c r="G28" s="26">
        <f t="shared" si="6"/>
        <v>-143.31</v>
      </c>
      <c r="H28" s="26">
        <f t="shared" si="6"/>
        <v>-159.11000000000001</v>
      </c>
      <c r="I28" s="26">
        <f t="shared" si="6"/>
        <v>-15.34999999999998</v>
      </c>
      <c r="J28" s="26">
        <f t="shared" si="6"/>
        <v>-92.730000000000018</v>
      </c>
      <c r="K28" s="26">
        <f>K27-K12</f>
        <v>-77.20999999999998</v>
      </c>
      <c r="L28" s="26">
        <f t="shared" si="6"/>
        <v>-26.259999999999991</v>
      </c>
      <c r="M28" s="26">
        <f t="shared" si="6"/>
        <v>-115.32999999999998</v>
      </c>
      <c r="N28" s="26">
        <f t="shared" si="6"/>
        <v>-150.50000000000003</v>
      </c>
      <c r="O28" s="26">
        <f t="shared" si="6"/>
        <v>-141.30000000000001</v>
      </c>
      <c r="P28" s="9">
        <f t="shared" si="6"/>
        <v>-113.03</v>
      </c>
      <c r="Q28" s="9">
        <f t="shared" si="6"/>
        <v>-33.150000000000006</v>
      </c>
      <c r="R28" s="9">
        <f t="shared" si="6"/>
        <v>-51.84</v>
      </c>
      <c r="S28" s="9">
        <f t="shared" si="6"/>
        <v>-92.2</v>
      </c>
      <c r="T28" s="9">
        <f t="shared" si="6"/>
        <v>15.219999999999999</v>
      </c>
      <c r="U28" s="9">
        <f t="shared" si="6"/>
        <v>-59.830000000000005</v>
      </c>
      <c r="V28" s="9">
        <f t="shared" si="6"/>
        <v>-73.77000000000001</v>
      </c>
      <c r="W28" s="9">
        <f t="shared" si="6"/>
        <v>-15.549999999999983</v>
      </c>
      <c r="X28" s="9">
        <f t="shared" si="6"/>
        <v>-50.78</v>
      </c>
      <c r="Y28" s="9">
        <f t="shared" si="6"/>
        <v>120.9</v>
      </c>
      <c r="Z28" s="9">
        <f t="shared" si="6"/>
        <v>-32.590000000000018</v>
      </c>
      <c r="AA28" s="9">
        <f t="shared" si="6"/>
        <v>-53.790000000000013</v>
      </c>
      <c r="AB28" s="9">
        <f t="shared" si="6"/>
        <v>-96.070000000000007</v>
      </c>
      <c r="AC28" s="9">
        <f t="shared" si="6"/>
        <v>-56.02</v>
      </c>
      <c r="AD28" s="9">
        <f t="shared" si="6"/>
        <v>27.760000000000005</v>
      </c>
      <c r="AE28" s="9">
        <f t="shared" si="6"/>
        <v>-68.86999999999999</v>
      </c>
      <c r="AF28" s="9">
        <f t="shared" si="6"/>
        <v>-53.209999999999994</v>
      </c>
    </row>
    <row r="29" spans="1:34" s="11" customFormat="1" x14ac:dyDescent="0.2">
      <c r="A29" s="10" t="s">
        <v>31</v>
      </c>
      <c r="B29" s="30">
        <f t="shared" ref="B29:AF29" si="7">B25-B11</f>
        <v>604.05000000000007</v>
      </c>
      <c r="C29" s="27">
        <f t="shared" si="7"/>
        <v>-24.650000000000034</v>
      </c>
      <c r="D29" s="30">
        <f t="shared" si="7"/>
        <v>973.42999999999984</v>
      </c>
      <c r="E29" s="27">
        <f t="shared" si="7"/>
        <v>-236.34000000000003</v>
      </c>
      <c r="F29" s="27">
        <f t="shared" si="7"/>
        <v>-93.080000000000013</v>
      </c>
      <c r="G29" s="27">
        <f t="shared" si="7"/>
        <v>-188.69</v>
      </c>
      <c r="H29" s="27">
        <f t="shared" si="7"/>
        <v>-213.72000000000003</v>
      </c>
      <c r="I29" s="27">
        <f t="shared" si="7"/>
        <v>-58.919999999999973</v>
      </c>
      <c r="J29" s="27">
        <f t="shared" si="7"/>
        <v>-144.73000000000002</v>
      </c>
      <c r="K29" s="27">
        <f>K25-K11</f>
        <v>-125.28999999999999</v>
      </c>
      <c r="L29" s="30">
        <f>L25-L11</f>
        <v>331.07999999999993</v>
      </c>
      <c r="M29" s="27">
        <f>M25-M11</f>
        <v>-169.87999999999997</v>
      </c>
      <c r="N29" s="30">
        <f t="shared" si="7"/>
        <v>214.09</v>
      </c>
      <c r="O29" s="27">
        <f t="shared" si="7"/>
        <v>-183.06</v>
      </c>
      <c r="P29" s="30">
        <f t="shared" si="7"/>
        <v>202.67000000000002</v>
      </c>
      <c r="Q29" s="27">
        <f t="shared" si="7"/>
        <v>-67.540000000000006</v>
      </c>
      <c r="R29" s="30">
        <f t="shared" si="7"/>
        <v>323.25</v>
      </c>
      <c r="S29" s="27">
        <f t="shared" si="7"/>
        <v>-129.37</v>
      </c>
      <c r="T29" s="27">
        <f t="shared" si="7"/>
        <v>-15.919999999999987</v>
      </c>
      <c r="U29" s="27">
        <f t="shared" si="7"/>
        <v>-96.110000000000014</v>
      </c>
      <c r="V29" s="27">
        <f t="shared" si="7"/>
        <v>-109.70000000000002</v>
      </c>
      <c r="W29" s="27">
        <f t="shared" si="7"/>
        <v>-9769.24</v>
      </c>
      <c r="X29" s="27">
        <f t="shared" si="7"/>
        <v>-89.779999999999987</v>
      </c>
      <c r="Y29" s="30">
        <f t="shared" si="7"/>
        <v>73.34</v>
      </c>
      <c r="Z29" s="30">
        <f t="shared" si="7"/>
        <v>20713.21</v>
      </c>
      <c r="AA29" s="30">
        <f t="shared" si="7"/>
        <v>218.71</v>
      </c>
      <c r="AB29" s="27">
        <f t="shared" si="7"/>
        <v>-128.53</v>
      </c>
      <c r="AC29" s="27">
        <f t="shared" si="7"/>
        <v>-85.830000000000013</v>
      </c>
      <c r="AD29" s="30">
        <f t="shared" si="7"/>
        <v>306.03999999999996</v>
      </c>
      <c r="AE29" s="27">
        <f t="shared" si="7"/>
        <v>-96.949999999999974</v>
      </c>
      <c r="AF29" s="27">
        <f t="shared" si="7"/>
        <v>-84.21</v>
      </c>
      <c r="AG29" s="12">
        <f>SUM(B29:AF29)</f>
        <v>11848.329999999998</v>
      </c>
    </row>
    <row r="30" spans="1:34" x14ac:dyDescent="0.2">
      <c r="A30" s="4"/>
      <c r="B30" s="9"/>
    </row>
    <row r="32" spans="1:34" x14ac:dyDescent="0.2">
      <c r="A32" s="4" t="s">
        <v>17</v>
      </c>
      <c r="B32" s="16">
        <f>B27-B12</f>
        <v>13.840000000000003</v>
      </c>
      <c r="C32" s="29">
        <f t="shared" ref="C32:AF32" si="8">C27-C12</f>
        <v>-83.16</v>
      </c>
      <c r="D32" s="29">
        <f t="shared" si="8"/>
        <v>-176.02</v>
      </c>
      <c r="E32" s="29">
        <f t="shared" si="8"/>
        <v>-172.57000000000002</v>
      </c>
      <c r="F32" s="29">
        <f t="shared" si="8"/>
        <v>-174.03</v>
      </c>
      <c r="G32" s="29">
        <f t="shared" si="8"/>
        <v>-143.31</v>
      </c>
      <c r="H32" s="29">
        <f t="shared" si="8"/>
        <v>-159.11000000000001</v>
      </c>
      <c r="I32" s="29">
        <f t="shared" si="8"/>
        <v>-15.34999999999998</v>
      </c>
      <c r="J32" s="29">
        <f t="shared" si="8"/>
        <v>-92.730000000000018</v>
      </c>
      <c r="K32" s="29">
        <f t="shared" si="8"/>
        <v>-77.20999999999998</v>
      </c>
      <c r="L32" s="29">
        <f t="shared" si="8"/>
        <v>-26.259999999999991</v>
      </c>
      <c r="M32" s="29">
        <f t="shared" si="8"/>
        <v>-115.32999999999998</v>
      </c>
      <c r="N32" s="29">
        <f t="shared" si="8"/>
        <v>-150.50000000000003</v>
      </c>
      <c r="O32" s="29">
        <f t="shared" si="8"/>
        <v>-141.30000000000001</v>
      </c>
      <c r="P32" s="29">
        <f t="shared" si="8"/>
        <v>-113.03</v>
      </c>
      <c r="Q32" s="29">
        <f t="shared" si="8"/>
        <v>-33.150000000000006</v>
      </c>
      <c r="R32" s="29">
        <f t="shared" si="8"/>
        <v>-51.84</v>
      </c>
      <c r="S32" s="29">
        <f t="shared" si="8"/>
        <v>-92.2</v>
      </c>
      <c r="T32" s="29">
        <f t="shared" si="8"/>
        <v>15.219999999999999</v>
      </c>
      <c r="U32" s="29">
        <f t="shared" si="8"/>
        <v>-59.830000000000005</v>
      </c>
      <c r="V32" s="29">
        <f t="shared" si="8"/>
        <v>-73.77000000000001</v>
      </c>
      <c r="W32" s="29">
        <f t="shared" si="8"/>
        <v>-15.549999999999983</v>
      </c>
      <c r="X32" s="29">
        <f t="shared" si="8"/>
        <v>-50.78</v>
      </c>
      <c r="Y32" s="16">
        <f t="shared" si="8"/>
        <v>120.9</v>
      </c>
      <c r="Z32" s="29">
        <f t="shared" si="8"/>
        <v>-32.590000000000018</v>
      </c>
      <c r="AA32" s="29">
        <f t="shared" si="8"/>
        <v>-53.790000000000013</v>
      </c>
      <c r="AB32" s="29">
        <f t="shared" si="8"/>
        <v>-96.070000000000007</v>
      </c>
      <c r="AC32" s="29">
        <f t="shared" si="8"/>
        <v>-56.02</v>
      </c>
      <c r="AD32" s="29">
        <f t="shared" si="8"/>
        <v>27.760000000000005</v>
      </c>
      <c r="AE32" s="29">
        <f t="shared" si="8"/>
        <v>-68.86999999999999</v>
      </c>
      <c r="AF32" s="29">
        <f t="shared" si="8"/>
        <v>-53.209999999999994</v>
      </c>
    </row>
    <row r="35" spans="19:19" x14ac:dyDescent="0.2">
      <c r="S35" s="11">
        <v>9721.74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2"/>
  <sheetViews>
    <sheetView topLeftCell="T4" zoomScale="112" zoomScaleNormal="112" workbookViewId="0">
      <selection activeCell="H30" sqref="H30"/>
    </sheetView>
  </sheetViews>
  <sheetFormatPr defaultColWidth="7.28515625" defaultRowHeight="12.75" x14ac:dyDescent="0.2"/>
  <cols>
    <col min="1" max="1" width="28.42578125" style="2" bestFit="1" customWidth="1"/>
    <col min="2" max="2" width="11.42578125" style="2" bestFit="1" customWidth="1"/>
    <col min="3" max="3" width="10" style="2" bestFit="1" customWidth="1"/>
    <col min="4" max="4" width="11.42578125" style="2" bestFit="1" customWidth="1"/>
    <col min="5" max="8" width="10" style="2" bestFit="1" customWidth="1"/>
    <col min="9" max="10" width="11.42578125" style="2" bestFit="1" customWidth="1"/>
    <col min="11" max="22" width="10" style="2" bestFit="1" customWidth="1"/>
    <col min="23" max="23" width="11.42578125" style="2" bestFit="1" customWidth="1"/>
    <col min="24" max="25" width="10" style="2" bestFit="1" customWidth="1"/>
    <col min="26" max="26" width="12.42578125" style="2" bestFit="1" customWidth="1"/>
    <col min="27" max="30" width="10" style="2" bestFit="1" customWidth="1"/>
    <col min="31" max="32" width="11.42578125" style="2" bestFit="1" customWidth="1"/>
    <col min="33" max="33" width="12.42578125" style="2" bestFit="1" customWidth="1"/>
    <col min="34" max="34" width="11.42578125" style="2" bestFit="1" customWidth="1"/>
    <col min="35" max="16384" width="7.28515625" style="2"/>
  </cols>
  <sheetData>
    <row r="1" spans="1:33" x14ac:dyDescent="0.2">
      <c r="B1" s="3" t="s">
        <v>7</v>
      </c>
      <c r="C1" s="3" t="s">
        <v>7</v>
      </c>
      <c r="D1" s="3" t="s">
        <v>7</v>
      </c>
      <c r="E1" s="3" t="s">
        <v>7</v>
      </c>
      <c r="F1" s="3" t="s">
        <v>7</v>
      </c>
      <c r="G1" s="3" t="s">
        <v>7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</row>
    <row r="2" spans="1:33" x14ac:dyDescent="0.2">
      <c r="A2" s="4" t="s">
        <v>0</v>
      </c>
      <c r="B2" s="5">
        <v>43678</v>
      </c>
      <c r="C2" s="5">
        <v>43679</v>
      </c>
      <c r="D2" s="5">
        <v>43680</v>
      </c>
      <c r="E2" s="5">
        <v>43681</v>
      </c>
      <c r="F2" s="5">
        <v>43682</v>
      </c>
      <c r="G2" s="5">
        <v>43683</v>
      </c>
      <c r="H2" s="5">
        <v>43684</v>
      </c>
      <c r="I2" s="5">
        <v>43685</v>
      </c>
      <c r="J2" s="5">
        <v>43686</v>
      </c>
      <c r="K2" s="5">
        <v>43687</v>
      </c>
      <c r="L2" s="5">
        <v>43688</v>
      </c>
      <c r="M2" s="5">
        <v>43689</v>
      </c>
      <c r="N2" s="5">
        <v>43690</v>
      </c>
      <c r="O2" s="5">
        <v>43691</v>
      </c>
      <c r="P2" s="5">
        <v>43692</v>
      </c>
      <c r="Q2" s="5">
        <v>43693</v>
      </c>
      <c r="R2" s="5">
        <v>43694</v>
      </c>
      <c r="S2" s="5">
        <v>43695</v>
      </c>
      <c r="T2" s="5">
        <v>43696</v>
      </c>
      <c r="U2" s="5">
        <v>43697</v>
      </c>
      <c r="V2" s="5">
        <v>43698</v>
      </c>
      <c r="W2" s="5">
        <v>43699</v>
      </c>
      <c r="X2" s="5">
        <v>43700</v>
      </c>
      <c r="Y2" s="5">
        <v>43701</v>
      </c>
      <c r="Z2" s="5">
        <v>43702</v>
      </c>
      <c r="AA2" s="5">
        <v>43703</v>
      </c>
      <c r="AB2" s="5">
        <v>43704</v>
      </c>
      <c r="AC2" s="5">
        <v>43705</v>
      </c>
      <c r="AD2" s="5">
        <v>43706</v>
      </c>
      <c r="AE2" s="5">
        <v>43707</v>
      </c>
      <c r="AF2" s="5">
        <v>43708</v>
      </c>
    </row>
    <row r="4" spans="1:33" s="11" customFormat="1" x14ac:dyDescent="0.2">
      <c r="A4" s="11" t="s">
        <v>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3" x14ac:dyDescent="0.2">
      <c r="A5" s="2" t="s">
        <v>1</v>
      </c>
      <c r="B5" s="14">
        <v>89.71</v>
      </c>
      <c r="C5" s="14">
        <v>90.14</v>
      </c>
      <c r="D5" s="14">
        <v>92.39</v>
      </c>
      <c r="E5" s="14">
        <v>90.25</v>
      </c>
      <c r="F5" s="14">
        <v>89.64</v>
      </c>
      <c r="G5" s="14">
        <v>90.24</v>
      </c>
      <c r="H5" s="6">
        <v>88.33</v>
      </c>
      <c r="I5" s="6">
        <v>91.16</v>
      </c>
      <c r="J5" s="6">
        <v>88.79</v>
      </c>
      <c r="K5" s="6">
        <v>89.15</v>
      </c>
      <c r="L5" s="6">
        <v>89.16</v>
      </c>
      <c r="M5" s="6">
        <v>90.62</v>
      </c>
      <c r="N5" s="6">
        <v>88.4</v>
      </c>
      <c r="O5" s="6">
        <v>88.86</v>
      </c>
      <c r="P5" s="6">
        <v>90.92</v>
      </c>
      <c r="Q5" s="2">
        <v>89.03</v>
      </c>
      <c r="R5" s="2">
        <v>92.95</v>
      </c>
      <c r="S5" s="2">
        <v>89.21</v>
      </c>
      <c r="T5" s="2">
        <v>90.49</v>
      </c>
      <c r="U5" s="2">
        <v>88.17</v>
      </c>
      <c r="V5" s="2">
        <v>88.47</v>
      </c>
      <c r="W5" s="2">
        <v>90.54</v>
      </c>
      <c r="X5" s="2">
        <v>89.31</v>
      </c>
      <c r="Y5" s="2">
        <v>93.71</v>
      </c>
      <c r="Z5" s="2">
        <v>90.54</v>
      </c>
      <c r="AA5" s="2">
        <v>89.07</v>
      </c>
      <c r="AB5" s="2">
        <v>90.64</v>
      </c>
      <c r="AC5" s="2">
        <v>87.96</v>
      </c>
      <c r="AD5" s="2">
        <v>89.19</v>
      </c>
      <c r="AE5" s="2">
        <v>89.41</v>
      </c>
      <c r="AF5" s="2">
        <v>93.08</v>
      </c>
    </row>
    <row r="6" spans="1:33" s="11" customFormat="1" x14ac:dyDescent="0.2">
      <c r="A6" s="11" t="s">
        <v>2</v>
      </c>
      <c r="B6" s="6">
        <v>19.98</v>
      </c>
      <c r="C6" s="6">
        <v>20.83</v>
      </c>
      <c r="D6" s="6">
        <v>20.64</v>
      </c>
      <c r="E6" s="6">
        <v>19.63</v>
      </c>
      <c r="F6" s="6">
        <v>19.79</v>
      </c>
      <c r="G6" s="40">
        <v>19.760000000000002</v>
      </c>
      <c r="H6" s="14">
        <v>19.440000000000001</v>
      </c>
      <c r="I6" s="14">
        <v>19.649999999999999</v>
      </c>
      <c r="J6" s="14">
        <v>19.440000000000001</v>
      </c>
      <c r="K6" s="14">
        <v>19.03</v>
      </c>
      <c r="L6" s="14">
        <v>19.21</v>
      </c>
      <c r="M6" s="14">
        <v>20.100000000000001</v>
      </c>
      <c r="N6" s="14">
        <v>19.98</v>
      </c>
      <c r="O6" s="14">
        <v>19.399999999999999</v>
      </c>
      <c r="P6" s="14">
        <v>20.079999999999998</v>
      </c>
      <c r="Q6" s="11">
        <v>19.670000000000002</v>
      </c>
      <c r="R6" s="11">
        <v>21.56</v>
      </c>
      <c r="S6" s="11">
        <v>19.91</v>
      </c>
      <c r="T6" s="11">
        <v>19.690000000000001</v>
      </c>
      <c r="U6" s="11">
        <v>20.02</v>
      </c>
      <c r="V6" s="11">
        <v>19.899999999999999</v>
      </c>
      <c r="W6" s="11">
        <v>20.5</v>
      </c>
      <c r="X6" s="11">
        <v>19.79</v>
      </c>
      <c r="Y6" s="11">
        <v>20.059999999999999</v>
      </c>
      <c r="Z6" s="11">
        <v>19.77</v>
      </c>
      <c r="AA6" s="11">
        <v>19.75</v>
      </c>
      <c r="AB6" s="11">
        <v>19.47</v>
      </c>
      <c r="AC6" s="11">
        <v>19.52</v>
      </c>
      <c r="AD6" s="11">
        <v>20.100000000000001</v>
      </c>
      <c r="AE6" s="11">
        <v>20.47</v>
      </c>
      <c r="AF6" s="11">
        <v>20.92</v>
      </c>
    </row>
    <row r="7" spans="1:33" x14ac:dyDescent="0.2">
      <c r="A7" s="2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S7" s="32"/>
      <c r="V7" s="31"/>
      <c r="AC7" s="2">
        <v>0.11</v>
      </c>
    </row>
    <row r="8" spans="1:33" s="11" customFormat="1" x14ac:dyDescent="0.2">
      <c r="A8" s="11" t="s">
        <v>4</v>
      </c>
      <c r="B8" s="14">
        <v>17.399999999999999</v>
      </c>
      <c r="C8" s="14">
        <v>19.32</v>
      </c>
      <c r="D8" s="14">
        <v>18.95</v>
      </c>
      <c r="E8" s="14">
        <v>21.85</v>
      </c>
      <c r="F8" s="14">
        <v>19.66</v>
      </c>
      <c r="G8" s="14">
        <v>18.440000000000001</v>
      </c>
      <c r="H8" s="14">
        <v>19.86</v>
      </c>
      <c r="I8" s="14">
        <v>21.95</v>
      </c>
      <c r="J8" s="14">
        <v>19.25</v>
      </c>
      <c r="K8" s="14">
        <v>17.420000000000002</v>
      </c>
      <c r="L8" s="14">
        <v>16.32</v>
      </c>
      <c r="M8" s="14">
        <v>19.850000000000001</v>
      </c>
      <c r="N8" s="14">
        <v>21.92</v>
      </c>
      <c r="O8" s="14">
        <v>15.45</v>
      </c>
      <c r="P8" s="14">
        <v>16.39</v>
      </c>
      <c r="Q8" s="11">
        <v>18.239999999999998</v>
      </c>
      <c r="R8" s="11">
        <v>15.4</v>
      </c>
      <c r="S8" s="11">
        <v>16.34</v>
      </c>
      <c r="T8" s="11">
        <v>22.31</v>
      </c>
      <c r="U8" s="11">
        <v>24.69</v>
      </c>
      <c r="V8" s="11">
        <v>27.29</v>
      </c>
      <c r="W8" s="11">
        <v>23.68</v>
      </c>
      <c r="X8" s="11">
        <v>22.54</v>
      </c>
      <c r="Y8" s="11">
        <v>19.37</v>
      </c>
      <c r="Z8" s="11">
        <v>16.77</v>
      </c>
      <c r="AA8" s="11">
        <v>20.350000000000001</v>
      </c>
      <c r="AB8" s="11">
        <v>17.11</v>
      </c>
      <c r="AC8" s="11">
        <v>26.21</v>
      </c>
      <c r="AD8" s="11">
        <v>66.209999999999994</v>
      </c>
      <c r="AE8" s="11">
        <v>82.42</v>
      </c>
      <c r="AF8" s="11">
        <v>93.33</v>
      </c>
    </row>
    <row r="9" spans="1:33" x14ac:dyDescent="0.2">
      <c r="A9" s="2" t="s">
        <v>6</v>
      </c>
      <c r="B9" s="6">
        <v>20.329999999999998</v>
      </c>
      <c r="C9" s="6">
        <v>19.39</v>
      </c>
      <c r="D9" s="6">
        <v>21.16</v>
      </c>
      <c r="E9" s="6">
        <v>20.07</v>
      </c>
      <c r="F9" s="6">
        <v>20.059999999999999</v>
      </c>
      <c r="G9" s="6">
        <v>31.82</v>
      </c>
      <c r="H9" s="6">
        <v>24.98</v>
      </c>
      <c r="I9" s="6">
        <v>19.75</v>
      </c>
      <c r="J9" s="6">
        <v>19.32</v>
      </c>
      <c r="K9" s="6">
        <v>19.670000000000002</v>
      </c>
      <c r="L9" s="6">
        <v>19.670000000000002</v>
      </c>
      <c r="M9" s="6">
        <v>20.22</v>
      </c>
      <c r="N9" s="6">
        <v>19.87</v>
      </c>
      <c r="O9" s="6">
        <v>19.690000000000001</v>
      </c>
      <c r="P9" s="6">
        <v>20.13</v>
      </c>
      <c r="Q9" s="2">
        <v>20.010000000000002</v>
      </c>
      <c r="R9" s="2">
        <v>20.39</v>
      </c>
      <c r="S9" s="2">
        <v>20.09</v>
      </c>
      <c r="T9" s="2">
        <v>19.95</v>
      </c>
      <c r="U9" s="2">
        <v>19.5</v>
      </c>
      <c r="V9" s="2">
        <v>19.96</v>
      </c>
      <c r="W9" s="2">
        <v>19.989999999999998</v>
      </c>
      <c r="X9" s="2">
        <v>29.29</v>
      </c>
      <c r="Y9" s="2">
        <v>39.81</v>
      </c>
      <c r="Z9" s="2">
        <v>40.04</v>
      </c>
      <c r="AA9" s="2">
        <v>40.590000000000003</v>
      </c>
      <c r="AB9" s="2">
        <v>39.229999999999997</v>
      </c>
      <c r="AC9" s="2">
        <v>39.07</v>
      </c>
      <c r="AD9" s="2">
        <v>40.51</v>
      </c>
      <c r="AE9" s="2">
        <v>39.49</v>
      </c>
      <c r="AF9" s="2">
        <v>41.18</v>
      </c>
    </row>
    <row r="10" spans="1:33" x14ac:dyDescent="0.2">
      <c r="A10" s="2" t="s">
        <v>41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AE10" s="2">
        <v>52.99</v>
      </c>
      <c r="AF10" s="2">
        <v>53.34</v>
      </c>
      <c r="AG10" s="4">
        <f>SUM(AE10:AF10)</f>
        <v>106.33000000000001</v>
      </c>
    </row>
    <row r="11" spans="1:33" x14ac:dyDescent="0.2">
      <c r="A11" s="2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AE11" s="2">
        <v>72.13</v>
      </c>
      <c r="AF11" s="2">
        <v>140.66999999999999</v>
      </c>
    </row>
    <row r="12" spans="1:33" s="11" customFormat="1" x14ac:dyDescent="0.2">
      <c r="A12" s="11" t="s">
        <v>34</v>
      </c>
    </row>
    <row r="13" spans="1:33" x14ac:dyDescent="0.2">
      <c r="A13" s="2" t="s">
        <v>8</v>
      </c>
      <c r="B13" s="7">
        <f>SUM(B4:B12)</f>
        <v>147.42000000000002</v>
      </c>
      <c r="C13" s="7">
        <f t="shared" ref="C13:AF13" si="0">SUM(C4:C12)</f>
        <v>149.68</v>
      </c>
      <c r="D13" s="7">
        <f t="shared" si="0"/>
        <v>153.13999999999999</v>
      </c>
      <c r="E13" s="7">
        <f t="shared" si="0"/>
        <v>151.79999999999998</v>
      </c>
      <c r="F13" s="7">
        <f t="shared" si="0"/>
        <v>149.15</v>
      </c>
      <c r="G13" s="7">
        <f t="shared" si="0"/>
        <v>160.26</v>
      </c>
      <c r="H13" s="7">
        <f t="shared" si="0"/>
        <v>152.60999999999999</v>
      </c>
      <c r="I13" s="7">
        <f t="shared" si="0"/>
        <v>152.51</v>
      </c>
      <c r="J13" s="7">
        <f t="shared" si="0"/>
        <v>146.80000000000001</v>
      </c>
      <c r="K13" s="7">
        <f t="shared" si="0"/>
        <v>145.27000000000001</v>
      </c>
      <c r="L13" s="7">
        <f t="shared" si="0"/>
        <v>144.36000000000001</v>
      </c>
      <c r="M13" s="7">
        <f t="shared" si="0"/>
        <v>150.79</v>
      </c>
      <c r="N13" s="7">
        <f t="shared" si="0"/>
        <v>150.17000000000002</v>
      </c>
      <c r="O13" s="7">
        <f t="shared" si="0"/>
        <v>143.4</v>
      </c>
      <c r="P13" s="7">
        <f t="shared" si="0"/>
        <v>147.52000000000001</v>
      </c>
      <c r="Q13" s="7">
        <f t="shared" si="0"/>
        <v>146.94999999999999</v>
      </c>
      <c r="R13" s="7">
        <f t="shared" si="0"/>
        <v>150.30000000000001</v>
      </c>
      <c r="S13" s="7">
        <f t="shared" si="0"/>
        <v>145.54999999999998</v>
      </c>
      <c r="T13" s="7">
        <f t="shared" si="0"/>
        <v>152.43999999999997</v>
      </c>
      <c r="U13" s="7">
        <f t="shared" si="0"/>
        <v>152.38</v>
      </c>
      <c r="V13" s="7">
        <f t="shared" si="0"/>
        <v>155.62</v>
      </c>
      <c r="W13" s="7">
        <f t="shared" si="0"/>
        <v>154.71</v>
      </c>
      <c r="X13" s="7">
        <f t="shared" si="0"/>
        <v>160.92999999999998</v>
      </c>
      <c r="Y13" s="7">
        <f t="shared" si="0"/>
        <v>172.95</v>
      </c>
      <c r="Z13" s="7">
        <f t="shared" si="0"/>
        <v>167.12</v>
      </c>
      <c r="AA13" s="7">
        <f t="shared" si="0"/>
        <v>169.76</v>
      </c>
      <c r="AB13" s="7">
        <f t="shared" si="0"/>
        <v>166.45</v>
      </c>
      <c r="AC13" s="7">
        <f t="shared" si="0"/>
        <v>172.86999999999998</v>
      </c>
      <c r="AD13" s="7">
        <f t="shared" si="0"/>
        <v>216.01</v>
      </c>
      <c r="AE13" s="7">
        <f t="shared" si="0"/>
        <v>356.91</v>
      </c>
      <c r="AF13" s="7">
        <f t="shared" si="0"/>
        <v>442.52</v>
      </c>
    </row>
    <row r="14" spans="1:33" s="11" customFormat="1" x14ac:dyDescent="0.2">
      <c r="A14" s="15" t="s">
        <v>15</v>
      </c>
      <c r="B14" s="12">
        <f>B4+B5+B6</f>
        <v>109.69</v>
      </c>
      <c r="C14" s="12">
        <f>C4+C5+C6</f>
        <v>110.97</v>
      </c>
      <c r="D14" s="12">
        <f t="shared" ref="D14:AF14" si="1">D4+D5+D6</f>
        <v>113.03</v>
      </c>
      <c r="E14" s="12">
        <f t="shared" si="1"/>
        <v>109.88</v>
      </c>
      <c r="F14" s="12">
        <f t="shared" si="1"/>
        <v>109.43</v>
      </c>
      <c r="G14" s="12">
        <f t="shared" si="1"/>
        <v>110</v>
      </c>
      <c r="H14" s="12">
        <f t="shared" si="1"/>
        <v>107.77</v>
      </c>
      <c r="I14" s="12">
        <f t="shared" si="1"/>
        <v>110.81</v>
      </c>
      <c r="J14" s="12">
        <f t="shared" si="1"/>
        <v>108.23</v>
      </c>
      <c r="K14" s="12">
        <f t="shared" si="1"/>
        <v>108.18</v>
      </c>
      <c r="L14" s="12">
        <f t="shared" si="1"/>
        <v>108.37</v>
      </c>
      <c r="M14" s="12">
        <f t="shared" si="1"/>
        <v>110.72</v>
      </c>
      <c r="N14" s="12">
        <f t="shared" si="1"/>
        <v>108.38000000000001</v>
      </c>
      <c r="O14" s="12">
        <f t="shared" si="1"/>
        <v>108.25999999999999</v>
      </c>
      <c r="P14" s="12">
        <f t="shared" si="1"/>
        <v>111</v>
      </c>
      <c r="Q14" s="12">
        <f t="shared" si="1"/>
        <v>108.7</v>
      </c>
      <c r="R14" s="12">
        <f t="shared" si="1"/>
        <v>114.51</v>
      </c>
      <c r="S14" s="12">
        <f t="shared" si="1"/>
        <v>109.11999999999999</v>
      </c>
      <c r="T14" s="12">
        <f t="shared" si="1"/>
        <v>110.17999999999999</v>
      </c>
      <c r="U14" s="12">
        <f t="shared" si="1"/>
        <v>108.19</v>
      </c>
      <c r="V14" s="12">
        <f t="shared" si="1"/>
        <v>108.37</v>
      </c>
      <c r="W14" s="12">
        <f t="shared" si="1"/>
        <v>111.04</v>
      </c>
      <c r="X14" s="12">
        <f t="shared" si="1"/>
        <v>109.1</v>
      </c>
      <c r="Y14" s="12">
        <f t="shared" si="1"/>
        <v>113.77</v>
      </c>
      <c r="Z14" s="12">
        <f t="shared" si="1"/>
        <v>110.31</v>
      </c>
      <c r="AA14" s="12">
        <f t="shared" si="1"/>
        <v>108.82</v>
      </c>
      <c r="AB14" s="12">
        <f t="shared" si="1"/>
        <v>110.11</v>
      </c>
      <c r="AC14" s="12">
        <f t="shared" si="1"/>
        <v>107.47999999999999</v>
      </c>
      <c r="AD14" s="12">
        <f t="shared" si="1"/>
        <v>109.28999999999999</v>
      </c>
      <c r="AE14" s="12">
        <f t="shared" si="1"/>
        <v>109.88</v>
      </c>
      <c r="AF14" s="12">
        <f t="shared" si="1"/>
        <v>114</v>
      </c>
      <c r="AG14" s="12">
        <f>SUM(B14:AF14)</f>
        <v>3407.59</v>
      </c>
    </row>
    <row r="15" spans="1:33" x14ac:dyDescent="0.2">
      <c r="A15" s="8" t="s">
        <v>14</v>
      </c>
      <c r="B15" s="9">
        <f>B8+B9</f>
        <v>37.729999999999997</v>
      </c>
      <c r="C15" s="9">
        <f t="shared" ref="C15:AF15" si="2">C8+C9</f>
        <v>38.71</v>
      </c>
      <c r="D15" s="9">
        <f t="shared" si="2"/>
        <v>40.11</v>
      </c>
      <c r="E15" s="9">
        <f t="shared" si="2"/>
        <v>41.92</v>
      </c>
      <c r="F15" s="9">
        <f t="shared" si="2"/>
        <v>39.72</v>
      </c>
      <c r="G15" s="9">
        <f t="shared" si="2"/>
        <v>50.260000000000005</v>
      </c>
      <c r="H15" s="9">
        <f t="shared" si="2"/>
        <v>44.84</v>
      </c>
      <c r="I15" s="9">
        <f t="shared" si="2"/>
        <v>41.7</v>
      </c>
      <c r="J15" s="9">
        <f t="shared" si="2"/>
        <v>38.57</v>
      </c>
      <c r="K15" s="9">
        <f t="shared" si="2"/>
        <v>37.090000000000003</v>
      </c>
      <c r="L15" s="9">
        <f t="shared" si="2"/>
        <v>35.99</v>
      </c>
      <c r="M15" s="9">
        <f t="shared" si="2"/>
        <v>40.07</v>
      </c>
      <c r="N15" s="9">
        <f t="shared" si="2"/>
        <v>41.790000000000006</v>
      </c>
      <c r="O15" s="9">
        <f t="shared" si="2"/>
        <v>35.14</v>
      </c>
      <c r="P15" s="9">
        <f t="shared" si="2"/>
        <v>36.519999999999996</v>
      </c>
      <c r="Q15" s="9">
        <f t="shared" si="2"/>
        <v>38.25</v>
      </c>
      <c r="R15" s="9">
        <f t="shared" si="2"/>
        <v>35.79</v>
      </c>
      <c r="S15" s="9">
        <f t="shared" si="2"/>
        <v>36.43</v>
      </c>
      <c r="T15" s="9">
        <f t="shared" si="2"/>
        <v>42.26</v>
      </c>
      <c r="U15" s="9">
        <f t="shared" si="2"/>
        <v>44.19</v>
      </c>
      <c r="V15" s="9">
        <f t="shared" si="2"/>
        <v>47.25</v>
      </c>
      <c r="W15" s="9">
        <f t="shared" si="2"/>
        <v>43.67</v>
      </c>
      <c r="X15" s="9">
        <f t="shared" si="2"/>
        <v>51.83</v>
      </c>
      <c r="Y15" s="9">
        <f t="shared" si="2"/>
        <v>59.180000000000007</v>
      </c>
      <c r="Z15" s="9">
        <f t="shared" si="2"/>
        <v>56.81</v>
      </c>
      <c r="AA15" s="9">
        <f t="shared" si="2"/>
        <v>60.940000000000005</v>
      </c>
      <c r="AB15" s="9">
        <f t="shared" si="2"/>
        <v>56.339999999999996</v>
      </c>
      <c r="AC15" s="9">
        <f t="shared" si="2"/>
        <v>65.28</v>
      </c>
      <c r="AD15" s="9">
        <f t="shared" si="2"/>
        <v>106.72</v>
      </c>
      <c r="AE15" s="9">
        <f t="shared" si="2"/>
        <v>121.91</v>
      </c>
      <c r="AF15" s="9">
        <f t="shared" si="2"/>
        <v>134.51</v>
      </c>
      <c r="AG15" s="36">
        <f>SUM(B15:AF15)</f>
        <v>1601.52</v>
      </c>
    </row>
    <row r="16" spans="1:33" x14ac:dyDescent="0.2">
      <c r="AG16" s="7">
        <f>SUM(AG14:AG15)</f>
        <v>5009.1100000000006</v>
      </c>
    </row>
    <row r="17" spans="1:34" s="11" customFormat="1" x14ac:dyDescent="0.2">
      <c r="A17" s="17" t="s">
        <v>9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  <c r="Q17" s="19"/>
      <c r="R17" s="19"/>
      <c r="S17" s="19"/>
      <c r="T17" s="19"/>
      <c r="U17" s="19"/>
      <c r="V17" s="19"/>
      <c r="W17" s="19"/>
      <c r="X17" s="19"/>
      <c r="Y17" s="19"/>
      <c r="Z17" s="34"/>
      <c r="AA17" s="19"/>
      <c r="AB17" s="19"/>
      <c r="AC17" s="19"/>
      <c r="AD17" s="19"/>
      <c r="AE17" s="19"/>
      <c r="AF17" s="20"/>
    </row>
    <row r="18" spans="1:34" s="11" customFormat="1" x14ac:dyDescent="0.2">
      <c r="A18" s="11" t="s">
        <v>10</v>
      </c>
      <c r="B18" s="14">
        <v>97.44</v>
      </c>
      <c r="C18" s="14">
        <v>36.32</v>
      </c>
      <c r="D18" s="14">
        <v>18.16</v>
      </c>
      <c r="E18" s="14">
        <v>18.16</v>
      </c>
      <c r="F18" s="14">
        <v>57.8</v>
      </c>
      <c r="G18" s="14">
        <v>21.48</v>
      </c>
      <c r="H18" s="14">
        <v>42.96</v>
      </c>
      <c r="K18" s="11">
        <v>18.16</v>
      </c>
      <c r="L18" s="14">
        <v>36.32</v>
      </c>
      <c r="M18" s="14">
        <v>18.16</v>
      </c>
      <c r="N18" s="14">
        <v>57.8</v>
      </c>
      <c r="O18" s="14">
        <v>18.16</v>
      </c>
      <c r="P18" s="11">
        <v>36.32</v>
      </c>
      <c r="Q18" s="11">
        <v>36.32</v>
      </c>
      <c r="R18" s="11">
        <v>21.48</v>
      </c>
      <c r="S18" s="11">
        <v>18.16</v>
      </c>
      <c r="T18" s="11">
        <v>18.16</v>
      </c>
      <c r="V18" s="11">
        <v>72.64</v>
      </c>
      <c r="W18" s="11">
        <v>66.88</v>
      </c>
      <c r="X18" s="11">
        <v>54.48</v>
      </c>
      <c r="Y18" s="11">
        <v>18.16</v>
      </c>
      <c r="AA18" s="11">
        <v>36.32</v>
      </c>
      <c r="AB18" s="11">
        <v>21.48</v>
      </c>
      <c r="AC18" s="11">
        <v>18.16</v>
      </c>
      <c r="AD18" s="11">
        <v>72.64</v>
      </c>
      <c r="AE18" s="11">
        <v>111.94</v>
      </c>
      <c r="AF18" s="11">
        <v>57.46</v>
      </c>
      <c r="AG18" s="12">
        <f>SUM(B18:AF18)</f>
        <v>1101.52</v>
      </c>
    </row>
    <row r="19" spans="1:34" x14ac:dyDescent="0.2">
      <c r="A19" s="2" t="s">
        <v>11</v>
      </c>
      <c r="B19" s="6"/>
      <c r="C19" s="6"/>
      <c r="D19" s="6"/>
      <c r="E19" s="6"/>
      <c r="F19" s="6">
        <v>79.510000000000005</v>
      </c>
      <c r="G19" s="6"/>
      <c r="H19" s="6"/>
      <c r="L19" s="6"/>
      <c r="S19" s="2">
        <v>79.510000000000005</v>
      </c>
      <c r="W19" s="2">
        <v>183.85</v>
      </c>
      <c r="AE19" s="2">
        <v>79.510000000000005</v>
      </c>
      <c r="AF19" s="2">
        <v>79.510000000000005</v>
      </c>
      <c r="AG19" s="36">
        <f>SUM(B19:AF19)</f>
        <v>501.89</v>
      </c>
      <c r="AH19" s="9">
        <f>AG14-SUM(AG18:AG19)</f>
        <v>1804.1800000000003</v>
      </c>
    </row>
    <row r="20" spans="1:34" s="11" customFormat="1" x14ac:dyDescent="0.2">
      <c r="A20" s="11" t="s">
        <v>12</v>
      </c>
      <c r="B20" s="14">
        <v>1233.21</v>
      </c>
      <c r="C20" s="14"/>
      <c r="D20" s="14"/>
      <c r="E20" s="14"/>
      <c r="F20" s="14"/>
      <c r="G20" s="14"/>
      <c r="H20" s="14"/>
      <c r="L20" s="14">
        <v>411.07</v>
      </c>
      <c r="U20" s="11">
        <v>411.07</v>
      </c>
      <c r="AC20" s="11">
        <v>411.07</v>
      </c>
      <c r="AE20" s="11">
        <v>1563.86</v>
      </c>
      <c r="AF20" s="11">
        <v>370.86</v>
      </c>
      <c r="AG20" s="12">
        <f t="shared" ref="AG20:AG29" si="3">SUM(B20:AF20)</f>
        <v>4401.1399999999994</v>
      </c>
      <c r="AH20" s="35">
        <f>AG20-AG15</f>
        <v>2799.6199999999994</v>
      </c>
    </row>
    <row r="21" spans="1:34" x14ac:dyDescent="0.2">
      <c r="A21" s="2" t="s">
        <v>13</v>
      </c>
      <c r="B21" s="6"/>
      <c r="C21" s="6"/>
      <c r="D21" s="6"/>
      <c r="E21" s="6"/>
      <c r="F21" s="6"/>
      <c r="G21" s="6"/>
      <c r="H21" s="6"/>
      <c r="AF21" s="2">
        <v>658.84</v>
      </c>
      <c r="AG21" s="36">
        <f t="shared" si="3"/>
        <v>658.84</v>
      </c>
    </row>
    <row r="22" spans="1:34" s="11" customFormat="1" x14ac:dyDescent="0.2">
      <c r="A22" s="11" t="s">
        <v>33</v>
      </c>
      <c r="B22" s="14"/>
      <c r="AG22" s="12">
        <f t="shared" si="3"/>
        <v>0</v>
      </c>
    </row>
    <row r="23" spans="1:34" x14ac:dyDescent="0.2">
      <c r="A23" s="2" t="s">
        <v>29</v>
      </c>
      <c r="B23" s="6"/>
      <c r="AE23" s="2">
        <v>135.77000000000001</v>
      </c>
      <c r="AG23" s="36">
        <f t="shared" si="3"/>
        <v>135.77000000000001</v>
      </c>
    </row>
    <row r="24" spans="1:34" x14ac:dyDescent="0.2">
      <c r="A24" s="2" t="s">
        <v>43</v>
      </c>
      <c r="B24" s="6"/>
      <c r="AF24" s="2">
        <v>271.54000000000002</v>
      </c>
      <c r="AG24" s="36"/>
    </row>
    <row r="25" spans="1:34" x14ac:dyDescent="0.2">
      <c r="A25" s="2" t="s">
        <v>44</v>
      </c>
      <c r="B25" s="6"/>
      <c r="AF25" s="2">
        <v>66.69</v>
      </c>
      <c r="AG25" s="36"/>
    </row>
    <row r="26" spans="1:34" x14ac:dyDescent="0.2">
      <c r="A26" s="2" t="s">
        <v>45</v>
      </c>
      <c r="B26" s="6"/>
      <c r="AF26" s="2">
        <v>135.77000000000001</v>
      </c>
      <c r="AG26" s="36"/>
    </row>
    <row r="27" spans="1:34" x14ac:dyDescent="0.2">
      <c r="A27" s="2" t="s">
        <v>40</v>
      </c>
      <c r="B27" s="6"/>
      <c r="AD27" s="2">
        <v>246.53</v>
      </c>
      <c r="AF27" s="2">
        <v>246.53</v>
      </c>
      <c r="AG27" s="36"/>
    </row>
    <row r="28" spans="1:34" s="11" customFormat="1" x14ac:dyDescent="0.2">
      <c r="A28" s="11" t="s">
        <v>35</v>
      </c>
      <c r="B28" s="14"/>
      <c r="Z28" s="37"/>
      <c r="AG28" s="12">
        <f t="shared" si="3"/>
        <v>0</v>
      </c>
    </row>
    <row r="29" spans="1:34" x14ac:dyDescent="0.2">
      <c r="A29" s="2" t="s">
        <v>36</v>
      </c>
      <c r="B29" s="6"/>
      <c r="Z29" s="33"/>
      <c r="AG29" s="36">
        <f t="shared" si="3"/>
        <v>0</v>
      </c>
    </row>
    <row r="30" spans="1:34" x14ac:dyDescent="0.2">
      <c r="A30" s="2" t="s">
        <v>37</v>
      </c>
      <c r="B30" s="6"/>
      <c r="I30" s="6">
        <v>989.52</v>
      </c>
      <c r="J30" s="6">
        <v>636.12</v>
      </c>
      <c r="K30" s="6">
        <v>212.04</v>
      </c>
      <c r="L30" s="6">
        <v>106.02</v>
      </c>
      <c r="M30" s="6">
        <v>106.02</v>
      </c>
      <c r="N30" s="2">
        <v>70.680000000000007</v>
      </c>
      <c r="T30" s="2">
        <v>35.340000000000003</v>
      </c>
    </row>
    <row r="31" spans="1:34" x14ac:dyDescent="0.2">
      <c r="A31" s="2" t="s">
        <v>38</v>
      </c>
      <c r="B31" s="6"/>
      <c r="I31" s="6"/>
      <c r="J31" s="6"/>
      <c r="K31" s="6"/>
      <c r="L31" s="6"/>
      <c r="M31" s="6"/>
      <c r="AA31" s="2">
        <v>79.23</v>
      </c>
      <c r="AB31" s="2">
        <v>79.23</v>
      </c>
      <c r="AC31" s="2">
        <v>79.23</v>
      </c>
    </row>
    <row r="32" spans="1:34" s="11" customFormat="1" x14ac:dyDescent="0.2">
      <c r="A32" s="10" t="s">
        <v>18</v>
      </c>
      <c r="B32" s="13">
        <f t="shared" ref="B32:AF32" si="4">SUM(B18:B30)</f>
        <v>1330.65</v>
      </c>
      <c r="C32" s="13">
        <f t="shared" si="4"/>
        <v>36.32</v>
      </c>
      <c r="D32" s="13">
        <f t="shared" si="4"/>
        <v>18.16</v>
      </c>
      <c r="E32" s="13">
        <f t="shared" si="4"/>
        <v>18.16</v>
      </c>
      <c r="F32" s="13">
        <f t="shared" si="4"/>
        <v>137.31</v>
      </c>
      <c r="G32" s="13">
        <f t="shared" si="4"/>
        <v>21.48</v>
      </c>
      <c r="H32" s="13">
        <f t="shared" si="4"/>
        <v>42.96</v>
      </c>
      <c r="I32" s="13">
        <f t="shared" si="4"/>
        <v>989.52</v>
      </c>
      <c r="J32" s="13">
        <f t="shared" si="4"/>
        <v>636.12</v>
      </c>
      <c r="K32" s="13">
        <f t="shared" si="4"/>
        <v>230.2</v>
      </c>
      <c r="L32" s="13">
        <f t="shared" si="4"/>
        <v>553.41</v>
      </c>
      <c r="M32" s="13">
        <f t="shared" si="4"/>
        <v>124.17999999999999</v>
      </c>
      <c r="N32" s="13">
        <f t="shared" si="4"/>
        <v>128.48000000000002</v>
      </c>
      <c r="O32" s="13">
        <f t="shared" si="4"/>
        <v>18.16</v>
      </c>
      <c r="P32" s="13">
        <f t="shared" si="4"/>
        <v>36.32</v>
      </c>
      <c r="Q32" s="13">
        <f t="shared" si="4"/>
        <v>36.32</v>
      </c>
      <c r="R32" s="13">
        <f t="shared" si="4"/>
        <v>21.48</v>
      </c>
      <c r="S32" s="13">
        <f t="shared" si="4"/>
        <v>97.67</v>
      </c>
      <c r="T32" s="13">
        <f t="shared" si="4"/>
        <v>53.5</v>
      </c>
      <c r="U32" s="13">
        <f t="shared" si="4"/>
        <v>411.07</v>
      </c>
      <c r="V32" s="13">
        <f t="shared" si="4"/>
        <v>72.64</v>
      </c>
      <c r="W32" s="13">
        <f t="shared" si="4"/>
        <v>250.73</v>
      </c>
      <c r="X32" s="13">
        <f t="shared" si="4"/>
        <v>54.48</v>
      </c>
      <c r="Y32" s="13">
        <f t="shared" si="4"/>
        <v>18.16</v>
      </c>
      <c r="Z32" s="13">
        <f t="shared" si="4"/>
        <v>0</v>
      </c>
      <c r="AA32" s="13">
        <f t="shared" si="4"/>
        <v>36.32</v>
      </c>
      <c r="AB32" s="13">
        <f t="shared" si="4"/>
        <v>21.48</v>
      </c>
      <c r="AC32" s="13">
        <f t="shared" si="4"/>
        <v>429.23</v>
      </c>
      <c r="AD32" s="13">
        <f t="shared" si="4"/>
        <v>319.17</v>
      </c>
      <c r="AE32" s="13">
        <f t="shared" si="4"/>
        <v>1891.08</v>
      </c>
      <c r="AF32" s="13">
        <f t="shared" si="4"/>
        <v>1887.2</v>
      </c>
      <c r="AG32" s="12">
        <f>SUM(B32:AF32)</f>
        <v>9921.9599999999991</v>
      </c>
    </row>
    <row r="34" spans="1:34" s="11" customFormat="1" x14ac:dyDescent="0.2">
      <c r="A34" s="10" t="s">
        <v>16</v>
      </c>
      <c r="B34" s="12">
        <f>B18+B19</f>
        <v>97.44</v>
      </c>
      <c r="C34" s="12">
        <f>C18+C19</f>
        <v>36.32</v>
      </c>
      <c r="D34" s="12">
        <f>D18+D19</f>
        <v>18.16</v>
      </c>
      <c r="E34" s="12">
        <f>E18+E19</f>
        <v>18.16</v>
      </c>
      <c r="F34" s="12">
        <f t="shared" ref="F34:AF34" si="5">F18+F19</f>
        <v>137.31</v>
      </c>
      <c r="G34" s="12">
        <f t="shared" si="5"/>
        <v>21.48</v>
      </c>
      <c r="H34" s="12">
        <f t="shared" si="5"/>
        <v>42.96</v>
      </c>
      <c r="I34" s="12">
        <f t="shared" si="5"/>
        <v>0</v>
      </c>
      <c r="J34" s="12">
        <f t="shared" si="5"/>
        <v>0</v>
      </c>
      <c r="K34" s="12">
        <f t="shared" si="5"/>
        <v>18.16</v>
      </c>
      <c r="L34" s="12">
        <f t="shared" si="5"/>
        <v>36.32</v>
      </c>
      <c r="M34" s="12">
        <f t="shared" si="5"/>
        <v>18.16</v>
      </c>
      <c r="N34" s="12">
        <f t="shared" si="5"/>
        <v>57.8</v>
      </c>
      <c r="O34" s="12">
        <f t="shared" si="5"/>
        <v>18.16</v>
      </c>
      <c r="P34" s="12">
        <f t="shared" si="5"/>
        <v>36.32</v>
      </c>
      <c r="Q34" s="12">
        <f t="shared" si="5"/>
        <v>36.32</v>
      </c>
      <c r="R34" s="12">
        <f t="shared" si="5"/>
        <v>21.48</v>
      </c>
      <c r="S34" s="12">
        <f t="shared" si="5"/>
        <v>97.67</v>
      </c>
      <c r="T34" s="12">
        <f t="shared" si="5"/>
        <v>18.16</v>
      </c>
      <c r="U34" s="12">
        <f t="shared" si="5"/>
        <v>0</v>
      </c>
      <c r="V34" s="12">
        <f t="shared" si="5"/>
        <v>72.64</v>
      </c>
      <c r="W34" s="12">
        <f t="shared" si="5"/>
        <v>250.73</v>
      </c>
      <c r="X34" s="12">
        <f t="shared" si="5"/>
        <v>54.48</v>
      </c>
      <c r="Y34" s="12">
        <f t="shared" si="5"/>
        <v>18.16</v>
      </c>
      <c r="Z34" s="12">
        <f t="shared" si="5"/>
        <v>0</v>
      </c>
      <c r="AA34" s="12">
        <f t="shared" si="5"/>
        <v>36.32</v>
      </c>
      <c r="AB34" s="12">
        <f t="shared" si="5"/>
        <v>21.48</v>
      </c>
      <c r="AC34" s="12">
        <f t="shared" si="5"/>
        <v>18.16</v>
      </c>
      <c r="AD34" s="12">
        <f t="shared" si="5"/>
        <v>72.64</v>
      </c>
      <c r="AE34" s="12">
        <f t="shared" si="5"/>
        <v>191.45</v>
      </c>
      <c r="AF34" s="12">
        <f t="shared" si="5"/>
        <v>136.97</v>
      </c>
      <c r="AG34" s="35">
        <f>SUM(B34:AF34)</f>
        <v>1603.4100000000003</v>
      </c>
    </row>
    <row r="35" spans="1:34" x14ac:dyDescent="0.2">
      <c r="A35" s="4" t="s">
        <v>30</v>
      </c>
      <c r="B35" s="9">
        <f t="shared" ref="B35:AF35" si="6">B34-B14</f>
        <v>-12.25</v>
      </c>
      <c r="C35" s="26">
        <f>C34-C14</f>
        <v>-74.650000000000006</v>
      </c>
      <c r="D35" s="26">
        <f t="shared" si="6"/>
        <v>-94.87</v>
      </c>
      <c r="E35" s="26">
        <f>E34-E14</f>
        <v>-91.72</v>
      </c>
      <c r="F35" s="26">
        <f>F34-F14</f>
        <v>27.879999999999995</v>
      </c>
      <c r="G35" s="26">
        <f t="shared" si="6"/>
        <v>-88.52</v>
      </c>
      <c r="H35" s="26">
        <f t="shared" si="6"/>
        <v>-64.81</v>
      </c>
      <c r="I35" s="26">
        <f t="shared" si="6"/>
        <v>-110.81</v>
      </c>
      <c r="J35" s="26">
        <f t="shared" si="6"/>
        <v>-108.23</v>
      </c>
      <c r="K35" s="26">
        <f>K34-K14</f>
        <v>-90.02000000000001</v>
      </c>
      <c r="L35" s="26">
        <f t="shared" si="6"/>
        <v>-72.050000000000011</v>
      </c>
      <c r="M35" s="26">
        <f t="shared" si="6"/>
        <v>-92.56</v>
      </c>
      <c r="N35" s="26">
        <f t="shared" si="6"/>
        <v>-50.580000000000013</v>
      </c>
      <c r="O35" s="26">
        <f t="shared" si="6"/>
        <v>-90.1</v>
      </c>
      <c r="P35" s="9">
        <f t="shared" si="6"/>
        <v>-74.680000000000007</v>
      </c>
      <c r="Q35" s="9">
        <f t="shared" si="6"/>
        <v>-72.38</v>
      </c>
      <c r="R35" s="9">
        <f t="shared" si="6"/>
        <v>-93.03</v>
      </c>
      <c r="S35" s="9">
        <f t="shared" si="6"/>
        <v>-11.449999999999989</v>
      </c>
      <c r="T35" s="9">
        <f t="shared" si="6"/>
        <v>-92.02</v>
      </c>
      <c r="U35" s="9">
        <f t="shared" si="6"/>
        <v>-108.19</v>
      </c>
      <c r="V35" s="9">
        <f t="shared" si="6"/>
        <v>-35.730000000000004</v>
      </c>
      <c r="W35" s="9">
        <f t="shared" si="6"/>
        <v>139.69</v>
      </c>
      <c r="X35" s="9">
        <f t="shared" si="6"/>
        <v>-54.62</v>
      </c>
      <c r="Y35" s="9">
        <f t="shared" si="6"/>
        <v>-95.61</v>
      </c>
      <c r="Z35" s="9">
        <f t="shared" si="6"/>
        <v>-110.31</v>
      </c>
      <c r="AA35" s="9">
        <f t="shared" si="6"/>
        <v>-72.5</v>
      </c>
      <c r="AB35" s="9">
        <f t="shared" si="6"/>
        <v>-88.63</v>
      </c>
      <c r="AC35" s="9">
        <f t="shared" si="6"/>
        <v>-89.32</v>
      </c>
      <c r="AD35" s="9">
        <f t="shared" si="6"/>
        <v>-36.649999999999991</v>
      </c>
      <c r="AE35" s="9">
        <f t="shared" si="6"/>
        <v>81.569999999999993</v>
      </c>
      <c r="AF35" s="9">
        <f t="shared" si="6"/>
        <v>22.97</v>
      </c>
      <c r="AG35" s="7">
        <f>SUM(B35:AF35)</f>
        <v>-1804.1799999999996</v>
      </c>
    </row>
    <row r="36" spans="1:34" s="11" customFormat="1" x14ac:dyDescent="0.2">
      <c r="A36" s="10" t="s">
        <v>31</v>
      </c>
      <c r="B36" s="30">
        <f>B32-B13</f>
        <v>1183.23</v>
      </c>
      <c r="C36" s="27">
        <f t="shared" ref="C36:AF36" si="7">C32-C13</f>
        <v>-113.36000000000001</v>
      </c>
      <c r="D36" s="27">
        <f t="shared" si="7"/>
        <v>-134.97999999999999</v>
      </c>
      <c r="E36" s="27">
        <f t="shared" si="7"/>
        <v>-133.63999999999999</v>
      </c>
      <c r="F36" s="27">
        <f t="shared" si="7"/>
        <v>-11.840000000000003</v>
      </c>
      <c r="G36" s="27">
        <f t="shared" si="7"/>
        <v>-138.78</v>
      </c>
      <c r="H36" s="27">
        <f t="shared" si="7"/>
        <v>-109.64999999999998</v>
      </c>
      <c r="I36" s="30">
        <f t="shared" si="7"/>
        <v>837.01</v>
      </c>
      <c r="J36" s="30">
        <f t="shared" si="7"/>
        <v>489.32</v>
      </c>
      <c r="K36" s="30">
        <f>K32-K13</f>
        <v>84.929999999999978</v>
      </c>
      <c r="L36" s="30">
        <f>L32-L13</f>
        <v>409.04999999999995</v>
      </c>
      <c r="M36" s="27">
        <f>M32-M13</f>
        <v>-26.61</v>
      </c>
      <c r="N36" s="30">
        <f t="shared" si="7"/>
        <v>-21.689999999999998</v>
      </c>
      <c r="O36" s="27">
        <f t="shared" si="7"/>
        <v>-125.24000000000001</v>
      </c>
      <c r="P36" s="30">
        <f t="shared" si="7"/>
        <v>-111.20000000000002</v>
      </c>
      <c r="Q36" s="27">
        <f t="shared" si="7"/>
        <v>-110.63</v>
      </c>
      <c r="R36" s="30">
        <f t="shared" si="7"/>
        <v>-128.82000000000002</v>
      </c>
      <c r="S36" s="27">
        <f t="shared" si="7"/>
        <v>-47.879999999999981</v>
      </c>
      <c r="T36" s="27">
        <f t="shared" si="7"/>
        <v>-98.939999999999969</v>
      </c>
      <c r="U36" s="30">
        <f t="shared" si="7"/>
        <v>258.69</v>
      </c>
      <c r="V36" s="27">
        <f t="shared" si="7"/>
        <v>-82.98</v>
      </c>
      <c r="W36" s="27">
        <f t="shared" si="7"/>
        <v>96.019999999999982</v>
      </c>
      <c r="X36" s="27">
        <f t="shared" si="7"/>
        <v>-106.44999999999999</v>
      </c>
      <c r="Y36" s="30">
        <f t="shared" si="7"/>
        <v>-154.79</v>
      </c>
      <c r="Z36" s="30">
        <f t="shared" si="7"/>
        <v>-167.12</v>
      </c>
      <c r="AA36" s="30">
        <f t="shared" si="7"/>
        <v>-133.44</v>
      </c>
      <c r="AB36" s="27">
        <f t="shared" si="7"/>
        <v>-144.97</v>
      </c>
      <c r="AC36" s="27">
        <f t="shared" si="7"/>
        <v>256.36</v>
      </c>
      <c r="AD36" s="30">
        <f t="shared" si="7"/>
        <v>103.16000000000003</v>
      </c>
      <c r="AE36" s="27">
        <f t="shared" si="7"/>
        <v>1534.1699999999998</v>
      </c>
      <c r="AF36" s="27">
        <f t="shared" si="7"/>
        <v>1444.68</v>
      </c>
      <c r="AG36" s="12">
        <f>SUM(B36:AF36)</f>
        <v>4593.6099999999997</v>
      </c>
      <c r="AH36" s="10" t="s">
        <v>39</v>
      </c>
    </row>
    <row r="37" spans="1:34" x14ac:dyDescent="0.2">
      <c r="A37" s="4"/>
      <c r="B37" s="9"/>
    </row>
    <row r="39" spans="1:34" x14ac:dyDescent="0.2">
      <c r="A39" s="4" t="s">
        <v>17</v>
      </c>
      <c r="B39" s="16">
        <f>B34-B14</f>
        <v>-12.25</v>
      </c>
      <c r="C39" s="29">
        <f t="shared" ref="C39:AF39" si="8">C34-C14</f>
        <v>-74.650000000000006</v>
      </c>
      <c r="D39" s="29">
        <f t="shared" si="8"/>
        <v>-94.87</v>
      </c>
      <c r="E39" s="29">
        <f t="shared" si="8"/>
        <v>-91.72</v>
      </c>
      <c r="F39" s="16">
        <f t="shared" si="8"/>
        <v>27.879999999999995</v>
      </c>
      <c r="G39" s="29">
        <f t="shared" si="8"/>
        <v>-88.52</v>
      </c>
      <c r="H39" s="29">
        <f t="shared" si="8"/>
        <v>-64.81</v>
      </c>
      <c r="I39" s="29">
        <f t="shared" si="8"/>
        <v>-110.81</v>
      </c>
      <c r="J39" s="29">
        <f t="shared" si="8"/>
        <v>-108.23</v>
      </c>
      <c r="K39" s="29">
        <f t="shared" si="8"/>
        <v>-90.02000000000001</v>
      </c>
      <c r="L39" s="29">
        <f t="shared" si="8"/>
        <v>-72.050000000000011</v>
      </c>
      <c r="M39" s="29">
        <f t="shared" si="8"/>
        <v>-92.56</v>
      </c>
      <c r="N39" s="29">
        <f t="shared" si="8"/>
        <v>-50.580000000000013</v>
      </c>
      <c r="O39" s="29">
        <f t="shared" si="8"/>
        <v>-90.1</v>
      </c>
      <c r="P39" s="29">
        <f t="shared" si="8"/>
        <v>-74.680000000000007</v>
      </c>
      <c r="Q39" s="29">
        <f t="shared" si="8"/>
        <v>-72.38</v>
      </c>
      <c r="R39" s="29">
        <f t="shared" si="8"/>
        <v>-93.03</v>
      </c>
      <c r="S39" s="29">
        <f t="shared" si="8"/>
        <v>-11.449999999999989</v>
      </c>
      <c r="T39" s="29">
        <f t="shared" si="8"/>
        <v>-92.02</v>
      </c>
      <c r="U39" s="29">
        <f t="shared" si="8"/>
        <v>-108.19</v>
      </c>
      <c r="V39" s="29">
        <f t="shared" si="8"/>
        <v>-35.730000000000004</v>
      </c>
      <c r="W39" s="29">
        <f t="shared" si="8"/>
        <v>139.69</v>
      </c>
      <c r="X39" s="29">
        <f t="shared" si="8"/>
        <v>-54.62</v>
      </c>
      <c r="Y39" s="16">
        <f t="shared" si="8"/>
        <v>-95.61</v>
      </c>
      <c r="Z39" s="29">
        <f t="shared" si="8"/>
        <v>-110.31</v>
      </c>
      <c r="AA39" s="29">
        <f t="shared" si="8"/>
        <v>-72.5</v>
      </c>
      <c r="AB39" s="29">
        <f t="shared" si="8"/>
        <v>-88.63</v>
      </c>
      <c r="AC39" s="29">
        <f t="shared" si="8"/>
        <v>-89.32</v>
      </c>
      <c r="AD39" s="29">
        <f t="shared" si="8"/>
        <v>-36.649999999999991</v>
      </c>
      <c r="AE39" s="29">
        <f t="shared" si="8"/>
        <v>81.569999999999993</v>
      </c>
      <c r="AF39" s="29">
        <f t="shared" si="8"/>
        <v>22.97</v>
      </c>
    </row>
    <row r="42" spans="1:34" x14ac:dyDescent="0.2">
      <c r="S42" s="11">
        <v>9721.74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H42"/>
  <sheetViews>
    <sheetView tabSelected="1" workbookViewId="0">
      <pane xSplit="1" topLeftCell="U1" activePane="topRight" state="frozen"/>
      <selection pane="topRight" activeCell="AH20" sqref="AH20"/>
    </sheetView>
  </sheetViews>
  <sheetFormatPr defaultColWidth="7.28515625" defaultRowHeight="12.75" x14ac:dyDescent="0.2"/>
  <cols>
    <col min="1" max="1" width="28.42578125" style="2" bestFit="1" customWidth="1"/>
    <col min="2" max="2" width="11.42578125" style="2" bestFit="1" customWidth="1"/>
    <col min="3" max="3" width="10" style="2" bestFit="1" customWidth="1"/>
    <col min="4" max="4" width="11.42578125" style="2" bestFit="1" customWidth="1"/>
    <col min="5" max="8" width="10" style="2" bestFit="1" customWidth="1"/>
    <col min="9" max="10" width="11.42578125" style="2" bestFit="1" customWidth="1"/>
    <col min="11" max="22" width="10" style="2" bestFit="1" customWidth="1"/>
    <col min="23" max="23" width="11.42578125" style="2" bestFit="1" customWidth="1"/>
    <col min="24" max="25" width="10" style="2" bestFit="1" customWidth="1"/>
    <col min="26" max="26" width="12.42578125" style="2" bestFit="1" customWidth="1"/>
    <col min="27" max="30" width="10" style="2" bestFit="1" customWidth="1"/>
    <col min="31" max="32" width="11.42578125" style="2" bestFit="1" customWidth="1"/>
    <col min="33" max="33" width="12.42578125" style="2" bestFit="1" customWidth="1"/>
    <col min="34" max="34" width="11.42578125" style="2" bestFit="1" customWidth="1"/>
    <col min="35" max="16384" width="7.28515625" style="2"/>
  </cols>
  <sheetData>
    <row r="1" spans="1:33" x14ac:dyDescent="0.2">
      <c r="B1" s="3" t="s">
        <v>7</v>
      </c>
      <c r="C1" s="3" t="s">
        <v>7</v>
      </c>
      <c r="D1" s="3" t="s">
        <v>7</v>
      </c>
      <c r="E1" s="3" t="s">
        <v>7</v>
      </c>
      <c r="F1" s="3" t="s">
        <v>7</v>
      </c>
      <c r="G1" s="3" t="s">
        <v>7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  <c r="M1" s="3" t="s">
        <v>7</v>
      </c>
      <c r="N1" s="3" t="s">
        <v>7</v>
      </c>
      <c r="O1" s="3" t="s">
        <v>7</v>
      </c>
      <c r="P1" s="3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</row>
    <row r="2" spans="1:33" x14ac:dyDescent="0.2">
      <c r="A2" s="4" t="s">
        <v>0</v>
      </c>
      <c r="B2" s="5">
        <v>43678</v>
      </c>
      <c r="C2" s="5">
        <v>43679</v>
      </c>
      <c r="D2" s="5">
        <v>43680</v>
      </c>
      <c r="E2" s="5">
        <v>43681</v>
      </c>
      <c r="F2" s="5">
        <v>43682</v>
      </c>
      <c r="G2" s="5">
        <v>43683</v>
      </c>
      <c r="H2" s="5">
        <v>43684</v>
      </c>
      <c r="I2" s="5">
        <v>43685</v>
      </c>
      <c r="J2" s="5">
        <v>43686</v>
      </c>
      <c r="K2" s="5">
        <v>43687</v>
      </c>
      <c r="L2" s="5">
        <v>43688</v>
      </c>
      <c r="M2" s="5">
        <v>43689</v>
      </c>
      <c r="N2" s="5">
        <v>43690</v>
      </c>
      <c r="O2" s="5">
        <v>43691</v>
      </c>
      <c r="P2" s="5">
        <v>43692</v>
      </c>
      <c r="Q2" s="5">
        <v>43693</v>
      </c>
      <c r="R2" s="5">
        <v>43694</v>
      </c>
      <c r="S2" s="5">
        <v>43695</v>
      </c>
      <c r="T2" s="5">
        <v>43696</v>
      </c>
      <c r="U2" s="5">
        <v>43697</v>
      </c>
      <c r="V2" s="5">
        <v>43698</v>
      </c>
      <c r="W2" s="5">
        <v>43699</v>
      </c>
      <c r="X2" s="5">
        <v>43700</v>
      </c>
      <c r="Y2" s="5">
        <v>43701</v>
      </c>
      <c r="Z2" s="5">
        <v>43702</v>
      </c>
      <c r="AA2" s="5">
        <v>43703</v>
      </c>
      <c r="AB2" s="5">
        <v>43704</v>
      </c>
      <c r="AC2" s="5">
        <v>43705</v>
      </c>
      <c r="AD2" s="5">
        <v>43706</v>
      </c>
      <c r="AE2" s="5">
        <v>43707</v>
      </c>
      <c r="AF2" s="5">
        <v>43708</v>
      </c>
    </row>
    <row r="4" spans="1:33" s="11" customFormat="1" x14ac:dyDescent="0.2">
      <c r="A4" s="11" t="s">
        <v>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33" x14ac:dyDescent="0.2">
      <c r="A5" s="2" t="s">
        <v>1</v>
      </c>
      <c r="B5" s="40">
        <v>90.39</v>
      </c>
      <c r="C5" s="40">
        <v>87.81</v>
      </c>
      <c r="D5" s="40">
        <v>89.69</v>
      </c>
      <c r="E5" s="40">
        <v>87.81</v>
      </c>
      <c r="F5" s="40">
        <v>90.96</v>
      </c>
      <c r="G5" s="40">
        <v>90.31</v>
      </c>
      <c r="H5" s="6">
        <v>92.93</v>
      </c>
      <c r="I5" s="6">
        <v>90.07</v>
      </c>
      <c r="J5" s="6">
        <v>86.18</v>
      </c>
      <c r="K5" s="6">
        <v>82.83</v>
      </c>
      <c r="L5" s="6">
        <v>78.12</v>
      </c>
      <c r="M5" s="6">
        <v>79.62</v>
      </c>
      <c r="N5" s="6">
        <v>79.38</v>
      </c>
      <c r="O5" s="6">
        <v>83.02</v>
      </c>
      <c r="P5" s="6">
        <v>80.709999999999994</v>
      </c>
      <c r="Q5" s="6">
        <v>76.58</v>
      </c>
      <c r="R5" s="6">
        <v>80.28</v>
      </c>
      <c r="S5" s="6">
        <v>79.540000000000006</v>
      </c>
      <c r="T5" s="6">
        <v>79.62</v>
      </c>
      <c r="U5" s="6">
        <v>79.73</v>
      </c>
      <c r="V5" s="6">
        <v>83.61</v>
      </c>
      <c r="W5" s="6">
        <v>79.98</v>
      </c>
      <c r="X5" s="6">
        <v>77.19</v>
      </c>
      <c r="Y5" s="6">
        <v>80.05</v>
      </c>
      <c r="Z5" s="6">
        <v>78.790000000000006</v>
      </c>
      <c r="AA5" s="6">
        <v>79.41</v>
      </c>
      <c r="AB5" s="2">
        <v>80.319999999999993</v>
      </c>
      <c r="AC5" s="6">
        <v>84.17</v>
      </c>
      <c r="AD5" s="6">
        <v>78.87</v>
      </c>
      <c r="AE5" s="2">
        <v>42.85</v>
      </c>
      <c r="AG5" s="9">
        <f>SUM(B5:AF5)</f>
        <v>2450.8200000000002</v>
      </c>
    </row>
    <row r="6" spans="1:33" s="11" customFormat="1" x14ac:dyDescent="0.2">
      <c r="A6" s="11" t="s">
        <v>2</v>
      </c>
      <c r="B6" s="14">
        <v>19.79</v>
      </c>
      <c r="C6" s="14">
        <v>19.850000000000001</v>
      </c>
      <c r="D6" s="14">
        <v>20.05</v>
      </c>
      <c r="E6" s="14">
        <v>20.96</v>
      </c>
      <c r="F6" s="14">
        <v>23.58</v>
      </c>
      <c r="G6" s="14">
        <v>27.34</v>
      </c>
      <c r="H6" s="14">
        <v>41.43</v>
      </c>
      <c r="I6" s="14">
        <v>40.479999999999997</v>
      </c>
      <c r="J6" s="14">
        <v>24.82</v>
      </c>
      <c r="K6" s="14">
        <v>19.55</v>
      </c>
      <c r="L6" s="14">
        <v>17.559999999999999</v>
      </c>
      <c r="M6" s="14">
        <v>17.52</v>
      </c>
      <c r="N6" s="14">
        <v>17.93</v>
      </c>
      <c r="O6" s="14">
        <v>17.690000000000001</v>
      </c>
      <c r="P6" s="14">
        <v>17.93</v>
      </c>
      <c r="Q6" s="14">
        <v>20.170000000000002</v>
      </c>
      <c r="R6" s="14">
        <v>17.690000000000001</v>
      </c>
      <c r="S6" s="14">
        <v>18.27</v>
      </c>
      <c r="T6" s="14">
        <v>18.260000000000002</v>
      </c>
      <c r="U6" s="14">
        <v>17.96</v>
      </c>
      <c r="V6" s="14">
        <v>19.45</v>
      </c>
      <c r="W6" s="14">
        <v>17.68</v>
      </c>
      <c r="X6" s="14">
        <v>19.579999999999998</v>
      </c>
      <c r="Y6" s="14">
        <v>20.45</v>
      </c>
      <c r="Z6" s="14">
        <v>19.88</v>
      </c>
      <c r="AA6" s="14">
        <v>19.84</v>
      </c>
      <c r="AB6" s="11">
        <v>21.32</v>
      </c>
      <c r="AC6" s="14">
        <v>20.79</v>
      </c>
      <c r="AD6" s="14">
        <v>19.55</v>
      </c>
      <c r="AE6" s="11">
        <v>10.119999999999999</v>
      </c>
      <c r="AG6" s="9">
        <f t="shared" ref="AG6:AG13" si="0">SUM(B6:AF6)</f>
        <v>627.4899999999999</v>
      </c>
    </row>
    <row r="7" spans="1:33" x14ac:dyDescent="0.2">
      <c r="A7" s="2" t="s">
        <v>3</v>
      </c>
      <c r="B7" s="6"/>
      <c r="C7" s="6"/>
      <c r="D7" s="6"/>
      <c r="E7" s="6">
        <v>1.04</v>
      </c>
      <c r="F7" s="6">
        <v>0.93</v>
      </c>
      <c r="G7" s="6"/>
      <c r="H7" s="6"/>
      <c r="I7" s="6"/>
      <c r="J7" s="6"/>
      <c r="K7" s="6"/>
      <c r="L7" s="6">
        <v>6.53</v>
      </c>
      <c r="M7" s="6">
        <v>5.1100000000000003</v>
      </c>
      <c r="N7" s="6"/>
      <c r="O7" s="6"/>
      <c r="P7" s="6"/>
      <c r="Q7" s="6"/>
      <c r="R7" s="6"/>
      <c r="S7" s="40">
        <v>6.16</v>
      </c>
      <c r="T7" s="6">
        <v>5.82</v>
      </c>
      <c r="U7" s="6"/>
      <c r="V7" s="49"/>
      <c r="W7" s="6"/>
      <c r="X7" s="6"/>
      <c r="Y7" s="6"/>
      <c r="Z7" s="6">
        <v>6.47</v>
      </c>
      <c r="AA7" s="6">
        <v>5.62</v>
      </c>
      <c r="AG7" s="9">
        <f t="shared" si="0"/>
        <v>37.68</v>
      </c>
    </row>
    <row r="8" spans="1:33" s="11" customFormat="1" x14ac:dyDescent="0.2">
      <c r="A8" s="11" t="s">
        <v>4</v>
      </c>
      <c r="B8" s="14">
        <v>91.82</v>
      </c>
      <c r="C8" s="14">
        <v>114.25</v>
      </c>
      <c r="D8" s="14">
        <v>101.18</v>
      </c>
      <c r="E8" s="14">
        <v>104.61</v>
      </c>
      <c r="F8" s="14">
        <v>40.81</v>
      </c>
      <c r="G8" s="14">
        <v>100.92</v>
      </c>
      <c r="H8" s="14">
        <v>89.64</v>
      </c>
      <c r="I8" s="14">
        <v>83.41</v>
      </c>
      <c r="J8" s="14">
        <v>90.7</v>
      </c>
      <c r="K8" s="14">
        <v>78.38</v>
      </c>
      <c r="L8" s="14">
        <v>38.49</v>
      </c>
      <c r="M8" s="14">
        <v>29.35</v>
      </c>
      <c r="N8" s="14">
        <v>39.450000000000003</v>
      </c>
      <c r="O8" s="14">
        <v>41.2</v>
      </c>
      <c r="P8" s="14">
        <v>42.33</v>
      </c>
      <c r="Q8" s="14">
        <v>45.47</v>
      </c>
      <c r="R8" s="14">
        <v>43.34</v>
      </c>
      <c r="S8" s="14">
        <v>46.55</v>
      </c>
      <c r="T8" s="14">
        <v>46.37</v>
      </c>
      <c r="U8" s="14">
        <v>47.75</v>
      </c>
      <c r="V8" s="14">
        <v>47.81</v>
      </c>
      <c r="W8" s="14">
        <v>46.03</v>
      </c>
      <c r="X8" s="14">
        <v>47.58</v>
      </c>
      <c r="Y8" s="14">
        <v>44.67</v>
      </c>
      <c r="Z8" s="14">
        <v>45.57</v>
      </c>
      <c r="AA8" s="14">
        <v>45.86</v>
      </c>
      <c r="AB8" s="11">
        <v>50.35</v>
      </c>
      <c r="AC8" s="14">
        <v>43.67</v>
      </c>
      <c r="AD8" s="14">
        <v>43.01</v>
      </c>
      <c r="AE8" s="11">
        <v>16.86</v>
      </c>
      <c r="AG8" s="9">
        <f t="shared" si="0"/>
        <v>1747.4299999999994</v>
      </c>
    </row>
    <row r="9" spans="1:33" x14ac:dyDescent="0.2">
      <c r="A9" s="2" t="s">
        <v>6</v>
      </c>
      <c r="B9" s="6">
        <v>40.24</v>
      </c>
      <c r="C9" s="6">
        <v>38.56</v>
      </c>
      <c r="D9" s="6">
        <v>39.82</v>
      </c>
      <c r="E9" s="6">
        <v>39.549999999999997</v>
      </c>
      <c r="F9" s="6">
        <v>99.67</v>
      </c>
      <c r="G9" s="6">
        <v>39.18</v>
      </c>
      <c r="H9" s="6">
        <v>41.81</v>
      </c>
      <c r="I9" s="6">
        <v>40.31</v>
      </c>
      <c r="J9" s="6">
        <v>38.96</v>
      </c>
      <c r="K9" s="6">
        <v>33.65</v>
      </c>
      <c r="L9" s="6">
        <v>28.86</v>
      </c>
      <c r="M9" s="6">
        <v>38.15</v>
      </c>
      <c r="N9" s="6">
        <v>30.49</v>
      </c>
      <c r="O9" s="6">
        <v>29.85</v>
      </c>
      <c r="P9" s="6">
        <v>30.31</v>
      </c>
      <c r="Q9" s="6">
        <v>28.16</v>
      </c>
      <c r="R9" s="6">
        <v>29.96</v>
      </c>
      <c r="S9" s="6">
        <v>29.72</v>
      </c>
      <c r="T9" s="6">
        <v>29.87</v>
      </c>
      <c r="U9" s="6">
        <v>29.69</v>
      </c>
      <c r="V9" s="6">
        <v>31.48</v>
      </c>
      <c r="W9" s="6">
        <v>30.1</v>
      </c>
      <c r="X9" s="6">
        <v>30.39</v>
      </c>
      <c r="Y9" s="6">
        <v>29.85</v>
      </c>
      <c r="Z9" s="6">
        <v>29.73</v>
      </c>
      <c r="AA9" s="6">
        <v>29.43</v>
      </c>
      <c r="AB9" s="2">
        <v>29.68</v>
      </c>
      <c r="AC9" s="6">
        <v>31.17</v>
      </c>
      <c r="AD9" s="6">
        <v>30.19</v>
      </c>
      <c r="AE9" s="2">
        <v>25.81</v>
      </c>
      <c r="AG9" s="9">
        <f t="shared" si="0"/>
        <v>1054.6399999999999</v>
      </c>
    </row>
    <row r="10" spans="1:33" x14ac:dyDescent="0.2">
      <c r="A10" s="11" t="s">
        <v>41</v>
      </c>
      <c r="B10" s="6">
        <v>53.09</v>
      </c>
      <c r="C10" s="6">
        <v>47.19</v>
      </c>
      <c r="D10" s="14">
        <v>49.1</v>
      </c>
      <c r="E10" s="14">
        <v>50.41</v>
      </c>
      <c r="F10" s="14">
        <v>52.32</v>
      </c>
      <c r="G10" s="14">
        <v>48.92</v>
      </c>
      <c r="H10" s="14">
        <v>51.58</v>
      </c>
      <c r="I10" s="14">
        <v>51.54</v>
      </c>
      <c r="J10" s="14">
        <v>40.4</v>
      </c>
      <c r="K10" s="14">
        <v>50.72</v>
      </c>
      <c r="L10" s="14">
        <v>48.94</v>
      </c>
      <c r="M10" s="14">
        <v>49.74</v>
      </c>
      <c r="N10" s="14">
        <v>51.57</v>
      </c>
      <c r="O10" s="14">
        <v>50.43</v>
      </c>
      <c r="P10" s="14">
        <v>49.46</v>
      </c>
      <c r="Q10" s="14">
        <v>46.88</v>
      </c>
      <c r="R10" s="14">
        <v>49.25</v>
      </c>
      <c r="S10" s="14">
        <v>52.36</v>
      </c>
      <c r="T10" s="14">
        <v>49.55</v>
      </c>
      <c r="U10" s="14">
        <v>48.87</v>
      </c>
      <c r="V10" s="14">
        <v>50.95</v>
      </c>
      <c r="W10" s="14">
        <v>52.39</v>
      </c>
      <c r="X10" s="14">
        <v>46.8</v>
      </c>
      <c r="Y10" s="14">
        <v>51.08</v>
      </c>
      <c r="Z10" s="14">
        <v>50.52</v>
      </c>
      <c r="AA10" s="14">
        <v>51.07</v>
      </c>
      <c r="AB10" s="11"/>
      <c r="AC10" s="14">
        <v>29</v>
      </c>
      <c r="AD10" s="14">
        <v>79.02</v>
      </c>
      <c r="AE10" s="11">
        <v>38.270000000000003</v>
      </c>
      <c r="AF10" s="11"/>
      <c r="AG10" s="9">
        <f t="shared" si="0"/>
        <v>1441.4199999999998</v>
      </c>
    </row>
    <row r="11" spans="1:33" x14ac:dyDescent="0.2">
      <c r="A11" s="2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AG11" s="9">
        <f t="shared" si="0"/>
        <v>0</v>
      </c>
    </row>
    <row r="12" spans="1:33" s="11" customFormat="1" x14ac:dyDescent="0.2">
      <c r="A12" s="11" t="s">
        <v>34</v>
      </c>
      <c r="AG12" s="9">
        <f t="shared" si="0"/>
        <v>0</v>
      </c>
    </row>
    <row r="13" spans="1:33" x14ac:dyDescent="0.2">
      <c r="A13" s="2" t="s">
        <v>8</v>
      </c>
      <c r="B13" s="7">
        <f>SUM(B4:B12)</f>
        <v>295.33000000000004</v>
      </c>
      <c r="C13" s="7">
        <f t="shared" ref="C13:AF13" si="1">SUM(C4:C12)</f>
        <v>307.66000000000003</v>
      </c>
      <c r="D13" s="7">
        <f t="shared" si="1"/>
        <v>299.84000000000003</v>
      </c>
      <c r="E13" s="7">
        <f t="shared" si="1"/>
        <v>304.38</v>
      </c>
      <c r="F13" s="7">
        <f t="shared" si="1"/>
        <v>308.27</v>
      </c>
      <c r="G13" s="7">
        <f t="shared" si="1"/>
        <v>306.67</v>
      </c>
      <c r="H13" s="7">
        <f t="shared" si="1"/>
        <v>317.39</v>
      </c>
      <c r="I13" s="7">
        <f t="shared" si="1"/>
        <v>305.81</v>
      </c>
      <c r="J13" s="7">
        <f t="shared" si="1"/>
        <v>281.06</v>
      </c>
      <c r="K13" s="7">
        <f t="shared" si="1"/>
        <v>265.13</v>
      </c>
      <c r="L13" s="7">
        <f t="shared" si="1"/>
        <v>218.5</v>
      </c>
      <c r="M13" s="7">
        <f t="shared" si="1"/>
        <v>219.49</v>
      </c>
      <c r="N13" s="7">
        <f t="shared" si="1"/>
        <v>218.82</v>
      </c>
      <c r="O13" s="7">
        <f t="shared" si="1"/>
        <v>222.19</v>
      </c>
      <c r="P13" s="7">
        <f t="shared" si="1"/>
        <v>220.73999999999998</v>
      </c>
      <c r="Q13" s="7">
        <f t="shared" si="1"/>
        <v>217.26</v>
      </c>
      <c r="R13" s="7">
        <f t="shared" si="1"/>
        <v>220.52</v>
      </c>
      <c r="S13" s="7">
        <f t="shared" si="1"/>
        <v>232.59999999999997</v>
      </c>
      <c r="T13" s="7">
        <f t="shared" si="1"/>
        <v>229.49</v>
      </c>
      <c r="U13" s="7">
        <f t="shared" si="1"/>
        <v>224</v>
      </c>
      <c r="V13" s="7">
        <f t="shared" si="1"/>
        <v>233.3</v>
      </c>
      <c r="W13" s="7">
        <f t="shared" si="1"/>
        <v>226.18</v>
      </c>
      <c r="X13" s="7">
        <f t="shared" si="1"/>
        <v>221.54000000000002</v>
      </c>
      <c r="Y13" s="7">
        <f t="shared" si="1"/>
        <v>226.10000000000002</v>
      </c>
      <c r="Z13" s="7">
        <f t="shared" si="1"/>
        <v>230.96</v>
      </c>
      <c r="AA13" s="7">
        <f t="shared" si="1"/>
        <v>231.23000000000002</v>
      </c>
      <c r="AB13" s="7">
        <f t="shared" si="1"/>
        <v>181.67</v>
      </c>
      <c r="AC13" s="7">
        <f t="shared" si="1"/>
        <v>208.8</v>
      </c>
      <c r="AD13" s="7">
        <f t="shared" si="1"/>
        <v>250.64</v>
      </c>
      <c r="AE13" s="7">
        <f t="shared" si="1"/>
        <v>133.91</v>
      </c>
      <c r="AF13" s="7">
        <f t="shared" si="1"/>
        <v>0</v>
      </c>
      <c r="AG13" s="7">
        <f t="shared" si="0"/>
        <v>7359.4800000000014</v>
      </c>
    </row>
    <row r="14" spans="1:33" s="11" customFormat="1" x14ac:dyDescent="0.2">
      <c r="A14" s="15" t="s">
        <v>15</v>
      </c>
      <c r="B14" s="12">
        <f>B4+B5+B6</f>
        <v>110.18</v>
      </c>
      <c r="C14" s="12">
        <f>C4+C5+C6</f>
        <v>107.66</v>
      </c>
      <c r="D14" s="12">
        <f t="shared" ref="D14:AF14" si="2">D4+D5+D6</f>
        <v>109.74</v>
      </c>
      <c r="E14" s="12">
        <f t="shared" si="2"/>
        <v>108.77000000000001</v>
      </c>
      <c r="F14" s="12">
        <f t="shared" si="2"/>
        <v>114.53999999999999</v>
      </c>
      <c r="G14" s="12">
        <f t="shared" si="2"/>
        <v>117.65</v>
      </c>
      <c r="H14" s="12">
        <f t="shared" si="2"/>
        <v>134.36000000000001</v>
      </c>
      <c r="I14" s="12">
        <f t="shared" si="2"/>
        <v>130.54999999999998</v>
      </c>
      <c r="J14" s="12">
        <f t="shared" si="2"/>
        <v>111</v>
      </c>
      <c r="K14" s="12">
        <f t="shared" si="2"/>
        <v>102.38</v>
      </c>
      <c r="L14" s="12">
        <f t="shared" si="2"/>
        <v>95.68</v>
      </c>
      <c r="M14" s="12">
        <f t="shared" si="2"/>
        <v>97.14</v>
      </c>
      <c r="N14" s="12">
        <f t="shared" si="2"/>
        <v>97.31</v>
      </c>
      <c r="O14" s="12">
        <f t="shared" si="2"/>
        <v>100.71</v>
      </c>
      <c r="P14" s="12">
        <f t="shared" si="2"/>
        <v>98.639999999999986</v>
      </c>
      <c r="Q14" s="12">
        <f t="shared" si="2"/>
        <v>96.75</v>
      </c>
      <c r="R14" s="12">
        <f t="shared" si="2"/>
        <v>97.97</v>
      </c>
      <c r="S14" s="12">
        <f t="shared" si="2"/>
        <v>97.81</v>
      </c>
      <c r="T14" s="12">
        <f t="shared" si="2"/>
        <v>97.88000000000001</v>
      </c>
      <c r="U14" s="12">
        <f t="shared" si="2"/>
        <v>97.69</v>
      </c>
      <c r="V14" s="12">
        <f t="shared" si="2"/>
        <v>103.06</v>
      </c>
      <c r="W14" s="12">
        <f t="shared" si="2"/>
        <v>97.66</v>
      </c>
      <c r="X14" s="12">
        <f t="shared" si="2"/>
        <v>96.77</v>
      </c>
      <c r="Y14" s="12">
        <f t="shared" si="2"/>
        <v>100.5</v>
      </c>
      <c r="Z14" s="12">
        <f t="shared" si="2"/>
        <v>98.67</v>
      </c>
      <c r="AA14" s="12">
        <f t="shared" si="2"/>
        <v>99.25</v>
      </c>
      <c r="AB14" s="12">
        <f t="shared" si="2"/>
        <v>101.63999999999999</v>
      </c>
      <c r="AC14" s="12">
        <f t="shared" si="2"/>
        <v>104.96000000000001</v>
      </c>
      <c r="AD14" s="12">
        <f t="shared" si="2"/>
        <v>98.42</v>
      </c>
      <c r="AE14" s="12">
        <f t="shared" si="2"/>
        <v>52.97</v>
      </c>
      <c r="AF14" s="12">
        <f t="shared" si="2"/>
        <v>0</v>
      </c>
      <c r="AG14" s="12">
        <f>SUM(B14:AF14)</f>
        <v>3078.3099999999995</v>
      </c>
    </row>
    <row r="15" spans="1:33" x14ac:dyDescent="0.2">
      <c r="A15" s="8" t="s">
        <v>14</v>
      </c>
      <c r="B15" s="9">
        <f>B8+B9</f>
        <v>132.06</v>
      </c>
      <c r="C15" s="9">
        <f t="shared" ref="C15:AF15" si="3">C8+C9</f>
        <v>152.81</v>
      </c>
      <c r="D15" s="9">
        <f t="shared" si="3"/>
        <v>141</v>
      </c>
      <c r="E15" s="9">
        <f t="shared" si="3"/>
        <v>144.16</v>
      </c>
      <c r="F15" s="9">
        <f t="shared" si="3"/>
        <v>140.48000000000002</v>
      </c>
      <c r="G15" s="9">
        <f t="shared" si="3"/>
        <v>140.1</v>
      </c>
      <c r="H15" s="9">
        <f t="shared" si="3"/>
        <v>131.44999999999999</v>
      </c>
      <c r="I15" s="9">
        <f t="shared" si="3"/>
        <v>123.72</v>
      </c>
      <c r="J15" s="9">
        <f t="shared" si="3"/>
        <v>129.66</v>
      </c>
      <c r="K15" s="9">
        <f t="shared" si="3"/>
        <v>112.03</v>
      </c>
      <c r="L15" s="9">
        <f t="shared" si="3"/>
        <v>67.349999999999994</v>
      </c>
      <c r="M15" s="9">
        <f t="shared" si="3"/>
        <v>67.5</v>
      </c>
      <c r="N15" s="9">
        <f t="shared" si="3"/>
        <v>69.94</v>
      </c>
      <c r="O15" s="9">
        <f t="shared" si="3"/>
        <v>71.050000000000011</v>
      </c>
      <c r="P15" s="9">
        <f t="shared" si="3"/>
        <v>72.64</v>
      </c>
      <c r="Q15" s="9">
        <f t="shared" si="3"/>
        <v>73.63</v>
      </c>
      <c r="R15" s="9">
        <f t="shared" si="3"/>
        <v>73.300000000000011</v>
      </c>
      <c r="S15" s="9">
        <f t="shared" si="3"/>
        <v>76.27</v>
      </c>
      <c r="T15" s="9">
        <f t="shared" si="3"/>
        <v>76.239999999999995</v>
      </c>
      <c r="U15" s="9">
        <f t="shared" si="3"/>
        <v>77.44</v>
      </c>
      <c r="V15" s="9">
        <f t="shared" si="3"/>
        <v>79.290000000000006</v>
      </c>
      <c r="W15" s="9">
        <f t="shared" si="3"/>
        <v>76.13</v>
      </c>
      <c r="X15" s="9">
        <f t="shared" si="3"/>
        <v>77.97</v>
      </c>
      <c r="Y15" s="9">
        <f t="shared" si="3"/>
        <v>74.52000000000001</v>
      </c>
      <c r="Z15" s="9">
        <f t="shared" si="3"/>
        <v>75.3</v>
      </c>
      <c r="AA15" s="9">
        <f t="shared" si="3"/>
        <v>75.289999999999992</v>
      </c>
      <c r="AB15" s="9">
        <f t="shared" si="3"/>
        <v>80.03</v>
      </c>
      <c r="AC15" s="9">
        <f t="shared" si="3"/>
        <v>74.84</v>
      </c>
      <c r="AD15" s="9">
        <f t="shared" si="3"/>
        <v>73.2</v>
      </c>
      <c r="AE15" s="9">
        <f t="shared" si="3"/>
        <v>42.67</v>
      </c>
      <c r="AF15" s="9">
        <f t="shared" si="3"/>
        <v>0</v>
      </c>
      <c r="AG15" s="36">
        <f>SUM(B15:AF15)</f>
        <v>2802.07</v>
      </c>
    </row>
    <row r="16" spans="1:33" x14ac:dyDescent="0.2">
      <c r="AG16" s="7">
        <f>SUM(AG14:AG15)</f>
        <v>5880.3799999999992</v>
      </c>
    </row>
    <row r="17" spans="1:34" s="11" customFormat="1" x14ac:dyDescent="0.2">
      <c r="A17" s="17" t="s">
        <v>9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  <c r="Q17" s="19"/>
      <c r="R17" s="19"/>
      <c r="S17" s="19"/>
      <c r="T17" s="19"/>
      <c r="U17" s="19"/>
      <c r="V17" s="19"/>
      <c r="W17" s="19"/>
      <c r="X17" s="19"/>
      <c r="Y17" s="19"/>
      <c r="Z17" s="34"/>
      <c r="AA17" s="19"/>
      <c r="AB17" s="19"/>
      <c r="AC17" s="19"/>
      <c r="AD17" s="19"/>
      <c r="AE17" s="19"/>
      <c r="AF17" s="20"/>
    </row>
    <row r="18" spans="1:34" s="11" customFormat="1" x14ac:dyDescent="0.2">
      <c r="A18" s="11" t="s">
        <v>10</v>
      </c>
      <c r="B18" s="14">
        <v>54.48</v>
      </c>
      <c r="C18" s="14">
        <v>18.16</v>
      </c>
      <c r="D18" s="14">
        <v>18.16</v>
      </c>
      <c r="E18" s="14">
        <v>54.48</v>
      </c>
      <c r="F18" s="14">
        <v>75.62</v>
      </c>
      <c r="G18" s="14">
        <v>36.32</v>
      </c>
      <c r="H18" s="14"/>
      <c r="I18" s="11">
        <v>36.32</v>
      </c>
      <c r="J18" s="11">
        <v>61.12</v>
      </c>
      <c r="K18" s="11">
        <v>97.7</v>
      </c>
      <c r="L18" s="14"/>
      <c r="M18" s="14"/>
      <c r="N18" s="14">
        <v>18.16</v>
      </c>
      <c r="O18" s="14">
        <v>36.32</v>
      </c>
      <c r="P18" s="11">
        <v>36.32</v>
      </c>
      <c r="R18" s="11">
        <v>118.92</v>
      </c>
      <c r="S18" s="11">
        <v>54.48</v>
      </c>
      <c r="T18" s="11">
        <v>115.6</v>
      </c>
      <c r="U18" s="11">
        <v>75.959999999999994</v>
      </c>
      <c r="V18" s="11">
        <v>21.48</v>
      </c>
      <c r="W18" s="11">
        <v>18.16</v>
      </c>
      <c r="Y18" s="11">
        <v>18.16</v>
      </c>
      <c r="Z18" s="11">
        <v>54.48</v>
      </c>
      <c r="AA18" s="11">
        <v>72.64</v>
      </c>
      <c r="AB18" s="11">
        <v>18.16</v>
      </c>
      <c r="AC18" s="11">
        <v>18.16</v>
      </c>
      <c r="AE18" s="11">
        <v>18.16</v>
      </c>
      <c r="AG18" s="12">
        <f>SUM(B18:AF18)</f>
        <v>1147.5200000000004</v>
      </c>
    </row>
    <row r="19" spans="1:34" x14ac:dyDescent="0.2">
      <c r="A19" s="2" t="s">
        <v>11</v>
      </c>
      <c r="B19" s="6"/>
      <c r="C19" s="6"/>
      <c r="D19" s="6"/>
      <c r="E19" s="6"/>
      <c r="F19" s="6"/>
      <c r="G19" s="6"/>
      <c r="H19" s="6"/>
      <c r="I19" s="6">
        <v>208.74</v>
      </c>
      <c r="K19" s="6">
        <v>79.510000000000005</v>
      </c>
      <c r="L19" s="6"/>
      <c r="O19" s="6">
        <v>79.510000000000005</v>
      </c>
      <c r="U19" s="2">
        <v>79.510000000000005</v>
      </c>
      <c r="W19" s="2">
        <v>79.510000000000005</v>
      </c>
      <c r="X19" s="2">
        <v>79.510000000000005</v>
      </c>
      <c r="AG19" s="36">
        <f>SUM(B19:AF19)</f>
        <v>606.29</v>
      </c>
      <c r="AH19" s="9">
        <f>AG14-SUM(AG18:AG19)</f>
        <v>1324.4999999999991</v>
      </c>
    </row>
    <row r="20" spans="1:34" s="11" customFormat="1" x14ac:dyDescent="0.2">
      <c r="A20" s="11" t="s">
        <v>12</v>
      </c>
      <c r="B20" s="14"/>
      <c r="C20" s="14">
        <v>370.86</v>
      </c>
      <c r="D20" s="14"/>
      <c r="E20" s="14">
        <v>411.07</v>
      </c>
      <c r="F20" s="14"/>
      <c r="G20" s="14"/>
      <c r="H20" s="14"/>
      <c r="I20" s="14">
        <v>411.07</v>
      </c>
      <c r="L20" s="14">
        <v>411.07</v>
      </c>
      <c r="R20" s="11">
        <v>411.07</v>
      </c>
      <c r="AG20" s="12">
        <f t="shared" ref="AG20:AG31" si="4">SUM(B20:AF20)</f>
        <v>2015.1399999999999</v>
      </c>
      <c r="AH20" s="35">
        <f>AG20-AG15</f>
        <v>-786.93000000000029</v>
      </c>
    </row>
    <row r="21" spans="1:34" x14ac:dyDescent="0.2">
      <c r="A21" s="2" t="s">
        <v>13</v>
      </c>
      <c r="B21" s="6"/>
      <c r="C21" s="6"/>
      <c r="D21" s="6"/>
      <c r="E21" s="6"/>
      <c r="F21" s="6"/>
      <c r="G21" s="6"/>
      <c r="H21" s="6"/>
      <c r="W21" s="11">
        <v>662.21</v>
      </c>
      <c r="AE21" s="2">
        <v>662.21</v>
      </c>
      <c r="AG21" s="12">
        <f t="shared" si="4"/>
        <v>1324.42</v>
      </c>
    </row>
    <row r="22" spans="1:34" s="11" customFormat="1" x14ac:dyDescent="0.2">
      <c r="A22" s="11" t="s">
        <v>33</v>
      </c>
      <c r="B22" s="14"/>
      <c r="AG22" s="12">
        <f t="shared" si="4"/>
        <v>0</v>
      </c>
    </row>
    <row r="23" spans="1:34" x14ac:dyDescent="0.2">
      <c r="A23" s="2" t="s">
        <v>29</v>
      </c>
      <c r="B23" s="6"/>
      <c r="AG23" s="12">
        <f t="shared" si="4"/>
        <v>0</v>
      </c>
    </row>
    <row r="24" spans="1:34" x14ac:dyDescent="0.2">
      <c r="A24" s="11" t="s">
        <v>43</v>
      </c>
      <c r="B24" s="1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v>135.77000000000001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>
        <f t="shared" si="4"/>
        <v>135.77000000000001</v>
      </c>
      <c r="AH24" s="11"/>
    </row>
    <row r="25" spans="1:34" x14ac:dyDescent="0.2">
      <c r="A25" s="2" t="s">
        <v>44</v>
      </c>
      <c r="B25" s="6"/>
      <c r="F25" s="2">
        <v>66.69</v>
      </c>
      <c r="AG25" s="12">
        <f t="shared" si="4"/>
        <v>66.69</v>
      </c>
    </row>
    <row r="26" spans="1:34" x14ac:dyDescent="0.2">
      <c r="A26" s="11" t="s">
        <v>45</v>
      </c>
      <c r="B26" s="14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>
        <f t="shared" si="4"/>
        <v>0</v>
      </c>
      <c r="AH26" s="11"/>
    </row>
    <row r="27" spans="1:34" x14ac:dyDescent="0.2">
      <c r="A27" s="2" t="s">
        <v>40</v>
      </c>
      <c r="B27" s="6">
        <v>246.53</v>
      </c>
      <c r="C27" s="2">
        <v>246.53</v>
      </c>
      <c r="K27" s="2">
        <v>246.43</v>
      </c>
      <c r="X27" s="2">
        <v>246.53</v>
      </c>
      <c r="AG27" s="12">
        <f t="shared" si="4"/>
        <v>986.02</v>
      </c>
    </row>
    <row r="28" spans="1:34" s="11" customFormat="1" x14ac:dyDescent="0.2">
      <c r="A28" s="11" t="s">
        <v>35</v>
      </c>
      <c r="B28" s="14"/>
      <c r="Z28" s="37"/>
      <c r="AG28" s="12">
        <f t="shared" si="4"/>
        <v>0</v>
      </c>
    </row>
    <row r="29" spans="1:34" x14ac:dyDescent="0.2">
      <c r="A29" s="2" t="s">
        <v>36</v>
      </c>
      <c r="B29" s="6"/>
      <c r="Z29" s="33"/>
      <c r="AG29" s="12">
        <f t="shared" si="4"/>
        <v>0</v>
      </c>
    </row>
    <row r="30" spans="1:34" x14ac:dyDescent="0.2">
      <c r="A30" s="11" t="s">
        <v>37</v>
      </c>
      <c r="B30" s="14"/>
      <c r="C30" s="11"/>
      <c r="D30" s="11"/>
      <c r="E30" s="11"/>
      <c r="F30" s="11"/>
      <c r="G30" s="11"/>
      <c r="H30" s="11"/>
      <c r="I30" s="14"/>
      <c r="J30" s="14"/>
      <c r="K30" s="14"/>
      <c r="L30" s="14"/>
      <c r="M30" s="14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2">
        <f t="shared" si="4"/>
        <v>0</v>
      </c>
      <c r="AH30" s="11"/>
    </row>
    <row r="31" spans="1:34" x14ac:dyDescent="0.2">
      <c r="A31" s="2" t="s">
        <v>38</v>
      </c>
      <c r="B31" s="6"/>
      <c r="I31" s="6"/>
      <c r="J31" s="6"/>
      <c r="K31" s="6"/>
      <c r="L31" s="6"/>
      <c r="M31" s="6"/>
      <c r="AG31" s="12">
        <f t="shared" si="4"/>
        <v>0</v>
      </c>
    </row>
    <row r="32" spans="1:34" s="11" customFormat="1" x14ac:dyDescent="0.2">
      <c r="A32" s="10" t="s">
        <v>18</v>
      </c>
      <c r="B32" s="13">
        <f t="shared" ref="B32:AF32" si="5">SUM(B18:B30)</f>
        <v>301.01</v>
      </c>
      <c r="C32" s="13">
        <f t="shared" si="5"/>
        <v>635.55000000000007</v>
      </c>
      <c r="D32" s="13">
        <f t="shared" si="5"/>
        <v>18.16</v>
      </c>
      <c r="E32" s="13">
        <f t="shared" si="5"/>
        <v>465.55</v>
      </c>
      <c r="F32" s="13">
        <f t="shared" si="5"/>
        <v>142.31</v>
      </c>
      <c r="G32" s="13">
        <f t="shared" si="5"/>
        <v>36.32</v>
      </c>
      <c r="H32" s="13">
        <f t="shared" si="5"/>
        <v>0</v>
      </c>
      <c r="I32" s="13">
        <f t="shared" si="5"/>
        <v>656.13</v>
      </c>
      <c r="J32" s="13">
        <f t="shared" si="5"/>
        <v>61.12</v>
      </c>
      <c r="K32" s="13">
        <f t="shared" si="5"/>
        <v>423.64</v>
      </c>
      <c r="L32" s="13">
        <f t="shared" si="5"/>
        <v>411.07</v>
      </c>
      <c r="M32" s="13">
        <f t="shared" si="5"/>
        <v>0</v>
      </c>
      <c r="N32" s="13">
        <f t="shared" si="5"/>
        <v>153.93</v>
      </c>
      <c r="O32" s="13">
        <f t="shared" si="5"/>
        <v>115.83000000000001</v>
      </c>
      <c r="P32" s="13">
        <f t="shared" si="5"/>
        <v>36.32</v>
      </c>
      <c r="Q32" s="13">
        <f t="shared" si="5"/>
        <v>0</v>
      </c>
      <c r="R32" s="13">
        <f t="shared" si="5"/>
        <v>529.99</v>
      </c>
      <c r="S32" s="13">
        <f t="shared" si="5"/>
        <v>54.48</v>
      </c>
      <c r="T32" s="13">
        <f t="shared" si="5"/>
        <v>115.6</v>
      </c>
      <c r="U32" s="13">
        <f t="shared" si="5"/>
        <v>155.47</v>
      </c>
      <c r="V32" s="13">
        <f t="shared" si="5"/>
        <v>21.48</v>
      </c>
      <c r="W32" s="13">
        <f t="shared" si="5"/>
        <v>759.88</v>
      </c>
      <c r="X32" s="13">
        <f t="shared" si="5"/>
        <v>326.04000000000002</v>
      </c>
      <c r="Y32" s="13">
        <f t="shared" si="5"/>
        <v>18.16</v>
      </c>
      <c r="Z32" s="13">
        <f t="shared" si="5"/>
        <v>54.48</v>
      </c>
      <c r="AA32" s="13">
        <f t="shared" si="5"/>
        <v>72.64</v>
      </c>
      <c r="AB32" s="13">
        <f t="shared" si="5"/>
        <v>18.16</v>
      </c>
      <c r="AC32" s="13">
        <f t="shared" si="5"/>
        <v>18.16</v>
      </c>
      <c r="AD32" s="13">
        <f t="shared" si="5"/>
        <v>0</v>
      </c>
      <c r="AE32" s="13">
        <f t="shared" si="5"/>
        <v>680.37</v>
      </c>
      <c r="AF32" s="13">
        <f t="shared" si="5"/>
        <v>0</v>
      </c>
      <c r="AG32" s="12">
        <f>SUM(B32:AF32)</f>
        <v>6281.8499999999985</v>
      </c>
    </row>
    <row r="34" spans="1:34" s="11" customFormat="1" x14ac:dyDescent="0.2">
      <c r="A34" s="10" t="s">
        <v>16</v>
      </c>
      <c r="B34" s="12">
        <f>B18+B19</f>
        <v>54.48</v>
      </c>
      <c r="C34" s="12">
        <f>C18+C19</f>
        <v>18.16</v>
      </c>
      <c r="D34" s="12">
        <f>D18+D19</f>
        <v>18.16</v>
      </c>
      <c r="E34" s="12">
        <f>E18+E19</f>
        <v>54.48</v>
      </c>
      <c r="F34" s="12">
        <f t="shared" ref="F34:AF34" si="6">F18+F19</f>
        <v>75.62</v>
      </c>
      <c r="G34" s="12">
        <f t="shared" si="6"/>
        <v>36.32</v>
      </c>
      <c r="H34" s="12">
        <f t="shared" si="6"/>
        <v>0</v>
      </c>
      <c r="I34" s="12">
        <f t="shared" si="6"/>
        <v>245.06</v>
      </c>
      <c r="J34" s="12">
        <f t="shared" si="6"/>
        <v>61.12</v>
      </c>
      <c r="K34" s="12">
        <f t="shared" si="6"/>
        <v>177.21</v>
      </c>
      <c r="L34" s="12">
        <f t="shared" si="6"/>
        <v>0</v>
      </c>
      <c r="M34" s="12">
        <f t="shared" si="6"/>
        <v>0</v>
      </c>
      <c r="N34" s="12">
        <f t="shared" si="6"/>
        <v>18.16</v>
      </c>
      <c r="O34" s="12">
        <f t="shared" si="6"/>
        <v>115.83000000000001</v>
      </c>
      <c r="P34" s="12">
        <f t="shared" si="6"/>
        <v>36.32</v>
      </c>
      <c r="Q34" s="12">
        <f t="shared" si="6"/>
        <v>0</v>
      </c>
      <c r="R34" s="12">
        <f t="shared" si="6"/>
        <v>118.92</v>
      </c>
      <c r="S34" s="12">
        <f t="shared" si="6"/>
        <v>54.48</v>
      </c>
      <c r="T34" s="12">
        <f t="shared" si="6"/>
        <v>115.6</v>
      </c>
      <c r="U34" s="12">
        <f t="shared" si="6"/>
        <v>155.47</v>
      </c>
      <c r="V34" s="12">
        <f t="shared" si="6"/>
        <v>21.48</v>
      </c>
      <c r="W34" s="12">
        <f t="shared" si="6"/>
        <v>97.67</v>
      </c>
      <c r="X34" s="12">
        <f t="shared" si="6"/>
        <v>79.510000000000005</v>
      </c>
      <c r="Y34" s="12">
        <f t="shared" si="6"/>
        <v>18.16</v>
      </c>
      <c r="Z34" s="12">
        <f t="shared" si="6"/>
        <v>54.48</v>
      </c>
      <c r="AA34" s="12">
        <f t="shared" si="6"/>
        <v>72.64</v>
      </c>
      <c r="AB34" s="12">
        <f t="shared" si="6"/>
        <v>18.16</v>
      </c>
      <c r="AC34" s="12">
        <f t="shared" si="6"/>
        <v>18.16</v>
      </c>
      <c r="AD34" s="12">
        <f t="shared" si="6"/>
        <v>0</v>
      </c>
      <c r="AE34" s="12">
        <f t="shared" si="6"/>
        <v>18.16</v>
      </c>
      <c r="AF34" s="12">
        <f t="shared" si="6"/>
        <v>0</v>
      </c>
      <c r="AG34" s="35">
        <f>SUM(B34:AF34)</f>
        <v>1753.8100000000006</v>
      </c>
    </row>
    <row r="35" spans="1:34" x14ac:dyDescent="0.2">
      <c r="A35" s="4" t="s">
        <v>30</v>
      </c>
      <c r="B35" s="9">
        <f t="shared" ref="B35:AF35" si="7">B34-B14</f>
        <v>-55.70000000000001</v>
      </c>
      <c r="C35" s="26">
        <f>C34-C14</f>
        <v>-89.5</v>
      </c>
      <c r="D35" s="26">
        <f t="shared" si="7"/>
        <v>-91.58</v>
      </c>
      <c r="E35" s="26">
        <f>E34-E14</f>
        <v>-54.290000000000013</v>
      </c>
      <c r="F35" s="26">
        <f>F34-F14</f>
        <v>-38.919999999999987</v>
      </c>
      <c r="G35" s="26">
        <f t="shared" si="7"/>
        <v>-81.330000000000013</v>
      </c>
      <c r="H35" s="26">
        <f t="shared" si="7"/>
        <v>-134.36000000000001</v>
      </c>
      <c r="I35" s="26">
        <f t="shared" si="7"/>
        <v>114.51000000000002</v>
      </c>
      <c r="J35" s="26">
        <f t="shared" si="7"/>
        <v>-49.88</v>
      </c>
      <c r="K35" s="26">
        <f>K34-K14</f>
        <v>74.830000000000013</v>
      </c>
      <c r="L35" s="26">
        <f t="shared" si="7"/>
        <v>-95.68</v>
      </c>
      <c r="M35" s="26">
        <f t="shared" si="7"/>
        <v>-97.14</v>
      </c>
      <c r="N35" s="26">
        <f t="shared" si="7"/>
        <v>-79.150000000000006</v>
      </c>
      <c r="O35" s="26">
        <f t="shared" si="7"/>
        <v>15.120000000000019</v>
      </c>
      <c r="P35" s="9">
        <f t="shared" si="7"/>
        <v>-62.319999999999986</v>
      </c>
      <c r="Q35" s="9">
        <f t="shared" si="7"/>
        <v>-96.75</v>
      </c>
      <c r="R35" s="9">
        <f t="shared" si="7"/>
        <v>20.950000000000003</v>
      </c>
      <c r="S35" s="9">
        <f t="shared" si="7"/>
        <v>-43.330000000000005</v>
      </c>
      <c r="T35" s="9">
        <f t="shared" si="7"/>
        <v>17.719999999999985</v>
      </c>
      <c r="U35" s="9">
        <f t="shared" si="7"/>
        <v>57.78</v>
      </c>
      <c r="V35" s="9">
        <f t="shared" si="7"/>
        <v>-81.58</v>
      </c>
      <c r="W35" s="9">
        <f t="shared" si="7"/>
        <v>1.0000000000005116E-2</v>
      </c>
      <c r="X35" s="9">
        <f t="shared" si="7"/>
        <v>-17.259999999999991</v>
      </c>
      <c r="Y35" s="9">
        <f t="shared" si="7"/>
        <v>-82.34</v>
      </c>
      <c r="Z35" s="9">
        <f t="shared" si="7"/>
        <v>-44.190000000000005</v>
      </c>
      <c r="AA35" s="9">
        <f t="shared" si="7"/>
        <v>-26.61</v>
      </c>
      <c r="AB35" s="9">
        <f t="shared" si="7"/>
        <v>-83.47999999999999</v>
      </c>
      <c r="AC35" s="9">
        <f t="shared" si="7"/>
        <v>-86.800000000000011</v>
      </c>
      <c r="AD35" s="9">
        <f t="shared" si="7"/>
        <v>-98.42</v>
      </c>
      <c r="AE35" s="9">
        <f t="shared" si="7"/>
        <v>-34.81</v>
      </c>
      <c r="AF35" s="9">
        <f t="shared" si="7"/>
        <v>0</v>
      </c>
      <c r="AG35" s="7">
        <f>SUM(B35:AF35)</f>
        <v>-1324.5</v>
      </c>
    </row>
    <row r="36" spans="1:34" s="11" customFormat="1" x14ac:dyDescent="0.2">
      <c r="A36" s="10" t="s">
        <v>31</v>
      </c>
      <c r="B36" s="30">
        <f>B32-B13</f>
        <v>5.67999999999995</v>
      </c>
      <c r="C36" s="30">
        <f t="shared" ref="C36:AF36" si="8">C32-C13</f>
        <v>327.89000000000004</v>
      </c>
      <c r="D36" s="27">
        <f t="shared" si="8"/>
        <v>-281.68</v>
      </c>
      <c r="E36" s="30">
        <f t="shared" si="8"/>
        <v>161.17000000000002</v>
      </c>
      <c r="F36" s="27">
        <f t="shared" si="8"/>
        <v>-165.95999999999998</v>
      </c>
      <c r="G36" s="27">
        <f t="shared" si="8"/>
        <v>-270.35000000000002</v>
      </c>
      <c r="H36" s="27">
        <f t="shared" si="8"/>
        <v>-317.39</v>
      </c>
      <c r="I36" s="30">
        <f t="shared" si="8"/>
        <v>350.32</v>
      </c>
      <c r="J36" s="30">
        <f t="shared" si="8"/>
        <v>-219.94</v>
      </c>
      <c r="K36" s="30">
        <f>K32-K13</f>
        <v>158.51</v>
      </c>
      <c r="L36" s="30">
        <f>L32-L13</f>
        <v>192.57</v>
      </c>
      <c r="M36" s="27">
        <f>M32-M13</f>
        <v>-219.49</v>
      </c>
      <c r="N36" s="30">
        <f t="shared" si="8"/>
        <v>-64.889999999999986</v>
      </c>
      <c r="O36" s="27">
        <f t="shared" si="8"/>
        <v>-106.35999999999999</v>
      </c>
      <c r="P36" s="30">
        <f t="shared" si="8"/>
        <v>-184.42</v>
      </c>
      <c r="Q36" s="27">
        <f t="shared" si="8"/>
        <v>-217.26</v>
      </c>
      <c r="R36" s="30">
        <f t="shared" si="8"/>
        <v>309.47000000000003</v>
      </c>
      <c r="S36" s="27">
        <f t="shared" si="8"/>
        <v>-178.11999999999998</v>
      </c>
      <c r="T36" s="27">
        <f t="shared" si="8"/>
        <v>-113.89000000000001</v>
      </c>
      <c r="U36" s="30">
        <f t="shared" si="8"/>
        <v>-68.53</v>
      </c>
      <c r="V36" s="27">
        <f t="shared" si="8"/>
        <v>-211.82000000000002</v>
      </c>
      <c r="W36" s="27">
        <f t="shared" si="8"/>
        <v>533.70000000000005</v>
      </c>
      <c r="X36" s="27">
        <f t="shared" si="8"/>
        <v>104.5</v>
      </c>
      <c r="Y36" s="30">
        <f t="shared" si="8"/>
        <v>-207.94000000000003</v>
      </c>
      <c r="Z36" s="30">
        <f t="shared" si="8"/>
        <v>-176.48000000000002</v>
      </c>
      <c r="AA36" s="30">
        <f t="shared" si="8"/>
        <v>-158.59000000000003</v>
      </c>
      <c r="AB36" s="27">
        <f t="shared" si="8"/>
        <v>-163.51</v>
      </c>
      <c r="AC36" s="27">
        <f t="shared" si="8"/>
        <v>-190.64000000000001</v>
      </c>
      <c r="AD36" s="30">
        <f t="shared" si="8"/>
        <v>-250.64</v>
      </c>
      <c r="AE36" s="27">
        <f t="shared" si="8"/>
        <v>546.46</v>
      </c>
      <c r="AF36" s="27">
        <f t="shared" si="8"/>
        <v>0</v>
      </c>
      <c r="AG36" s="12">
        <f>SUM(B36:AF36)</f>
        <v>-1077.6300000000001</v>
      </c>
      <c r="AH36" s="10" t="s">
        <v>39</v>
      </c>
    </row>
    <row r="37" spans="1:34" x14ac:dyDescent="0.2">
      <c r="A37" s="4"/>
      <c r="B37" s="9"/>
    </row>
    <row r="39" spans="1:34" x14ac:dyDescent="0.2">
      <c r="A39" s="4" t="s">
        <v>17</v>
      </c>
      <c r="B39" s="16">
        <f>B34-B14</f>
        <v>-55.70000000000001</v>
      </c>
      <c r="C39" s="29">
        <f t="shared" ref="C39:AF39" si="9">C34-C14</f>
        <v>-89.5</v>
      </c>
      <c r="D39" s="29">
        <f t="shared" si="9"/>
        <v>-91.58</v>
      </c>
      <c r="E39" s="29">
        <f t="shared" si="9"/>
        <v>-54.290000000000013</v>
      </c>
      <c r="F39" s="16">
        <f t="shared" si="9"/>
        <v>-38.919999999999987</v>
      </c>
      <c r="G39" s="29">
        <f t="shared" si="9"/>
        <v>-81.330000000000013</v>
      </c>
      <c r="H39" s="29">
        <f t="shared" si="9"/>
        <v>-134.36000000000001</v>
      </c>
      <c r="I39" s="29">
        <f t="shared" si="9"/>
        <v>114.51000000000002</v>
      </c>
      <c r="J39" s="29">
        <f t="shared" si="9"/>
        <v>-49.88</v>
      </c>
      <c r="K39" s="29">
        <f t="shared" si="9"/>
        <v>74.830000000000013</v>
      </c>
      <c r="L39" s="29">
        <f t="shared" si="9"/>
        <v>-95.68</v>
      </c>
      <c r="M39" s="29">
        <f t="shared" si="9"/>
        <v>-97.14</v>
      </c>
      <c r="N39" s="29">
        <f t="shared" si="9"/>
        <v>-79.150000000000006</v>
      </c>
      <c r="O39" s="29">
        <f t="shared" si="9"/>
        <v>15.120000000000019</v>
      </c>
      <c r="P39" s="29">
        <f t="shared" si="9"/>
        <v>-62.319999999999986</v>
      </c>
      <c r="Q39" s="29">
        <f t="shared" si="9"/>
        <v>-96.75</v>
      </c>
      <c r="R39" s="29">
        <f t="shared" si="9"/>
        <v>20.950000000000003</v>
      </c>
      <c r="S39" s="29">
        <f t="shared" si="9"/>
        <v>-43.330000000000005</v>
      </c>
      <c r="T39" s="29">
        <f t="shared" si="9"/>
        <v>17.719999999999985</v>
      </c>
      <c r="U39" s="29">
        <f t="shared" si="9"/>
        <v>57.78</v>
      </c>
      <c r="V39" s="29">
        <f t="shared" si="9"/>
        <v>-81.58</v>
      </c>
      <c r="W39" s="29">
        <f t="shared" si="9"/>
        <v>1.0000000000005116E-2</v>
      </c>
      <c r="X39" s="29">
        <f t="shared" si="9"/>
        <v>-17.259999999999991</v>
      </c>
      <c r="Y39" s="16">
        <f t="shared" si="9"/>
        <v>-82.34</v>
      </c>
      <c r="Z39" s="29">
        <f t="shared" si="9"/>
        <v>-44.190000000000005</v>
      </c>
      <c r="AA39" s="29">
        <f t="shared" si="9"/>
        <v>-26.61</v>
      </c>
      <c r="AB39" s="29">
        <f t="shared" si="9"/>
        <v>-83.47999999999999</v>
      </c>
      <c r="AC39" s="29">
        <f t="shared" si="9"/>
        <v>-86.800000000000011</v>
      </c>
      <c r="AD39" s="29">
        <f t="shared" si="9"/>
        <v>-98.42</v>
      </c>
      <c r="AE39" s="29">
        <f t="shared" si="9"/>
        <v>-34.81</v>
      </c>
      <c r="AF39" s="29">
        <f t="shared" si="9"/>
        <v>0</v>
      </c>
    </row>
    <row r="42" spans="1:34" x14ac:dyDescent="0.2">
      <c r="S42" s="11">
        <v>9721.74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I12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3" max="4" width="13.28515625" bestFit="1" customWidth="1"/>
    <col min="5" max="6" width="12.140625" bestFit="1" customWidth="1"/>
    <col min="8" max="8" width="10.42578125" bestFit="1" customWidth="1"/>
    <col min="9" max="9" width="10.140625" bestFit="1" customWidth="1"/>
  </cols>
  <sheetData>
    <row r="2" spans="1:9" x14ac:dyDescent="0.25">
      <c r="C2" s="84" t="s">
        <v>28</v>
      </c>
      <c r="D2" s="85"/>
      <c r="E2" s="85"/>
      <c r="F2" s="86"/>
    </row>
    <row r="3" spans="1:9" x14ac:dyDescent="0.25">
      <c r="C3" s="21" t="s">
        <v>21</v>
      </c>
      <c r="D3" s="21" t="s">
        <v>22</v>
      </c>
      <c r="E3" s="21" t="s">
        <v>23</v>
      </c>
      <c r="F3" s="21" t="s">
        <v>24</v>
      </c>
      <c r="G3" s="21" t="s">
        <v>25</v>
      </c>
      <c r="H3" s="21" t="s">
        <v>26</v>
      </c>
      <c r="I3" s="1" t="s">
        <v>27</v>
      </c>
    </row>
    <row r="4" spans="1:9" x14ac:dyDescent="0.25">
      <c r="A4" s="23" t="s">
        <v>19</v>
      </c>
      <c r="B4" s="23"/>
      <c r="C4" s="24">
        <v>7350.09</v>
      </c>
      <c r="D4" s="24">
        <v>1338.39</v>
      </c>
      <c r="E4" s="24"/>
      <c r="F4" s="24"/>
      <c r="G4" s="24"/>
      <c r="H4" s="24"/>
      <c r="I4" s="24"/>
    </row>
    <row r="5" spans="1:9" x14ac:dyDescent="0.25">
      <c r="A5" s="1" t="s">
        <v>20</v>
      </c>
      <c r="B5" s="1"/>
      <c r="C5" s="22">
        <v>0</v>
      </c>
      <c r="D5" s="22">
        <v>0</v>
      </c>
      <c r="E5" s="22"/>
      <c r="F5" s="22"/>
      <c r="G5" s="22"/>
      <c r="H5" s="22"/>
      <c r="I5" s="22"/>
    </row>
    <row r="6" spans="1:9" x14ac:dyDescent="0.25">
      <c r="A6" s="25">
        <v>348764497</v>
      </c>
      <c r="B6" s="23"/>
      <c r="C6" s="24">
        <v>20635.310000000001</v>
      </c>
      <c r="D6" s="24">
        <v>16399.87</v>
      </c>
      <c r="E6" s="24">
        <v>5203.2700000000004</v>
      </c>
      <c r="F6" s="24">
        <v>6064.84</v>
      </c>
      <c r="G6" s="24"/>
      <c r="H6" s="24"/>
      <c r="I6" s="24"/>
    </row>
    <row r="7" spans="1:9" x14ac:dyDescent="0.25">
      <c r="A7" s="1"/>
      <c r="B7" s="1"/>
      <c r="C7" s="28">
        <f>SUM(C4:C6)</f>
        <v>27985.4</v>
      </c>
      <c r="D7" s="28">
        <f>SUM(D4:D6)</f>
        <v>17738.259999999998</v>
      </c>
      <c r="E7" s="41">
        <v>5203.2700000000004</v>
      </c>
      <c r="F7" s="1"/>
      <c r="G7" s="1"/>
      <c r="H7" s="1"/>
      <c r="I7" s="1"/>
    </row>
    <row r="9" spans="1:9" ht="15.75" thickBot="1" x14ac:dyDescent="0.3"/>
    <row r="10" spans="1:9" ht="15.75" thickBot="1" x14ac:dyDescent="0.3">
      <c r="A10" s="89"/>
      <c r="B10" s="90"/>
      <c r="C10" s="90"/>
      <c r="D10" s="38"/>
    </row>
    <row r="11" spans="1:9" ht="15.75" thickBot="1" x14ac:dyDescent="0.3"/>
    <row r="12" spans="1:9" ht="15.75" thickBot="1" x14ac:dyDescent="0.3">
      <c r="A12" s="87"/>
      <c r="B12" s="88"/>
      <c r="C12" s="88"/>
      <c r="D12" s="39"/>
    </row>
  </sheetData>
  <mergeCells count="3">
    <mergeCell ref="C2:F2"/>
    <mergeCell ref="A12:C12"/>
    <mergeCell ref="A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9"/>
  <sheetViews>
    <sheetView zoomScale="70" zoomScaleNormal="70" workbookViewId="0">
      <selection activeCell="G27" sqref="G27"/>
    </sheetView>
  </sheetViews>
  <sheetFormatPr defaultRowHeight="15" x14ac:dyDescent="0.25"/>
  <cols>
    <col min="2" max="2" width="47" bestFit="1" customWidth="1"/>
    <col min="3" max="3" width="18.28515625" bestFit="1" customWidth="1"/>
    <col min="4" max="4" width="9.140625" customWidth="1"/>
    <col min="6" max="6" width="12.140625" bestFit="1" customWidth="1"/>
    <col min="8" max="8" width="9.140625" customWidth="1"/>
  </cols>
  <sheetData>
    <row r="1" spans="2:8" ht="15.75" thickBot="1" x14ac:dyDescent="0.3"/>
    <row r="2" spans="2:8" ht="15.75" thickBot="1" x14ac:dyDescent="0.3">
      <c r="B2" s="91" t="s">
        <v>55</v>
      </c>
      <c r="C2" s="92"/>
      <c r="D2" s="92"/>
      <c r="E2" s="92"/>
      <c r="F2" s="92"/>
      <c r="G2" s="92"/>
      <c r="H2" s="93"/>
    </row>
    <row r="3" spans="2:8" ht="15.75" thickBot="1" x14ac:dyDescent="0.3">
      <c r="B3" s="42" t="s">
        <v>48</v>
      </c>
      <c r="C3" s="56"/>
      <c r="D3" s="56"/>
      <c r="E3" s="56"/>
      <c r="F3" s="56"/>
      <c r="G3" s="56"/>
      <c r="H3" s="57"/>
    </row>
    <row r="4" spans="2:8" x14ac:dyDescent="0.25">
      <c r="B4" s="58" t="s">
        <v>46</v>
      </c>
      <c r="C4" s="52">
        <v>6418.43</v>
      </c>
      <c r="D4" s="59"/>
      <c r="E4" s="59"/>
      <c r="F4" s="59"/>
      <c r="G4" s="59"/>
      <c r="H4" s="60"/>
    </row>
    <row r="5" spans="2:8" x14ac:dyDescent="0.25">
      <c r="B5" s="61" t="s">
        <v>47</v>
      </c>
      <c r="C5" s="53">
        <f>SUM(C4:C4)</f>
        <v>6418.43</v>
      </c>
      <c r="D5" s="62" t="s">
        <v>64</v>
      </c>
      <c r="E5" s="62"/>
      <c r="F5" s="62"/>
      <c r="G5" s="62"/>
      <c r="H5" s="63"/>
    </row>
    <row r="6" spans="2:8" x14ac:dyDescent="0.25">
      <c r="B6" s="64"/>
      <c r="C6" s="44"/>
      <c r="D6" s="59"/>
      <c r="E6" s="59"/>
      <c r="F6" s="59"/>
      <c r="G6" s="59"/>
      <c r="H6" s="60"/>
    </row>
    <row r="7" spans="2:8" x14ac:dyDescent="0.25">
      <c r="B7" s="65" t="s">
        <v>50</v>
      </c>
      <c r="C7" s="54">
        <v>7349.58</v>
      </c>
      <c r="D7" s="59"/>
      <c r="E7" s="59"/>
      <c r="F7" s="66"/>
      <c r="G7" s="59"/>
      <c r="H7" s="60"/>
    </row>
    <row r="8" spans="2:8" x14ac:dyDescent="0.25">
      <c r="B8" s="67" t="s">
        <v>53</v>
      </c>
      <c r="C8" s="55">
        <v>1141.42</v>
      </c>
      <c r="D8" s="59"/>
      <c r="E8" s="59"/>
      <c r="F8" s="59"/>
      <c r="G8" s="59"/>
      <c r="H8" s="60"/>
    </row>
    <row r="9" spans="2:8" x14ac:dyDescent="0.25">
      <c r="B9" s="68" t="s">
        <v>54</v>
      </c>
      <c r="C9" s="43">
        <v>6208.16</v>
      </c>
      <c r="D9" s="59"/>
      <c r="E9" s="59"/>
      <c r="F9" s="59"/>
      <c r="G9" s="59"/>
      <c r="H9" s="60"/>
    </row>
    <row r="10" spans="2:8" ht="15.75" thickBot="1" x14ac:dyDescent="0.3">
      <c r="B10" s="50" t="s">
        <v>51</v>
      </c>
      <c r="C10" s="51">
        <f>C5-C9</f>
        <v>210.27000000000044</v>
      </c>
      <c r="D10" s="59"/>
      <c r="E10" s="59"/>
      <c r="F10" s="59"/>
      <c r="G10" s="59"/>
      <c r="H10" s="60"/>
    </row>
    <row r="11" spans="2:8" x14ac:dyDescent="0.25">
      <c r="B11" s="69"/>
      <c r="C11" s="59"/>
      <c r="D11" s="59"/>
      <c r="E11" s="59"/>
      <c r="F11" s="59"/>
      <c r="G11" s="59"/>
      <c r="H11" s="60"/>
    </row>
    <row r="12" spans="2:8" ht="15.75" thickBot="1" x14ac:dyDescent="0.3">
      <c r="B12" s="69"/>
      <c r="C12" s="59"/>
      <c r="D12" s="59"/>
      <c r="E12" s="59"/>
      <c r="F12" s="59"/>
      <c r="G12" s="59"/>
      <c r="H12" s="60"/>
    </row>
    <row r="13" spans="2:8" x14ac:dyDescent="0.25">
      <c r="B13" s="45" t="s">
        <v>49</v>
      </c>
      <c r="C13" s="46"/>
      <c r="D13" s="59"/>
      <c r="E13" s="59"/>
      <c r="F13" s="59"/>
      <c r="G13" s="59"/>
      <c r="H13" s="60"/>
    </row>
    <row r="14" spans="2:8" ht="15.75" thickBot="1" x14ac:dyDescent="0.3">
      <c r="B14" s="47">
        <v>1141.42</v>
      </c>
      <c r="C14" s="48"/>
      <c r="D14" s="59"/>
      <c r="E14" s="59"/>
      <c r="F14" s="59"/>
      <c r="G14" s="59"/>
      <c r="H14" s="60"/>
    </row>
    <row r="15" spans="2:8" x14ac:dyDescent="0.25">
      <c r="B15" s="69"/>
      <c r="C15" s="59"/>
      <c r="D15" s="59"/>
      <c r="E15" s="59"/>
      <c r="F15" s="59"/>
      <c r="G15" s="59"/>
      <c r="H15" s="60"/>
    </row>
    <row r="16" spans="2:8" x14ac:dyDescent="0.25">
      <c r="B16" s="69"/>
      <c r="C16" s="59"/>
      <c r="D16" s="59"/>
      <c r="E16" s="59"/>
      <c r="F16" s="59"/>
      <c r="G16" s="59"/>
      <c r="H16" s="60"/>
    </row>
    <row r="17" spans="2:8" ht="15.75" thickBot="1" x14ac:dyDescent="0.3">
      <c r="B17" s="70" t="s">
        <v>52</v>
      </c>
      <c r="C17" s="71">
        <v>210.27</v>
      </c>
      <c r="D17" s="72"/>
      <c r="E17" s="72"/>
      <c r="F17" s="72"/>
      <c r="G17" s="72"/>
      <c r="H17" s="73"/>
    </row>
    <row r="19" spans="2:8" ht="15.75" thickBot="1" x14ac:dyDescent="0.3"/>
    <row r="20" spans="2:8" x14ac:dyDescent="0.25">
      <c r="B20" s="74" t="s">
        <v>56</v>
      </c>
      <c r="C20" s="57"/>
    </row>
    <row r="21" spans="2:8" x14ac:dyDescent="0.25">
      <c r="B21" s="69"/>
      <c r="C21" s="60"/>
    </row>
    <row r="22" spans="2:8" x14ac:dyDescent="0.25">
      <c r="B22" s="78" t="s">
        <v>57</v>
      </c>
      <c r="C22" s="79">
        <v>6180.9</v>
      </c>
    </row>
    <row r="23" spans="2:8" x14ac:dyDescent="0.25">
      <c r="B23" s="78" t="s">
        <v>58</v>
      </c>
      <c r="C23" s="79">
        <v>180.02</v>
      </c>
    </row>
    <row r="24" spans="2:8" x14ac:dyDescent="0.25">
      <c r="B24" s="78" t="s">
        <v>59</v>
      </c>
      <c r="C24" s="80">
        <f>SUM(C22:C23)</f>
        <v>6360.92</v>
      </c>
    </row>
    <row r="25" spans="2:8" x14ac:dyDescent="0.25">
      <c r="B25" s="69"/>
      <c r="C25" s="60"/>
    </row>
    <row r="26" spans="2:8" x14ac:dyDescent="0.25">
      <c r="B26" s="81" t="s">
        <v>60</v>
      </c>
      <c r="C26" s="82">
        <v>6418.43</v>
      </c>
      <c r="D26" t="s">
        <v>63</v>
      </c>
    </row>
    <row r="27" spans="2:8" x14ac:dyDescent="0.25">
      <c r="B27" s="81" t="s">
        <v>61</v>
      </c>
      <c r="C27" s="83">
        <f>C26-C22</f>
        <v>237.53000000000065</v>
      </c>
    </row>
    <row r="28" spans="2:8" x14ac:dyDescent="0.25">
      <c r="B28" s="76" t="s">
        <v>62</v>
      </c>
      <c r="C28" s="77">
        <v>237.53</v>
      </c>
    </row>
    <row r="29" spans="2:8" ht="15.75" thickBot="1" x14ac:dyDescent="0.3">
      <c r="B29" s="75"/>
      <c r="C29" s="73"/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Acompanhamento Diário</vt:lpstr>
      <vt:lpstr>Agosto 19</vt:lpstr>
      <vt:lpstr>Setembro 19</vt:lpstr>
      <vt:lpstr>Investimento - Contas</vt:lpstr>
      <vt:lpstr>Resultado Simplificado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infoway</dc:creator>
  <cp:lastModifiedBy>Samuel</cp:lastModifiedBy>
  <dcterms:created xsi:type="dcterms:W3CDTF">2019-07-02T16:41:05Z</dcterms:created>
  <dcterms:modified xsi:type="dcterms:W3CDTF">2019-10-01T13:49:16Z</dcterms:modified>
</cp:coreProperties>
</file>